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08010735-9E32-44AB-AA8C-78C69CCD5C9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carboncycle" sheetId="7" r:id="rId1"/>
    <sheet name="climate" sheetId="12" r:id="rId2"/>
    <sheet name="economy" sheetId="13" r:id="rId3"/>
  </sheets>
  <definedNames>
    <definedName name="solver_adj" localSheetId="1" hidden="1">climate!$L$1:$L$4</definedName>
    <definedName name="solver_adj" localSheetId="2" hidden="1">economy!$AX$66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economy!$BA$3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8" i="13" l="1"/>
  <c r="AP7" i="13"/>
  <c r="AN7" i="13"/>
  <c r="AM7" i="13"/>
  <c r="AM8" i="13" s="1"/>
  <c r="AM9" i="13" s="1"/>
  <c r="AL7" i="13"/>
  <c r="AL8" i="13" s="1"/>
  <c r="BK66" i="13"/>
  <c r="BK65" i="13"/>
  <c r="BK64" i="13"/>
  <c r="BK63" i="13"/>
  <c r="BK62" i="13"/>
  <c r="BK61" i="13"/>
  <c r="BK60" i="13"/>
  <c r="BK59" i="13"/>
  <c r="BK58" i="13"/>
  <c r="BK57" i="13"/>
  <c r="BK56" i="13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N5" i="12"/>
  <c r="M5" i="12"/>
  <c r="N4" i="12"/>
  <c r="M4" i="12"/>
  <c r="N3" i="12"/>
  <c r="M3" i="12"/>
  <c r="L3" i="12"/>
  <c r="K3" i="12"/>
  <c r="G3" i="12"/>
  <c r="U5" i="7"/>
  <c r="T4" i="7"/>
  <c r="S4" i="7"/>
  <c r="R4" i="7"/>
  <c r="Q4" i="7"/>
  <c r="P4" i="7"/>
  <c r="CB5" i="13"/>
  <c r="CA5" i="13"/>
  <c r="BZ5" i="13"/>
  <c r="CB4" i="13"/>
  <c r="CA4" i="13"/>
  <c r="BZ4" i="13"/>
  <c r="CB3" i="13"/>
  <c r="CA3" i="13"/>
  <c r="BZ3" i="13"/>
  <c r="BS5" i="13"/>
  <c r="BR5" i="13"/>
  <c r="BQ5" i="13"/>
  <c r="BS4" i="13"/>
  <c r="BR4" i="13"/>
  <c r="BQ4" i="13"/>
  <c r="BS3" i="13"/>
  <c r="BR3" i="13"/>
  <c r="BQ3" i="13"/>
  <c r="AT348" i="13"/>
  <c r="AS348" i="13"/>
  <c r="AR348" i="13"/>
  <c r="AM10" i="13" l="1"/>
  <c r="AP9" i="13"/>
  <c r="AN8" i="13"/>
  <c r="AQ7" i="13"/>
  <c r="AL9" i="13"/>
  <c r="AO8" i="13"/>
  <c r="AO7" i="13"/>
  <c r="BB61" i="13"/>
  <c r="BD60" i="13"/>
  <c r="BC60" i="13"/>
  <c r="BB60" i="13"/>
  <c r="BA60" i="13"/>
  <c r="BD59" i="13"/>
  <c r="BC59" i="13"/>
  <c r="BB59" i="13"/>
  <c r="BA59" i="13"/>
  <c r="BD58" i="13"/>
  <c r="BC58" i="13"/>
  <c r="BB58" i="13"/>
  <c r="BA58" i="13"/>
  <c r="BD57" i="13"/>
  <c r="BC57" i="13"/>
  <c r="BB57" i="13"/>
  <c r="BA57" i="13"/>
  <c r="BD56" i="13"/>
  <c r="BC56" i="13"/>
  <c r="BB56" i="13"/>
  <c r="BA56" i="13"/>
  <c r="BD55" i="13"/>
  <c r="BC55" i="13"/>
  <c r="BB55" i="13"/>
  <c r="BA55" i="13"/>
  <c r="BD54" i="13"/>
  <c r="BC54" i="13"/>
  <c r="BB54" i="13"/>
  <c r="BA54" i="13"/>
  <c r="BD53" i="13"/>
  <c r="BC53" i="13"/>
  <c r="BB53" i="13"/>
  <c r="BA53" i="13"/>
  <c r="BD52" i="13"/>
  <c r="BC52" i="13"/>
  <c r="BB52" i="13"/>
  <c r="BA52" i="13"/>
  <c r="BD51" i="13"/>
  <c r="BC51" i="13"/>
  <c r="BB51" i="13"/>
  <c r="BA51" i="13"/>
  <c r="BD50" i="13"/>
  <c r="BC50" i="13"/>
  <c r="BB50" i="13"/>
  <c r="BA50" i="13"/>
  <c r="BD49" i="13"/>
  <c r="BC49" i="13"/>
  <c r="BB49" i="13"/>
  <c r="BA49" i="13"/>
  <c r="BD48" i="13"/>
  <c r="BC48" i="13"/>
  <c r="BB48" i="13"/>
  <c r="BA48" i="13"/>
  <c r="BD47" i="13"/>
  <c r="BC47" i="13"/>
  <c r="BB47" i="13"/>
  <c r="BA47" i="13"/>
  <c r="BD46" i="13"/>
  <c r="BC46" i="13"/>
  <c r="BB46" i="13"/>
  <c r="BA46" i="13"/>
  <c r="BD45" i="13"/>
  <c r="BC45" i="13"/>
  <c r="BB45" i="13"/>
  <c r="BA45" i="13"/>
  <c r="BD44" i="13"/>
  <c r="BC44" i="13"/>
  <c r="BB44" i="13"/>
  <c r="BA44" i="13"/>
  <c r="BD43" i="13"/>
  <c r="BC43" i="13"/>
  <c r="BB43" i="13"/>
  <c r="BA43" i="13"/>
  <c r="BD42" i="13"/>
  <c r="BC42" i="13"/>
  <c r="BB42" i="13"/>
  <c r="BA42" i="13"/>
  <c r="BD41" i="13"/>
  <c r="BC41" i="13"/>
  <c r="BB41" i="13"/>
  <c r="BA41" i="13"/>
  <c r="BD40" i="13"/>
  <c r="BC40" i="13"/>
  <c r="BB40" i="13"/>
  <c r="BA40" i="13"/>
  <c r="BD39" i="13"/>
  <c r="BC39" i="13"/>
  <c r="BB39" i="13"/>
  <c r="BA39" i="13"/>
  <c r="BD38" i="13"/>
  <c r="BC38" i="13"/>
  <c r="BB38" i="13"/>
  <c r="BA38" i="13"/>
  <c r="BD37" i="13"/>
  <c r="BC37" i="13"/>
  <c r="BB37" i="13"/>
  <c r="BA37" i="13"/>
  <c r="BD36" i="13"/>
  <c r="BC36" i="13"/>
  <c r="BB36" i="13"/>
  <c r="BA36" i="13"/>
  <c r="BD35" i="13"/>
  <c r="BC35" i="13"/>
  <c r="BB35" i="13"/>
  <c r="BA35" i="13"/>
  <c r="BD34" i="13"/>
  <c r="BC34" i="13"/>
  <c r="BB34" i="13"/>
  <c r="BA34" i="13"/>
  <c r="BD33" i="13"/>
  <c r="BC33" i="13"/>
  <c r="BB33" i="13"/>
  <c r="BA33" i="13"/>
  <c r="BD32" i="13"/>
  <c r="BC32" i="13"/>
  <c r="BB32" i="13"/>
  <c r="BA32" i="13"/>
  <c r="BD31" i="13"/>
  <c r="BC31" i="13"/>
  <c r="BB31" i="13"/>
  <c r="BA31" i="13"/>
  <c r="BD30" i="13"/>
  <c r="BC30" i="13"/>
  <c r="BB30" i="13"/>
  <c r="BA30" i="13"/>
  <c r="BD29" i="13"/>
  <c r="BC29" i="13"/>
  <c r="BB29" i="13"/>
  <c r="BA29" i="13"/>
  <c r="BD28" i="13"/>
  <c r="BC28" i="13"/>
  <c r="BB28" i="13"/>
  <c r="BA28" i="13"/>
  <c r="BD27" i="13"/>
  <c r="BC27" i="13"/>
  <c r="BB27" i="13"/>
  <c r="BA27" i="13"/>
  <c r="BD26" i="13"/>
  <c r="BC26" i="13"/>
  <c r="BB26" i="13"/>
  <c r="BA26" i="13"/>
  <c r="BD25" i="13"/>
  <c r="BC25" i="13"/>
  <c r="BB25" i="13"/>
  <c r="BA25" i="13"/>
  <c r="BD24" i="13"/>
  <c r="BC24" i="13"/>
  <c r="BB24" i="13"/>
  <c r="BA24" i="13"/>
  <c r="BD23" i="13"/>
  <c r="BC23" i="13"/>
  <c r="BB23" i="13"/>
  <c r="BA23" i="13"/>
  <c r="BD22" i="13"/>
  <c r="BC22" i="13"/>
  <c r="BB22" i="13"/>
  <c r="BA22" i="13"/>
  <c r="BD21" i="13"/>
  <c r="BC21" i="13"/>
  <c r="BB21" i="13"/>
  <c r="BA21" i="13"/>
  <c r="BD20" i="13"/>
  <c r="BC20" i="13"/>
  <c r="BB20" i="13"/>
  <c r="BA20" i="13"/>
  <c r="BD19" i="13"/>
  <c r="BC19" i="13"/>
  <c r="BB19" i="13"/>
  <c r="BA19" i="13"/>
  <c r="BD18" i="13"/>
  <c r="BC18" i="13"/>
  <c r="BB18" i="13"/>
  <c r="BA18" i="13"/>
  <c r="BD17" i="13"/>
  <c r="BC17" i="13"/>
  <c r="BB17" i="13"/>
  <c r="BA17" i="13"/>
  <c r="BD16" i="13"/>
  <c r="BC16" i="13"/>
  <c r="BB16" i="13"/>
  <c r="BA16" i="13"/>
  <c r="BD15" i="13"/>
  <c r="BC15" i="13"/>
  <c r="BB15" i="13"/>
  <c r="BA15" i="13"/>
  <c r="BD14" i="13"/>
  <c r="BC14" i="13"/>
  <c r="BB14" i="13"/>
  <c r="BA14" i="13"/>
  <c r="BD13" i="13"/>
  <c r="BC13" i="13"/>
  <c r="BB13" i="13"/>
  <c r="BA13" i="13"/>
  <c r="BD12" i="13"/>
  <c r="BC12" i="13"/>
  <c r="BB12" i="13"/>
  <c r="BA12" i="13"/>
  <c r="BD11" i="13"/>
  <c r="BC11" i="13"/>
  <c r="BB11" i="13"/>
  <c r="BA11" i="13"/>
  <c r="BD10" i="13"/>
  <c r="BC10" i="13"/>
  <c r="BB10" i="13"/>
  <c r="BA10" i="13"/>
  <c r="BD9" i="13"/>
  <c r="BC9" i="13"/>
  <c r="BB9" i="13"/>
  <c r="BA9" i="13"/>
  <c r="BD8" i="13"/>
  <c r="BC8" i="13"/>
  <c r="BB8" i="13"/>
  <c r="BA8" i="13"/>
  <c r="BD7" i="13"/>
  <c r="BC7" i="13"/>
  <c r="BB7" i="13"/>
  <c r="BA7" i="13"/>
  <c r="BD6" i="13"/>
  <c r="BC6" i="13"/>
  <c r="BB6" i="13"/>
  <c r="BA6" i="13"/>
  <c r="AC66" i="13"/>
  <c r="AE65" i="13"/>
  <c r="AD65" i="13"/>
  <c r="AC65" i="13"/>
  <c r="AE64" i="13"/>
  <c r="AD64" i="13"/>
  <c r="AC64" i="13"/>
  <c r="AE63" i="13"/>
  <c r="AD63" i="13"/>
  <c r="AC63" i="13"/>
  <c r="AE62" i="13"/>
  <c r="AD62" i="13"/>
  <c r="AC62" i="13"/>
  <c r="AE61" i="13"/>
  <c r="AD61" i="13"/>
  <c r="AG61" i="13" s="1"/>
  <c r="AC61" i="13"/>
  <c r="AE60" i="13"/>
  <c r="AD60" i="13"/>
  <c r="AC60" i="13"/>
  <c r="AE59" i="13"/>
  <c r="AD59" i="13"/>
  <c r="AC59" i="13"/>
  <c r="AE58" i="13"/>
  <c r="AD58" i="13"/>
  <c r="AC58" i="13"/>
  <c r="AE57" i="13"/>
  <c r="AD57" i="13"/>
  <c r="AC57" i="13"/>
  <c r="AE56" i="13"/>
  <c r="AD56" i="13"/>
  <c r="AC56" i="13"/>
  <c r="AE55" i="13"/>
  <c r="AD55" i="13"/>
  <c r="AC55" i="13"/>
  <c r="AE54" i="13"/>
  <c r="AD54" i="13"/>
  <c r="AC54" i="13"/>
  <c r="T66" i="13"/>
  <c r="V65" i="13"/>
  <c r="U65" i="13"/>
  <c r="X65" i="13" s="1"/>
  <c r="T65" i="13"/>
  <c r="V64" i="13"/>
  <c r="U64" i="13"/>
  <c r="T64" i="13"/>
  <c r="V63" i="13"/>
  <c r="U63" i="13"/>
  <c r="T63" i="13"/>
  <c r="V62" i="13"/>
  <c r="U62" i="13"/>
  <c r="T62" i="13"/>
  <c r="V61" i="13"/>
  <c r="U61" i="13"/>
  <c r="T61" i="13"/>
  <c r="V60" i="13"/>
  <c r="U60" i="13"/>
  <c r="T60" i="13"/>
  <c r="V59" i="13"/>
  <c r="U59" i="13"/>
  <c r="T59" i="13"/>
  <c r="V58" i="13"/>
  <c r="U58" i="13"/>
  <c r="T58" i="13"/>
  <c r="V57" i="13"/>
  <c r="U57" i="13"/>
  <c r="T57" i="13"/>
  <c r="V56" i="13"/>
  <c r="U56" i="13"/>
  <c r="T56" i="13"/>
  <c r="V55" i="13"/>
  <c r="U55" i="13"/>
  <c r="T55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M276" i="7"/>
  <c r="M214" i="7"/>
  <c r="M108" i="7"/>
  <c r="M106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7" i="7"/>
  <c r="L6" i="7"/>
  <c r="M5" i="7"/>
  <c r="K5" i="7"/>
  <c r="T5" i="7" s="1"/>
  <c r="J5" i="7"/>
  <c r="S5" i="7" s="1"/>
  <c r="I5" i="7"/>
  <c r="R5" i="7" s="1"/>
  <c r="H5" i="7"/>
  <c r="Q5" i="7" s="1"/>
  <c r="L4" i="7"/>
  <c r="AM11" i="13" l="1"/>
  <c r="AP10" i="13"/>
  <c r="AN9" i="13"/>
  <c r="AQ8" i="13"/>
  <c r="AL10" i="13"/>
  <c r="AO9" i="13"/>
  <c r="W65" i="13"/>
  <c r="W61" i="13"/>
  <c r="Y63" i="13"/>
  <c r="W63" i="13"/>
  <c r="G7" i="7"/>
  <c r="G8" i="7" s="1"/>
  <c r="U4" i="7"/>
  <c r="X56" i="13"/>
  <c r="AF56" i="13"/>
  <c r="P66" i="13"/>
  <c r="Y65" i="13"/>
  <c r="Y60" i="13"/>
  <c r="X63" i="13"/>
  <c r="AH63" i="13"/>
  <c r="P60" i="13"/>
  <c r="P63" i="13"/>
  <c r="Y58" i="13"/>
  <c r="X62" i="13"/>
  <c r="AH56" i="13"/>
  <c r="AG59" i="13"/>
  <c r="AG65" i="13"/>
  <c r="N64" i="13"/>
  <c r="Y56" i="13"/>
  <c r="W59" i="13"/>
  <c r="Y61" i="13"/>
  <c r="AF57" i="13"/>
  <c r="AH59" i="13"/>
  <c r="AF62" i="13"/>
  <c r="AH64" i="13"/>
  <c r="N59" i="13"/>
  <c r="P62" i="13"/>
  <c r="P58" i="13"/>
  <c r="X59" i="13"/>
  <c r="AG57" i="13"/>
  <c r="AG62" i="13"/>
  <c r="AF65" i="13"/>
  <c r="O59" i="13"/>
  <c r="N63" i="13"/>
  <c r="P65" i="13"/>
  <c r="W57" i="13"/>
  <c r="N58" i="13"/>
  <c r="P59" i="13"/>
  <c r="O62" i="13"/>
  <c r="N66" i="13"/>
  <c r="X58" i="13"/>
  <c r="BC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C154" i="12"/>
  <c r="C167" i="12"/>
  <c r="C9" i="12"/>
  <c r="C39" i="12"/>
  <c r="C47" i="12"/>
  <c r="C11" i="12"/>
  <c r="C145" i="12"/>
  <c r="C23" i="12"/>
  <c r="C6" i="12"/>
  <c r="C8" i="12"/>
  <c r="C16" i="12"/>
  <c r="C52" i="12"/>
  <c r="C60" i="12"/>
  <c r="C68" i="12"/>
  <c r="C76" i="12"/>
  <c r="C84" i="12"/>
  <c r="C92" i="12"/>
  <c r="C100" i="12"/>
  <c r="C108" i="12"/>
  <c r="C116" i="12"/>
  <c r="C124" i="12"/>
  <c r="C132" i="12"/>
  <c r="C140" i="12"/>
  <c r="C149" i="12"/>
  <c r="C161" i="12"/>
  <c r="C31" i="12"/>
  <c r="C170" i="12"/>
  <c r="C13" i="12"/>
  <c r="C24" i="12"/>
  <c r="C32" i="12"/>
  <c r="C40" i="12"/>
  <c r="C48" i="12"/>
  <c r="C168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C169" i="12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BH6" i="13" s="1"/>
  <c r="AL11" i="13" l="1"/>
  <c r="AO10" i="13"/>
  <c r="AN10" i="13"/>
  <c r="AQ9" i="13"/>
  <c r="AM12" i="13"/>
  <c r="AP11" i="13"/>
  <c r="BF6" i="13"/>
  <c r="BI6" i="13"/>
  <c r="BG6" i="13"/>
  <c r="BJ6" i="13"/>
  <c r="BE6" i="13"/>
  <c r="BA61" i="13"/>
  <c r="BD61" i="13"/>
  <c r="AU6" i="13"/>
  <c r="AI7" i="13" s="1"/>
  <c r="AW6" i="13"/>
  <c r="AV6" i="13"/>
  <c r="AJ7" i="13" s="1"/>
  <c r="AS7" i="13" s="1"/>
  <c r="L7" i="7"/>
  <c r="G9" i="7"/>
  <c r="L8" i="7"/>
  <c r="AK7" i="13"/>
  <c r="AT7" i="13" s="1"/>
  <c r="V66" i="13"/>
  <c r="U66" i="13"/>
  <c r="AM13" i="13" l="1"/>
  <c r="AP12" i="13"/>
  <c r="AL12" i="13"/>
  <c r="AO11" i="13"/>
  <c r="AN11" i="13"/>
  <c r="AQ10" i="13"/>
  <c r="BI7" i="13"/>
  <c r="BF7" i="13"/>
  <c r="BG7" i="13"/>
  <c r="BJ7" i="13"/>
  <c r="BB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AD66" i="13" s="1"/>
  <c r="G10" i="7"/>
  <c r="L9" i="7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N12" i="13" l="1"/>
  <c r="AQ11" i="13"/>
  <c r="AL13" i="13"/>
  <c r="AO12" i="13"/>
  <c r="AM14" i="13"/>
  <c r="AP13" i="13"/>
  <c r="V68" i="13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BJ8" i="13"/>
  <c r="BG8" i="13"/>
  <c r="U68" i="13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BI8" i="13"/>
  <c r="BF8" i="13"/>
  <c r="BB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G11" i="7"/>
  <c r="L10" i="7"/>
  <c r="AQ12" i="13" l="1"/>
  <c r="AN13" i="13"/>
  <c r="AM15" i="13"/>
  <c r="AP14" i="13"/>
  <c r="AL14" i="13"/>
  <c r="AO13" i="13"/>
  <c r="BG9" i="13"/>
  <c r="BJ9" i="13"/>
  <c r="BF9" i="13"/>
  <c r="BI9" i="13"/>
  <c r="AV9" i="13"/>
  <c r="AJ10" i="13" s="1"/>
  <c r="AS10" i="13" s="1"/>
  <c r="AW9" i="13"/>
  <c r="AK10" i="13" s="1"/>
  <c r="AT10" i="13" s="1"/>
  <c r="G12" i="7"/>
  <c r="L11" i="7"/>
  <c r="AN14" i="13" l="1"/>
  <c r="AQ13" i="13"/>
  <c r="AL15" i="13"/>
  <c r="AO14" i="13"/>
  <c r="AM16" i="13"/>
  <c r="AP15" i="13"/>
  <c r="BJ10" i="13"/>
  <c r="BG10" i="13"/>
  <c r="BI10" i="13"/>
  <c r="BF10" i="13"/>
  <c r="BB65" i="13"/>
  <c r="AW10" i="13"/>
  <c r="AK11" i="13" s="1"/>
  <c r="AT11" i="13" s="1"/>
  <c r="AV10" i="13"/>
  <c r="AJ11" i="13" s="1"/>
  <c r="AS11" i="13" s="1"/>
  <c r="G13" i="7"/>
  <c r="L12" i="7"/>
  <c r="AP16" i="13" l="1"/>
  <c r="AM17" i="13"/>
  <c r="AL16" i="13"/>
  <c r="AO15" i="13"/>
  <c r="AN15" i="13"/>
  <c r="AQ14" i="13"/>
  <c r="BJ11" i="13"/>
  <c r="BG11" i="13"/>
  <c r="BI11" i="13"/>
  <c r="BF11" i="13"/>
  <c r="AW11" i="13"/>
  <c r="AK12" i="13" s="1"/>
  <c r="AT12" i="13" s="1"/>
  <c r="AV11" i="13"/>
  <c r="AJ12" i="13" s="1"/>
  <c r="AS12" i="13" s="1"/>
  <c r="L13" i="7"/>
  <c r="G14" i="7"/>
  <c r="AN16" i="13" l="1"/>
  <c r="AQ15" i="13"/>
  <c r="AL17" i="13"/>
  <c r="AO16" i="13"/>
  <c r="AM18" i="13"/>
  <c r="AP17" i="13"/>
  <c r="BI12" i="13"/>
  <c r="BF12" i="13"/>
  <c r="BJ12" i="13"/>
  <c r="BG12" i="13"/>
  <c r="AW12" i="13"/>
  <c r="AK13" i="13" s="1"/>
  <c r="AT13" i="13" s="1"/>
  <c r="AV12" i="13"/>
  <c r="AJ13" i="13" s="1"/>
  <c r="AS13" i="13" s="1"/>
  <c r="L14" i="7"/>
  <c r="G15" i="7"/>
  <c r="AM19" i="13" l="1"/>
  <c r="AP18" i="13"/>
  <c r="AL18" i="13"/>
  <c r="AO17" i="13"/>
  <c r="AN17" i="13"/>
  <c r="AQ16" i="13"/>
  <c r="BJ13" i="13"/>
  <c r="BG13" i="13"/>
  <c r="BI13" i="13"/>
  <c r="BF13" i="13"/>
  <c r="AV13" i="13"/>
  <c r="AJ14" i="13" s="1"/>
  <c r="AS14" i="13" s="1"/>
  <c r="AW13" i="13"/>
  <c r="AK14" i="13" s="1"/>
  <c r="AT14" i="13" s="1"/>
  <c r="G16" i="7"/>
  <c r="L15" i="7"/>
  <c r="AN18" i="13" l="1"/>
  <c r="AQ17" i="13"/>
  <c r="AL19" i="13"/>
  <c r="AO18" i="13"/>
  <c r="AM20" i="13"/>
  <c r="AP19" i="13"/>
  <c r="BJ14" i="13"/>
  <c r="BG14" i="13"/>
  <c r="BF14" i="13"/>
  <c r="BI14" i="13"/>
  <c r="AV14" i="13"/>
  <c r="AJ15" i="13" s="1"/>
  <c r="AS15" i="13" s="1"/>
  <c r="AW14" i="13"/>
  <c r="AK15" i="13" s="1"/>
  <c r="AT15" i="13" s="1"/>
  <c r="G17" i="7"/>
  <c r="L16" i="7"/>
  <c r="AM21" i="13" l="1"/>
  <c r="AP20" i="13"/>
  <c r="AL20" i="13"/>
  <c r="AO19" i="13"/>
  <c r="AN19" i="13"/>
  <c r="AQ18" i="13"/>
  <c r="BI15" i="13"/>
  <c r="BF15" i="13"/>
  <c r="BJ15" i="13"/>
  <c r="BG15" i="13"/>
  <c r="AV15" i="13"/>
  <c r="AJ16" i="13" s="1"/>
  <c r="AS16" i="13" s="1"/>
  <c r="AW15" i="13"/>
  <c r="AK16" i="13" s="1"/>
  <c r="AT16" i="13" s="1"/>
  <c r="G18" i="7"/>
  <c r="L17" i="7"/>
  <c r="AN20" i="13" l="1"/>
  <c r="AQ19" i="13"/>
  <c r="AL21" i="13"/>
  <c r="AO20" i="13"/>
  <c r="AM22" i="13"/>
  <c r="AP21" i="13"/>
  <c r="BJ16" i="13"/>
  <c r="BG16" i="13"/>
  <c r="BI16" i="13"/>
  <c r="BF16" i="13"/>
  <c r="AW16" i="13"/>
  <c r="AK17" i="13" s="1"/>
  <c r="AT17" i="13" s="1"/>
  <c r="AV16" i="13"/>
  <c r="AJ17" i="13" s="1"/>
  <c r="AS17" i="13" s="1"/>
  <c r="G19" i="7"/>
  <c r="L18" i="7"/>
  <c r="AM23" i="13" l="1"/>
  <c r="AP22" i="13"/>
  <c r="AL22" i="13"/>
  <c r="AO21" i="13"/>
  <c r="AQ20" i="13"/>
  <c r="AN21" i="13"/>
  <c r="BI17" i="13"/>
  <c r="BF17" i="13"/>
  <c r="BJ17" i="13"/>
  <c r="BG17" i="13"/>
  <c r="AV17" i="13"/>
  <c r="AJ18" i="13" s="1"/>
  <c r="AS18" i="13" s="1"/>
  <c r="AW17" i="13"/>
  <c r="AK18" i="13" s="1"/>
  <c r="AT18" i="13" s="1"/>
  <c r="G20" i="7"/>
  <c r="L19" i="7"/>
  <c r="AN22" i="13" l="1"/>
  <c r="AQ21" i="13"/>
  <c r="AL23" i="13"/>
  <c r="AO22" i="13"/>
  <c r="AM24" i="13"/>
  <c r="AP23" i="13"/>
  <c r="BI18" i="13"/>
  <c r="BF18" i="13"/>
  <c r="BJ18" i="13"/>
  <c r="BG18" i="13"/>
  <c r="AV18" i="13"/>
  <c r="AJ19" i="13" s="1"/>
  <c r="AS19" i="13" s="1"/>
  <c r="AW18" i="13"/>
  <c r="AK19" i="13" s="1"/>
  <c r="AT19" i="13" s="1"/>
  <c r="G21" i="7"/>
  <c r="L20" i="7"/>
  <c r="AL24" i="13" l="1"/>
  <c r="AO23" i="13"/>
  <c r="AM25" i="13"/>
  <c r="AP24" i="13"/>
  <c r="AN23" i="13"/>
  <c r="AQ22" i="13"/>
  <c r="BG19" i="13"/>
  <c r="BJ19" i="13"/>
  <c r="BI19" i="13"/>
  <c r="BF19" i="13"/>
  <c r="AW19" i="13"/>
  <c r="AK20" i="13" s="1"/>
  <c r="AT20" i="13" s="1"/>
  <c r="AV19" i="13"/>
  <c r="AJ20" i="13" s="1"/>
  <c r="AS20" i="13" s="1"/>
  <c r="L21" i="7"/>
  <c r="G22" i="7"/>
  <c r="AM26" i="13" l="1"/>
  <c r="AP25" i="13"/>
  <c r="AN24" i="13"/>
  <c r="AQ23" i="13"/>
  <c r="AL25" i="13"/>
  <c r="AO24" i="13"/>
  <c r="BF20" i="13"/>
  <c r="BI20" i="13"/>
  <c r="BJ20" i="13"/>
  <c r="BG20" i="13"/>
  <c r="AW20" i="13"/>
  <c r="AK21" i="13" s="1"/>
  <c r="AT21" i="13" s="1"/>
  <c r="AV20" i="13"/>
  <c r="AJ21" i="13" s="1"/>
  <c r="AS21" i="13" s="1"/>
  <c r="L22" i="7"/>
  <c r="G23" i="7"/>
  <c r="AL26" i="13" l="1"/>
  <c r="AO25" i="13"/>
  <c r="AQ24" i="13"/>
  <c r="AN25" i="13"/>
  <c r="AP26" i="13"/>
  <c r="AM27" i="13"/>
  <c r="BI21" i="13"/>
  <c r="BF21" i="13"/>
  <c r="BJ21" i="13"/>
  <c r="BG21" i="13"/>
  <c r="AW21" i="13"/>
  <c r="AK22" i="13" s="1"/>
  <c r="AT22" i="13" s="1"/>
  <c r="AV21" i="13"/>
  <c r="AJ22" i="13" s="1"/>
  <c r="AS22" i="13" s="1"/>
  <c r="G24" i="7"/>
  <c r="L23" i="7"/>
  <c r="AM28" i="13" l="1"/>
  <c r="AP27" i="13"/>
  <c r="AN26" i="13"/>
  <c r="AQ25" i="13"/>
  <c r="AL27" i="13"/>
  <c r="AO26" i="13"/>
  <c r="BI22" i="13"/>
  <c r="BF22" i="13"/>
  <c r="BJ22" i="13"/>
  <c r="BG22" i="13"/>
  <c r="AV22" i="13"/>
  <c r="AJ23" i="13" s="1"/>
  <c r="AS23" i="13" s="1"/>
  <c r="AW22" i="13"/>
  <c r="AK23" i="13" s="1"/>
  <c r="AT23" i="13" s="1"/>
  <c r="G25" i="7"/>
  <c r="L24" i="7"/>
  <c r="AL28" i="13" l="1"/>
  <c r="AO27" i="13"/>
  <c r="AN27" i="13"/>
  <c r="AQ26" i="13"/>
  <c r="AM29" i="13"/>
  <c r="AP28" i="13"/>
  <c r="BJ23" i="13"/>
  <c r="BG23" i="13"/>
  <c r="BI23" i="13"/>
  <c r="BF23" i="13"/>
  <c r="AW23" i="13"/>
  <c r="AK24" i="13" s="1"/>
  <c r="AT24" i="13" s="1"/>
  <c r="AV23" i="13"/>
  <c r="AJ24" i="13" s="1"/>
  <c r="AS24" i="13" s="1"/>
  <c r="G26" i="7"/>
  <c r="L25" i="7"/>
  <c r="AM30" i="13" l="1"/>
  <c r="AP29" i="13"/>
  <c r="AN28" i="13"/>
  <c r="AQ27" i="13"/>
  <c r="AL29" i="13"/>
  <c r="AO28" i="13"/>
  <c r="BJ24" i="13"/>
  <c r="BG24" i="13"/>
  <c r="BI24" i="13"/>
  <c r="BF24" i="13"/>
  <c r="AV24" i="13"/>
  <c r="AJ25" i="13" s="1"/>
  <c r="AS25" i="13" s="1"/>
  <c r="AW24" i="13"/>
  <c r="AK25" i="13" s="1"/>
  <c r="AT25" i="13" s="1"/>
  <c r="G27" i="7"/>
  <c r="L26" i="7"/>
  <c r="AL30" i="13" l="1"/>
  <c r="AO29" i="13"/>
  <c r="AN29" i="13"/>
  <c r="AQ28" i="13"/>
  <c r="AP30" i="13"/>
  <c r="AM31" i="13"/>
  <c r="BJ25" i="13"/>
  <c r="BG25" i="13"/>
  <c r="BI25" i="13"/>
  <c r="BF25" i="13"/>
  <c r="AW25" i="13"/>
  <c r="AK26" i="13" s="1"/>
  <c r="AT26" i="13" s="1"/>
  <c r="AV25" i="13"/>
  <c r="AJ26" i="13" s="1"/>
  <c r="AS26" i="13" s="1"/>
  <c r="G28" i="7"/>
  <c r="L27" i="7"/>
  <c r="AM32" i="13" l="1"/>
  <c r="AP31" i="13"/>
  <c r="AN30" i="13"/>
  <c r="AQ29" i="13"/>
  <c r="AL31" i="13"/>
  <c r="AO30" i="13"/>
  <c r="BJ26" i="13"/>
  <c r="BG26" i="13"/>
  <c r="BI26" i="13"/>
  <c r="BF26" i="13"/>
  <c r="AV26" i="13"/>
  <c r="AJ27" i="13" s="1"/>
  <c r="AS27" i="13" s="1"/>
  <c r="AW26" i="13"/>
  <c r="AK27" i="13" s="1"/>
  <c r="AT27" i="13" s="1"/>
  <c r="L28" i="7"/>
  <c r="G29" i="7"/>
  <c r="AL32" i="13" l="1"/>
  <c r="AO31" i="13"/>
  <c r="AQ30" i="13"/>
  <c r="AN31" i="13"/>
  <c r="AP32" i="13"/>
  <c r="AM33" i="13"/>
  <c r="BJ27" i="13"/>
  <c r="BG27" i="13"/>
  <c r="BI27" i="13"/>
  <c r="BF27" i="13"/>
  <c r="AW27" i="13"/>
  <c r="AK28" i="13" s="1"/>
  <c r="AT28" i="13" s="1"/>
  <c r="AV27" i="13"/>
  <c r="AJ28" i="13" s="1"/>
  <c r="AS28" i="13" s="1"/>
  <c r="L29" i="7"/>
  <c r="G30" i="7"/>
  <c r="AN32" i="13" l="1"/>
  <c r="AQ31" i="13"/>
  <c r="AM34" i="13"/>
  <c r="AP33" i="13"/>
  <c r="AL33" i="13"/>
  <c r="AO32" i="13"/>
  <c r="BI28" i="13"/>
  <c r="BF28" i="13"/>
  <c r="BJ28" i="13"/>
  <c r="BG28" i="13"/>
  <c r="AV28" i="13"/>
  <c r="AJ29" i="13" s="1"/>
  <c r="AW28" i="13"/>
  <c r="AK29" i="13" s="1"/>
  <c r="AT29" i="13" s="1"/>
  <c r="L30" i="7"/>
  <c r="G31" i="7"/>
  <c r="AL34" i="13" l="1"/>
  <c r="AO33" i="13"/>
  <c r="AP34" i="13"/>
  <c r="AM35" i="13"/>
  <c r="AN33" i="13"/>
  <c r="AQ32" i="13"/>
  <c r="BJ29" i="13"/>
  <c r="BG29" i="13"/>
  <c r="AW29" i="13"/>
  <c r="AK30" i="13" s="1"/>
  <c r="AT30" i="13" s="1"/>
  <c r="AS29" i="13"/>
  <c r="G32" i="7"/>
  <c r="L31" i="7"/>
  <c r="AM36" i="13" l="1"/>
  <c r="AP35" i="13"/>
  <c r="AN34" i="13"/>
  <c r="AQ33" i="13"/>
  <c r="AL35" i="13"/>
  <c r="AO34" i="13"/>
  <c r="BI29" i="13"/>
  <c r="BF29" i="13"/>
  <c r="BG30" i="13"/>
  <c r="BJ30" i="13"/>
  <c r="AV29" i="13"/>
  <c r="AJ30" i="13" s="1"/>
  <c r="AW30" i="13"/>
  <c r="AK31" i="13" s="1"/>
  <c r="AT31" i="13" s="1"/>
  <c r="G33" i="7"/>
  <c r="L32" i="7"/>
  <c r="AL36" i="13" l="1"/>
  <c r="AO35" i="13"/>
  <c r="AN35" i="13"/>
  <c r="AQ34" i="13"/>
  <c r="AM37" i="13"/>
  <c r="AP36" i="13"/>
  <c r="BJ31" i="13"/>
  <c r="BG31" i="13"/>
  <c r="AW31" i="13"/>
  <c r="AK32" i="13" s="1"/>
  <c r="AT32" i="13" s="1"/>
  <c r="AS30" i="13"/>
  <c r="G34" i="7"/>
  <c r="L33" i="7"/>
  <c r="AM38" i="13" l="1"/>
  <c r="AP37" i="13"/>
  <c r="AN36" i="13"/>
  <c r="AQ35" i="13"/>
  <c r="AL37" i="13"/>
  <c r="AO36" i="13"/>
  <c r="BI30" i="13"/>
  <c r="BF30" i="13"/>
  <c r="BJ32" i="13"/>
  <c r="BG32" i="13"/>
  <c r="AW32" i="13"/>
  <c r="AK33" i="13" s="1"/>
  <c r="AT33" i="13" s="1"/>
  <c r="AV30" i="13"/>
  <c r="AJ31" i="13" s="1"/>
  <c r="AS31" i="13" s="1"/>
  <c r="G35" i="7"/>
  <c r="L34" i="7"/>
  <c r="AL38" i="13" l="1"/>
  <c r="AO37" i="13"/>
  <c r="AN37" i="13"/>
  <c r="AQ36" i="13"/>
  <c r="AM39" i="13"/>
  <c r="AP38" i="13"/>
  <c r="BI31" i="13"/>
  <c r="BF31" i="13"/>
  <c r="BG33" i="13"/>
  <c r="BJ33" i="13"/>
  <c r="AV31" i="13"/>
  <c r="AJ32" i="13" s="1"/>
  <c r="AS32" i="13" s="1"/>
  <c r="AW33" i="13"/>
  <c r="AK34" i="13" s="1"/>
  <c r="AT34" i="13" s="1"/>
  <c r="G36" i="7"/>
  <c r="L35" i="7"/>
  <c r="AM40" i="13" l="1"/>
  <c r="AP39" i="13"/>
  <c r="AN38" i="13"/>
  <c r="AQ37" i="13"/>
  <c r="AL39" i="13"/>
  <c r="AO38" i="13"/>
  <c r="BJ34" i="13"/>
  <c r="BG34" i="13"/>
  <c r="BI32" i="13"/>
  <c r="BF32" i="13"/>
  <c r="AW34" i="13"/>
  <c r="AK35" i="13" s="1"/>
  <c r="AT35" i="13" s="1"/>
  <c r="AV32" i="13"/>
  <c r="AJ33" i="13" s="1"/>
  <c r="AS33" i="13" s="1"/>
  <c r="G37" i="7"/>
  <c r="L36" i="7"/>
  <c r="AL40" i="13" l="1"/>
  <c r="AO39" i="13"/>
  <c r="AQ38" i="13"/>
  <c r="AN39" i="13"/>
  <c r="AP40" i="13"/>
  <c r="AM41" i="13"/>
  <c r="BI33" i="13"/>
  <c r="BF33" i="13"/>
  <c r="BJ35" i="13"/>
  <c r="BG35" i="13"/>
  <c r="AV33" i="13"/>
  <c r="AJ34" i="13" s="1"/>
  <c r="AW35" i="13"/>
  <c r="AK36" i="13" s="1"/>
  <c r="AT36" i="13" s="1"/>
  <c r="L37" i="7"/>
  <c r="G38" i="7"/>
  <c r="AN40" i="13" l="1"/>
  <c r="AQ39" i="13"/>
  <c r="AM42" i="13"/>
  <c r="AP41" i="13"/>
  <c r="AL41" i="13"/>
  <c r="AO40" i="13"/>
  <c r="BJ36" i="13"/>
  <c r="BG36" i="13"/>
  <c r="AW36" i="13"/>
  <c r="AK37" i="13" s="1"/>
  <c r="AT37" i="13" s="1"/>
  <c r="AS34" i="13"/>
  <c r="G39" i="7"/>
  <c r="L38" i="7"/>
  <c r="AL42" i="13" l="1"/>
  <c r="AO41" i="13"/>
  <c r="AM43" i="13"/>
  <c r="AP42" i="13"/>
  <c r="AN41" i="13"/>
  <c r="AQ40" i="13"/>
  <c r="BI34" i="13"/>
  <c r="BF34" i="13"/>
  <c r="BJ37" i="13"/>
  <c r="BG37" i="13"/>
  <c r="AV34" i="13"/>
  <c r="AJ35" i="13" s="1"/>
  <c r="AW37" i="13"/>
  <c r="AK38" i="13" s="1"/>
  <c r="AT38" i="13" s="1"/>
  <c r="G40" i="7"/>
  <c r="L39" i="7"/>
  <c r="AN42" i="13" l="1"/>
  <c r="AQ41" i="13"/>
  <c r="AM44" i="13"/>
  <c r="AP43" i="13"/>
  <c r="AL43" i="13"/>
  <c r="AO42" i="13"/>
  <c r="BJ38" i="13"/>
  <c r="BG38" i="13"/>
  <c r="AW38" i="13"/>
  <c r="AK39" i="13" s="1"/>
  <c r="AT39" i="13" s="1"/>
  <c r="AS35" i="13"/>
  <c r="G41" i="7"/>
  <c r="L40" i="7"/>
  <c r="AM45" i="13" l="1"/>
  <c r="AP44" i="13"/>
  <c r="AL44" i="13"/>
  <c r="AO43" i="13"/>
  <c r="AN43" i="13"/>
  <c r="AQ42" i="13"/>
  <c r="BI35" i="13"/>
  <c r="BF35" i="13"/>
  <c r="BJ39" i="13"/>
  <c r="BG39" i="13"/>
  <c r="AV35" i="13"/>
  <c r="AJ36" i="13" s="1"/>
  <c r="AW39" i="13"/>
  <c r="AK40" i="13" s="1"/>
  <c r="AT40" i="13" s="1"/>
  <c r="G42" i="7"/>
  <c r="L41" i="7"/>
  <c r="AN44" i="13" l="1"/>
  <c r="AQ43" i="13"/>
  <c r="AL45" i="13"/>
  <c r="AO44" i="13"/>
  <c r="AM46" i="13"/>
  <c r="AP45" i="13"/>
  <c r="BJ40" i="13"/>
  <c r="BG40" i="13"/>
  <c r="AW40" i="13"/>
  <c r="AK41" i="13" s="1"/>
  <c r="AT41" i="13" s="1"/>
  <c r="AS36" i="13"/>
  <c r="G43" i="7"/>
  <c r="L42" i="7"/>
  <c r="AP46" i="13" l="1"/>
  <c r="AM47" i="13"/>
  <c r="AL46" i="13"/>
  <c r="AO45" i="13"/>
  <c r="AQ44" i="13"/>
  <c r="AN45" i="13"/>
  <c r="BI36" i="13"/>
  <c r="BF36" i="13"/>
  <c r="BG41" i="13"/>
  <c r="BJ41" i="13"/>
  <c r="AV36" i="13"/>
  <c r="AJ37" i="13" s="1"/>
  <c r="AW41" i="13"/>
  <c r="AK42" i="13" s="1"/>
  <c r="AT42" i="13" s="1"/>
  <c r="G44" i="7"/>
  <c r="L43" i="7"/>
  <c r="AM48" i="13" l="1"/>
  <c r="AP47" i="13"/>
  <c r="AN46" i="13"/>
  <c r="AQ45" i="13"/>
  <c r="AL47" i="13"/>
  <c r="AO46" i="13"/>
  <c r="BJ42" i="13"/>
  <c r="BG42" i="13"/>
  <c r="AW42" i="13"/>
  <c r="AK43" i="13" s="1"/>
  <c r="AT43" i="13" s="1"/>
  <c r="AS37" i="13"/>
  <c r="G45" i="7"/>
  <c r="L44" i="7"/>
  <c r="AL48" i="13" l="1"/>
  <c r="AO47" i="13"/>
  <c r="AN47" i="13"/>
  <c r="AQ46" i="13"/>
  <c r="AP48" i="13"/>
  <c r="AM49" i="13"/>
  <c r="BI37" i="13"/>
  <c r="BF37" i="13"/>
  <c r="BJ43" i="13"/>
  <c r="BG43" i="13"/>
  <c r="AV37" i="13"/>
  <c r="AJ38" i="13" s="1"/>
  <c r="AW43" i="13"/>
  <c r="AK44" i="13" s="1"/>
  <c r="AT44" i="13" s="1"/>
  <c r="L45" i="7"/>
  <c r="G46" i="7"/>
  <c r="AM50" i="13" l="1"/>
  <c r="AP49" i="13"/>
  <c r="AN48" i="13"/>
  <c r="AQ47" i="13"/>
  <c r="AL49" i="13"/>
  <c r="AO48" i="13"/>
  <c r="BJ44" i="13"/>
  <c r="BG44" i="13"/>
  <c r="AW44" i="13"/>
  <c r="AK45" i="13" s="1"/>
  <c r="AT45" i="13" s="1"/>
  <c r="AS38" i="13"/>
  <c r="L46" i="7"/>
  <c r="G47" i="7"/>
  <c r="AL50" i="13" l="1"/>
  <c r="AO49" i="13"/>
  <c r="AN49" i="13"/>
  <c r="AQ48" i="13"/>
  <c r="AM51" i="13"/>
  <c r="AP50" i="13"/>
  <c r="BI38" i="13"/>
  <c r="BF38" i="13"/>
  <c r="BJ45" i="13"/>
  <c r="BG45" i="13"/>
  <c r="AV38" i="13"/>
  <c r="AJ39" i="13" s="1"/>
  <c r="AS39" i="13" s="1"/>
  <c r="AW45" i="13"/>
  <c r="AK46" i="13" s="1"/>
  <c r="AT46" i="13" s="1"/>
  <c r="G48" i="7"/>
  <c r="L47" i="7"/>
  <c r="AM52" i="13" l="1"/>
  <c r="AP51" i="13"/>
  <c r="AN50" i="13"/>
  <c r="AQ49" i="13"/>
  <c r="AO50" i="13"/>
  <c r="AL51" i="13"/>
  <c r="BJ46" i="13"/>
  <c r="BG46" i="13"/>
  <c r="BI39" i="13"/>
  <c r="BF39" i="13"/>
  <c r="AW46" i="13"/>
  <c r="AK47" i="13" s="1"/>
  <c r="AT47" i="13" s="1"/>
  <c r="AV39" i="13"/>
  <c r="AJ40" i="13" s="1"/>
  <c r="AS40" i="13" s="1"/>
  <c r="G49" i="7"/>
  <c r="L48" i="7"/>
  <c r="AL52" i="13" l="1"/>
  <c r="AO51" i="13"/>
  <c r="AQ50" i="13"/>
  <c r="AN51" i="13"/>
  <c r="AP52" i="13"/>
  <c r="AM53" i="13"/>
  <c r="BI40" i="13"/>
  <c r="BF40" i="13"/>
  <c r="BJ47" i="13"/>
  <c r="BG47" i="13"/>
  <c r="AV40" i="13"/>
  <c r="AJ41" i="13" s="1"/>
  <c r="AW47" i="13"/>
  <c r="AK48" i="13" s="1"/>
  <c r="AT48" i="13" s="1"/>
  <c r="G50" i="7"/>
  <c r="L49" i="7"/>
  <c r="AM54" i="13" l="1"/>
  <c r="AP53" i="13"/>
  <c r="AN52" i="13"/>
  <c r="AQ51" i="13"/>
  <c r="AO52" i="13"/>
  <c r="AL53" i="13"/>
  <c r="BJ48" i="13"/>
  <c r="BG48" i="13"/>
  <c r="AW48" i="13"/>
  <c r="AK49" i="13" s="1"/>
  <c r="AT49" i="13" s="1"/>
  <c r="AS41" i="13"/>
  <c r="G51" i="7"/>
  <c r="L50" i="7"/>
  <c r="AQ52" i="13" l="1"/>
  <c r="AN53" i="13"/>
  <c r="AO53" i="13"/>
  <c r="AL54" i="13"/>
  <c r="AM55" i="13"/>
  <c r="AP54" i="13"/>
  <c r="BI41" i="13"/>
  <c r="BF41" i="13"/>
  <c r="BJ49" i="13"/>
  <c r="BG49" i="13"/>
  <c r="AV41" i="13"/>
  <c r="AJ42" i="13" s="1"/>
  <c r="AW49" i="13"/>
  <c r="AK50" i="13" s="1"/>
  <c r="AT50" i="13" s="1"/>
  <c r="G52" i="7"/>
  <c r="L51" i="7"/>
  <c r="AO54" i="13" l="1"/>
  <c r="AL55" i="13"/>
  <c r="AP55" i="13"/>
  <c r="AM56" i="13"/>
  <c r="AN54" i="13"/>
  <c r="AQ53" i="13"/>
  <c r="BJ50" i="13"/>
  <c r="BG50" i="13"/>
  <c r="AW50" i="13"/>
  <c r="AK51" i="13" s="1"/>
  <c r="AT51" i="13" s="1"/>
  <c r="AS42" i="13"/>
  <c r="L52" i="7"/>
  <c r="G53" i="7"/>
  <c r="AM57" i="13" l="1"/>
  <c r="AM58" i="13" s="1"/>
  <c r="AM59" i="13" s="1"/>
  <c r="AM60" i="13" s="1"/>
  <c r="AM61" i="13" s="1"/>
  <c r="AM62" i="13" s="1"/>
  <c r="AM63" i="13" s="1"/>
  <c r="AM64" i="13" s="1"/>
  <c r="AM65" i="13" s="1"/>
  <c r="AM66" i="13" s="1"/>
  <c r="AP56" i="13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Q54" i="13"/>
  <c r="AN55" i="13"/>
  <c r="AO55" i="13"/>
  <c r="AL56" i="13"/>
  <c r="BI42" i="13"/>
  <c r="BF42" i="13"/>
  <c r="BJ51" i="13"/>
  <c r="BG51" i="13"/>
  <c r="AV42" i="13"/>
  <c r="AJ43" i="13" s="1"/>
  <c r="AW51" i="13"/>
  <c r="AK52" i="13" s="1"/>
  <c r="AT52" i="13" s="1"/>
  <c r="L53" i="7"/>
  <c r="G54" i="7"/>
  <c r="AQ55" i="13" l="1"/>
  <c r="AN56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57" i="13"/>
  <c r="AL58" i="13" s="1"/>
  <c r="AL59" i="13" s="1"/>
  <c r="AL60" i="13" s="1"/>
  <c r="AL61" i="13" s="1"/>
  <c r="AL62" i="13" s="1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M67" i="13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BJ52" i="13"/>
  <c r="BG52" i="13"/>
  <c r="AW52" i="13"/>
  <c r="AK53" i="13" s="1"/>
  <c r="AT53" i="13" s="1"/>
  <c r="AS43" i="13"/>
  <c r="L54" i="7"/>
  <c r="G55" i="7"/>
  <c r="AQ56" i="13" l="1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N57" i="13"/>
  <c r="AN58" i="13" s="1"/>
  <c r="AN59" i="13" s="1"/>
  <c r="AN60" i="13" s="1"/>
  <c r="AN61" i="13" s="1"/>
  <c r="AN62" i="13" s="1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BJ53" i="13"/>
  <c r="BG53" i="13"/>
  <c r="BI43" i="13"/>
  <c r="BF43" i="13"/>
  <c r="AV43" i="13"/>
  <c r="AJ44" i="13" s="1"/>
  <c r="AS44" i="13" s="1"/>
  <c r="AW53" i="13"/>
  <c r="AK54" i="13" s="1"/>
  <c r="AT54" i="13" s="1"/>
  <c r="G56" i="7"/>
  <c r="L55" i="7"/>
  <c r="BI44" i="13" l="1"/>
  <c r="BF44" i="13"/>
  <c r="BG54" i="13"/>
  <c r="BJ54" i="13"/>
  <c r="AW54" i="13"/>
  <c r="AK55" i="13" s="1"/>
  <c r="AT55" i="13" s="1"/>
  <c r="AV44" i="13"/>
  <c r="AJ45" i="13" s="1"/>
  <c r="AS45" i="13" s="1"/>
  <c r="G57" i="7"/>
  <c r="L56" i="7"/>
  <c r="BJ55" i="13" l="1"/>
  <c r="BG55" i="13"/>
  <c r="BI45" i="13"/>
  <c r="BF45" i="13"/>
  <c r="AV45" i="13"/>
  <c r="AJ46" i="13" s="1"/>
  <c r="AS46" i="13" s="1"/>
  <c r="AW55" i="13"/>
  <c r="AK56" i="13" s="1"/>
  <c r="AT56" i="13" s="1"/>
  <c r="G58" i="7"/>
  <c r="L57" i="7"/>
  <c r="BJ56" i="13" l="1"/>
  <c r="BG56" i="13"/>
  <c r="AW56" i="13"/>
  <c r="AK57" i="13" s="1"/>
  <c r="BI46" i="13"/>
  <c r="BF46" i="13"/>
  <c r="AV46" i="13"/>
  <c r="AJ47" i="13" s="1"/>
  <c r="AS47" i="13" s="1"/>
  <c r="G59" i="7"/>
  <c r="L58" i="7"/>
  <c r="BI47" i="13" l="1"/>
  <c r="BF47" i="13"/>
  <c r="AV47" i="13"/>
  <c r="AJ48" i="13" s="1"/>
  <c r="G60" i="7"/>
  <c r="L59" i="7"/>
  <c r="AS48" i="13" l="1"/>
  <c r="G61" i="7"/>
  <c r="L60" i="7"/>
  <c r="BI48" i="13" l="1"/>
  <c r="BF48" i="13"/>
  <c r="AV48" i="13"/>
  <c r="AJ49" i="13" s="1"/>
  <c r="AS49" i="13" s="1"/>
  <c r="L61" i="7"/>
  <c r="G62" i="7"/>
  <c r="BI49" i="13" l="1"/>
  <c r="BF49" i="13"/>
  <c r="AV49" i="13"/>
  <c r="AJ50" i="13" s="1"/>
  <c r="AS50" i="13" s="1"/>
  <c r="L62" i="7"/>
  <c r="G63" i="7"/>
  <c r="BI50" i="13" l="1"/>
  <c r="BF50" i="13"/>
  <c r="AV50" i="13"/>
  <c r="AJ51" i="13" s="1"/>
  <c r="AS51" i="13" s="1"/>
  <c r="G64" i="7"/>
  <c r="L63" i="7"/>
  <c r="BI51" i="13" l="1"/>
  <c r="BF51" i="13"/>
  <c r="AV51" i="13"/>
  <c r="AJ52" i="13" s="1"/>
  <c r="AS52" i="13" s="1"/>
  <c r="G65" i="7"/>
  <c r="L64" i="7"/>
  <c r="BI52" i="13" l="1"/>
  <c r="BF52" i="13"/>
  <c r="AV52" i="13"/>
  <c r="AJ53" i="13" s="1"/>
  <c r="G66" i="7"/>
  <c r="L65" i="7"/>
  <c r="AS53" i="13" l="1"/>
  <c r="G67" i="7"/>
  <c r="L66" i="7"/>
  <c r="BI53" i="13" l="1"/>
  <c r="BF53" i="13"/>
  <c r="AV53" i="13"/>
  <c r="AJ54" i="13" s="1"/>
  <c r="AS54" i="13" s="1"/>
  <c r="G68" i="7"/>
  <c r="L67" i="7"/>
  <c r="BI54" i="13" l="1"/>
  <c r="BF54" i="13"/>
  <c r="AV54" i="13"/>
  <c r="AJ55" i="13" s="1"/>
  <c r="AS55" i="13" s="1"/>
  <c r="G69" i="7"/>
  <c r="L68" i="7"/>
  <c r="BF55" i="13" l="1"/>
  <c r="BI55" i="13"/>
  <c r="AV55" i="13"/>
  <c r="AJ56" i="13" s="1"/>
  <c r="AS56" i="13" s="1"/>
  <c r="L69" i="7"/>
  <c r="G70" i="7"/>
  <c r="BI56" i="13" l="1"/>
  <c r="BF56" i="13"/>
  <c r="AV56" i="13"/>
  <c r="AJ57" i="13" s="1"/>
  <c r="L70" i="7"/>
  <c r="G71" i="7"/>
  <c r="G72" i="7" l="1"/>
  <c r="L71" i="7"/>
  <c r="G73" i="7" l="1"/>
  <c r="L72" i="7"/>
  <c r="G74" i="7" l="1"/>
  <c r="L73" i="7"/>
  <c r="G75" i="7" l="1"/>
  <c r="L74" i="7"/>
  <c r="G76" i="7" l="1"/>
  <c r="L75" i="7"/>
  <c r="L76" i="7" l="1"/>
  <c r="G77" i="7"/>
  <c r="L77" i="7" l="1"/>
  <c r="G78" i="7"/>
  <c r="L78" i="7" l="1"/>
  <c r="G79" i="7"/>
  <c r="G80" i="7" l="1"/>
  <c r="L79" i="7"/>
  <c r="G81" i="7" l="1"/>
  <c r="L80" i="7"/>
  <c r="G82" i="7" l="1"/>
  <c r="L81" i="7"/>
  <c r="G83" i="7" l="1"/>
  <c r="L82" i="7"/>
  <c r="G84" i="7" l="1"/>
  <c r="L83" i="7"/>
  <c r="L84" i="7" l="1"/>
  <c r="G85" i="7"/>
  <c r="L85" i="7" l="1"/>
  <c r="G86" i="7"/>
  <c r="L86" i="7" l="1"/>
  <c r="G87" i="7"/>
  <c r="G88" i="7" l="1"/>
  <c r="L87" i="7"/>
  <c r="G89" i="7" l="1"/>
  <c r="L88" i="7"/>
  <c r="G90" i="7" l="1"/>
  <c r="L89" i="7"/>
  <c r="G91" i="7" l="1"/>
  <c r="L90" i="7"/>
  <c r="G92" i="7" l="1"/>
  <c r="L91" i="7"/>
  <c r="L92" i="7" l="1"/>
  <c r="G93" i="7"/>
  <c r="L93" i="7" l="1"/>
  <c r="G94" i="7"/>
  <c r="L94" i="7" l="1"/>
  <c r="G95" i="7"/>
  <c r="G96" i="7" l="1"/>
  <c r="L95" i="7"/>
  <c r="G97" i="7" l="1"/>
  <c r="L96" i="7"/>
  <c r="G98" i="7" l="1"/>
  <c r="L97" i="7"/>
  <c r="G99" i="7" l="1"/>
  <c r="L98" i="7"/>
  <c r="G100" i="7" l="1"/>
  <c r="L99" i="7"/>
  <c r="G101" i="7" l="1"/>
  <c r="L100" i="7"/>
  <c r="L101" i="7" l="1"/>
  <c r="G102" i="7"/>
  <c r="L102" i="7" l="1"/>
  <c r="G103" i="7"/>
  <c r="G104" i="7" l="1"/>
  <c r="L103" i="7"/>
  <c r="G105" i="7" l="1"/>
  <c r="L104" i="7"/>
  <c r="G106" i="7" l="1"/>
  <c r="L105" i="7"/>
  <c r="L106" i="7" l="1"/>
  <c r="G6" i="12" s="1"/>
  <c r="H6" i="12" s="1"/>
  <c r="G107" i="7"/>
  <c r="L107" i="7" l="1"/>
  <c r="G7" i="12" s="1"/>
  <c r="H7" i="12" s="1"/>
  <c r="I7" i="12" s="1"/>
  <c r="G108" i="7"/>
  <c r="J8" i="12" l="1"/>
  <c r="G109" i="7"/>
  <c r="L108" i="7"/>
  <c r="G8" i="12" s="1"/>
  <c r="H8" i="12" s="1"/>
  <c r="I8" i="12" s="1"/>
  <c r="J9" i="12" l="1"/>
  <c r="G110" i="7"/>
  <c r="L109" i="7"/>
  <c r="G9" i="12" s="1"/>
  <c r="H9" i="12" s="1"/>
  <c r="I9" i="12" s="1"/>
  <c r="J10" i="12" l="1"/>
  <c r="G111" i="7"/>
  <c r="L110" i="7"/>
  <c r="G10" i="12" s="1"/>
  <c r="H10" i="12" s="1"/>
  <c r="I10" i="12" s="1"/>
  <c r="J11" i="12" l="1"/>
  <c r="G112" i="7"/>
  <c r="L111" i="7"/>
  <c r="G11" i="12" s="1"/>
  <c r="H11" i="12" s="1"/>
  <c r="I11" i="12" s="1"/>
  <c r="J12" i="12" l="1"/>
  <c r="L112" i="7"/>
  <c r="G12" i="12" s="1"/>
  <c r="H12" i="12" s="1"/>
  <c r="I12" i="12" s="1"/>
  <c r="G113" i="7"/>
  <c r="J13" i="12" l="1"/>
  <c r="G114" i="7"/>
  <c r="L113" i="7"/>
  <c r="G13" i="12" s="1"/>
  <c r="H13" i="12" s="1"/>
  <c r="I13" i="12" s="1"/>
  <c r="J14" i="12" l="1"/>
  <c r="G115" i="7"/>
  <c r="L114" i="7"/>
  <c r="G14" i="12" s="1"/>
  <c r="H14" i="12" s="1"/>
  <c r="I14" i="12" s="1"/>
  <c r="J15" i="12" l="1"/>
  <c r="L115" i="7"/>
  <c r="G15" i="12" s="1"/>
  <c r="H15" i="12" s="1"/>
  <c r="I15" i="12" s="1"/>
  <c r="G116" i="7"/>
  <c r="J16" i="12" l="1"/>
  <c r="L116" i="7"/>
  <c r="G16" i="12" s="1"/>
  <c r="H16" i="12" s="1"/>
  <c r="I16" i="12" s="1"/>
  <c r="G117" i="7"/>
  <c r="J17" i="12" l="1"/>
  <c r="G118" i="7"/>
  <c r="L117" i="7"/>
  <c r="G17" i="12" s="1"/>
  <c r="H17" i="12" s="1"/>
  <c r="I17" i="12" s="1"/>
  <c r="J18" i="12" l="1"/>
  <c r="G119" i="7"/>
  <c r="L118" i="7"/>
  <c r="G18" i="12" s="1"/>
  <c r="H18" i="12" s="1"/>
  <c r="I18" i="12" s="1"/>
  <c r="J19" i="12" l="1"/>
  <c r="G120" i="7"/>
  <c r="L119" i="7"/>
  <c r="G19" i="12" s="1"/>
  <c r="H19" i="12" s="1"/>
  <c r="I19" i="12" s="1"/>
  <c r="J20" i="12" l="1"/>
  <c r="L120" i="7"/>
  <c r="G20" i="12" s="1"/>
  <c r="H20" i="12" s="1"/>
  <c r="I20" i="12" s="1"/>
  <c r="G121" i="7"/>
  <c r="J21" i="12" l="1"/>
  <c r="L121" i="7"/>
  <c r="G21" i="12" s="1"/>
  <c r="H21" i="12" s="1"/>
  <c r="I21" i="12" s="1"/>
  <c r="G122" i="7"/>
  <c r="J22" i="12" l="1"/>
  <c r="G123" i="7"/>
  <c r="L122" i="7"/>
  <c r="G22" i="12" s="1"/>
  <c r="H22" i="12" s="1"/>
  <c r="I22" i="12" s="1"/>
  <c r="J23" i="12" l="1"/>
  <c r="G124" i="7"/>
  <c r="L123" i="7"/>
  <c r="G23" i="12" s="1"/>
  <c r="H23" i="12" s="1"/>
  <c r="I23" i="12" s="1"/>
  <c r="J24" i="12" l="1"/>
  <c r="L124" i="7"/>
  <c r="G24" i="12" s="1"/>
  <c r="H24" i="12" s="1"/>
  <c r="I24" i="12" s="1"/>
  <c r="G125" i="7"/>
  <c r="J25" i="12" l="1"/>
  <c r="G126" i="7"/>
  <c r="L125" i="7"/>
  <c r="G25" i="12" s="1"/>
  <c r="H25" i="12" s="1"/>
  <c r="I25" i="12" s="1"/>
  <c r="J26" i="12" l="1"/>
  <c r="G127" i="7"/>
  <c r="L126" i="7"/>
  <c r="G26" i="12" s="1"/>
  <c r="H26" i="12" s="1"/>
  <c r="I26" i="12" s="1"/>
  <c r="J27" i="12" l="1"/>
  <c r="G128" i="7"/>
  <c r="L127" i="7"/>
  <c r="G27" i="12" s="1"/>
  <c r="H27" i="12" s="1"/>
  <c r="I27" i="12" s="1"/>
  <c r="J28" i="12" l="1"/>
  <c r="L128" i="7"/>
  <c r="G28" i="12" s="1"/>
  <c r="H28" i="12" s="1"/>
  <c r="I28" i="12" s="1"/>
  <c r="G129" i="7"/>
  <c r="J29" i="12" l="1"/>
  <c r="G130" i="7"/>
  <c r="L129" i="7"/>
  <c r="G29" i="12" s="1"/>
  <c r="H29" i="12" s="1"/>
  <c r="I29" i="12" s="1"/>
  <c r="J30" i="12" l="1"/>
  <c r="G131" i="7"/>
  <c r="L130" i="7"/>
  <c r="G30" i="12" s="1"/>
  <c r="H30" i="12" s="1"/>
  <c r="I30" i="12" s="1"/>
  <c r="J31" i="12" l="1"/>
  <c r="L131" i="7"/>
  <c r="G31" i="12" s="1"/>
  <c r="H31" i="12" s="1"/>
  <c r="I31" i="12" s="1"/>
  <c r="G132" i="7"/>
  <c r="J32" i="12" l="1"/>
  <c r="L132" i="7"/>
  <c r="G32" i="12" s="1"/>
  <c r="H32" i="12" s="1"/>
  <c r="I32" i="12" s="1"/>
  <c r="G133" i="7"/>
  <c r="J33" i="12" l="1"/>
  <c r="G134" i="7"/>
  <c r="L133" i="7"/>
  <c r="G33" i="12" s="1"/>
  <c r="H33" i="12" s="1"/>
  <c r="I33" i="12" s="1"/>
  <c r="J34" i="12" l="1"/>
  <c r="G135" i="7"/>
  <c r="L134" i="7"/>
  <c r="G34" i="12" s="1"/>
  <c r="H34" i="12" s="1"/>
  <c r="I34" i="12" s="1"/>
  <c r="J35" i="12" l="1"/>
  <c r="G136" i="7"/>
  <c r="L135" i="7"/>
  <c r="G35" i="12" s="1"/>
  <c r="H35" i="12" s="1"/>
  <c r="I35" i="12" s="1"/>
  <c r="J36" i="12" l="1"/>
  <c r="L136" i="7"/>
  <c r="G36" i="12" s="1"/>
  <c r="H36" i="12" s="1"/>
  <c r="I36" i="12" s="1"/>
  <c r="G137" i="7"/>
  <c r="J37" i="12" l="1"/>
  <c r="L137" i="7"/>
  <c r="G37" i="12" s="1"/>
  <c r="H37" i="12" s="1"/>
  <c r="I37" i="12" s="1"/>
  <c r="G138" i="7"/>
  <c r="J38" i="12" l="1"/>
  <c r="G139" i="7"/>
  <c r="L138" i="7"/>
  <c r="G38" i="12" s="1"/>
  <c r="H38" i="12" s="1"/>
  <c r="I38" i="12" s="1"/>
  <c r="J39" i="12" l="1"/>
  <c r="L139" i="7"/>
  <c r="G39" i="12" s="1"/>
  <c r="H39" i="12" s="1"/>
  <c r="I39" i="12" s="1"/>
  <c r="G140" i="7"/>
  <c r="J40" i="12" l="1"/>
  <c r="L140" i="7"/>
  <c r="G40" i="12" s="1"/>
  <c r="H40" i="12" s="1"/>
  <c r="I40" i="12" s="1"/>
  <c r="G141" i="7"/>
  <c r="J41" i="12" l="1"/>
  <c r="G142" i="7"/>
  <c r="L141" i="7"/>
  <c r="G41" i="12" s="1"/>
  <c r="H41" i="12" s="1"/>
  <c r="I41" i="12" s="1"/>
  <c r="J42" i="12" l="1"/>
  <c r="G143" i="7"/>
  <c r="L142" i="7"/>
  <c r="G42" i="12" s="1"/>
  <c r="H42" i="12" s="1"/>
  <c r="I42" i="12" s="1"/>
  <c r="J43" i="12" l="1"/>
  <c r="G144" i="7"/>
  <c r="L143" i="7"/>
  <c r="G43" i="12" s="1"/>
  <c r="H43" i="12" s="1"/>
  <c r="I43" i="12" s="1"/>
  <c r="J44" i="12" l="1"/>
  <c r="L144" i="7"/>
  <c r="G44" i="12" s="1"/>
  <c r="H44" i="12" s="1"/>
  <c r="I44" i="12" s="1"/>
  <c r="G145" i="7"/>
  <c r="J45" i="12" l="1"/>
  <c r="G146" i="7"/>
  <c r="L145" i="7"/>
  <c r="G45" i="12" s="1"/>
  <c r="H45" i="12" s="1"/>
  <c r="I45" i="12" s="1"/>
  <c r="J46" i="12" l="1"/>
  <c r="G147" i="7"/>
  <c r="L146" i="7"/>
  <c r="G46" i="12" s="1"/>
  <c r="H46" i="12" s="1"/>
  <c r="I46" i="12" s="1"/>
  <c r="J47" i="12" l="1"/>
  <c r="L147" i="7"/>
  <c r="G47" i="12" s="1"/>
  <c r="H47" i="12" s="1"/>
  <c r="I47" i="12" s="1"/>
  <c r="G148" i="7"/>
  <c r="J48" i="12" l="1"/>
  <c r="L148" i="7"/>
  <c r="G48" i="12" s="1"/>
  <c r="H48" i="12" s="1"/>
  <c r="I48" i="12" s="1"/>
  <c r="G149" i="7"/>
  <c r="J49" i="12" l="1"/>
  <c r="G150" i="7"/>
  <c r="L149" i="7"/>
  <c r="G49" i="12" s="1"/>
  <c r="H49" i="12" s="1"/>
  <c r="I49" i="12" s="1"/>
  <c r="J50" i="12" l="1"/>
  <c r="G151" i="7"/>
  <c r="L150" i="7"/>
  <c r="G50" i="12" s="1"/>
  <c r="H50" i="12" s="1"/>
  <c r="I50" i="12" s="1"/>
  <c r="J51" i="12" l="1"/>
  <c r="G152" i="7"/>
  <c r="L151" i="7"/>
  <c r="G51" i="12" s="1"/>
  <c r="H51" i="12" s="1"/>
  <c r="I51" i="12" s="1"/>
  <c r="J52" i="12" l="1"/>
  <c r="L152" i="7"/>
  <c r="G52" i="12" s="1"/>
  <c r="H52" i="12" s="1"/>
  <c r="I52" i="12" s="1"/>
  <c r="G153" i="7"/>
  <c r="J53" i="12" l="1"/>
  <c r="G154" i="7"/>
  <c r="L153" i="7"/>
  <c r="G53" i="12" s="1"/>
  <c r="H53" i="12" s="1"/>
  <c r="I53" i="12" s="1"/>
  <c r="J54" i="12" l="1"/>
  <c r="G155" i="7"/>
  <c r="L154" i="7"/>
  <c r="G54" i="12" s="1"/>
  <c r="H54" i="12" s="1"/>
  <c r="I54" i="12" s="1"/>
  <c r="J55" i="12" l="1"/>
  <c r="L155" i="7"/>
  <c r="G55" i="12" s="1"/>
  <c r="H55" i="12" s="1"/>
  <c r="I55" i="12" s="1"/>
  <c r="G156" i="7"/>
  <c r="J56" i="12" l="1"/>
  <c r="L156" i="7"/>
  <c r="G56" i="12" s="1"/>
  <c r="H56" i="12" s="1"/>
  <c r="I56" i="12" s="1"/>
  <c r="G157" i="7"/>
  <c r="J57" i="12" l="1"/>
  <c r="G158" i="7"/>
  <c r="L157" i="7"/>
  <c r="G57" i="12" s="1"/>
  <c r="H57" i="12" s="1"/>
  <c r="I57" i="12" s="1"/>
  <c r="J58" i="12" l="1"/>
  <c r="G159" i="7"/>
  <c r="L158" i="7"/>
  <c r="G58" i="12" s="1"/>
  <c r="H58" i="12" s="1"/>
  <c r="I58" i="12" s="1"/>
  <c r="J59" i="12" l="1"/>
  <c r="G160" i="7"/>
  <c r="L159" i="7"/>
  <c r="G59" i="12" s="1"/>
  <c r="H59" i="12" s="1"/>
  <c r="I59" i="12" s="1"/>
  <c r="J60" i="12" l="1"/>
  <c r="L160" i="7"/>
  <c r="G60" i="12" s="1"/>
  <c r="H60" i="12" s="1"/>
  <c r="I60" i="12" s="1"/>
  <c r="G161" i="7"/>
  <c r="J61" i="12" l="1"/>
  <c r="G162" i="7"/>
  <c r="L161" i="7"/>
  <c r="G61" i="12" s="1"/>
  <c r="H61" i="12" s="1"/>
  <c r="I61" i="12" s="1"/>
  <c r="J62" i="12" l="1"/>
  <c r="G163" i="7"/>
  <c r="L162" i="7"/>
  <c r="G62" i="12" s="1"/>
  <c r="H62" i="12" s="1"/>
  <c r="I62" i="12" s="1"/>
  <c r="J63" i="12" l="1"/>
  <c r="L163" i="7"/>
  <c r="G63" i="12" s="1"/>
  <c r="H63" i="12" s="1"/>
  <c r="I63" i="12" s="1"/>
  <c r="G164" i="7"/>
  <c r="J64" i="12" l="1"/>
  <c r="L164" i="7"/>
  <c r="G64" i="12" s="1"/>
  <c r="H64" i="12" s="1"/>
  <c r="I64" i="12" s="1"/>
  <c r="G165" i="7"/>
  <c r="J65" i="12" l="1"/>
  <c r="G166" i="7"/>
  <c r="L165" i="7"/>
  <c r="G65" i="12" s="1"/>
  <c r="H65" i="12" s="1"/>
  <c r="I65" i="12" s="1"/>
  <c r="J66" i="12" l="1"/>
  <c r="G167" i="7"/>
  <c r="L166" i="7"/>
  <c r="G66" i="12" s="1"/>
  <c r="H66" i="12" s="1"/>
  <c r="I66" i="12" s="1"/>
  <c r="J67" i="12" l="1"/>
  <c r="G168" i="7"/>
  <c r="L167" i="7"/>
  <c r="G67" i="12" s="1"/>
  <c r="H67" i="12" s="1"/>
  <c r="I67" i="12" s="1"/>
  <c r="J68" i="12" l="1"/>
  <c r="L168" i="7"/>
  <c r="G68" i="12" s="1"/>
  <c r="H68" i="12" s="1"/>
  <c r="I68" i="12" s="1"/>
  <c r="G169" i="7"/>
  <c r="J69" i="12" l="1"/>
  <c r="G170" i="7"/>
  <c r="L169" i="7"/>
  <c r="G69" i="12" s="1"/>
  <c r="H69" i="12" s="1"/>
  <c r="I69" i="12" s="1"/>
  <c r="J70" i="12" l="1"/>
  <c r="G171" i="7"/>
  <c r="L170" i="7"/>
  <c r="G70" i="12" s="1"/>
  <c r="H70" i="12" s="1"/>
  <c r="I70" i="12" s="1"/>
  <c r="J71" i="12" l="1"/>
  <c r="L171" i="7"/>
  <c r="G71" i="12" s="1"/>
  <c r="H71" i="12" s="1"/>
  <c r="I71" i="12" s="1"/>
  <c r="G172" i="7"/>
  <c r="J72" i="12" l="1"/>
  <c r="L172" i="7"/>
  <c r="G72" i="12" s="1"/>
  <c r="H72" i="12" s="1"/>
  <c r="I72" i="12" s="1"/>
  <c r="G173" i="7"/>
  <c r="J73" i="12" l="1"/>
  <c r="G174" i="7"/>
  <c r="L173" i="7"/>
  <c r="G73" i="12" s="1"/>
  <c r="H73" i="12" s="1"/>
  <c r="I73" i="12" s="1"/>
  <c r="J74" i="12" l="1"/>
  <c r="G175" i="7"/>
  <c r="L174" i="7"/>
  <c r="G74" i="12" s="1"/>
  <c r="H74" i="12" s="1"/>
  <c r="I74" i="12" s="1"/>
  <c r="J75" i="12" l="1"/>
  <c r="G176" i="7"/>
  <c r="L175" i="7"/>
  <c r="G75" i="12" s="1"/>
  <c r="H75" i="12" s="1"/>
  <c r="I75" i="12" s="1"/>
  <c r="J76" i="12" l="1"/>
  <c r="L176" i="7"/>
  <c r="G76" i="12" s="1"/>
  <c r="H76" i="12" s="1"/>
  <c r="I76" i="12" s="1"/>
  <c r="G177" i="7"/>
  <c r="J77" i="12" l="1"/>
  <c r="L177" i="7"/>
  <c r="G77" i="12" s="1"/>
  <c r="H77" i="12" s="1"/>
  <c r="I77" i="12" s="1"/>
  <c r="G178" i="7"/>
  <c r="J78" i="12" l="1"/>
  <c r="G179" i="7"/>
  <c r="L178" i="7"/>
  <c r="G78" i="12" s="1"/>
  <c r="H78" i="12" s="1"/>
  <c r="I78" i="12" s="1"/>
  <c r="J79" i="12" l="1"/>
  <c r="L179" i="7"/>
  <c r="G79" i="12" s="1"/>
  <c r="H79" i="12" s="1"/>
  <c r="I79" i="12" s="1"/>
  <c r="G180" i="7"/>
  <c r="J80" i="12" l="1"/>
  <c r="L180" i="7"/>
  <c r="G80" i="12" s="1"/>
  <c r="H80" i="12" s="1"/>
  <c r="I80" i="12" s="1"/>
  <c r="G181" i="7"/>
  <c r="J81" i="12" l="1"/>
  <c r="G182" i="7"/>
  <c r="L181" i="7"/>
  <c r="G81" i="12" s="1"/>
  <c r="H81" i="12" s="1"/>
  <c r="I81" i="12" s="1"/>
  <c r="J82" i="12" l="1"/>
  <c r="G183" i="7"/>
  <c r="L182" i="7"/>
  <c r="G82" i="12" s="1"/>
  <c r="H82" i="12" s="1"/>
  <c r="I82" i="12" s="1"/>
  <c r="J83" i="12" l="1"/>
  <c r="G184" i="7"/>
  <c r="L183" i="7"/>
  <c r="G83" i="12" s="1"/>
  <c r="H83" i="12" s="1"/>
  <c r="I83" i="12" s="1"/>
  <c r="J84" i="12" l="1"/>
  <c r="L184" i="7"/>
  <c r="G84" i="12" s="1"/>
  <c r="H84" i="12" s="1"/>
  <c r="I84" i="12" s="1"/>
  <c r="G185" i="7"/>
  <c r="J85" i="12" l="1"/>
  <c r="G186" i="7"/>
  <c r="L185" i="7"/>
  <c r="G85" i="12" s="1"/>
  <c r="H85" i="12" s="1"/>
  <c r="I85" i="12" s="1"/>
  <c r="J86" i="12" l="1"/>
  <c r="G187" i="7"/>
  <c r="L186" i="7"/>
  <c r="G86" i="12" s="1"/>
  <c r="H86" i="12" s="1"/>
  <c r="I86" i="12" s="1"/>
  <c r="J87" i="12" l="1"/>
  <c r="L187" i="7"/>
  <c r="G87" i="12" s="1"/>
  <c r="H87" i="12" s="1"/>
  <c r="I87" i="12" s="1"/>
  <c r="G188" i="7"/>
  <c r="J88" i="12" l="1"/>
  <c r="L188" i="7"/>
  <c r="G88" i="12" s="1"/>
  <c r="H88" i="12" s="1"/>
  <c r="I88" i="12" s="1"/>
  <c r="G189" i="7"/>
  <c r="J89" i="12" l="1"/>
  <c r="G190" i="7"/>
  <c r="L189" i="7"/>
  <c r="G89" i="12" s="1"/>
  <c r="H89" i="12" s="1"/>
  <c r="I89" i="12" s="1"/>
  <c r="J90" i="12" l="1"/>
  <c r="G191" i="7"/>
  <c r="L190" i="7"/>
  <c r="G90" i="12" s="1"/>
  <c r="H90" i="12" s="1"/>
  <c r="I90" i="12" s="1"/>
  <c r="J91" i="12" l="1"/>
  <c r="G192" i="7"/>
  <c r="L191" i="7"/>
  <c r="G91" i="12" s="1"/>
  <c r="H91" i="12" s="1"/>
  <c r="I91" i="12" s="1"/>
  <c r="J92" i="12" l="1"/>
  <c r="L192" i="7"/>
  <c r="G92" i="12" s="1"/>
  <c r="H92" i="12" s="1"/>
  <c r="I92" i="12" s="1"/>
  <c r="G193" i="7"/>
  <c r="J93" i="12" l="1"/>
  <c r="L193" i="7"/>
  <c r="G93" i="12" s="1"/>
  <c r="H93" i="12" s="1"/>
  <c r="I93" i="12" s="1"/>
  <c r="G194" i="7"/>
  <c r="J94" i="12" l="1"/>
  <c r="G195" i="7"/>
  <c r="L194" i="7"/>
  <c r="G94" i="12" s="1"/>
  <c r="H94" i="12" s="1"/>
  <c r="I94" i="12" s="1"/>
  <c r="J95" i="12" l="1"/>
  <c r="L195" i="7"/>
  <c r="G95" i="12" s="1"/>
  <c r="H95" i="12" s="1"/>
  <c r="I95" i="12" s="1"/>
  <c r="G196" i="7"/>
  <c r="J96" i="12" l="1"/>
  <c r="G197" i="7"/>
  <c r="L196" i="7"/>
  <c r="G96" i="12" s="1"/>
  <c r="H96" i="12" s="1"/>
  <c r="I96" i="12" s="1"/>
  <c r="J97" i="12" l="1"/>
  <c r="G198" i="7"/>
  <c r="L197" i="7"/>
  <c r="G97" i="12" s="1"/>
  <c r="H97" i="12" s="1"/>
  <c r="I97" i="12" s="1"/>
  <c r="J98" i="12" l="1"/>
  <c r="G199" i="7"/>
  <c r="L198" i="7"/>
  <c r="G98" i="12" s="1"/>
  <c r="H98" i="12" s="1"/>
  <c r="I98" i="12" s="1"/>
  <c r="J99" i="12" l="1"/>
  <c r="G200" i="7"/>
  <c r="L199" i="7"/>
  <c r="G99" i="12" s="1"/>
  <c r="H99" i="12" s="1"/>
  <c r="I99" i="12" s="1"/>
  <c r="J100" i="12" l="1"/>
  <c r="L200" i="7"/>
  <c r="G100" i="12" s="1"/>
  <c r="H100" i="12" s="1"/>
  <c r="I100" i="12" s="1"/>
  <c r="G201" i="7"/>
  <c r="J101" i="12" l="1"/>
  <c r="G202" i="7"/>
  <c r="L201" i="7"/>
  <c r="G101" i="12" s="1"/>
  <c r="H101" i="12" s="1"/>
  <c r="I101" i="12" s="1"/>
  <c r="J102" i="12" l="1"/>
  <c r="G203" i="7"/>
  <c r="L202" i="7"/>
  <c r="G102" i="12" s="1"/>
  <c r="H102" i="12" s="1"/>
  <c r="I102" i="12" s="1"/>
  <c r="J103" i="12" l="1"/>
  <c r="L203" i="7"/>
  <c r="G103" i="12" s="1"/>
  <c r="H103" i="12" s="1"/>
  <c r="I103" i="12" s="1"/>
  <c r="G204" i="7"/>
  <c r="J104" i="12" l="1"/>
  <c r="G205" i="7"/>
  <c r="L204" i="7"/>
  <c r="G104" i="12" s="1"/>
  <c r="H104" i="12" s="1"/>
  <c r="I104" i="12" s="1"/>
  <c r="J105" i="12" l="1"/>
  <c r="G206" i="7"/>
  <c r="L205" i="7"/>
  <c r="G105" i="12" s="1"/>
  <c r="H105" i="12" s="1"/>
  <c r="I105" i="12" s="1"/>
  <c r="J106" i="12" l="1"/>
  <c r="G207" i="7"/>
  <c r="L206" i="7"/>
  <c r="G106" i="12" s="1"/>
  <c r="H106" i="12" s="1"/>
  <c r="I106" i="12" s="1"/>
  <c r="J107" i="12" l="1"/>
  <c r="G208" i="7"/>
  <c r="L207" i="7"/>
  <c r="G107" i="12" s="1"/>
  <c r="H107" i="12" s="1"/>
  <c r="I107" i="12" s="1"/>
  <c r="J108" i="12" l="1"/>
  <c r="L208" i="7"/>
  <c r="G108" i="12" s="1"/>
  <c r="H108" i="12" s="1"/>
  <c r="I108" i="12" s="1"/>
  <c r="G209" i="7"/>
  <c r="J109" i="12" l="1"/>
  <c r="G210" i="7"/>
  <c r="L209" i="7"/>
  <c r="G109" i="12" s="1"/>
  <c r="H109" i="12" s="1"/>
  <c r="I109" i="12" s="1"/>
  <c r="J110" i="12" l="1"/>
  <c r="G211" i="7"/>
  <c r="L210" i="7"/>
  <c r="G110" i="12" s="1"/>
  <c r="H110" i="12" s="1"/>
  <c r="I110" i="12" s="1"/>
  <c r="J111" i="12" l="1"/>
  <c r="L211" i="7"/>
  <c r="G111" i="12" s="1"/>
  <c r="H111" i="12" s="1"/>
  <c r="I111" i="12" s="1"/>
  <c r="G212" i="7"/>
  <c r="J112" i="12" l="1"/>
  <c r="G213" i="7"/>
  <c r="L212" i="7"/>
  <c r="G112" i="12" s="1"/>
  <c r="H112" i="12" s="1"/>
  <c r="I112" i="12" s="1"/>
  <c r="J113" i="12" l="1"/>
  <c r="G214" i="7"/>
  <c r="L213" i="7"/>
  <c r="G113" i="12" s="1"/>
  <c r="H113" i="12" s="1"/>
  <c r="I113" i="12" s="1"/>
  <c r="J114" i="12" l="1"/>
  <c r="G215" i="7"/>
  <c r="L214" i="7"/>
  <c r="G114" i="12" s="1"/>
  <c r="H114" i="12" s="1"/>
  <c r="I114" i="12" s="1"/>
  <c r="J115" i="12" l="1"/>
  <c r="G216" i="7"/>
  <c r="L215" i="7"/>
  <c r="G115" i="12" s="1"/>
  <c r="H115" i="12" s="1"/>
  <c r="I115" i="12" s="1"/>
  <c r="J116" i="12" l="1"/>
  <c r="G217" i="7"/>
  <c r="L216" i="7"/>
  <c r="G116" i="12" s="1"/>
  <c r="H116" i="12" s="1"/>
  <c r="I116" i="12" s="1"/>
  <c r="BO6" i="13" l="1"/>
  <c r="BN6" i="13"/>
  <c r="BW6" i="13"/>
  <c r="BX6" i="13"/>
  <c r="BY6" i="13"/>
  <c r="BP6" i="13"/>
  <c r="J117" i="12"/>
  <c r="L217" i="7"/>
  <c r="G117" i="12" s="1"/>
  <c r="H117" i="12" s="1"/>
  <c r="I117" i="12" s="1"/>
  <c r="G218" i="7"/>
  <c r="BP7" i="13" l="1"/>
  <c r="BO7" i="13"/>
  <c r="BN7" i="13"/>
  <c r="BY7" i="13"/>
  <c r="BX7" i="13"/>
  <c r="BW7" i="13"/>
  <c r="J118" i="12"/>
  <c r="L218" i="7"/>
  <c r="G118" i="12" s="1"/>
  <c r="H118" i="12" s="1"/>
  <c r="I118" i="12" s="1"/>
  <c r="G219" i="7"/>
  <c r="BY8" i="13" l="1"/>
  <c r="BW8" i="13"/>
  <c r="BP8" i="13"/>
  <c r="BO8" i="13"/>
  <c r="BX8" i="13"/>
  <c r="BN8" i="13"/>
  <c r="J119" i="12"/>
  <c r="G220" i="7"/>
  <c r="L219" i="7"/>
  <c r="G119" i="12" s="1"/>
  <c r="H119" i="12" s="1"/>
  <c r="I119" i="12" s="1"/>
  <c r="BY9" i="13" l="1"/>
  <c r="BX9" i="13"/>
  <c r="BP9" i="13"/>
  <c r="BO9" i="13"/>
  <c r="BW9" i="13"/>
  <c r="BN9" i="13"/>
  <c r="J120" i="12"/>
  <c r="G221" i="7"/>
  <c r="L220" i="7"/>
  <c r="G120" i="12" s="1"/>
  <c r="H120" i="12" s="1"/>
  <c r="I120" i="12" s="1"/>
  <c r="BO10" i="13" l="1"/>
  <c r="BN10" i="13"/>
  <c r="BX10" i="13"/>
  <c r="BP10" i="13"/>
  <c r="BY10" i="13"/>
  <c r="BW10" i="13"/>
  <c r="J121" i="12"/>
  <c r="G222" i="7"/>
  <c r="L221" i="7"/>
  <c r="G121" i="12" s="1"/>
  <c r="H121" i="12" s="1"/>
  <c r="I121" i="12" s="1"/>
  <c r="BP11" i="13" l="1"/>
  <c r="BN11" i="13"/>
  <c r="BY11" i="13"/>
  <c r="BX11" i="13"/>
  <c r="BW11" i="13"/>
  <c r="BO11" i="13"/>
  <c r="J122" i="12"/>
  <c r="G223" i="7"/>
  <c r="L222" i="7"/>
  <c r="G122" i="12" s="1"/>
  <c r="H122" i="12" s="1"/>
  <c r="I122" i="12" s="1"/>
  <c r="BY12" i="13" l="1"/>
  <c r="BP12" i="13"/>
  <c r="BX12" i="13"/>
  <c r="BN12" i="13"/>
  <c r="BW12" i="13"/>
  <c r="BO12" i="13"/>
  <c r="J123" i="12"/>
  <c r="G224" i="7"/>
  <c r="L223" i="7"/>
  <c r="G123" i="12" s="1"/>
  <c r="H123" i="12" s="1"/>
  <c r="I123" i="12" s="1"/>
  <c r="BW13" i="13" l="1"/>
  <c r="BY13" i="13"/>
  <c r="BX13" i="13"/>
  <c r="BO13" i="13"/>
  <c r="BN13" i="13"/>
  <c r="BP13" i="13"/>
  <c r="J124" i="12"/>
  <c r="G225" i="7"/>
  <c r="L224" i="7"/>
  <c r="G124" i="12" s="1"/>
  <c r="H124" i="12" s="1"/>
  <c r="I124" i="12" s="1"/>
  <c r="BO14" i="13" l="1"/>
  <c r="BY14" i="13"/>
  <c r="BN14" i="13"/>
  <c r="BX14" i="13"/>
  <c r="BW14" i="13"/>
  <c r="BP14" i="13"/>
  <c r="J125" i="12"/>
  <c r="L225" i="7"/>
  <c r="G125" i="12" s="1"/>
  <c r="H125" i="12" s="1"/>
  <c r="I125" i="12" s="1"/>
  <c r="G226" i="7"/>
  <c r="BP15" i="13" l="1"/>
  <c r="BO15" i="13"/>
  <c r="BN15" i="13"/>
  <c r="BY15" i="13"/>
  <c r="BX15" i="13"/>
  <c r="BW15" i="13"/>
  <c r="J126" i="12"/>
  <c r="L226" i="7"/>
  <c r="G126" i="12" s="1"/>
  <c r="H126" i="12" s="1"/>
  <c r="I126" i="12" s="1"/>
  <c r="G227" i="7"/>
  <c r="BY16" i="13" l="1"/>
  <c r="BP16" i="13"/>
  <c r="BX16" i="13"/>
  <c r="BN16" i="13"/>
  <c r="BW16" i="13"/>
  <c r="BO16" i="13"/>
  <c r="J127" i="12"/>
  <c r="G228" i="7"/>
  <c r="L227" i="7"/>
  <c r="G127" i="12" s="1"/>
  <c r="H127" i="12" s="1"/>
  <c r="I127" i="12" s="1"/>
  <c r="BY17" i="13" l="1"/>
  <c r="BX17" i="13"/>
  <c r="BW17" i="13"/>
  <c r="BP17" i="13"/>
  <c r="BN17" i="13"/>
  <c r="BO17" i="13"/>
  <c r="J128" i="12"/>
  <c r="G229" i="7"/>
  <c r="L228" i="7"/>
  <c r="G128" i="12" s="1"/>
  <c r="H128" i="12" s="1"/>
  <c r="I128" i="12" s="1"/>
  <c r="BO18" i="13" l="1"/>
  <c r="BY18" i="13"/>
  <c r="BX18" i="13"/>
  <c r="BP18" i="13"/>
  <c r="BN18" i="13"/>
  <c r="BW18" i="13"/>
  <c r="J129" i="12"/>
  <c r="G230" i="7"/>
  <c r="L229" i="7"/>
  <c r="G129" i="12" s="1"/>
  <c r="H129" i="12" s="1"/>
  <c r="I129" i="12" s="1"/>
  <c r="BY19" i="13" l="1"/>
  <c r="BP19" i="13"/>
  <c r="BX19" i="13"/>
  <c r="BO19" i="13"/>
  <c r="BW19" i="13"/>
  <c r="BN19" i="13"/>
  <c r="J130" i="12"/>
  <c r="G231" i="7"/>
  <c r="L230" i="7"/>
  <c r="G130" i="12" s="1"/>
  <c r="H130" i="12" s="1"/>
  <c r="I130" i="12" s="1"/>
  <c r="BY20" i="13" l="1"/>
  <c r="BP20" i="13"/>
  <c r="BX20" i="13"/>
  <c r="BO20" i="13"/>
  <c r="BW20" i="13"/>
  <c r="BN20" i="13"/>
  <c r="J131" i="12"/>
  <c r="G232" i="7"/>
  <c r="L231" i="7"/>
  <c r="G131" i="12" s="1"/>
  <c r="H131" i="12" s="1"/>
  <c r="I131" i="12" s="1"/>
  <c r="BY21" i="13" l="1"/>
  <c r="BP21" i="13"/>
  <c r="BO21" i="13"/>
  <c r="BN21" i="13"/>
  <c r="BX21" i="13"/>
  <c r="BW21" i="13"/>
  <c r="J132" i="12"/>
  <c r="G233" i="7"/>
  <c r="L232" i="7"/>
  <c r="G132" i="12" s="1"/>
  <c r="H132" i="12" s="1"/>
  <c r="I132" i="12" s="1"/>
  <c r="BO22" i="13" l="1"/>
  <c r="BX22" i="13"/>
  <c r="BN22" i="13"/>
  <c r="BP22" i="13"/>
  <c r="BW22" i="13"/>
  <c r="BY22" i="13"/>
  <c r="J133" i="12"/>
  <c r="L233" i="7"/>
  <c r="G133" i="12" s="1"/>
  <c r="H133" i="12" s="1"/>
  <c r="I133" i="12" s="1"/>
  <c r="G234" i="7"/>
  <c r="BP23" i="13" l="1"/>
  <c r="BN23" i="13"/>
  <c r="BY23" i="13"/>
  <c r="BX23" i="13"/>
  <c r="BW23" i="13"/>
  <c r="BO23" i="13"/>
  <c r="J134" i="12"/>
  <c r="L234" i="7"/>
  <c r="G134" i="12" s="1"/>
  <c r="H134" i="12" s="1"/>
  <c r="I134" i="12" s="1"/>
  <c r="G235" i="7"/>
  <c r="BY24" i="13" l="1"/>
  <c r="BW24" i="13"/>
  <c r="BP24" i="13"/>
  <c r="BX24" i="13"/>
  <c r="BO24" i="13"/>
  <c r="BN24" i="13"/>
  <c r="J135" i="12"/>
  <c r="G236" i="7"/>
  <c r="L235" i="7"/>
  <c r="G135" i="12" s="1"/>
  <c r="H135" i="12" s="1"/>
  <c r="I135" i="12" s="1"/>
  <c r="BN25" i="13" l="1"/>
  <c r="BY25" i="13"/>
  <c r="BX25" i="13"/>
  <c r="BW25" i="13"/>
  <c r="BO25" i="13"/>
  <c r="BP25" i="13"/>
  <c r="J136" i="12"/>
  <c r="G237" i="7"/>
  <c r="L236" i="7"/>
  <c r="G136" i="12" s="1"/>
  <c r="H136" i="12" s="1"/>
  <c r="I136" i="12" s="1"/>
  <c r="BO26" i="13" l="1"/>
  <c r="BP26" i="13"/>
  <c r="BW26" i="13"/>
  <c r="BN26" i="13"/>
  <c r="BX26" i="13"/>
  <c r="BY26" i="13"/>
  <c r="J137" i="12"/>
  <c r="G238" i="7"/>
  <c r="L237" i="7"/>
  <c r="G137" i="12" s="1"/>
  <c r="H137" i="12" s="1"/>
  <c r="I137" i="12" s="1"/>
  <c r="BO27" i="13" l="1"/>
  <c r="BN27" i="13"/>
  <c r="BY27" i="13"/>
  <c r="BX27" i="13"/>
  <c r="BW27" i="13"/>
  <c r="BP27" i="13"/>
  <c r="J138" i="12"/>
  <c r="G239" i="7"/>
  <c r="L238" i="7"/>
  <c r="G138" i="12" s="1"/>
  <c r="H138" i="12" s="1"/>
  <c r="I138" i="12" s="1"/>
  <c r="BY28" i="13" l="1"/>
  <c r="BP28" i="13"/>
  <c r="BX28" i="13"/>
  <c r="BN28" i="13"/>
  <c r="BO28" i="13"/>
  <c r="BW28" i="13"/>
  <c r="J139" i="12"/>
  <c r="G240" i="7"/>
  <c r="L239" i="7"/>
  <c r="G139" i="12" s="1"/>
  <c r="H139" i="12" s="1"/>
  <c r="I139" i="12" s="1"/>
  <c r="BY29" i="13" l="1"/>
  <c r="BX29" i="13"/>
  <c r="BP29" i="13"/>
  <c r="BN29" i="13"/>
  <c r="BW29" i="13"/>
  <c r="BO29" i="13"/>
  <c r="J140" i="12"/>
  <c r="G241" i="7"/>
  <c r="L240" i="7"/>
  <c r="G140" i="12" s="1"/>
  <c r="H140" i="12" s="1"/>
  <c r="I140" i="12" s="1"/>
  <c r="BO30" i="13" l="1"/>
  <c r="BN30" i="13"/>
  <c r="BY30" i="13"/>
  <c r="BX30" i="13"/>
  <c r="BW30" i="13"/>
  <c r="BP30" i="13"/>
  <c r="J141" i="12"/>
  <c r="L241" i="7"/>
  <c r="G141" i="12" s="1"/>
  <c r="H141" i="12" s="1"/>
  <c r="I141" i="12" s="1"/>
  <c r="G242" i="7"/>
  <c r="BP31" i="13" l="1"/>
  <c r="BY31" i="13"/>
  <c r="BO31" i="13"/>
  <c r="BX31" i="13"/>
  <c r="BW31" i="13"/>
  <c r="BN31" i="13"/>
  <c r="J142" i="12"/>
  <c r="L242" i="7"/>
  <c r="G142" i="12" s="1"/>
  <c r="H142" i="12" s="1"/>
  <c r="I142" i="12" s="1"/>
  <c r="G243" i="7"/>
  <c r="BY32" i="13" l="1"/>
  <c r="BX32" i="13"/>
  <c r="BW32" i="13"/>
  <c r="BP32" i="13"/>
  <c r="BO32" i="13"/>
  <c r="BN32" i="13"/>
  <c r="J143" i="12"/>
  <c r="G244" i="7"/>
  <c r="L243" i="7"/>
  <c r="G143" i="12" s="1"/>
  <c r="H143" i="12" s="1"/>
  <c r="I143" i="12" s="1"/>
  <c r="BY33" i="13" l="1"/>
  <c r="BX33" i="13"/>
  <c r="BW33" i="13"/>
  <c r="BO33" i="13"/>
  <c r="BP33" i="13"/>
  <c r="BN33" i="13"/>
  <c r="J144" i="12"/>
  <c r="G245" i="7"/>
  <c r="L244" i="7"/>
  <c r="G144" i="12" s="1"/>
  <c r="H144" i="12" s="1"/>
  <c r="I144" i="12" s="1"/>
  <c r="BO34" i="13" l="1"/>
  <c r="BX34" i="13"/>
  <c r="BN34" i="13"/>
  <c r="BW34" i="13"/>
  <c r="BP34" i="13"/>
  <c r="BY34" i="13"/>
  <c r="J145" i="12"/>
  <c r="G246" i="7"/>
  <c r="L245" i="7"/>
  <c r="G145" i="12" s="1"/>
  <c r="H145" i="12" s="1"/>
  <c r="I145" i="12" s="1"/>
  <c r="BP35" i="13" l="1"/>
  <c r="BY35" i="13"/>
  <c r="BO35" i="13"/>
  <c r="BN35" i="13"/>
  <c r="BX35" i="13"/>
  <c r="BW35" i="13"/>
  <c r="J146" i="12"/>
  <c r="L246" i="7"/>
  <c r="G146" i="12" s="1"/>
  <c r="H146" i="12" s="1"/>
  <c r="I146" i="12" s="1"/>
  <c r="G247" i="7"/>
  <c r="BY36" i="13" l="1"/>
  <c r="BP36" i="13"/>
  <c r="BN36" i="13"/>
  <c r="BX36" i="13"/>
  <c r="BW36" i="13"/>
  <c r="BO36" i="13"/>
  <c r="J147" i="12"/>
  <c r="G248" i="7"/>
  <c r="L247" i="7"/>
  <c r="G147" i="12" s="1"/>
  <c r="H147" i="12" s="1"/>
  <c r="I147" i="12" s="1"/>
  <c r="BW37" i="13" l="1"/>
  <c r="BN37" i="13"/>
  <c r="BY37" i="13"/>
  <c r="BP37" i="13"/>
  <c r="BO37" i="13"/>
  <c r="BX37" i="13"/>
  <c r="J148" i="12"/>
  <c r="L248" i="7"/>
  <c r="G148" i="12" s="1"/>
  <c r="H148" i="12" s="1"/>
  <c r="I148" i="12" s="1"/>
  <c r="G249" i="7"/>
  <c r="BO38" i="13" l="1"/>
  <c r="BN38" i="13"/>
  <c r="BY38" i="13"/>
  <c r="BX38" i="13"/>
  <c r="BW38" i="13"/>
  <c r="BP38" i="13"/>
  <c r="J149" i="12"/>
  <c r="G250" i="7"/>
  <c r="L249" i="7"/>
  <c r="G149" i="12" s="1"/>
  <c r="H149" i="12" s="1"/>
  <c r="I149" i="12" s="1"/>
  <c r="BN39" i="13" l="1"/>
  <c r="BX39" i="13"/>
  <c r="BW39" i="13"/>
  <c r="BP39" i="13"/>
  <c r="BO39" i="13"/>
  <c r="BY39" i="13"/>
  <c r="J150" i="12"/>
  <c r="G251" i="7"/>
  <c r="L250" i="7"/>
  <c r="G150" i="12" s="1"/>
  <c r="H150" i="12" s="1"/>
  <c r="I150" i="12" s="1"/>
  <c r="BY40" i="13" l="1"/>
  <c r="BW40" i="13"/>
  <c r="BP40" i="13"/>
  <c r="BO40" i="13"/>
  <c r="BN40" i="13"/>
  <c r="BX40" i="13"/>
  <c r="J151" i="12"/>
  <c r="L251" i="7"/>
  <c r="G151" i="12" s="1"/>
  <c r="H151" i="12" s="1"/>
  <c r="I151" i="12" s="1"/>
  <c r="G252" i="7"/>
  <c r="BY41" i="13" l="1"/>
  <c r="BW41" i="13"/>
  <c r="BP41" i="13"/>
  <c r="BO41" i="13"/>
  <c r="BN41" i="13"/>
  <c r="BX41" i="13"/>
  <c r="J152" i="12"/>
  <c r="G253" i="7"/>
  <c r="L252" i="7"/>
  <c r="G152" i="12" s="1"/>
  <c r="H152" i="12" s="1"/>
  <c r="I152" i="12" s="1"/>
  <c r="BO42" i="13" l="1"/>
  <c r="BY42" i="13"/>
  <c r="BP42" i="13"/>
  <c r="BN42" i="13"/>
  <c r="BX42" i="13"/>
  <c r="BW42" i="13"/>
  <c r="J153" i="12"/>
  <c r="G254" i="7"/>
  <c r="L253" i="7"/>
  <c r="G153" i="12" s="1"/>
  <c r="H153" i="12" s="1"/>
  <c r="I153" i="12" s="1"/>
  <c r="BP43" i="13" l="1"/>
  <c r="BX43" i="13"/>
  <c r="BO43" i="13"/>
  <c r="BN43" i="13"/>
  <c r="BY43" i="13"/>
  <c r="BW43" i="13"/>
  <c r="J154" i="12"/>
  <c r="G255" i="7"/>
  <c r="L254" i="7"/>
  <c r="G154" i="12" s="1"/>
  <c r="H154" i="12" s="1"/>
  <c r="I154" i="12" s="1"/>
  <c r="BY44" i="13" l="1"/>
  <c r="BN44" i="13"/>
  <c r="BX44" i="13"/>
  <c r="BW44" i="13"/>
  <c r="BP44" i="13"/>
  <c r="BO44" i="13"/>
  <c r="J155" i="12"/>
  <c r="G256" i="7"/>
  <c r="L255" i="7"/>
  <c r="G155" i="12" s="1"/>
  <c r="H155" i="12" s="1"/>
  <c r="I155" i="12" s="1"/>
  <c r="BN45" i="13" l="1"/>
  <c r="BY45" i="13"/>
  <c r="BW45" i="13"/>
  <c r="BP45" i="13"/>
  <c r="BO45" i="13"/>
  <c r="BX45" i="13"/>
  <c r="J156" i="12"/>
  <c r="L256" i="7"/>
  <c r="G156" i="12" s="1"/>
  <c r="H156" i="12" s="1"/>
  <c r="I156" i="12" s="1"/>
  <c r="G257" i="7"/>
  <c r="BO46" i="13" l="1"/>
  <c r="BY46" i="13"/>
  <c r="BW46" i="13"/>
  <c r="I157" i="12"/>
  <c r="BN46" i="13"/>
  <c r="BX46" i="13"/>
  <c r="BP46" i="13"/>
  <c r="J157" i="12"/>
  <c r="J158" i="12" s="1"/>
  <c r="L257" i="7"/>
  <c r="G157" i="12" s="1"/>
  <c r="H157" i="12" s="1"/>
  <c r="G258" i="7"/>
  <c r="BP47" i="13" l="1"/>
  <c r="BX47" i="13"/>
  <c r="BO47" i="13"/>
  <c r="BY47" i="13"/>
  <c r="BW47" i="13"/>
  <c r="BN47" i="13"/>
  <c r="G259" i="7"/>
  <c r="L258" i="7"/>
  <c r="G158" i="12" s="1"/>
  <c r="H158" i="12" s="1"/>
  <c r="I158" i="12" s="1"/>
  <c r="BY48" i="13" l="1"/>
  <c r="BW48" i="13"/>
  <c r="BO48" i="13"/>
  <c r="BN48" i="13"/>
  <c r="BX48" i="13"/>
  <c r="BP48" i="13"/>
  <c r="J159" i="12"/>
  <c r="G260" i="7"/>
  <c r="L259" i="7"/>
  <c r="G159" i="12" s="1"/>
  <c r="H159" i="12" s="1"/>
  <c r="I159" i="12" s="1"/>
  <c r="BY49" i="13" l="1"/>
  <c r="BW49" i="13"/>
  <c r="BP49" i="13"/>
  <c r="BO49" i="13"/>
  <c r="BN49" i="13"/>
  <c r="BX49" i="13"/>
  <c r="J160" i="12"/>
  <c r="G261" i="7"/>
  <c r="L260" i="7"/>
  <c r="G160" i="12" s="1"/>
  <c r="H160" i="12" s="1"/>
  <c r="I160" i="12" s="1"/>
  <c r="BO50" i="13" l="1"/>
  <c r="BN50" i="13"/>
  <c r="BX50" i="13"/>
  <c r="BP50" i="13"/>
  <c r="BW50" i="13"/>
  <c r="BY50" i="13"/>
  <c r="J161" i="12"/>
  <c r="G262" i="7"/>
  <c r="L261" i="7"/>
  <c r="G161" i="12" s="1"/>
  <c r="H161" i="12" s="1"/>
  <c r="I161" i="12" s="1"/>
  <c r="BP51" i="13" l="1"/>
  <c r="BY51" i="13"/>
  <c r="BW51" i="13"/>
  <c r="BO51" i="13"/>
  <c r="BX51" i="13"/>
  <c r="BN51" i="13"/>
  <c r="J162" i="12"/>
  <c r="G263" i="7"/>
  <c r="L262" i="7"/>
  <c r="G162" i="12" s="1"/>
  <c r="H162" i="12" s="1"/>
  <c r="I162" i="12" s="1"/>
  <c r="BY52" i="13" l="1"/>
  <c r="BX52" i="13"/>
  <c r="BP52" i="13"/>
  <c r="BN52" i="13"/>
  <c r="BW52" i="13"/>
  <c r="BO52" i="13"/>
  <c r="J163" i="12"/>
  <c r="L263" i="7"/>
  <c r="G163" i="12" s="1"/>
  <c r="H163" i="12" s="1"/>
  <c r="I163" i="12" s="1"/>
  <c r="G264" i="7"/>
  <c r="BY53" i="13" l="1"/>
  <c r="BX53" i="13"/>
  <c r="BP53" i="13"/>
  <c r="BO53" i="13"/>
  <c r="BW53" i="13"/>
  <c r="BN53" i="13"/>
  <c r="J164" i="12"/>
  <c r="L264" i="7"/>
  <c r="G164" i="12" s="1"/>
  <c r="H164" i="12" s="1"/>
  <c r="I164" i="12" s="1"/>
  <c r="G265" i="7"/>
  <c r="BO54" i="13" l="1"/>
  <c r="BW54" i="13"/>
  <c r="BN54" i="13"/>
  <c r="BX54" i="13"/>
  <c r="BY54" i="13"/>
  <c r="BP54" i="13"/>
  <c r="J165" i="12"/>
  <c r="L265" i="7"/>
  <c r="G165" i="12" s="1"/>
  <c r="H165" i="12" s="1"/>
  <c r="I165" i="12" s="1"/>
  <c r="G266" i="7"/>
  <c r="BP55" i="13" l="1"/>
  <c r="BN55" i="13"/>
  <c r="BY55" i="13"/>
  <c r="BO55" i="13"/>
  <c r="BW55" i="13"/>
  <c r="BX55" i="13"/>
  <c r="J166" i="12"/>
  <c r="G267" i="7"/>
  <c r="L266" i="7"/>
  <c r="G166" i="12" s="1"/>
  <c r="H166" i="12" s="1"/>
  <c r="I166" i="12" s="1"/>
  <c r="BY56" i="13" l="1"/>
  <c r="BW56" i="13"/>
  <c r="BN56" i="13"/>
  <c r="BX56" i="13"/>
  <c r="BP56" i="13"/>
  <c r="BO56" i="13"/>
  <c r="J167" i="12"/>
  <c r="G268" i="7"/>
  <c r="L267" i="7"/>
  <c r="G167" i="12" s="1"/>
  <c r="H167" i="12" s="1"/>
  <c r="I167" i="12" s="1"/>
  <c r="BY57" i="13" l="1"/>
  <c r="BX57" i="13"/>
  <c r="BW57" i="13"/>
  <c r="BO57" i="13"/>
  <c r="BP57" i="13"/>
  <c r="BN57" i="13"/>
  <c r="J168" i="12"/>
  <c r="G269" i="7"/>
  <c r="L268" i="7"/>
  <c r="G168" i="12" s="1"/>
  <c r="H168" i="12" s="1"/>
  <c r="I168" i="12" s="1"/>
  <c r="BO58" i="13" l="1"/>
  <c r="BY58" i="13"/>
  <c r="BP58" i="13"/>
  <c r="BN58" i="13"/>
  <c r="BX58" i="13"/>
  <c r="BW58" i="13"/>
  <c r="J169" i="12"/>
  <c r="L269" i="7"/>
  <c r="G169" i="12" s="1"/>
  <c r="H169" i="12" s="1"/>
  <c r="I169" i="12" s="1"/>
  <c r="G270" i="7"/>
  <c r="BP59" i="13" l="1"/>
  <c r="BO59" i="13"/>
  <c r="BN59" i="13"/>
  <c r="BX59" i="13"/>
  <c r="BY59" i="13"/>
  <c r="BW59" i="13"/>
  <c r="J170" i="12"/>
  <c r="G271" i="7"/>
  <c r="L270" i="7"/>
  <c r="G170" i="12" s="1"/>
  <c r="H170" i="12" s="1"/>
  <c r="I170" i="12" s="1"/>
  <c r="BX60" i="13" l="1"/>
  <c r="BW60" i="13"/>
  <c r="BY60" i="13"/>
  <c r="BO60" i="13"/>
  <c r="BN60" i="13"/>
  <c r="BP60" i="13"/>
  <c r="J171" i="12"/>
  <c r="G272" i="7"/>
  <c r="L271" i="7"/>
  <c r="G171" i="12" s="1"/>
  <c r="H171" i="12" s="1"/>
  <c r="I171" i="12" s="1"/>
  <c r="BX61" i="13" l="1"/>
  <c r="BO61" i="13"/>
  <c r="BY61" i="13"/>
  <c r="BN61" i="13"/>
  <c r="BP61" i="13"/>
  <c r="BW61" i="13"/>
  <c r="J172" i="12"/>
  <c r="L272" i="7"/>
  <c r="G172" i="12" s="1"/>
  <c r="H172" i="12" s="1"/>
  <c r="I172" i="12" s="1"/>
  <c r="G273" i="7"/>
  <c r="BO62" i="13" l="1"/>
  <c r="BW62" i="13"/>
  <c r="BN62" i="13"/>
  <c r="BP62" i="13"/>
  <c r="BX62" i="13"/>
  <c r="BY62" i="13"/>
  <c r="J173" i="12"/>
  <c r="L273" i="7"/>
  <c r="G173" i="12" s="1"/>
  <c r="H173" i="12" s="1"/>
  <c r="I173" i="12" s="1"/>
  <c r="G274" i="7"/>
  <c r="BP63" i="13" l="1"/>
  <c r="BO63" i="13"/>
  <c r="BN63" i="13"/>
  <c r="BX63" i="13"/>
  <c r="BY63" i="13"/>
  <c r="BW63" i="13"/>
  <c r="J174" i="12"/>
  <c r="G275" i="7"/>
  <c r="L274" i="7"/>
  <c r="G174" i="12" s="1"/>
  <c r="H174" i="12" s="1"/>
  <c r="I174" i="12" s="1"/>
  <c r="BY64" i="13" l="1"/>
  <c r="BW64" i="13"/>
  <c r="BN64" i="13"/>
  <c r="BX64" i="13"/>
  <c r="BP64" i="13"/>
  <c r="BO64" i="13"/>
  <c r="J175" i="12"/>
  <c r="G276" i="7"/>
  <c r="L275" i="7"/>
  <c r="G175" i="12" s="1"/>
  <c r="H175" i="12" s="1"/>
  <c r="I175" i="12" s="1"/>
  <c r="BY65" i="13" l="1"/>
  <c r="BP65" i="13"/>
  <c r="BO65" i="13"/>
  <c r="BX65" i="13"/>
  <c r="BN65" i="13"/>
  <c r="BW65" i="13"/>
  <c r="J176" i="12"/>
  <c r="G277" i="7"/>
  <c r="L276" i="7"/>
  <c r="G176" i="12" s="1"/>
  <c r="H176" i="12" s="1"/>
  <c r="I176" i="12" s="1"/>
  <c r="BO66" i="13" l="1"/>
  <c r="BW66" i="13"/>
  <c r="BN66" i="13"/>
  <c r="BP66" i="13"/>
  <c r="BX66" i="13"/>
  <c r="BY66" i="13"/>
  <c r="J177" i="12"/>
  <c r="L277" i="7"/>
  <c r="G177" i="12" s="1"/>
  <c r="H177" i="12" s="1"/>
  <c r="I177" i="12" s="1"/>
  <c r="BO67" i="13" l="1"/>
  <c r="BP67" i="13"/>
  <c r="BX67" i="13"/>
  <c r="BW67" i="13"/>
  <c r="BY67" i="13"/>
  <c r="BN67" i="13"/>
  <c r="J178" i="12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G30" i="13" s="1"/>
  <c r="AC30" i="13"/>
  <c r="AE29" i="13"/>
  <c r="AD29" i="13"/>
  <c r="AC29" i="13"/>
  <c r="AE28" i="13"/>
  <c r="AD28" i="13"/>
  <c r="AC28" i="13"/>
  <c r="AE27" i="13"/>
  <c r="AH27" i="13" s="1"/>
  <c r="AD27" i="13"/>
  <c r="AC27" i="13"/>
  <c r="AE26" i="13"/>
  <c r="AD26" i="13"/>
  <c r="AC26" i="13"/>
  <c r="AE25" i="13"/>
  <c r="AD25" i="13"/>
  <c r="AC25" i="13"/>
  <c r="AF25" i="13" s="1"/>
  <c r="AE24" i="13"/>
  <c r="AD24" i="13"/>
  <c r="AC24" i="13"/>
  <c r="AE23" i="13"/>
  <c r="AD23" i="13"/>
  <c r="AC23" i="13"/>
  <c r="AE22" i="13"/>
  <c r="AD22" i="13"/>
  <c r="AG22" i="13" s="1"/>
  <c r="AC22" i="13"/>
  <c r="AE21" i="13"/>
  <c r="AD21" i="13"/>
  <c r="AC21" i="13"/>
  <c r="AE20" i="13"/>
  <c r="AD20" i="13"/>
  <c r="AC20" i="13"/>
  <c r="AE19" i="13"/>
  <c r="AH19" i="13" s="1"/>
  <c r="AD19" i="13"/>
  <c r="AC19" i="13"/>
  <c r="AE18" i="13"/>
  <c r="AD18" i="13"/>
  <c r="AC18" i="13"/>
  <c r="AE17" i="13"/>
  <c r="AE5" i="13" s="1"/>
  <c r="AD17" i="13"/>
  <c r="AD5" i="13" s="1"/>
  <c r="AC17" i="13"/>
  <c r="AC16" i="13"/>
  <c r="AF16" i="13" s="1"/>
  <c r="AC15" i="13"/>
  <c r="AC14" i="13"/>
  <c r="AC13" i="13"/>
  <c r="AC12" i="13"/>
  <c r="AC11" i="13"/>
  <c r="AC10" i="13"/>
  <c r="AC9" i="13"/>
  <c r="AC8" i="13"/>
  <c r="AC7" i="13"/>
  <c r="AF7" i="13" s="1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O18" i="13" s="1"/>
  <c r="K18" i="13"/>
  <c r="M17" i="13"/>
  <c r="L17" i="13"/>
  <c r="K17" i="13"/>
  <c r="M16" i="13"/>
  <c r="L16" i="13"/>
  <c r="K16" i="13"/>
  <c r="M15" i="13"/>
  <c r="P15" i="13" s="1"/>
  <c r="L15" i="13"/>
  <c r="K15" i="13"/>
  <c r="M14" i="13"/>
  <c r="L14" i="13"/>
  <c r="K14" i="13"/>
  <c r="M13" i="13"/>
  <c r="L13" i="13"/>
  <c r="K13" i="13"/>
  <c r="N13" i="13" s="1"/>
  <c r="M12" i="13"/>
  <c r="L12" i="13"/>
  <c r="K12" i="13"/>
  <c r="M11" i="13"/>
  <c r="L11" i="13"/>
  <c r="K11" i="13"/>
  <c r="M10" i="13"/>
  <c r="L10" i="13"/>
  <c r="O10" i="13" s="1"/>
  <c r="K10" i="13"/>
  <c r="M9" i="13"/>
  <c r="L9" i="13"/>
  <c r="K9" i="13"/>
  <c r="M8" i="13"/>
  <c r="L8" i="13"/>
  <c r="K8" i="13"/>
  <c r="M7" i="13"/>
  <c r="P7" i="13" s="1"/>
  <c r="L7" i="13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AF15" i="13" l="1"/>
  <c r="AF9" i="13"/>
  <c r="AF17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56" i="13"/>
  <c r="AF20" i="13"/>
  <c r="AH22" i="13"/>
  <c r="AG25" i="13"/>
  <c r="AF28" i="13"/>
  <c r="AH30" i="13"/>
  <c r="AG33" i="13"/>
  <c r="AF36" i="13"/>
  <c r="AH38" i="13"/>
  <c r="AG41" i="13"/>
  <c r="AG49" i="13"/>
  <c r="P8" i="13"/>
  <c r="O11" i="13"/>
  <c r="P16" i="13"/>
  <c r="O19" i="13"/>
  <c r="N22" i="13"/>
  <c r="P24" i="13"/>
  <c r="O27" i="13"/>
  <c r="N30" i="13"/>
  <c r="P32" i="13"/>
  <c r="O35" i="13"/>
  <c r="N38" i="13"/>
  <c r="P40" i="13"/>
  <c r="O43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N14" i="13"/>
  <c r="O26" i="13"/>
  <c r="N37" i="13"/>
  <c r="O48" i="13"/>
  <c r="O51" i="13"/>
  <c r="AF10" i="13"/>
  <c r="AF11" i="13"/>
  <c r="O57" i="13"/>
  <c r="N54" i="13"/>
  <c r="O9" i="13"/>
  <c r="N12" i="13"/>
  <c r="P14" i="13"/>
  <c r="P47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N51" i="13"/>
  <c r="AF13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3" i="13"/>
  <c r="P48" i="13"/>
  <c r="N21" i="13"/>
  <c r="P23" i="13"/>
  <c r="N29" i="13"/>
  <c r="P31" i="13"/>
  <c r="O34" i="13"/>
  <c r="P39" i="13"/>
  <c r="O42" i="13"/>
  <c r="N45" i="13"/>
  <c r="O50" i="13"/>
  <c r="N53" i="13"/>
  <c r="P55" i="13"/>
  <c r="AF44" i="13"/>
  <c r="AH46" i="13"/>
  <c r="N46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AF8" i="13"/>
  <c r="N56" i="13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BH7" i="13" l="1"/>
  <c r="BE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67" i="13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D6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B86" i="13" l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I57" i="13"/>
  <c r="BF57" i="13"/>
  <c r="BJ57" i="13"/>
  <c r="BG57" i="13"/>
  <c r="D68" i="13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W57" i="13"/>
  <c r="AK58" i="13" s="1"/>
  <c r="AT58" i="13" s="1"/>
  <c r="AV57" i="13"/>
  <c r="AJ58" i="13" s="1"/>
  <c r="AS58" i="13" s="1"/>
  <c r="AR8" i="13"/>
  <c r="BH8" i="13" l="1"/>
  <c r="BE8" i="13"/>
  <c r="BI58" i="13"/>
  <c r="BF58" i="13"/>
  <c r="BJ58" i="13"/>
  <c r="BG58" i="13"/>
  <c r="AU8" i="13"/>
  <c r="AI9" i="13" s="1"/>
  <c r="AR9" i="13" s="1"/>
  <c r="AV58" i="13"/>
  <c r="AJ59" i="13" s="1"/>
  <c r="AS59" i="13" s="1"/>
  <c r="AW58" i="13"/>
  <c r="AK59" i="13" s="1"/>
  <c r="AT59" i="13" s="1"/>
  <c r="BE9" i="13" l="1"/>
  <c r="BH9" i="13"/>
  <c r="BI59" i="13"/>
  <c r="BF59" i="13"/>
  <c r="BJ59" i="13"/>
  <c r="BG59" i="13"/>
  <c r="AU9" i="13"/>
  <c r="AI10" i="13" s="1"/>
  <c r="AR10" i="13" s="1"/>
  <c r="AW59" i="13"/>
  <c r="AK60" i="13" s="1"/>
  <c r="AT60" i="13" s="1"/>
  <c r="AV59" i="13"/>
  <c r="AJ60" i="13" s="1"/>
  <c r="AS60" i="13" s="1"/>
  <c r="BH10" i="13" l="1"/>
  <c r="BE10" i="13"/>
  <c r="BJ60" i="13"/>
  <c r="BG60" i="13"/>
  <c r="BI60" i="13"/>
  <c r="BF60" i="13"/>
  <c r="AU10" i="13"/>
  <c r="AI11" i="13" s="1"/>
  <c r="AR11" i="13" s="1"/>
  <c r="AV60" i="13"/>
  <c r="AJ61" i="13" s="1"/>
  <c r="AS61" i="13" s="1"/>
  <c r="AW60" i="13"/>
  <c r="AK61" i="13" s="1"/>
  <c r="AT61" i="13" s="1"/>
  <c r="BH11" i="13" l="1"/>
  <c r="BE11" i="13"/>
  <c r="BI61" i="13"/>
  <c r="BF61" i="13"/>
  <c r="BJ61" i="13"/>
  <c r="BG61" i="13"/>
  <c r="AU11" i="13"/>
  <c r="AI12" i="13" s="1"/>
  <c r="AR12" i="13" s="1"/>
  <c r="AV61" i="13"/>
  <c r="AJ62" i="13" s="1"/>
  <c r="AS62" i="13" s="1"/>
  <c r="AW61" i="13"/>
  <c r="AK62" i="13" s="1"/>
  <c r="AT62" i="13" s="1"/>
  <c r="BH12" i="13" l="1"/>
  <c r="BE12" i="13"/>
  <c r="AU12" i="13"/>
  <c r="AI13" i="13" s="1"/>
  <c r="AW62" i="13"/>
  <c r="AK63" i="13" s="1"/>
  <c r="AT63" i="13" s="1"/>
  <c r="AV62" i="13"/>
  <c r="AJ63" i="13" s="1"/>
  <c r="AS63" i="13" s="1"/>
  <c r="AR13" i="13"/>
  <c r="BH13" i="13" l="1"/>
  <c r="BE13" i="13"/>
  <c r="AU13" i="13"/>
  <c r="AI14" i="13" s="1"/>
  <c r="AV63" i="13"/>
  <c r="AJ64" i="13" s="1"/>
  <c r="AS64" i="13" s="1"/>
  <c r="AW63" i="13"/>
  <c r="AK64" i="13" s="1"/>
  <c r="AT64" i="13" s="1"/>
  <c r="AR14" i="13"/>
  <c r="BH14" i="13" l="1"/>
  <c r="BE14" i="13"/>
  <c r="AU14" i="13"/>
  <c r="AI15" i="13" s="1"/>
  <c r="AW64" i="13"/>
  <c r="AK65" i="13" s="1"/>
  <c r="AT65" i="13" s="1"/>
  <c r="AV64" i="13"/>
  <c r="AJ65" i="13" s="1"/>
  <c r="AS65" i="13" s="1"/>
  <c r="AR15" i="13"/>
  <c r="BE15" i="13" l="1"/>
  <c r="BH15" i="13"/>
  <c r="AU15" i="13"/>
  <c r="AI16" i="13" s="1"/>
  <c r="AV65" i="13"/>
  <c r="AJ66" i="13" s="1"/>
  <c r="AS66" i="13" s="1"/>
  <c r="AM3" i="13" s="1"/>
  <c r="AW65" i="13"/>
  <c r="AK66" i="13" s="1"/>
  <c r="AT66" i="13" s="1"/>
  <c r="AN3" i="13" s="1"/>
  <c r="AR16" i="13"/>
  <c r="BH16" i="13" l="1"/>
  <c r="BE16" i="13"/>
  <c r="AU16" i="13"/>
  <c r="AI17" i="13" s="1"/>
  <c r="AR17" i="13" s="1"/>
  <c r="AV66" i="13"/>
  <c r="AJ67" i="13" s="1"/>
  <c r="AW66" i="13"/>
  <c r="AK67" i="13" s="1"/>
  <c r="BH17" i="13" l="1"/>
  <c r="BE17" i="13"/>
  <c r="AU17" i="13"/>
  <c r="AI18" i="13" s="1"/>
  <c r="AR18" i="13" s="1"/>
  <c r="BH18" i="13" l="1"/>
  <c r="BE18" i="13"/>
  <c r="AU18" i="13"/>
  <c r="AI19" i="13" s="1"/>
  <c r="AR19" i="13" s="1"/>
  <c r="BH19" i="13" l="1"/>
  <c r="BE19" i="13"/>
  <c r="AU19" i="13"/>
  <c r="AI20" i="13" s="1"/>
  <c r="AR20" i="13" s="1"/>
  <c r="BH20" i="13" l="1"/>
  <c r="BE20" i="13"/>
  <c r="AU20" i="13"/>
  <c r="AI21" i="13" s="1"/>
  <c r="AR21" i="13" s="1"/>
  <c r="BH21" i="13" l="1"/>
  <c r="BE21" i="13"/>
  <c r="AU21" i="13"/>
  <c r="AI22" i="13" s="1"/>
  <c r="AR22" i="13" s="1"/>
  <c r="BH22" i="13" l="1"/>
  <c r="BE22" i="13"/>
  <c r="AU22" i="13"/>
  <c r="AI23" i="13" s="1"/>
  <c r="AR23" i="13" s="1"/>
  <c r="BH23" i="13" l="1"/>
  <c r="BE23" i="13"/>
  <c r="AU23" i="13"/>
  <c r="AI24" i="13" s="1"/>
  <c r="AR24" i="13" s="1"/>
  <c r="BH24" i="13" l="1"/>
  <c r="BE24" i="13"/>
  <c r="AU24" i="13"/>
  <c r="AI25" i="13" s="1"/>
  <c r="AR25" i="13" s="1"/>
  <c r="BE25" i="13" l="1"/>
  <c r="BH25" i="13"/>
  <c r="AU25" i="13"/>
  <c r="AI26" i="13" s="1"/>
  <c r="AR26" i="13" s="1"/>
  <c r="BH26" i="13" l="1"/>
  <c r="BE26" i="13"/>
  <c r="AU26" i="13"/>
  <c r="AI27" i="13" s="1"/>
  <c r="AR27" i="13" s="1"/>
  <c r="BH27" i="13" l="1"/>
  <c r="BE27" i="13"/>
  <c r="AU27" i="13"/>
  <c r="AI28" i="13" s="1"/>
  <c r="AR28" i="13" s="1"/>
  <c r="BH28" i="13" l="1"/>
  <c r="BE28" i="13"/>
  <c r="AU28" i="13"/>
  <c r="AI29" i="13" s="1"/>
  <c r="AR29" i="13" s="1"/>
  <c r="BH29" i="13" l="1"/>
  <c r="BE29" i="13"/>
  <c r="AU29" i="13"/>
  <c r="AI30" i="13" s="1"/>
  <c r="AR30" i="13" s="1"/>
  <c r="BH30" i="13" l="1"/>
  <c r="BE30" i="13"/>
  <c r="AU30" i="13"/>
  <c r="AI31" i="13" s="1"/>
  <c r="AR31" i="13" s="1"/>
  <c r="BH31" i="13" l="1"/>
  <c r="BE31" i="13"/>
  <c r="AU31" i="13"/>
  <c r="AI32" i="13" s="1"/>
  <c r="AR32" i="13" s="1"/>
  <c r="BH32" i="13" l="1"/>
  <c r="BE32" i="13"/>
  <c r="AU32" i="13"/>
  <c r="AI33" i="13" s="1"/>
  <c r="AR33" i="13" s="1"/>
  <c r="BH33" i="13" l="1"/>
  <c r="BE33" i="13"/>
  <c r="AU33" i="13"/>
  <c r="AI34" i="13" s="1"/>
  <c r="AR34" i="13" s="1"/>
  <c r="BH34" i="13" l="1"/>
  <c r="BE34" i="13"/>
  <c r="AU34" i="13"/>
  <c r="AI35" i="13" s="1"/>
  <c r="AR35" i="13"/>
  <c r="BH35" i="13" l="1"/>
  <c r="BE35" i="13"/>
  <c r="AU35" i="13"/>
  <c r="AI36" i="13" s="1"/>
  <c r="AR36" i="13" s="1"/>
  <c r="BH36" i="13" l="1"/>
  <c r="BE36" i="13"/>
  <c r="AU36" i="13"/>
  <c r="AI37" i="13" s="1"/>
  <c r="AR37" i="13" s="1"/>
  <c r="BH37" i="13" l="1"/>
  <c r="BE37" i="13"/>
  <c r="AU37" i="13"/>
  <c r="AI38" i="13" s="1"/>
  <c r="AR38" i="13" s="1"/>
  <c r="BH38" i="13" l="1"/>
  <c r="BE38" i="13"/>
  <c r="AU38" i="13"/>
  <c r="AI39" i="13" s="1"/>
  <c r="AR39" i="13" s="1"/>
  <c r="BH39" i="13" l="1"/>
  <c r="BE39" i="13"/>
  <c r="AU39" i="13"/>
  <c r="AI40" i="13" s="1"/>
  <c r="AR40" i="13" s="1"/>
  <c r="BH40" i="13" l="1"/>
  <c r="BE40" i="13"/>
  <c r="AU40" i="13"/>
  <c r="AI41" i="13" s="1"/>
  <c r="AR41" i="13" s="1"/>
  <c r="BH41" i="13" l="1"/>
  <c r="BE41" i="13"/>
  <c r="AU41" i="13"/>
  <c r="AI42" i="13" s="1"/>
  <c r="AR42" i="13" s="1"/>
  <c r="BH42" i="13" l="1"/>
  <c r="BE42" i="13"/>
  <c r="AU42" i="13"/>
  <c r="AI43" i="13" s="1"/>
  <c r="AR43" i="13" s="1"/>
  <c r="BH43" i="13" l="1"/>
  <c r="BE43" i="13"/>
  <c r="AU43" i="13"/>
  <c r="AI44" i="13" s="1"/>
  <c r="AR44" i="13" s="1"/>
  <c r="BE44" i="13" l="1"/>
  <c r="BH44" i="13"/>
  <c r="AU44" i="13"/>
  <c r="AI45" i="13" s="1"/>
  <c r="AR45" i="13" s="1"/>
  <c r="BH45" i="13" l="1"/>
  <c r="BE45" i="13"/>
  <c r="AU45" i="13"/>
  <c r="AI46" i="13" s="1"/>
  <c r="AR46" i="13" s="1"/>
  <c r="BH46" i="13" l="1"/>
  <c r="BE46" i="13"/>
  <c r="AU46" i="13"/>
  <c r="AI47" i="13" s="1"/>
  <c r="AR47" i="13" s="1"/>
  <c r="BH47" i="13" l="1"/>
  <c r="BE47" i="13"/>
  <c r="AU47" i="13"/>
  <c r="AI48" i="13" s="1"/>
  <c r="AR48" i="13"/>
  <c r="BH48" i="13" l="1"/>
  <c r="BE48" i="13"/>
  <c r="AU48" i="13"/>
  <c r="AI49" i="13" s="1"/>
  <c r="AR49" i="13" s="1"/>
  <c r="BH49" i="13" l="1"/>
  <c r="BE49" i="13"/>
  <c r="AU49" i="13"/>
  <c r="AI50" i="13" s="1"/>
  <c r="AR50" i="13" s="1"/>
  <c r="BH50" i="13" l="1"/>
  <c r="BE50" i="13"/>
  <c r="AU50" i="13"/>
  <c r="AI51" i="13" s="1"/>
  <c r="AR51" i="13" s="1"/>
  <c r="BH51" i="13" l="1"/>
  <c r="BE51" i="13"/>
  <c r="AU51" i="13"/>
  <c r="AI52" i="13" s="1"/>
  <c r="AR52" i="13" s="1"/>
  <c r="BH52" i="13" l="1"/>
  <c r="BE52" i="13"/>
  <c r="AU52" i="13"/>
  <c r="AI53" i="13" s="1"/>
  <c r="AR53" i="13" s="1"/>
  <c r="BH53" i="13" l="1"/>
  <c r="BE53" i="13"/>
  <c r="AU53" i="13"/>
  <c r="AI54" i="13" s="1"/>
  <c r="AR54" i="13" s="1"/>
  <c r="BH54" i="13" l="1"/>
  <c r="BE54" i="13"/>
  <c r="AU54" i="13"/>
  <c r="AI55" i="13" s="1"/>
  <c r="AR55" i="13" s="1"/>
  <c r="BH55" i="13" l="1"/>
  <c r="BE55" i="13"/>
  <c r="AU55" i="13"/>
  <c r="AI56" i="13" s="1"/>
  <c r="AR56" i="13" s="1"/>
  <c r="BH56" i="13" l="1"/>
  <c r="BE56" i="13"/>
  <c r="AU56" i="13"/>
  <c r="AI57" i="13" s="1"/>
  <c r="AR57" i="13" s="1"/>
  <c r="BH57" i="13" l="1"/>
  <c r="BE57" i="13"/>
  <c r="AU57" i="13"/>
  <c r="AI58" i="13" s="1"/>
  <c r="AR58" i="13" s="1"/>
  <c r="BH58" i="13" l="1"/>
  <c r="BE58" i="13"/>
  <c r="AU58" i="13"/>
  <c r="AI59" i="13" s="1"/>
  <c r="AR59" i="13" l="1"/>
  <c r="BH59" i="13" l="1"/>
  <c r="BE59" i="13"/>
  <c r="AU59" i="13"/>
  <c r="AI60" i="13" s="1"/>
  <c r="AR60" i="13" l="1"/>
  <c r="BH60" i="13" l="1"/>
  <c r="BE60" i="13"/>
  <c r="AU60" i="13"/>
  <c r="AI61" i="13" s="1"/>
  <c r="AR61" i="13" l="1"/>
  <c r="BH61" i="13" l="1"/>
  <c r="BE61" i="13"/>
  <c r="AU61" i="13"/>
  <c r="AI62" i="13" s="1"/>
  <c r="AR62" i="13" l="1"/>
  <c r="AU62" i="13" l="1"/>
  <c r="AI63" i="13" s="1"/>
  <c r="AR63" i="13" l="1"/>
  <c r="BH63" i="13" l="1"/>
  <c r="BE63" i="13"/>
  <c r="AU63" i="13"/>
  <c r="AI64" i="13" s="1"/>
  <c r="AR64" i="13" l="1"/>
  <c r="BH64" i="13" l="1"/>
  <c r="BE64" i="13"/>
  <c r="AU64" i="13"/>
  <c r="AI65" i="13" s="1"/>
  <c r="AR65" i="13" l="1"/>
  <c r="BH65" i="13" l="1"/>
  <c r="BE65" i="13"/>
  <c r="AU65" i="13"/>
  <c r="AI66" i="13" s="1"/>
  <c r="AR66" i="13" l="1"/>
  <c r="AL3" i="13" s="1"/>
  <c r="BH66" i="13" l="1"/>
  <c r="BH67" i="13" s="1"/>
  <c r="AU66" i="13"/>
  <c r="AI67" i="13" s="1"/>
  <c r="BC62" i="13" l="1"/>
  <c r="BF62" i="13" s="1"/>
  <c r="BC63" i="13"/>
  <c r="BF63" i="13" s="1"/>
  <c r="BD65" i="13"/>
  <c r="BG65" i="13" s="1"/>
  <c r="BJ64" i="13"/>
  <c r="BD64" i="13"/>
  <c r="BG64" i="13"/>
  <c r="BI64" i="13"/>
  <c r="BA64" i="13"/>
  <c r="BJ63" i="13"/>
  <c r="BC64" i="13"/>
  <c r="BF64" i="13" s="1"/>
  <c r="BD62" i="13"/>
  <c r="BG62" i="13" s="1"/>
  <c r="BB62" i="13"/>
  <c r="BE62" i="13" s="1"/>
  <c r="BD63" i="13"/>
  <c r="BG63" i="13"/>
  <c r="BC65" i="13"/>
  <c r="BF65" i="13" s="1"/>
  <c r="BJ62" i="13"/>
  <c r="BI62" i="13"/>
  <c r="BA62" i="13"/>
  <c r="BA63" i="13"/>
  <c r="BI63" i="13"/>
  <c r="BI65" i="13"/>
  <c r="BA65" i="13"/>
  <c r="BH62" i="13"/>
  <c r="BJ65" i="13"/>
  <c r="Z67" i="13" l="1"/>
  <c r="BB66" i="13"/>
  <c r="AR67" i="13" s="1"/>
  <c r="BE66" i="13" l="1"/>
  <c r="H67" i="13"/>
  <c r="K67" i="13" l="1"/>
  <c r="N67" i="13"/>
  <c r="Q67" i="13"/>
  <c r="AU67" i="13"/>
  <c r="AI68" i="13" s="1"/>
  <c r="AA67" i="13"/>
  <c r="BI66" i="13"/>
  <c r="BC66" i="13"/>
  <c r="AS67" i="13" s="1"/>
  <c r="BA66" i="13"/>
  <c r="BD66" i="13"/>
  <c r="AT67" i="13" s="1"/>
  <c r="AB67" i="13"/>
  <c r="BJ66" i="13"/>
  <c r="BG66" i="13" l="1"/>
  <c r="BF66" i="13"/>
  <c r="F277" i="7"/>
  <c r="AV67" i="13" l="1"/>
  <c r="AJ68" i="13" s="1"/>
  <c r="I67" i="13"/>
  <c r="BK67" i="13" s="1"/>
  <c r="K278" i="7"/>
  <c r="I278" i="7"/>
  <c r="J278" i="7"/>
  <c r="H278" i="7"/>
  <c r="G278" i="7"/>
  <c r="AW67" i="13"/>
  <c r="AK68" i="13" s="1"/>
  <c r="J67" i="13"/>
  <c r="L278" i="7" l="1"/>
  <c r="G178" i="12" s="1"/>
  <c r="L67" i="13"/>
  <c r="R67" i="13"/>
  <c r="S67" i="13"/>
  <c r="M67" i="13"/>
  <c r="P67" i="13" l="1"/>
  <c r="O67" i="13"/>
  <c r="H178" i="12"/>
  <c r="I178" i="12" s="1"/>
  <c r="BO68" i="13" l="1"/>
  <c r="BN68" i="13"/>
  <c r="BY68" i="13"/>
  <c r="BX68" i="13"/>
  <c r="BP68" i="13"/>
  <c r="BW68" i="13"/>
  <c r="J179" i="12"/>
  <c r="BC67" i="13"/>
  <c r="AS68" i="13" s="1"/>
  <c r="AB68" i="13"/>
  <c r="BH68" i="13"/>
  <c r="BF67" i="13" l="1"/>
  <c r="Z68" i="13"/>
  <c r="BB67" i="13"/>
  <c r="AR68" i="13" s="1"/>
  <c r="BD67" i="13"/>
  <c r="AT68" i="13" s="1"/>
  <c r="AA68" i="13"/>
  <c r="BA67" i="13"/>
  <c r="BI67" i="13"/>
  <c r="BJ67" i="13"/>
  <c r="BG67" i="13" l="1"/>
  <c r="BE67" i="13"/>
  <c r="F278" i="7"/>
  <c r="AV68" i="13"/>
  <c r="AJ69" i="13" s="1"/>
  <c r="I68" i="13"/>
  <c r="K279" i="7" l="1"/>
  <c r="H279" i="7"/>
  <c r="J279" i="7"/>
  <c r="I279" i="7"/>
  <c r="G279" i="7"/>
  <c r="BI68" i="13"/>
  <c r="BC68" i="13"/>
  <c r="BF68" i="13" s="1"/>
  <c r="J68" i="13"/>
  <c r="AW68" i="13"/>
  <c r="AK69" i="13" s="1"/>
  <c r="AU68" i="13"/>
  <c r="AI69" i="13" s="1"/>
  <c r="H68" i="13"/>
  <c r="L68" i="13"/>
  <c r="R68" i="13"/>
  <c r="AA69" i="13" s="1"/>
  <c r="BK68" i="13" l="1"/>
  <c r="AS69" i="13"/>
  <c r="I69" i="13" s="1"/>
  <c r="O68" i="13"/>
  <c r="L279" i="7"/>
  <c r="G179" i="12" s="1"/>
  <c r="Q68" i="13"/>
  <c r="Z69" i="13" s="1"/>
  <c r="K68" i="13"/>
  <c r="BH69" i="13"/>
  <c r="BJ68" i="13"/>
  <c r="BD68" i="13"/>
  <c r="BG68" i="13" s="1"/>
  <c r="M68" i="13"/>
  <c r="S68" i="13"/>
  <c r="AB69" i="13" s="1"/>
  <c r="BB68" i="13"/>
  <c r="BE68" i="13" s="1"/>
  <c r="BA68" i="13"/>
  <c r="AV69" i="13" l="1"/>
  <c r="AJ70" i="13" s="1"/>
  <c r="AT69" i="13"/>
  <c r="AW69" i="13" s="1"/>
  <c r="AK70" i="13" s="1"/>
  <c r="AR69" i="13"/>
  <c r="N68" i="13"/>
  <c r="P68" i="13"/>
  <c r="R69" i="13"/>
  <c r="AA70" i="13" s="1"/>
  <c r="L69" i="13"/>
  <c r="BI69" i="13"/>
  <c r="BC69" i="13"/>
  <c r="BF69" i="13" s="1"/>
  <c r="F279" i="7"/>
  <c r="H179" i="12"/>
  <c r="I179" i="12" s="1"/>
  <c r="J69" i="13" l="1"/>
  <c r="M69" i="13" s="1"/>
  <c r="O69" i="13"/>
  <c r="BO69" i="13"/>
  <c r="AS70" i="13" s="1"/>
  <c r="BN69" i="13"/>
  <c r="BX69" i="13"/>
  <c r="BY69" i="13"/>
  <c r="BW69" i="13"/>
  <c r="BP69" i="13"/>
  <c r="J180" i="12"/>
  <c r="S69" i="13"/>
  <c r="AB70" i="13" s="1"/>
  <c r="BD69" i="13"/>
  <c r="BG69" i="13" s="1"/>
  <c r="BJ69" i="13"/>
  <c r="AU69" i="13"/>
  <c r="AI70" i="13" s="1"/>
  <c r="H69" i="13"/>
  <c r="G280" i="7"/>
  <c r="J280" i="7"/>
  <c r="H280" i="7"/>
  <c r="K280" i="7"/>
  <c r="I280" i="7"/>
  <c r="BK69" i="13" l="1"/>
  <c r="AT70" i="13"/>
  <c r="I70" i="13"/>
  <c r="AV70" i="13"/>
  <c r="AJ71" i="13" s="1"/>
  <c r="P69" i="13"/>
  <c r="BA69" i="13"/>
  <c r="BB69" i="13"/>
  <c r="BE69" i="13" s="1"/>
  <c r="BH70" i="13"/>
  <c r="K69" i="13"/>
  <c r="Q69" i="13"/>
  <c r="Z70" i="13" s="1"/>
  <c r="L70" i="13"/>
  <c r="R70" i="13"/>
  <c r="L280" i="7"/>
  <c r="G180" i="12" s="1"/>
  <c r="AR70" i="13" l="1"/>
  <c r="N69" i="13"/>
  <c r="O70" i="13"/>
  <c r="F280" i="7"/>
  <c r="AA71" i="13"/>
  <c r="AW70" i="13"/>
  <c r="AK71" i="13" s="1"/>
  <c r="J70" i="13"/>
  <c r="H180" i="12"/>
  <c r="I180" i="12" s="1"/>
  <c r="BW70" i="13" l="1"/>
  <c r="BP70" i="13"/>
  <c r="BO70" i="13"/>
  <c r="BN70" i="13"/>
  <c r="BY70" i="13"/>
  <c r="BX70" i="13"/>
  <c r="I281" i="7"/>
  <c r="H281" i="7"/>
  <c r="K281" i="7"/>
  <c r="G281" i="7"/>
  <c r="J281" i="7"/>
  <c r="AU70" i="13"/>
  <c r="AI71" i="13" s="1"/>
  <c r="H70" i="13"/>
  <c r="BK70" i="13" s="1"/>
  <c r="J181" i="12"/>
  <c r="BD70" i="13"/>
  <c r="BG70" i="13" s="1"/>
  <c r="BJ70" i="13"/>
  <c r="S70" i="13"/>
  <c r="AB71" i="13" s="1"/>
  <c r="M70" i="13"/>
  <c r="BI70" i="13"/>
  <c r="BC70" i="13"/>
  <c r="AS71" i="13" l="1"/>
  <c r="AT71" i="13"/>
  <c r="P70" i="13"/>
  <c r="L281" i="7"/>
  <c r="G181" i="12" s="1"/>
  <c r="Q70" i="13"/>
  <c r="Z71" i="13" s="1"/>
  <c r="BH71" i="13"/>
  <c r="K70" i="13"/>
  <c r="BF70" i="13"/>
  <c r="BB70" i="13"/>
  <c r="BE70" i="13" s="1"/>
  <c r="BA70" i="13"/>
  <c r="AR71" i="13" l="1"/>
  <c r="N70" i="13"/>
  <c r="F281" i="7"/>
  <c r="H181" i="12"/>
  <c r="I181" i="12" s="1"/>
  <c r="J71" i="13"/>
  <c r="AW71" i="13"/>
  <c r="AK72" i="13" s="1"/>
  <c r="AV71" i="13"/>
  <c r="AJ72" i="13" s="1"/>
  <c r="I71" i="13"/>
  <c r="BY71" i="13" l="1"/>
  <c r="BX71" i="13"/>
  <c r="BW71" i="13"/>
  <c r="BP71" i="13"/>
  <c r="BN71" i="13"/>
  <c r="BO71" i="13"/>
  <c r="BA71" i="13"/>
  <c r="BB71" i="13"/>
  <c r="BE71" i="13" s="1"/>
  <c r="K282" i="7"/>
  <c r="I282" i="7"/>
  <c r="H282" i="7"/>
  <c r="J282" i="7"/>
  <c r="G282" i="7"/>
  <c r="R71" i="13"/>
  <c r="AA72" i="13" s="1"/>
  <c r="L71" i="13"/>
  <c r="S71" i="13"/>
  <c r="AB72" i="13" s="1"/>
  <c r="M71" i="13"/>
  <c r="J182" i="12"/>
  <c r="BD71" i="13"/>
  <c r="BG71" i="13" s="1"/>
  <c r="BJ71" i="13"/>
  <c r="AU71" i="13"/>
  <c r="AI72" i="13" s="1"/>
  <c r="H71" i="13"/>
  <c r="BK71" i="13" s="1"/>
  <c r="BC71" i="13"/>
  <c r="BF71" i="13" s="1"/>
  <c r="BI71" i="13"/>
  <c r="AS72" i="13" l="1"/>
  <c r="AT72" i="13"/>
  <c r="AR72" i="13"/>
  <c r="P71" i="13"/>
  <c r="O71" i="13"/>
  <c r="Q71" i="13"/>
  <c r="Z72" i="13" s="1"/>
  <c r="BH72" i="13"/>
  <c r="K71" i="13"/>
  <c r="L282" i="7"/>
  <c r="G182" i="12" s="1"/>
  <c r="N71" i="13" l="1"/>
  <c r="J72" i="13"/>
  <c r="AW72" i="13"/>
  <c r="AK73" i="13" s="1"/>
  <c r="F282" i="7"/>
  <c r="H72" i="13"/>
  <c r="AU72" i="13"/>
  <c r="AI73" i="13" s="1"/>
  <c r="H182" i="12"/>
  <c r="I182" i="12" s="1"/>
  <c r="I72" i="13"/>
  <c r="AV72" i="13"/>
  <c r="AJ73" i="13" s="1"/>
  <c r="BK72" i="13" l="1"/>
  <c r="BY72" i="13"/>
  <c r="BX72" i="13"/>
  <c r="BP72" i="13"/>
  <c r="BO72" i="13"/>
  <c r="BN72" i="13"/>
  <c r="BW72" i="13"/>
  <c r="BJ72" i="13"/>
  <c r="BD72" i="13"/>
  <c r="BG72" i="13" s="1"/>
  <c r="BH73" i="13"/>
  <c r="K72" i="13"/>
  <c r="Q72" i="13"/>
  <c r="Z73" i="13" s="1"/>
  <c r="R72" i="13"/>
  <c r="AA73" i="13" s="1"/>
  <c r="L72" i="13"/>
  <c r="BC72" i="13"/>
  <c r="BF72" i="13" s="1"/>
  <c r="BI72" i="13"/>
  <c r="BB72" i="13"/>
  <c r="BE72" i="13" s="1"/>
  <c r="BA72" i="13"/>
  <c r="I283" i="7"/>
  <c r="K283" i="7"/>
  <c r="G283" i="7"/>
  <c r="H283" i="7"/>
  <c r="J283" i="7"/>
  <c r="J183" i="12"/>
  <c r="M72" i="13"/>
  <c r="S72" i="13"/>
  <c r="AB73" i="13" s="1"/>
  <c r="AR73" i="13" l="1"/>
  <c r="AU73" i="13" s="1"/>
  <c r="AI74" i="13" s="1"/>
  <c r="AS73" i="13"/>
  <c r="I73" i="13" s="1"/>
  <c r="AT73" i="13"/>
  <c r="AW73" i="13" s="1"/>
  <c r="AK74" i="13" s="1"/>
  <c r="O72" i="13"/>
  <c r="N72" i="13"/>
  <c r="P72" i="13"/>
  <c r="F283" i="7"/>
  <c r="G284" i="7" s="1"/>
  <c r="L283" i="7"/>
  <c r="G183" i="12" s="1"/>
  <c r="H73" i="13" l="1"/>
  <c r="J73" i="13"/>
  <c r="S73" i="13" s="1"/>
  <c r="AB74" i="13" s="1"/>
  <c r="K284" i="7"/>
  <c r="BD73" i="13"/>
  <c r="BG73" i="13" s="1"/>
  <c r="BJ73" i="13"/>
  <c r="AV73" i="13"/>
  <c r="AJ74" i="13" s="1"/>
  <c r="H183" i="12"/>
  <c r="I183" i="12" s="1"/>
  <c r="K73" i="13"/>
  <c r="Q73" i="13"/>
  <c r="Z74" i="13" s="1"/>
  <c r="H284" i="7"/>
  <c r="BB73" i="13"/>
  <c r="BE73" i="13" s="1"/>
  <c r="BA73" i="13"/>
  <c r="J284" i="7"/>
  <c r="I284" i="7"/>
  <c r="BC73" i="13"/>
  <c r="BF73" i="13" s="1"/>
  <c r="BI73" i="13"/>
  <c r="L73" i="13"/>
  <c r="R73" i="13"/>
  <c r="AA74" i="13" s="1"/>
  <c r="BK73" i="13" l="1"/>
  <c r="BH74" i="13" s="1"/>
  <c r="M73" i="13"/>
  <c r="O73" i="13"/>
  <c r="N73" i="13"/>
  <c r="P73" i="13"/>
  <c r="BO73" i="13"/>
  <c r="AS74" i="13" s="1"/>
  <c r="BN73" i="13"/>
  <c r="AR74" i="13" s="1"/>
  <c r="BX73" i="13"/>
  <c r="BY73" i="13"/>
  <c r="BW73" i="13"/>
  <c r="BP73" i="13"/>
  <c r="AT74" i="13" s="1"/>
  <c r="J184" i="12"/>
  <c r="F284" i="7"/>
  <c r="H285" i="7" s="1"/>
  <c r="L284" i="7"/>
  <c r="G184" i="12" s="1"/>
  <c r="AW74" i="13" l="1"/>
  <c r="AK75" i="13" s="1"/>
  <c r="H74" i="13"/>
  <c r="AV74" i="13"/>
  <c r="AJ75" i="13" s="1"/>
  <c r="J74" i="13"/>
  <c r="S74" i="13" s="1"/>
  <c r="AB75" i="13" s="1"/>
  <c r="AU74" i="13"/>
  <c r="AI75" i="13" s="1"/>
  <c r="BA74" i="13"/>
  <c r="G285" i="7"/>
  <c r="K285" i="7"/>
  <c r="I285" i="7"/>
  <c r="BB74" i="13"/>
  <c r="H184" i="12"/>
  <c r="I184" i="12" s="1"/>
  <c r="J285" i="7"/>
  <c r="BD74" i="13"/>
  <c r="BG74" i="13" s="1"/>
  <c r="K74" i="13" l="1"/>
  <c r="Q74" i="13"/>
  <c r="Z75" i="13" s="1"/>
  <c r="BE74" i="13"/>
  <c r="I74" i="13"/>
  <c r="BK74" i="13" s="1"/>
  <c r="M74" i="13"/>
  <c r="BJ74" i="13"/>
  <c r="J185" i="12"/>
  <c r="BW74" i="13"/>
  <c r="BP74" i="13"/>
  <c r="AT75" i="13" s="1"/>
  <c r="BO74" i="13"/>
  <c r="BN74" i="13"/>
  <c r="AR75" i="13" s="1"/>
  <c r="BX74" i="13"/>
  <c r="BY74" i="13"/>
  <c r="BI74" i="13"/>
  <c r="BC74" i="13"/>
  <c r="L285" i="7"/>
  <c r="G185" i="12" s="1"/>
  <c r="AS75" i="13" l="1"/>
  <c r="L74" i="13"/>
  <c r="R74" i="13"/>
  <c r="AA75" i="13" s="1"/>
  <c r="F285" i="7" s="1"/>
  <c r="J286" i="7" s="1"/>
  <c r="N74" i="13"/>
  <c r="P74" i="13"/>
  <c r="BH75" i="13"/>
  <c r="BF74" i="13"/>
  <c r="AU75" i="13"/>
  <c r="AI76" i="13" s="1"/>
  <c r="H75" i="13"/>
  <c r="H185" i="12"/>
  <c r="I185" i="12" s="1"/>
  <c r="AW75" i="13"/>
  <c r="AK76" i="13" s="1"/>
  <c r="J75" i="13"/>
  <c r="O74" i="13" l="1"/>
  <c r="BY75" i="13"/>
  <c r="BX75" i="13"/>
  <c r="BW75" i="13"/>
  <c r="BP75" i="13"/>
  <c r="AT76" i="13" s="1"/>
  <c r="BN75" i="13"/>
  <c r="AR76" i="13" s="1"/>
  <c r="BO75" i="13"/>
  <c r="H286" i="7"/>
  <c r="G286" i="7"/>
  <c r="K286" i="7"/>
  <c r="I286" i="7"/>
  <c r="I75" i="13"/>
  <c r="BK75" i="13" s="1"/>
  <c r="BA75" i="13"/>
  <c r="AV75" i="13"/>
  <c r="AJ76" i="13" s="1"/>
  <c r="J186" i="12"/>
  <c r="K75" i="13"/>
  <c r="Q75" i="13"/>
  <c r="Z76" i="13" s="1"/>
  <c r="BJ75" i="13"/>
  <c r="BD75" i="13"/>
  <c r="BG75" i="13" s="1"/>
  <c r="BB75" i="13"/>
  <c r="BE75" i="13" s="1"/>
  <c r="S75" i="13"/>
  <c r="AB76" i="13" s="1"/>
  <c r="M75" i="13"/>
  <c r="BH76" i="13" l="1"/>
  <c r="N75" i="13"/>
  <c r="P75" i="13"/>
  <c r="L286" i="7"/>
  <c r="G186" i="12" s="1"/>
  <c r="H186" i="12" s="1"/>
  <c r="I186" i="12" s="1"/>
  <c r="BC75" i="13"/>
  <c r="BF75" i="13" s="1"/>
  <c r="BI75" i="13"/>
  <c r="R75" i="13"/>
  <c r="AA76" i="13" s="1"/>
  <c r="L75" i="13"/>
  <c r="AW76" i="13"/>
  <c r="AK77" i="13" s="1"/>
  <c r="AS76" i="13" l="1"/>
  <c r="O75" i="13"/>
  <c r="J187" i="12"/>
  <c r="BY76" i="13"/>
  <c r="BX76" i="13"/>
  <c r="BP76" i="13"/>
  <c r="BN76" i="13"/>
  <c r="BW76" i="13"/>
  <c r="BO76" i="13"/>
  <c r="F286" i="7"/>
  <c r="H287" i="7" s="1"/>
  <c r="J76" i="13"/>
  <c r="S76" i="13" s="1"/>
  <c r="BJ76" i="13"/>
  <c r="AU76" i="13"/>
  <c r="AI77" i="13" s="1"/>
  <c r="H76" i="13"/>
  <c r="M76" i="13" l="1"/>
  <c r="P76" i="13"/>
  <c r="J287" i="7"/>
  <c r="I287" i="7"/>
  <c r="K287" i="7"/>
  <c r="G287" i="7"/>
  <c r="I76" i="13"/>
  <c r="AV76" i="13"/>
  <c r="AJ77" i="13" s="1"/>
  <c r="BA76" i="13"/>
  <c r="AB77" i="13"/>
  <c r="BD76" i="13"/>
  <c r="BG76" i="13" s="1"/>
  <c r="Q76" i="13"/>
  <c r="Z77" i="13" s="1"/>
  <c r="K76" i="13"/>
  <c r="BB76" i="13"/>
  <c r="BE76" i="13" s="1"/>
  <c r="BK76" i="13" l="1"/>
  <c r="BH77" i="13" s="1"/>
  <c r="AR77" i="13"/>
  <c r="AT77" i="13"/>
  <c r="AW77" i="13" s="1"/>
  <c r="AK78" i="13" s="1"/>
  <c r="N76" i="13"/>
  <c r="L287" i="7"/>
  <c r="G187" i="12" s="1"/>
  <c r="H187" i="12" s="1"/>
  <c r="I187" i="12" s="1"/>
  <c r="BI76" i="13"/>
  <c r="BC76" i="13"/>
  <c r="AS77" i="13" s="1"/>
  <c r="L76" i="13"/>
  <c r="R76" i="13"/>
  <c r="AA77" i="13" s="1"/>
  <c r="O76" i="13" l="1"/>
  <c r="BO77" i="13"/>
  <c r="BN77" i="13"/>
  <c r="BX77" i="13"/>
  <c r="BY77" i="13"/>
  <c r="BW77" i="13"/>
  <c r="BP77" i="13"/>
  <c r="J77" i="13"/>
  <c r="M77" i="13" s="1"/>
  <c r="BF76" i="13"/>
  <c r="F287" i="7"/>
  <c r="I288" i="7" s="1"/>
  <c r="H77" i="13"/>
  <c r="AU77" i="13"/>
  <c r="AI78" i="13" s="1"/>
  <c r="BJ77" i="13"/>
  <c r="BD77" i="13"/>
  <c r="BG77" i="13" s="1"/>
  <c r="J188" i="12"/>
  <c r="AT78" i="13" l="1"/>
  <c r="AW78" i="13" s="1"/>
  <c r="AK79" i="13" s="1"/>
  <c r="P77" i="13"/>
  <c r="S77" i="13"/>
  <c r="AB78" i="13" s="1"/>
  <c r="K288" i="7"/>
  <c r="J288" i="7"/>
  <c r="H288" i="7"/>
  <c r="G288" i="7"/>
  <c r="AV77" i="13"/>
  <c r="AJ78" i="13" s="1"/>
  <c r="I77" i="13"/>
  <c r="BA77" i="13"/>
  <c r="K77" i="13"/>
  <c r="Q77" i="13"/>
  <c r="Z78" i="13" s="1"/>
  <c r="BB77" i="13"/>
  <c r="BE77" i="13" s="1"/>
  <c r="BK77" i="13" l="1"/>
  <c r="BH78" i="13" s="1"/>
  <c r="L288" i="7"/>
  <c r="G188" i="12" s="1"/>
  <c r="AR78" i="13"/>
  <c r="N77" i="13"/>
  <c r="J78" i="13"/>
  <c r="S78" i="13" s="1"/>
  <c r="L77" i="13"/>
  <c r="R77" i="13"/>
  <c r="AA78" i="13" s="1"/>
  <c r="F288" i="7" s="1"/>
  <c r="BC77" i="13"/>
  <c r="AS78" i="13" s="1"/>
  <c r="BI77" i="13"/>
  <c r="H188" i="12"/>
  <c r="I188" i="12" s="1"/>
  <c r="O77" i="13" l="1"/>
  <c r="M78" i="13"/>
  <c r="BW78" i="13"/>
  <c r="BP78" i="13"/>
  <c r="AT79" i="13" s="1"/>
  <c r="BO78" i="13"/>
  <c r="BN78" i="13"/>
  <c r="BY78" i="13"/>
  <c r="BX78" i="13"/>
  <c r="BF77" i="13"/>
  <c r="AB79" i="13"/>
  <c r="BD78" i="13"/>
  <c r="BJ78" i="13"/>
  <c r="AU78" i="13"/>
  <c r="AI79" i="13" s="1"/>
  <c r="H78" i="13"/>
  <c r="I289" i="7"/>
  <c r="H289" i="7"/>
  <c r="G289" i="7"/>
  <c r="K289" i="7"/>
  <c r="J289" i="7"/>
  <c r="J189" i="12"/>
  <c r="P78" i="13" l="1"/>
  <c r="AV78" i="13"/>
  <c r="AJ79" i="13" s="1"/>
  <c r="I78" i="13"/>
  <c r="K78" i="13"/>
  <c r="Q78" i="13"/>
  <c r="Z79" i="13" s="1"/>
  <c r="BB78" i="13"/>
  <c r="BE78" i="13" s="1"/>
  <c r="BA78" i="13"/>
  <c r="L289" i="7"/>
  <c r="G189" i="12" s="1"/>
  <c r="BG78" i="13"/>
  <c r="BK78" i="13" l="1"/>
  <c r="BH79" i="13" s="1"/>
  <c r="AR79" i="13"/>
  <c r="N78" i="13"/>
  <c r="R78" i="13"/>
  <c r="AA79" i="13" s="1"/>
  <c r="F289" i="7" s="1"/>
  <c r="L78" i="13"/>
  <c r="BI78" i="13"/>
  <c r="BC78" i="13"/>
  <c r="AS79" i="13" s="1"/>
  <c r="H189" i="12"/>
  <c r="I189" i="12" s="1"/>
  <c r="AW79" i="13"/>
  <c r="AK80" i="13" s="1"/>
  <c r="J79" i="13"/>
  <c r="O78" i="13" l="1"/>
  <c r="BY79" i="13"/>
  <c r="BX79" i="13"/>
  <c r="BW79" i="13"/>
  <c r="BP79" i="13"/>
  <c r="AT80" i="13" s="1"/>
  <c r="BN79" i="13"/>
  <c r="BO79" i="13"/>
  <c r="BF78" i="13"/>
  <c r="AU79" i="13"/>
  <c r="AI80" i="13" s="1"/>
  <c r="H79" i="13"/>
  <c r="M79" i="13"/>
  <c r="S79" i="13"/>
  <c r="AB80" i="13" s="1"/>
  <c r="BD79" i="13"/>
  <c r="BG79" i="13" s="1"/>
  <c r="BJ79" i="13"/>
  <c r="J190" i="12"/>
  <c r="J290" i="7"/>
  <c r="I290" i="7"/>
  <c r="H290" i="7"/>
  <c r="K290" i="7"/>
  <c r="G290" i="7"/>
  <c r="P79" i="13" l="1"/>
  <c r="AV79" i="13"/>
  <c r="AJ80" i="13" s="1"/>
  <c r="I79" i="13"/>
  <c r="BA79" i="13"/>
  <c r="BB79" i="13"/>
  <c r="BE79" i="13" s="1"/>
  <c r="K79" i="13"/>
  <c r="Q79" i="13"/>
  <c r="Z80" i="13" s="1"/>
  <c r="L290" i="7"/>
  <c r="G190" i="12" s="1"/>
  <c r="BK79" i="13" l="1"/>
  <c r="BH80" i="13" s="1"/>
  <c r="AR80" i="13"/>
  <c r="N79" i="13"/>
  <c r="BI79" i="13"/>
  <c r="BC79" i="13"/>
  <c r="AS80" i="13" s="1"/>
  <c r="AU80" i="13"/>
  <c r="AI81" i="13" s="1"/>
  <c r="R79" i="13"/>
  <c r="AA80" i="13" s="1"/>
  <c r="L79" i="13"/>
  <c r="AW80" i="13"/>
  <c r="AK81" i="13" s="1"/>
  <c r="J80" i="13"/>
  <c r="H190" i="12"/>
  <c r="I190" i="12" s="1"/>
  <c r="O79" i="13" l="1"/>
  <c r="BY80" i="13"/>
  <c r="BX80" i="13"/>
  <c r="BP80" i="13"/>
  <c r="BW80" i="13"/>
  <c r="BO80" i="13"/>
  <c r="BN80" i="13"/>
  <c r="BF79" i="13"/>
  <c r="F290" i="7"/>
  <c r="K291" i="7" s="1"/>
  <c r="H80" i="13"/>
  <c r="S80" i="13"/>
  <c r="AB81" i="13" s="1"/>
  <c r="M80" i="13"/>
  <c r="BB80" i="13"/>
  <c r="BE80" i="13" s="1"/>
  <c r="BJ80" i="13"/>
  <c r="BD80" i="13"/>
  <c r="BG80" i="13" s="1"/>
  <c r="J191" i="12"/>
  <c r="Q80" i="13" l="1"/>
  <c r="Z81" i="13" s="1"/>
  <c r="AT81" i="13"/>
  <c r="AR81" i="13"/>
  <c r="P80" i="13"/>
  <c r="J291" i="7"/>
  <c r="H291" i="7"/>
  <c r="K80" i="13"/>
  <c r="I291" i="7"/>
  <c r="G291" i="7"/>
  <c r="I80" i="13"/>
  <c r="BK80" i="13" s="1"/>
  <c r="AV80" i="13"/>
  <c r="AJ81" i="13" s="1"/>
  <c r="N80" i="13" l="1"/>
  <c r="L291" i="7"/>
  <c r="G191" i="12" s="1"/>
  <c r="H191" i="12" s="1"/>
  <c r="I191" i="12" s="1"/>
  <c r="BI80" i="13"/>
  <c r="BA80" i="13"/>
  <c r="BC80" i="13"/>
  <c r="BF80" i="13" s="1"/>
  <c r="L80" i="13"/>
  <c r="R80" i="13"/>
  <c r="AA81" i="13" s="1"/>
  <c r="BH81" i="13"/>
  <c r="J81" i="13"/>
  <c r="AW81" i="13"/>
  <c r="AK82" i="13" s="1"/>
  <c r="H81" i="13"/>
  <c r="AU81" i="13"/>
  <c r="AI82" i="13" s="1"/>
  <c r="AS81" i="13" l="1"/>
  <c r="BI81" i="13" s="1"/>
  <c r="O80" i="13"/>
  <c r="BO81" i="13"/>
  <c r="BN81" i="13"/>
  <c r="AR82" i="13" s="1"/>
  <c r="BX81" i="13"/>
  <c r="BW81" i="13"/>
  <c r="BP81" i="13"/>
  <c r="BY81" i="13"/>
  <c r="BC81" i="13"/>
  <c r="BF81" i="13" s="1"/>
  <c r="BB81" i="13"/>
  <c r="BE81" i="13" s="1"/>
  <c r="AV81" i="13"/>
  <c r="AJ82" i="13" s="1"/>
  <c r="I81" i="13"/>
  <c r="F291" i="7"/>
  <c r="BJ81" i="13"/>
  <c r="BD81" i="13"/>
  <c r="BG81" i="13" s="1"/>
  <c r="K81" i="13"/>
  <c r="Q81" i="13"/>
  <c r="S81" i="13"/>
  <c r="AB82" i="13" s="1"/>
  <c r="M81" i="13"/>
  <c r="J192" i="12"/>
  <c r="BK81" i="13" l="1"/>
  <c r="BH82" i="13" s="1"/>
  <c r="AS82" i="13"/>
  <c r="AT82" i="13"/>
  <c r="P81" i="13"/>
  <c r="AV82" i="13"/>
  <c r="AJ83" i="13" s="1"/>
  <c r="N81" i="13"/>
  <c r="BA81" i="13"/>
  <c r="Z82" i="13"/>
  <c r="R81" i="13"/>
  <c r="AA82" i="13" s="1"/>
  <c r="L81" i="13"/>
  <c r="J292" i="7"/>
  <c r="G292" i="7"/>
  <c r="I292" i="7"/>
  <c r="H292" i="7"/>
  <c r="K292" i="7"/>
  <c r="O81" i="13" l="1"/>
  <c r="I82" i="13"/>
  <c r="R82" i="13" s="1"/>
  <c r="AA83" i="13" s="1"/>
  <c r="J82" i="13"/>
  <c r="S82" i="13" s="1"/>
  <c r="AB83" i="13" s="1"/>
  <c r="AW82" i="13"/>
  <c r="AK83" i="13" s="1"/>
  <c r="F292" i="7"/>
  <c r="J293" i="7" s="1"/>
  <c r="L292" i="7"/>
  <c r="G192" i="12" s="1"/>
  <c r="H82" i="13"/>
  <c r="BK82" i="13" s="1"/>
  <c r="AU82" i="13"/>
  <c r="AI83" i="13" s="1"/>
  <c r="BD82" i="13"/>
  <c r="BG82" i="13" s="1"/>
  <c r="BJ82" i="13"/>
  <c r="L82" i="13" l="1"/>
  <c r="M82" i="13"/>
  <c r="G293" i="7"/>
  <c r="K293" i="7"/>
  <c r="H293" i="7"/>
  <c r="I293" i="7"/>
  <c r="BI82" i="13"/>
  <c r="BC82" i="13"/>
  <c r="H192" i="12"/>
  <c r="I192" i="12" s="1"/>
  <c r="BB82" i="13"/>
  <c r="BE82" i="13" s="1"/>
  <c r="BA82" i="13"/>
  <c r="K82" i="13"/>
  <c r="BH83" i="13"/>
  <c r="Q82" i="13"/>
  <c r="Z83" i="13" s="1"/>
  <c r="O82" i="13" l="1"/>
  <c r="N82" i="13"/>
  <c r="P82" i="13"/>
  <c r="BW82" i="13"/>
  <c r="BP82" i="13"/>
  <c r="BO82" i="13"/>
  <c r="AS83" i="13" s="1"/>
  <c r="BN82" i="13"/>
  <c r="AR83" i="13" s="1"/>
  <c r="BY82" i="13"/>
  <c r="BX82" i="13"/>
  <c r="L293" i="7"/>
  <c r="G193" i="12" s="1"/>
  <c r="H193" i="12" s="1"/>
  <c r="I193" i="12" s="1"/>
  <c r="BF82" i="13"/>
  <c r="J193" i="12"/>
  <c r="F293" i="7"/>
  <c r="AT83" i="13" l="1"/>
  <c r="J83" i="13" s="1"/>
  <c r="I83" i="13"/>
  <c r="AW83" i="13"/>
  <c r="AK84" i="13" s="1"/>
  <c r="AV83" i="13"/>
  <c r="AJ84" i="13" s="1"/>
  <c r="BY83" i="13"/>
  <c r="BX83" i="13"/>
  <c r="BW83" i="13"/>
  <c r="BP83" i="13"/>
  <c r="BN83" i="13"/>
  <c r="BO83" i="13"/>
  <c r="BA83" i="13"/>
  <c r="BB83" i="13"/>
  <c r="BE83" i="13" s="1"/>
  <c r="J294" i="7"/>
  <c r="K294" i="7"/>
  <c r="I294" i="7"/>
  <c r="G294" i="7"/>
  <c r="H294" i="7"/>
  <c r="J194" i="12"/>
  <c r="AU83" i="13"/>
  <c r="AI84" i="13" s="1"/>
  <c r="H83" i="13"/>
  <c r="BK83" i="13" s="1"/>
  <c r="BJ83" i="13"/>
  <c r="BD83" i="13"/>
  <c r="BG83" i="13" s="1"/>
  <c r="BC83" i="13"/>
  <c r="BF83" i="13" s="1"/>
  <c r="BI83" i="13"/>
  <c r="AR84" i="13" l="1"/>
  <c r="AS84" i="13"/>
  <c r="AT84" i="13"/>
  <c r="M83" i="13"/>
  <c r="S83" i="13"/>
  <c r="AB84" i="13" s="1"/>
  <c r="L83" i="13"/>
  <c r="R83" i="13"/>
  <c r="AA84" i="13" s="1"/>
  <c r="P83" i="13"/>
  <c r="Q83" i="13"/>
  <c r="Z84" i="13" s="1"/>
  <c r="K83" i="13"/>
  <c r="L294" i="7"/>
  <c r="G194" i="12" s="1"/>
  <c r="N83" i="13" l="1"/>
  <c r="O83" i="13"/>
  <c r="H194" i="12"/>
  <c r="I194" i="12" s="1"/>
  <c r="H84" i="13"/>
  <c r="AU84" i="13"/>
  <c r="AI85" i="13" s="1"/>
  <c r="F294" i="7"/>
  <c r="J84" i="13"/>
  <c r="AW84" i="13"/>
  <c r="AK85" i="13" s="1"/>
  <c r="AV84" i="13"/>
  <c r="AJ85" i="13" s="1"/>
  <c r="I84" i="13"/>
  <c r="BK84" i="13" l="1"/>
  <c r="BY84" i="13"/>
  <c r="BX84" i="13"/>
  <c r="BP84" i="13"/>
  <c r="BW84" i="13"/>
  <c r="BO84" i="13"/>
  <c r="BN84" i="13"/>
  <c r="L84" i="13"/>
  <c r="R84" i="13"/>
  <c r="Q84" i="13"/>
  <c r="K84" i="13"/>
  <c r="S84" i="13"/>
  <c r="M84" i="13"/>
  <c r="K295" i="7"/>
  <c r="J295" i="7"/>
  <c r="I295" i="7"/>
  <c r="G295" i="7"/>
  <c r="H295" i="7"/>
  <c r="J195" i="12"/>
  <c r="N84" i="13" l="1"/>
  <c r="O84" i="13"/>
  <c r="P84" i="13"/>
  <c r="L295" i="7"/>
  <c r="G195" i="12" s="1"/>
  <c r="H195" i="12" l="1"/>
  <c r="I195" i="12" s="1"/>
  <c r="BO85" i="13" l="1"/>
  <c r="BN85" i="13"/>
  <c r="BX85" i="13"/>
  <c r="BP85" i="13"/>
  <c r="BY85" i="13"/>
  <c r="BW85" i="13"/>
  <c r="J196" i="12"/>
  <c r="BH84" i="13"/>
  <c r="BI84" i="13" s="1"/>
  <c r="BJ84" i="13" l="1"/>
  <c r="BC84" i="13"/>
  <c r="AS85" i="13" s="1"/>
  <c r="AA85" i="13"/>
  <c r="BD84" i="13" l="1"/>
  <c r="AT85" i="13" s="1"/>
  <c r="AB85" i="13"/>
  <c r="BH85" i="13"/>
  <c r="Z85" i="13"/>
  <c r="BB84" i="13"/>
  <c r="AR85" i="13" s="1"/>
  <c r="BA84" i="13"/>
  <c r="BF84" i="13"/>
  <c r="BG84" i="13" l="1"/>
  <c r="AW85" i="13"/>
  <c r="AK86" i="13" s="1"/>
  <c r="J85" i="13"/>
  <c r="BE84" i="13"/>
  <c r="F295" i="7"/>
  <c r="AV85" i="13"/>
  <c r="AJ86" i="13" s="1"/>
  <c r="I85" i="13"/>
  <c r="S85" i="13" l="1"/>
  <c r="M85" i="13"/>
  <c r="BD85" i="13"/>
  <c r="AT86" i="13" s="1"/>
  <c r="BJ85" i="13"/>
  <c r="K296" i="7"/>
  <c r="G296" i="7"/>
  <c r="H296" i="7"/>
  <c r="I296" i="7"/>
  <c r="J296" i="7"/>
  <c r="R85" i="13"/>
  <c r="AA86" i="13" s="1"/>
  <c r="L85" i="13"/>
  <c r="AU85" i="13"/>
  <c r="AI86" i="13" s="1"/>
  <c r="H85" i="13"/>
  <c r="BK85" i="13" s="1"/>
  <c r="AB86" i="13"/>
  <c r="BC85" i="13"/>
  <c r="BF85" i="13" s="1"/>
  <c r="BI85" i="13"/>
  <c r="AS86" i="13" l="1"/>
  <c r="I86" i="13" s="1"/>
  <c r="O85" i="13"/>
  <c r="P85" i="13"/>
  <c r="L296" i="7"/>
  <c r="G196" i="12" s="1"/>
  <c r="BB85" i="13"/>
  <c r="BE85" i="13" s="1"/>
  <c r="BA85" i="13"/>
  <c r="AV86" i="13"/>
  <c r="AJ87" i="13" s="1"/>
  <c r="BH86" i="13"/>
  <c r="Q85" i="13"/>
  <c r="Z86" i="13" s="1"/>
  <c r="K85" i="13"/>
  <c r="BG85" i="13"/>
  <c r="AR86" i="13" l="1"/>
  <c r="N85" i="13"/>
  <c r="F296" i="7"/>
  <c r="R86" i="13"/>
  <c r="AA87" i="13" s="1"/>
  <c r="L86" i="13"/>
  <c r="AW86" i="13"/>
  <c r="AK87" i="13" s="1"/>
  <c r="J86" i="13"/>
  <c r="H196" i="12"/>
  <c r="I196" i="12" s="1"/>
  <c r="O86" i="13" l="1"/>
  <c r="BW86" i="13"/>
  <c r="BP86" i="13"/>
  <c r="BO86" i="13"/>
  <c r="BN86" i="13"/>
  <c r="BX86" i="13"/>
  <c r="BY86" i="13"/>
  <c r="BB86" i="13"/>
  <c r="BE86" i="13" s="1"/>
  <c r="BA86" i="13"/>
  <c r="H297" i="7"/>
  <c r="J297" i="7"/>
  <c r="K297" i="7"/>
  <c r="G297" i="7"/>
  <c r="I297" i="7"/>
  <c r="S86" i="13"/>
  <c r="AB87" i="13" s="1"/>
  <c r="M86" i="13"/>
  <c r="J197" i="12"/>
  <c r="BD86" i="13"/>
  <c r="BG86" i="13" s="1"/>
  <c r="BJ86" i="13"/>
  <c r="H86" i="13"/>
  <c r="BK86" i="13" s="1"/>
  <c r="AU86" i="13"/>
  <c r="AI87" i="13" s="1"/>
  <c r="BC86" i="13"/>
  <c r="BI86" i="13"/>
  <c r="AT87" i="13" l="1"/>
  <c r="AW87" i="13" s="1"/>
  <c r="AK88" i="13" s="1"/>
  <c r="AS87" i="13"/>
  <c r="AR87" i="13"/>
  <c r="P86" i="13"/>
  <c r="BF86" i="13"/>
  <c r="BH87" i="13"/>
  <c r="Q86" i="13"/>
  <c r="Z87" i="13" s="1"/>
  <c r="K86" i="13"/>
  <c r="L297" i="7"/>
  <c r="G197" i="12" s="1"/>
  <c r="J87" i="13" l="1"/>
  <c r="N86" i="13"/>
  <c r="H197" i="12"/>
  <c r="I197" i="12" s="1"/>
  <c r="F297" i="7"/>
  <c r="I87" i="13"/>
  <c r="AV87" i="13"/>
  <c r="AJ88" i="13" s="1"/>
  <c r="H87" i="13"/>
  <c r="BK87" i="13" s="1"/>
  <c r="AU87" i="13"/>
  <c r="AI88" i="13" s="1"/>
  <c r="S87" i="13"/>
  <c r="M87" i="13"/>
  <c r="P87" i="13" l="1"/>
  <c r="BY87" i="13"/>
  <c r="BX87" i="13"/>
  <c r="BW87" i="13"/>
  <c r="BP87" i="13"/>
  <c r="BN87" i="13"/>
  <c r="AR88" i="13" s="1"/>
  <c r="BO87" i="13"/>
  <c r="AS88" i="13" s="1"/>
  <c r="BB87" i="13"/>
  <c r="BE87" i="13" s="1"/>
  <c r="BA87" i="13"/>
  <c r="H298" i="7"/>
  <c r="J298" i="7"/>
  <c r="I298" i="7"/>
  <c r="K298" i="7"/>
  <c r="G298" i="7"/>
  <c r="BC87" i="13"/>
  <c r="BF87" i="13" s="1"/>
  <c r="BI87" i="13"/>
  <c r="R87" i="13"/>
  <c r="AA88" i="13" s="1"/>
  <c r="L87" i="13"/>
  <c r="AB88" i="13"/>
  <c r="BH88" i="13"/>
  <c r="Q87" i="13"/>
  <c r="Z88" i="13" s="1"/>
  <c r="K87" i="13"/>
  <c r="BD87" i="13"/>
  <c r="BJ87" i="13"/>
  <c r="J198" i="12"/>
  <c r="AT88" i="13" l="1"/>
  <c r="O87" i="13"/>
  <c r="N87" i="13"/>
  <c r="F298" i="7"/>
  <c r="BG87" i="13"/>
  <c r="H88" i="13"/>
  <c r="AU88" i="13"/>
  <c r="AI89" i="13" s="1"/>
  <c r="L298" i="7"/>
  <c r="G198" i="12" s="1"/>
  <c r="I88" i="13"/>
  <c r="AV88" i="13"/>
  <c r="AJ89" i="13" s="1"/>
  <c r="H198" i="12" l="1"/>
  <c r="I198" i="12" s="1"/>
  <c r="J88" i="13"/>
  <c r="BK88" i="13" s="1"/>
  <c r="AW88" i="13"/>
  <c r="AK89" i="13" s="1"/>
  <c r="I299" i="7"/>
  <c r="BC88" i="13"/>
  <c r="BF88" i="13" s="1"/>
  <c r="BI88" i="13"/>
  <c r="H299" i="7"/>
  <c r="Q88" i="13"/>
  <c r="Z89" i="13" s="1"/>
  <c r="K88" i="13"/>
  <c r="R88" i="13"/>
  <c r="AA89" i="13" s="1"/>
  <c r="L88" i="13"/>
  <c r="J299" i="7"/>
  <c r="G299" i="7"/>
  <c r="K299" i="7"/>
  <c r="BB88" i="13"/>
  <c r="BE88" i="13" s="1"/>
  <c r="BH89" i="13" l="1"/>
  <c r="O88" i="13"/>
  <c r="N88" i="13"/>
  <c r="BY88" i="13"/>
  <c r="BX88" i="13"/>
  <c r="BP88" i="13"/>
  <c r="AT89" i="13" s="1"/>
  <c r="BW88" i="13"/>
  <c r="BO88" i="13"/>
  <c r="AS89" i="13" s="1"/>
  <c r="BN88" i="13"/>
  <c r="AR89" i="13" s="1"/>
  <c r="BD88" i="13"/>
  <c r="BG88" i="13" s="1"/>
  <c r="BJ88" i="13"/>
  <c r="L299" i="7"/>
  <c r="G199" i="12" s="1"/>
  <c r="S88" i="13"/>
  <c r="AB89" i="13" s="1"/>
  <c r="M88" i="13"/>
  <c r="BA88" i="13"/>
  <c r="J199" i="12"/>
  <c r="I89" i="13" l="1"/>
  <c r="AU89" i="13"/>
  <c r="AI90" i="13" s="1"/>
  <c r="P88" i="13"/>
  <c r="AV89" i="13"/>
  <c r="AJ90" i="13" s="1"/>
  <c r="H89" i="13"/>
  <c r="F299" i="7"/>
  <c r="J300" i="7" s="1"/>
  <c r="H199" i="12"/>
  <c r="I199" i="12" s="1"/>
  <c r="BB89" i="13"/>
  <c r="BC89" i="13"/>
  <c r="BF89" i="13" s="1"/>
  <c r="BI89" i="13"/>
  <c r="Q89" i="13" l="1"/>
  <c r="Z90" i="13" s="1"/>
  <c r="BE89" i="13"/>
  <c r="I300" i="7"/>
  <c r="G300" i="7"/>
  <c r="H300" i="7"/>
  <c r="L89" i="13"/>
  <c r="R89" i="13"/>
  <c r="AA90" i="13" s="1"/>
  <c r="K89" i="13"/>
  <c r="J200" i="12"/>
  <c r="BO89" i="13"/>
  <c r="AS90" i="13" s="1"/>
  <c r="BN89" i="13"/>
  <c r="AR90" i="13" s="1"/>
  <c r="BX89" i="13"/>
  <c r="BY89" i="13"/>
  <c r="BW89" i="13"/>
  <c r="BP89" i="13"/>
  <c r="K300" i="7"/>
  <c r="BD89" i="13"/>
  <c r="BG89" i="13" s="1"/>
  <c r="BJ89" i="13"/>
  <c r="BA89" i="13"/>
  <c r="AW89" i="13"/>
  <c r="AK90" i="13" s="1"/>
  <c r="J89" i="13"/>
  <c r="BK89" i="13" s="1"/>
  <c r="AT90" i="13" l="1"/>
  <c r="L300" i="7"/>
  <c r="G200" i="12" s="1"/>
  <c r="H200" i="12" s="1"/>
  <c r="I200" i="12" s="1"/>
  <c r="O89" i="13"/>
  <c r="N89" i="13"/>
  <c r="H90" i="13"/>
  <c r="AV90" i="13"/>
  <c r="AJ91" i="13" s="1"/>
  <c r="I90" i="13"/>
  <c r="L90" i="13" s="1"/>
  <c r="S89" i="13"/>
  <c r="AB90" i="13" s="1"/>
  <c r="M89" i="13"/>
  <c r="BH90" i="13"/>
  <c r="R90" i="13" l="1"/>
  <c r="AA91" i="13" s="1"/>
  <c r="AU90" i="13"/>
  <c r="AI91" i="13" s="1"/>
  <c r="Q90" i="13"/>
  <c r="K90" i="13"/>
  <c r="N90" i="13" s="1"/>
  <c r="P89" i="13"/>
  <c r="O90" i="13"/>
  <c r="BW90" i="13"/>
  <c r="BP90" i="13"/>
  <c r="BO90" i="13"/>
  <c r="BN90" i="13"/>
  <c r="BY90" i="13"/>
  <c r="BX90" i="13"/>
  <c r="F300" i="7"/>
  <c r="J201" i="12"/>
  <c r="AW90" i="13"/>
  <c r="AK91" i="13" s="1"/>
  <c r="J90" i="13"/>
  <c r="BK90" i="13" s="1"/>
  <c r="S90" i="13" l="1"/>
  <c r="AB91" i="13" s="1"/>
  <c r="M90" i="13"/>
  <c r="BH91" i="13"/>
  <c r="BB90" i="13"/>
  <c r="AR91" i="13" s="1"/>
  <c r="BA90" i="13"/>
  <c r="J301" i="7"/>
  <c r="I301" i="7"/>
  <c r="H301" i="7"/>
  <c r="K301" i="7"/>
  <c r="G301" i="7"/>
  <c r="BD90" i="13"/>
  <c r="BG90" i="13" s="1"/>
  <c r="BJ90" i="13"/>
  <c r="BC90" i="13"/>
  <c r="AS91" i="13" s="1"/>
  <c r="BI90" i="13"/>
  <c r="Z91" i="13"/>
  <c r="AT91" i="13" l="1"/>
  <c r="P90" i="13"/>
  <c r="F301" i="7"/>
  <c r="K302" i="7" s="1"/>
  <c r="L301" i="7"/>
  <c r="G201" i="12" s="1"/>
  <c r="BE90" i="13"/>
  <c r="BF90" i="13"/>
  <c r="H302" i="7" l="1"/>
  <c r="I302" i="7"/>
  <c r="J302" i="7"/>
  <c r="G302" i="7"/>
  <c r="BB91" i="13"/>
  <c r="BE91" i="13" s="1"/>
  <c r="I91" i="13"/>
  <c r="AV91" i="13"/>
  <c r="AJ92" i="13" s="1"/>
  <c r="BD91" i="13"/>
  <c r="BG91" i="13" s="1"/>
  <c r="BJ91" i="13"/>
  <c r="H201" i="12"/>
  <c r="I201" i="12" s="1"/>
  <c r="H91" i="13"/>
  <c r="AU91" i="13"/>
  <c r="AI92" i="13" s="1"/>
  <c r="J91" i="13"/>
  <c r="AW91" i="13"/>
  <c r="AK92" i="13" s="1"/>
  <c r="BA91" i="13"/>
  <c r="L302" i="7" l="1"/>
  <c r="G202" i="12" s="1"/>
  <c r="H202" i="12" s="1"/>
  <c r="I202" i="12" s="1"/>
  <c r="BK91" i="13"/>
  <c r="BY91" i="13"/>
  <c r="BX91" i="13"/>
  <c r="BW91" i="13"/>
  <c r="BP91" i="13"/>
  <c r="AT92" i="13" s="1"/>
  <c r="BN91" i="13"/>
  <c r="AR92" i="13" s="1"/>
  <c r="BO91" i="13"/>
  <c r="AS92" i="13" s="1"/>
  <c r="J202" i="12"/>
  <c r="S91" i="13"/>
  <c r="AB92" i="13" s="1"/>
  <c r="M91" i="13"/>
  <c r="BC91" i="13"/>
  <c r="BF91" i="13" s="1"/>
  <c r="BI91" i="13"/>
  <c r="R91" i="13"/>
  <c r="AA92" i="13" s="1"/>
  <c r="L91" i="13"/>
  <c r="BH92" i="13"/>
  <c r="Q91" i="13"/>
  <c r="Z92" i="13" s="1"/>
  <c r="K91" i="13"/>
  <c r="P91" i="13" l="1"/>
  <c r="O91" i="13"/>
  <c r="N91" i="13"/>
  <c r="BY92" i="13"/>
  <c r="BX92" i="13"/>
  <c r="BP92" i="13"/>
  <c r="BO92" i="13"/>
  <c r="BN92" i="13"/>
  <c r="BW92" i="13"/>
  <c r="J203" i="12"/>
  <c r="F302" i="7"/>
  <c r="J92" i="13"/>
  <c r="AW92" i="13"/>
  <c r="AK93" i="13" s="1"/>
  <c r="H92" i="13"/>
  <c r="AU92" i="13"/>
  <c r="AI93" i="13" s="1"/>
  <c r="I92" i="13" l="1"/>
  <c r="BK92" i="13" s="1"/>
  <c r="BH93" i="13" s="1"/>
  <c r="AV92" i="13"/>
  <c r="AJ93" i="13" s="1"/>
  <c r="S92" i="13"/>
  <c r="AB93" i="13" s="1"/>
  <c r="M92" i="13"/>
  <c r="BB92" i="13"/>
  <c r="BE92" i="13" s="1"/>
  <c r="I303" i="7"/>
  <c r="J303" i="7"/>
  <c r="H303" i="7"/>
  <c r="G303" i="7"/>
  <c r="K303" i="7"/>
  <c r="Q92" i="13"/>
  <c r="Z93" i="13" s="1"/>
  <c r="K92" i="13"/>
  <c r="BD92" i="13"/>
  <c r="BG92" i="13" s="1"/>
  <c r="BJ92" i="13"/>
  <c r="BA92" i="13"/>
  <c r="AT93" i="13" l="1"/>
  <c r="AR93" i="13"/>
  <c r="AU93" i="13" s="1"/>
  <c r="AI94" i="13" s="1"/>
  <c r="N92" i="13"/>
  <c r="P92" i="13"/>
  <c r="BC92" i="13"/>
  <c r="BF92" i="13" s="1"/>
  <c r="BI92" i="13"/>
  <c r="L303" i="7"/>
  <c r="G203" i="12" s="1"/>
  <c r="R92" i="13"/>
  <c r="AA93" i="13" s="1"/>
  <c r="L92" i="13"/>
  <c r="AS93" i="13" l="1"/>
  <c r="H93" i="13"/>
  <c r="O92" i="13"/>
  <c r="AW93" i="13"/>
  <c r="AK94" i="13" s="1"/>
  <c r="J93" i="13"/>
  <c r="H203" i="12"/>
  <c r="I203" i="12" s="1"/>
  <c r="Q93" i="13"/>
  <c r="Z94" i="13" s="1"/>
  <c r="F303" i="7"/>
  <c r="BB93" i="13"/>
  <c r="BE93" i="13" s="1"/>
  <c r="K93" i="13" l="1"/>
  <c r="N93" i="13"/>
  <c r="BO93" i="13"/>
  <c r="BN93" i="13"/>
  <c r="AR94" i="13" s="1"/>
  <c r="BX93" i="13"/>
  <c r="BW93" i="13"/>
  <c r="BP93" i="13"/>
  <c r="AT94" i="13" s="1"/>
  <c r="BY93" i="13"/>
  <c r="J204" i="12"/>
  <c r="AV93" i="13"/>
  <c r="AJ94" i="13" s="1"/>
  <c r="I93" i="13"/>
  <c r="BK93" i="13" s="1"/>
  <c r="BD93" i="13"/>
  <c r="BG93" i="13" s="1"/>
  <c r="BJ93" i="13"/>
  <c r="S93" i="13"/>
  <c r="AB94" i="13" s="1"/>
  <c r="M93" i="13"/>
  <c r="K304" i="7"/>
  <c r="I304" i="7"/>
  <c r="H304" i="7"/>
  <c r="G304" i="7"/>
  <c r="J304" i="7"/>
  <c r="AU94" i="13" l="1"/>
  <c r="AI95" i="13" s="1"/>
  <c r="P93" i="13"/>
  <c r="H94" i="13"/>
  <c r="BC93" i="13"/>
  <c r="BF93" i="13" s="1"/>
  <c r="BI93" i="13"/>
  <c r="BA93" i="13"/>
  <c r="R93" i="13"/>
  <c r="AA94" i="13" s="1"/>
  <c r="L93" i="13"/>
  <c r="BH94" i="13"/>
  <c r="AW94" i="13"/>
  <c r="AK95" i="13" s="1"/>
  <c r="J94" i="13"/>
  <c r="L304" i="7"/>
  <c r="G204" i="12" s="1"/>
  <c r="Q94" i="13" l="1"/>
  <c r="AS94" i="13"/>
  <c r="I94" i="13" s="1"/>
  <c r="BK94" i="13" s="1"/>
  <c r="O93" i="13"/>
  <c r="K94" i="13"/>
  <c r="S94" i="13"/>
  <c r="M94" i="13"/>
  <c r="F304" i="7"/>
  <c r="Z95" i="13"/>
  <c r="H204" i="12"/>
  <c r="I204" i="12" s="1"/>
  <c r="AV94" i="13" l="1"/>
  <c r="AJ95" i="13" s="1"/>
  <c r="N94" i="13"/>
  <c r="P94" i="13"/>
  <c r="BW94" i="13"/>
  <c r="BP94" i="13"/>
  <c r="AT95" i="13" s="1"/>
  <c r="BO94" i="13"/>
  <c r="BN94" i="13"/>
  <c r="BY94" i="13"/>
  <c r="BX94" i="13"/>
  <c r="J305" i="7"/>
  <c r="I305" i="7"/>
  <c r="K305" i="7"/>
  <c r="G305" i="7"/>
  <c r="H305" i="7"/>
  <c r="R94" i="13"/>
  <c r="AA95" i="13" s="1"/>
  <c r="L94" i="13"/>
  <c r="BH95" i="13"/>
  <c r="BC94" i="13"/>
  <c r="BF94" i="13" s="1"/>
  <c r="BI94" i="13"/>
  <c r="AB95" i="13"/>
  <c r="BD94" i="13"/>
  <c r="BJ94" i="13"/>
  <c r="J205" i="12"/>
  <c r="BB94" i="13"/>
  <c r="BA94" i="13"/>
  <c r="AR95" i="13" l="1"/>
  <c r="AS95" i="13"/>
  <c r="O94" i="13"/>
  <c r="BC95" i="13"/>
  <c r="L305" i="7"/>
  <c r="G205" i="12" s="1"/>
  <c r="I95" i="13"/>
  <c r="AV95" i="13"/>
  <c r="AJ96" i="13" s="1"/>
  <c r="BE94" i="13"/>
  <c r="BG94" i="13"/>
  <c r="F305" i="7"/>
  <c r="H306" i="7" s="1"/>
  <c r="BF95" i="13" l="1"/>
  <c r="BI95" i="13"/>
  <c r="K306" i="7"/>
  <c r="G306" i="7"/>
  <c r="J306" i="7"/>
  <c r="J95" i="13"/>
  <c r="AW95" i="13"/>
  <c r="AK96" i="13" s="1"/>
  <c r="H95" i="13"/>
  <c r="BK95" i="13" s="1"/>
  <c r="AU95" i="13"/>
  <c r="AI96" i="13" s="1"/>
  <c r="R95" i="13"/>
  <c r="AA96" i="13" s="1"/>
  <c r="L95" i="13"/>
  <c r="H205" i="12"/>
  <c r="I205" i="12" s="1"/>
  <c r="I306" i="7"/>
  <c r="O95" i="13" l="1"/>
  <c r="L306" i="7"/>
  <c r="G206" i="12" s="1"/>
  <c r="H206" i="12" s="1"/>
  <c r="I206" i="12" s="1"/>
  <c r="BY95" i="13"/>
  <c r="BX95" i="13"/>
  <c r="BW95" i="13"/>
  <c r="BP95" i="13"/>
  <c r="AT96" i="13" s="1"/>
  <c r="BN95" i="13"/>
  <c r="AR96" i="13" s="1"/>
  <c r="BO95" i="13"/>
  <c r="AS96" i="13" s="1"/>
  <c r="BB95" i="13"/>
  <c r="BE95" i="13" s="1"/>
  <c r="BA95" i="13"/>
  <c r="BH96" i="13"/>
  <c r="Q95" i="13"/>
  <c r="Z96" i="13" s="1"/>
  <c r="K95" i="13"/>
  <c r="BD95" i="13"/>
  <c r="BG95" i="13" s="1"/>
  <c r="BJ95" i="13"/>
  <c r="J206" i="12"/>
  <c r="S95" i="13"/>
  <c r="AB96" i="13" s="1"/>
  <c r="M95" i="13"/>
  <c r="I96" i="13" l="1"/>
  <c r="N95" i="13"/>
  <c r="P95" i="13"/>
  <c r="AV96" i="13"/>
  <c r="AJ97" i="13" s="1"/>
  <c r="BY96" i="13"/>
  <c r="BX96" i="13"/>
  <c r="BP96" i="13"/>
  <c r="BN96" i="13"/>
  <c r="BW96" i="13"/>
  <c r="BO96" i="13"/>
  <c r="F306" i="7"/>
  <c r="H96" i="13"/>
  <c r="AU96" i="13"/>
  <c r="AI97" i="13" s="1"/>
  <c r="J96" i="13"/>
  <c r="AW96" i="13"/>
  <c r="AK97" i="13" s="1"/>
  <c r="J207" i="12"/>
  <c r="BK96" i="13" l="1"/>
  <c r="BH97" i="13" s="1"/>
  <c r="L96" i="13"/>
  <c r="O96" i="13" s="1"/>
  <c r="R96" i="13"/>
  <c r="AA97" i="13" s="1"/>
  <c r="H307" i="7"/>
  <c r="G307" i="7"/>
  <c r="J307" i="7"/>
  <c r="K307" i="7"/>
  <c r="I307" i="7"/>
  <c r="BD96" i="13"/>
  <c r="BG96" i="13" s="1"/>
  <c r="BJ96" i="13"/>
  <c r="Q96" i="13"/>
  <c r="Z97" i="13" s="1"/>
  <c r="K96" i="13"/>
  <c r="S96" i="13"/>
  <c r="AB97" i="13" s="1"/>
  <c r="M96" i="13"/>
  <c r="BB96" i="13"/>
  <c r="BE96" i="13" s="1"/>
  <c r="BA96" i="13"/>
  <c r="BC96" i="13"/>
  <c r="AS97" i="13" s="1"/>
  <c r="BI96" i="13"/>
  <c r="AT97" i="13" l="1"/>
  <c r="AR97" i="13"/>
  <c r="AU97" i="13" s="1"/>
  <c r="AI98" i="13" s="1"/>
  <c r="P96" i="13"/>
  <c r="N96" i="13"/>
  <c r="L307" i="7"/>
  <c r="G207" i="12" s="1"/>
  <c r="BF96" i="13"/>
  <c r="F307" i="7"/>
  <c r="G308" i="7" s="1"/>
  <c r="H97" i="13" l="1"/>
  <c r="BD97" i="13"/>
  <c r="BG97" i="13" s="1"/>
  <c r="BJ97" i="13"/>
  <c r="AV97" i="13"/>
  <c r="AJ98" i="13" s="1"/>
  <c r="I97" i="13"/>
  <c r="H207" i="12"/>
  <c r="I207" i="12" s="1"/>
  <c r="AW97" i="13"/>
  <c r="AK98" i="13" s="1"/>
  <c r="J97" i="13"/>
  <c r="K308" i="7"/>
  <c r="J308" i="7"/>
  <c r="H308" i="7"/>
  <c r="I308" i="7"/>
  <c r="BB97" i="13"/>
  <c r="BE97" i="13" s="1"/>
  <c r="Q97" i="13" l="1"/>
  <c r="Z98" i="13" s="1"/>
  <c r="BK97" i="13"/>
  <c r="BH98" i="13" s="1"/>
  <c r="K97" i="13"/>
  <c r="N97" i="13"/>
  <c r="BO97" i="13"/>
  <c r="BN97" i="13"/>
  <c r="AR98" i="13" s="1"/>
  <c r="BX97" i="13"/>
  <c r="BP97" i="13"/>
  <c r="AT98" i="13" s="1"/>
  <c r="BY97" i="13"/>
  <c r="BW97" i="13"/>
  <c r="L308" i="7"/>
  <c r="G208" i="12" s="1"/>
  <c r="H208" i="12" s="1"/>
  <c r="I208" i="12" s="1"/>
  <c r="J208" i="12"/>
  <c r="R97" i="13"/>
  <c r="AA98" i="13" s="1"/>
  <c r="L97" i="13"/>
  <c r="BC97" i="13"/>
  <c r="BF97" i="13" s="1"/>
  <c r="BI97" i="13"/>
  <c r="BA97" i="13"/>
  <c r="S97" i="13"/>
  <c r="AB98" i="13" s="1"/>
  <c r="M97" i="13"/>
  <c r="AS98" i="13" l="1"/>
  <c r="O97" i="13"/>
  <c r="P97" i="13"/>
  <c r="BW98" i="13"/>
  <c r="BP98" i="13"/>
  <c r="BO98" i="13"/>
  <c r="BN98" i="13"/>
  <c r="BY98" i="13"/>
  <c r="BX98" i="13"/>
  <c r="J209" i="12"/>
  <c r="F308" i="7"/>
  <c r="AU98" i="13"/>
  <c r="AI99" i="13" s="1"/>
  <c r="H98" i="13"/>
  <c r="AW98" i="13"/>
  <c r="AK99" i="13" s="1"/>
  <c r="J98" i="13"/>
  <c r="AV98" i="13" l="1"/>
  <c r="AJ99" i="13" s="1"/>
  <c r="I98" i="13"/>
  <c r="BK98" i="13" s="1"/>
  <c r="BH99" i="13" s="1"/>
  <c r="Q98" i="13"/>
  <c r="Z99" i="13" s="1"/>
  <c r="K98" i="13"/>
  <c r="BB98" i="13"/>
  <c r="BE98" i="13" s="1"/>
  <c r="BD98" i="13"/>
  <c r="BG98" i="13" s="1"/>
  <c r="BJ98" i="13"/>
  <c r="BA98" i="13"/>
  <c r="S98" i="13"/>
  <c r="AB99" i="13" s="1"/>
  <c r="M98" i="13"/>
  <c r="G309" i="7"/>
  <c r="J309" i="7"/>
  <c r="H309" i="7"/>
  <c r="K309" i="7"/>
  <c r="I309" i="7"/>
  <c r="AT99" i="13" l="1"/>
  <c r="AR99" i="13"/>
  <c r="H99" i="13" s="1"/>
  <c r="P98" i="13"/>
  <c r="N98" i="13"/>
  <c r="BB99" i="13"/>
  <c r="R98" i="13"/>
  <c r="AA99" i="13" s="1"/>
  <c r="L98" i="13"/>
  <c r="L309" i="7"/>
  <c r="G209" i="12" s="1"/>
  <c r="BC98" i="13"/>
  <c r="BF98" i="13" s="1"/>
  <c r="BI98" i="13"/>
  <c r="BE99" i="13" l="1"/>
  <c r="AU99" i="13"/>
  <c r="AI100" i="13" s="1"/>
  <c r="AS99" i="13"/>
  <c r="I99" i="13" s="1"/>
  <c r="O98" i="13"/>
  <c r="F309" i="7"/>
  <c r="K310" i="7" s="1"/>
  <c r="BD99" i="13"/>
  <c r="BG99" i="13" s="1"/>
  <c r="BJ99" i="13"/>
  <c r="Q99" i="13"/>
  <c r="Z100" i="13" s="1"/>
  <c r="K99" i="13"/>
  <c r="J99" i="13"/>
  <c r="AW99" i="13"/>
  <c r="AK100" i="13" s="1"/>
  <c r="H209" i="12"/>
  <c r="I209" i="12" s="1"/>
  <c r="BK99" i="13" l="1"/>
  <c r="G310" i="7"/>
  <c r="J310" i="7"/>
  <c r="AV99" i="13"/>
  <c r="AJ100" i="13" s="1"/>
  <c r="I310" i="7"/>
  <c r="H310" i="7"/>
  <c r="N99" i="13"/>
  <c r="BY99" i="13"/>
  <c r="BX99" i="13"/>
  <c r="BW99" i="13"/>
  <c r="BP99" i="13"/>
  <c r="AT100" i="13" s="1"/>
  <c r="BN99" i="13"/>
  <c r="AR100" i="13" s="1"/>
  <c r="BO99" i="13"/>
  <c r="BH100" i="13"/>
  <c r="J210" i="12"/>
  <c r="R99" i="13"/>
  <c r="AA100" i="13" s="1"/>
  <c r="L99" i="13"/>
  <c r="BC99" i="13"/>
  <c r="BF99" i="13" s="1"/>
  <c r="BI99" i="13"/>
  <c r="BA99" i="13"/>
  <c r="S99" i="13"/>
  <c r="AB100" i="13" s="1"/>
  <c r="M99" i="13"/>
  <c r="L310" i="7"/>
  <c r="G210" i="12" s="1"/>
  <c r="AS100" i="13" l="1"/>
  <c r="AU100" i="13"/>
  <c r="AI101" i="13" s="1"/>
  <c r="O99" i="13"/>
  <c r="P99" i="13"/>
  <c r="H100" i="13"/>
  <c r="F310" i="7"/>
  <c r="I311" i="7" s="1"/>
  <c r="H210" i="12"/>
  <c r="I210" i="12" s="1"/>
  <c r="J100" i="13"/>
  <c r="AW100" i="13"/>
  <c r="AK101" i="13" s="1"/>
  <c r="BB100" i="13"/>
  <c r="BE100" i="13" s="1"/>
  <c r="Q100" i="13" l="1"/>
  <c r="Z101" i="13" s="1"/>
  <c r="H311" i="7"/>
  <c r="K100" i="13"/>
  <c r="J311" i="7"/>
  <c r="K311" i="7"/>
  <c r="G311" i="7"/>
  <c r="BY100" i="13"/>
  <c r="BX100" i="13"/>
  <c r="BP100" i="13"/>
  <c r="BW100" i="13"/>
  <c r="BO100" i="13"/>
  <c r="BN100" i="13"/>
  <c r="AR101" i="13" s="1"/>
  <c r="S100" i="13"/>
  <c r="AB101" i="13" s="1"/>
  <c r="M100" i="13"/>
  <c r="J211" i="12"/>
  <c r="BD100" i="13"/>
  <c r="BG100" i="13" s="1"/>
  <c r="BJ100" i="13"/>
  <c r="I100" i="13"/>
  <c r="BK100" i="13" s="1"/>
  <c r="AV100" i="13"/>
  <c r="AJ101" i="13" s="1"/>
  <c r="AT101" i="13" l="1"/>
  <c r="L311" i="7"/>
  <c r="G211" i="12" s="1"/>
  <c r="H211" i="12" s="1"/>
  <c r="I211" i="12" s="1"/>
  <c r="H101" i="13"/>
  <c r="P100" i="13"/>
  <c r="N100" i="13"/>
  <c r="AU101" i="13"/>
  <c r="AI102" i="13" s="1"/>
  <c r="BC100" i="13"/>
  <c r="BF100" i="13" s="1"/>
  <c r="BI100" i="13"/>
  <c r="BA100" i="13"/>
  <c r="R100" i="13"/>
  <c r="AA101" i="13" s="1"/>
  <c r="L100" i="13"/>
  <c r="BH101" i="13"/>
  <c r="AS101" i="13" l="1"/>
  <c r="AV101" i="13" s="1"/>
  <c r="AJ102" i="13" s="1"/>
  <c r="Q101" i="13"/>
  <c r="K101" i="13"/>
  <c r="O100" i="13"/>
  <c r="N101" i="13"/>
  <c r="BO101" i="13"/>
  <c r="BN101" i="13"/>
  <c r="BX101" i="13"/>
  <c r="BY101" i="13"/>
  <c r="BW101" i="13"/>
  <c r="BP101" i="13"/>
  <c r="F311" i="7"/>
  <c r="Z102" i="13"/>
  <c r="AW101" i="13"/>
  <c r="AK102" i="13" s="1"/>
  <c r="J101" i="13"/>
  <c r="J212" i="12"/>
  <c r="BI101" i="13" l="1"/>
  <c r="BC101" i="13"/>
  <c r="BF101" i="13" s="1"/>
  <c r="I101" i="13"/>
  <c r="S101" i="13"/>
  <c r="AB102" i="13" s="1"/>
  <c r="M101" i="13"/>
  <c r="BB101" i="13"/>
  <c r="AR102" i="13" s="1"/>
  <c r="BA101" i="13"/>
  <c r="I312" i="7"/>
  <c r="H312" i="7"/>
  <c r="G312" i="7"/>
  <c r="J312" i="7"/>
  <c r="K312" i="7"/>
  <c r="BD101" i="13"/>
  <c r="BG101" i="13" s="1"/>
  <c r="BJ101" i="13"/>
  <c r="R101" i="13" l="1"/>
  <c r="AA102" i="13" s="1"/>
  <c r="BK101" i="13"/>
  <c r="AT102" i="13"/>
  <c r="J102" i="13" s="1"/>
  <c r="AS102" i="13"/>
  <c r="AV102" i="13" s="1"/>
  <c r="AJ103" i="13" s="1"/>
  <c r="P101" i="13"/>
  <c r="BH102" i="13"/>
  <c r="L101" i="13"/>
  <c r="AW102" i="13"/>
  <c r="AK103" i="13" s="1"/>
  <c r="BE101" i="13"/>
  <c r="F312" i="7"/>
  <c r="K313" i="7" s="1"/>
  <c r="L312" i="7"/>
  <c r="G212" i="12" s="1"/>
  <c r="I102" i="13" l="1"/>
  <c r="O101" i="13"/>
  <c r="H313" i="7"/>
  <c r="AU102" i="13"/>
  <c r="AI103" i="13" s="1"/>
  <c r="H102" i="13"/>
  <c r="BK102" i="13" s="1"/>
  <c r="I313" i="7"/>
  <c r="BD102" i="13"/>
  <c r="BG102" i="13" s="1"/>
  <c r="BJ102" i="13"/>
  <c r="R102" i="13"/>
  <c r="AA103" i="13" s="1"/>
  <c r="L102" i="13"/>
  <c r="S102" i="13"/>
  <c r="AB103" i="13" s="1"/>
  <c r="M102" i="13"/>
  <c r="G313" i="7"/>
  <c r="H212" i="12"/>
  <c r="I212" i="12" s="1"/>
  <c r="J313" i="7"/>
  <c r="BC102" i="13"/>
  <c r="BF102" i="13" s="1"/>
  <c r="BI102" i="13"/>
  <c r="P102" i="13" l="1"/>
  <c r="O102" i="13"/>
  <c r="BW102" i="13"/>
  <c r="BP102" i="13"/>
  <c r="AT103" i="13" s="1"/>
  <c r="BO102" i="13"/>
  <c r="AS103" i="13" s="1"/>
  <c r="BN102" i="13"/>
  <c r="AR103" i="13" s="1"/>
  <c r="BY102" i="13"/>
  <c r="BX102" i="13"/>
  <c r="BB102" i="13"/>
  <c r="BE102" i="13" s="1"/>
  <c r="BA102" i="13"/>
  <c r="L313" i="7"/>
  <c r="G213" i="12" s="1"/>
  <c r="BH103" i="13"/>
  <c r="Q102" i="13"/>
  <c r="Z103" i="13" s="1"/>
  <c r="K102" i="13"/>
  <c r="J213" i="12"/>
  <c r="AV103" i="13" l="1"/>
  <c r="AJ104" i="13" s="1"/>
  <c r="N102" i="13"/>
  <c r="I103" i="13"/>
  <c r="L103" i="13" s="1"/>
  <c r="H213" i="12"/>
  <c r="I213" i="12" s="1"/>
  <c r="H103" i="13"/>
  <c r="BK103" i="13" s="1"/>
  <c r="AU103" i="13"/>
  <c r="AI104" i="13" s="1"/>
  <c r="J103" i="13"/>
  <c r="AW103" i="13"/>
  <c r="AK104" i="13" s="1"/>
  <c r="F313" i="7"/>
  <c r="O103" i="13" l="1"/>
  <c r="R103" i="13"/>
  <c r="AA104" i="13" s="1"/>
  <c r="J214" i="12"/>
  <c r="BY103" i="13"/>
  <c r="BX103" i="13"/>
  <c r="BW103" i="13"/>
  <c r="BP103" i="13"/>
  <c r="AT104" i="13" s="1"/>
  <c r="BN103" i="13"/>
  <c r="BO103" i="13"/>
  <c r="S103" i="13"/>
  <c r="AB104" i="13" s="1"/>
  <c r="M103" i="13"/>
  <c r="K314" i="7"/>
  <c r="H314" i="7"/>
  <c r="J314" i="7"/>
  <c r="G314" i="7"/>
  <c r="I314" i="7"/>
  <c r="BB103" i="13"/>
  <c r="BE103" i="13" s="1"/>
  <c r="BA103" i="13"/>
  <c r="BD103" i="13"/>
  <c r="BG103" i="13" s="1"/>
  <c r="BJ103" i="13"/>
  <c r="BH104" i="13"/>
  <c r="Q103" i="13"/>
  <c r="Z104" i="13" s="1"/>
  <c r="K103" i="13"/>
  <c r="BC103" i="13"/>
  <c r="BI103" i="13"/>
  <c r="AS104" i="13" l="1"/>
  <c r="AR104" i="13"/>
  <c r="H104" i="13" s="1"/>
  <c r="P103" i="13"/>
  <c r="N103" i="13"/>
  <c r="AW104" i="13"/>
  <c r="AK105" i="13" s="1"/>
  <c r="L314" i="7"/>
  <c r="G214" i="12" s="1"/>
  <c r="F314" i="7"/>
  <c r="I315" i="7" s="1"/>
  <c r="AU104" i="13"/>
  <c r="AI105" i="13" s="1"/>
  <c r="BF103" i="13"/>
  <c r="H315" i="7" l="1"/>
  <c r="G315" i="7"/>
  <c r="J104" i="13"/>
  <c r="M104" i="13" s="1"/>
  <c r="BC104" i="13"/>
  <c r="BF104" i="13" s="1"/>
  <c r="BI104" i="13"/>
  <c r="H214" i="12"/>
  <c r="I214" i="12" s="1"/>
  <c r="Q104" i="13"/>
  <c r="Z105" i="13" s="1"/>
  <c r="K104" i="13"/>
  <c r="I104" i="13"/>
  <c r="BK104" i="13" s="1"/>
  <c r="AV104" i="13"/>
  <c r="AJ105" i="13" s="1"/>
  <c r="K315" i="7"/>
  <c r="BB104" i="13"/>
  <c r="BE104" i="13" s="1"/>
  <c r="BA104" i="13"/>
  <c r="S104" i="13"/>
  <c r="AB105" i="13" s="1"/>
  <c r="J315" i="7"/>
  <c r="BD104" i="13"/>
  <c r="BG104" i="13" s="1"/>
  <c r="BJ104" i="13"/>
  <c r="N104" i="13" l="1"/>
  <c r="P104" i="13"/>
  <c r="BY104" i="13"/>
  <c r="BX104" i="13"/>
  <c r="BP104" i="13"/>
  <c r="AT105" i="13" s="1"/>
  <c r="BO104" i="13"/>
  <c r="AS105" i="13" s="1"/>
  <c r="BN104" i="13"/>
  <c r="AR105" i="13" s="1"/>
  <c r="BW104" i="13"/>
  <c r="L315" i="7"/>
  <c r="G215" i="12" s="1"/>
  <c r="H215" i="12" s="1"/>
  <c r="I215" i="12" s="1"/>
  <c r="R104" i="13"/>
  <c r="AA105" i="13" s="1"/>
  <c r="L104" i="13"/>
  <c r="J215" i="12"/>
  <c r="BH105" i="13"/>
  <c r="AW105" i="13" l="1"/>
  <c r="AK106" i="13" s="1"/>
  <c r="AU105" i="13"/>
  <c r="AI106" i="13" s="1"/>
  <c r="O104" i="13"/>
  <c r="J105" i="13"/>
  <c r="M105" i="13" s="1"/>
  <c r="BO105" i="13"/>
  <c r="BN105" i="13"/>
  <c r="BX105" i="13"/>
  <c r="BY105" i="13"/>
  <c r="BW105" i="13"/>
  <c r="BP105" i="13"/>
  <c r="H105" i="13"/>
  <c r="AV105" i="13"/>
  <c r="AJ106" i="13" s="1"/>
  <c r="I105" i="13"/>
  <c r="F315" i="7"/>
  <c r="J216" i="12"/>
  <c r="Q105" i="13" l="1"/>
  <c r="BK105" i="13"/>
  <c r="S105" i="13"/>
  <c r="AB106" i="13" s="1"/>
  <c r="P105" i="13"/>
  <c r="K105" i="13"/>
  <c r="BH106" i="13"/>
  <c r="BC105" i="13"/>
  <c r="BF105" i="13" s="1"/>
  <c r="BI105" i="13"/>
  <c r="BD105" i="13"/>
  <c r="AT106" i="13" s="1"/>
  <c r="BJ105" i="13"/>
  <c r="BB105" i="13"/>
  <c r="AR106" i="13" s="1"/>
  <c r="BA105" i="13"/>
  <c r="Z106" i="13"/>
  <c r="I316" i="7"/>
  <c r="H316" i="7"/>
  <c r="G316" i="7"/>
  <c r="K316" i="7"/>
  <c r="J316" i="7"/>
  <c r="R105" i="13"/>
  <c r="AA106" i="13" s="1"/>
  <c r="L105" i="13"/>
  <c r="AS106" i="13" l="1"/>
  <c r="AV106" i="13" s="1"/>
  <c r="AJ107" i="13" s="1"/>
  <c r="N105" i="13"/>
  <c r="O105" i="13"/>
  <c r="F316" i="7"/>
  <c r="I317" i="7" s="1"/>
  <c r="BC106" i="13"/>
  <c r="BE105" i="13"/>
  <c r="BG105" i="13"/>
  <c r="L316" i="7"/>
  <c r="G216" i="12" s="1"/>
  <c r="BF106" i="13" l="1"/>
  <c r="I106" i="13"/>
  <c r="L106" i="13" s="1"/>
  <c r="H317" i="7"/>
  <c r="J317" i="7"/>
  <c r="G317" i="7"/>
  <c r="K317" i="7"/>
  <c r="BI106" i="13"/>
  <c r="R106" i="13"/>
  <c r="AA107" i="13" s="1"/>
  <c r="H216" i="12"/>
  <c r="I216" i="12" s="1"/>
  <c r="AU106" i="13"/>
  <c r="AI107" i="13" s="1"/>
  <c r="H106" i="13"/>
  <c r="AW106" i="13"/>
  <c r="AK107" i="13" s="1"/>
  <c r="J106" i="13"/>
  <c r="BK106" i="13" l="1"/>
  <c r="L317" i="7"/>
  <c r="G217" i="12" s="1"/>
  <c r="H217" i="12" s="1"/>
  <c r="I217" i="12" s="1"/>
  <c r="O106" i="13"/>
  <c r="BW106" i="13"/>
  <c r="BP106" i="13"/>
  <c r="AT107" i="13" s="1"/>
  <c r="BO106" i="13"/>
  <c r="AS107" i="13" s="1"/>
  <c r="BN106" i="13"/>
  <c r="AR107" i="13" s="1"/>
  <c r="BX106" i="13"/>
  <c r="BY106" i="13"/>
  <c r="S106" i="13"/>
  <c r="AB107" i="13" s="1"/>
  <c r="M106" i="13"/>
  <c r="J217" i="12"/>
  <c r="BB106" i="13"/>
  <c r="BE106" i="13" s="1"/>
  <c r="BA106" i="13"/>
  <c r="BH107" i="13"/>
  <c r="Q106" i="13"/>
  <c r="Z107" i="13" s="1"/>
  <c r="K106" i="13"/>
  <c r="BD106" i="13"/>
  <c r="BG106" i="13" s="1"/>
  <c r="BJ106" i="13"/>
  <c r="I107" i="13" l="1"/>
  <c r="P106" i="13"/>
  <c r="N106" i="13"/>
  <c r="AV107" i="13"/>
  <c r="AJ108" i="13" s="1"/>
  <c r="BY107" i="13"/>
  <c r="BX107" i="13"/>
  <c r="BW107" i="13"/>
  <c r="BP107" i="13"/>
  <c r="BN107" i="13"/>
  <c r="BO107" i="13"/>
  <c r="H107" i="13"/>
  <c r="AW107" i="13"/>
  <c r="AK108" i="13" s="1"/>
  <c r="J218" i="12"/>
  <c r="J107" i="13"/>
  <c r="F317" i="7"/>
  <c r="BK107" i="13" l="1"/>
  <c r="R107" i="13"/>
  <c r="AA108" i="13" s="1"/>
  <c r="L107" i="13"/>
  <c r="O107" i="13" s="1"/>
  <c r="AU107" i="13"/>
  <c r="AI108" i="13" s="1"/>
  <c r="BB107" i="13"/>
  <c r="BE107" i="13" s="1"/>
  <c r="BA107" i="13"/>
  <c r="I318" i="7"/>
  <c r="H318" i="7"/>
  <c r="K318" i="7"/>
  <c r="J318" i="7"/>
  <c r="G318" i="7"/>
  <c r="BD107" i="13"/>
  <c r="BG107" i="13" s="1"/>
  <c r="BJ107" i="13"/>
  <c r="S107" i="13"/>
  <c r="AB108" i="13" s="1"/>
  <c r="M107" i="13"/>
  <c r="BH108" i="13"/>
  <c r="Q107" i="13"/>
  <c r="Z108" i="13" s="1"/>
  <c r="K107" i="13"/>
  <c r="BC107" i="13"/>
  <c r="AS108" i="13" s="1"/>
  <c r="BI107" i="13"/>
  <c r="AR108" i="13" l="1"/>
  <c r="H108" i="13" s="1"/>
  <c r="AT108" i="13"/>
  <c r="P107" i="13"/>
  <c r="N107" i="13"/>
  <c r="BF107" i="13"/>
  <c r="F318" i="7"/>
  <c r="G319" i="7" s="1"/>
  <c r="L318" i="7"/>
  <c r="G218" i="12" s="1"/>
  <c r="AU108" i="13" l="1"/>
  <c r="AI109" i="13" s="1"/>
  <c r="K319" i="7"/>
  <c r="Q108" i="13"/>
  <c r="Z109" i="13" s="1"/>
  <c r="K108" i="13"/>
  <c r="J108" i="13"/>
  <c r="AW108" i="13"/>
  <c r="AK109" i="13" s="1"/>
  <c r="I108" i="13"/>
  <c r="BK108" i="13" s="1"/>
  <c r="AV108" i="13"/>
  <c r="AJ109" i="13" s="1"/>
  <c r="BB108" i="13"/>
  <c r="BE108" i="13" s="1"/>
  <c r="H319" i="7"/>
  <c r="H218" i="12"/>
  <c r="I218" i="12" s="1"/>
  <c r="I319" i="7"/>
  <c r="J319" i="7"/>
  <c r="N108" i="13" l="1"/>
  <c r="BY108" i="13"/>
  <c r="BX108" i="13"/>
  <c r="BP108" i="13"/>
  <c r="BN108" i="13"/>
  <c r="AR109" i="13" s="1"/>
  <c r="BW108" i="13"/>
  <c r="BO108" i="13"/>
  <c r="AS109" i="13" s="1"/>
  <c r="BA108" i="13"/>
  <c r="BH109" i="13"/>
  <c r="BC108" i="13"/>
  <c r="BF108" i="13" s="1"/>
  <c r="BI108" i="13"/>
  <c r="J219" i="12"/>
  <c r="BD108" i="13"/>
  <c r="BG108" i="13" s="1"/>
  <c r="BJ108" i="13"/>
  <c r="L319" i="7"/>
  <c r="G219" i="12" s="1"/>
  <c r="S108" i="13"/>
  <c r="AB109" i="13" s="1"/>
  <c r="M108" i="13"/>
  <c r="R108" i="13"/>
  <c r="AA109" i="13" s="1"/>
  <c r="L108" i="13"/>
  <c r="AT109" i="13" l="1"/>
  <c r="AW109" i="13" s="1"/>
  <c r="AK110" i="13" s="1"/>
  <c r="O108" i="13"/>
  <c r="P108" i="13"/>
  <c r="AV109" i="13"/>
  <c r="AJ110" i="13" s="1"/>
  <c r="I109" i="13"/>
  <c r="F319" i="7"/>
  <c r="AU109" i="13"/>
  <c r="AI110" i="13" s="1"/>
  <c r="H109" i="13"/>
  <c r="H219" i="12"/>
  <c r="I219" i="12" s="1"/>
  <c r="J109" i="13" l="1"/>
  <c r="M109" i="13" s="1"/>
  <c r="J220" i="12"/>
  <c r="BO109" i="13"/>
  <c r="BN109" i="13"/>
  <c r="BX109" i="13"/>
  <c r="BY109" i="13"/>
  <c r="BW109" i="13"/>
  <c r="BP109" i="13"/>
  <c r="BB109" i="13"/>
  <c r="BE109" i="13" s="1"/>
  <c r="BA109" i="13"/>
  <c r="BD109" i="13"/>
  <c r="BG109" i="13" s="1"/>
  <c r="BJ109" i="13"/>
  <c r="R109" i="13"/>
  <c r="AA110" i="13" s="1"/>
  <c r="L109" i="13"/>
  <c r="G320" i="7"/>
  <c r="K320" i="7"/>
  <c r="J320" i="7"/>
  <c r="H320" i="7"/>
  <c r="I320" i="7"/>
  <c r="BC109" i="13"/>
  <c r="BF109" i="13" s="1"/>
  <c r="BI109" i="13"/>
  <c r="Q109" i="13"/>
  <c r="Z110" i="13" s="1"/>
  <c r="K109" i="13"/>
  <c r="AT110" i="13" l="1"/>
  <c r="BK109" i="13"/>
  <c r="BH110" i="13" s="1"/>
  <c r="S109" i="13"/>
  <c r="AB110" i="13" s="1"/>
  <c r="F320" i="7" s="1"/>
  <c r="H321" i="7" s="1"/>
  <c r="AR110" i="13"/>
  <c r="AU110" i="13" s="1"/>
  <c r="AI111" i="13" s="1"/>
  <c r="AS110" i="13"/>
  <c r="O109" i="13"/>
  <c r="P109" i="13"/>
  <c r="N109" i="13"/>
  <c r="L320" i="7"/>
  <c r="G220" i="12" s="1"/>
  <c r="H110" i="13" l="1"/>
  <c r="AW110" i="13"/>
  <c r="AK111" i="13" s="1"/>
  <c r="J110" i="13"/>
  <c r="S110" i="13" s="1"/>
  <c r="AB111" i="13" s="1"/>
  <c r="I110" i="13"/>
  <c r="AV110" i="13"/>
  <c r="AJ111" i="13" s="1"/>
  <c r="I321" i="7"/>
  <c r="H220" i="12"/>
  <c r="I220" i="12" s="1"/>
  <c r="Q110" i="13"/>
  <c r="Z111" i="13" s="1"/>
  <c r="K110" i="13"/>
  <c r="J321" i="7"/>
  <c r="BB110" i="13"/>
  <c r="BE110" i="13" s="1"/>
  <c r="BD110" i="13"/>
  <c r="BG110" i="13" s="1"/>
  <c r="BJ110" i="13"/>
  <c r="G321" i="7"/>
  <c r="K321" i="7"/>
  <c r="BA110" i="13"/>
  <c r="BK110" i="13" l="1"/>
  <c r="BH111" i="13" s="1"/>
  <c r="M110" i="13"/>
  <c r="N110" i="13"/>
  <c r="P110" i="13"/>
  <c r="BW110" i="13"/>
  <c r="BP110" i="13"/>
  <c r="AT111" i="13" s="1"/>
  <c r="BO110" i="13"/>
  <c r="AS111" i="13" s="1"/>
  <c r="BN110" i="13"/>
  <c r="AR111" i="13" s="1"/>
  <c r="BY110" i="13"/>
  <c r="BX110" i="13"/>
  <c r="J221" i="12"/>
  <c r="R110" i="13"/>
  <c r="AA111" i="13" s="1"/>
  <c r="L110" i="13"/>
  <c r="BC110" i="13"/>
  <c r="BF110" i="13" s="1"/>
  <c r="BI110" i="13"/>
  <c r="L321" i="7"/>
  <c r="G221" i="12" s="1"/>
  <c r="O110" i="13" l="1"/>
  <c r="F321" i="7"/>
  <c r="J322" i="7" s="1"/>
  <c r="H111" i="13"/>
  <c r="AU111" i="13"/>
  <c r="AI112" i="13" s="1"/>
  <c r="J111" i="13"/>
  <c r="AW111" i="13"/>
  <c r="AK112" i="13" s="1"/>
  <c r="H221" i="12"/>
  <c r="I221" i="12" s="1"/>
  <c r="I322" i="7" l="1"/>
  <c r="G322" i="7"/>
  <c r="H322" i="7"/>
  <c r="BY111" i="13"/>
  <c r="BX111" i="13"/>
  <c r="BW111" i="13"/>
  <c r="BP111" i="13"/>
  <c r="AT112" i="13" s="1"/>
  <c r="BN111" i="13"/>
  <c r="BO111" i="13"/>
  <c r="K322" i="7"/>
  <c r="BD111" i="13"/>
  <c r="BG111" i="13" s="1"/>
  <c r="BJ111" i="13"/>
  <c r="Q111" i="13"/>
  <c r="Z112" i="13" s="1"/>
  <c r="K111" i="13"/>
  <c r="I111" i="13"/>
  <c r="BK111" i="13" s="1"/>
  <c r="AV111" i="13"/>
  <c r="AJ112" i="13" s="1"/>
  <c r="S111" i="13"/>
  <c r="AB112" i="13" s="1"/>
  <c r="M111" i="13"/>
  <c r="J222" i="12"/>
  <c r="BB111" i="13"/>
  <c r="BE111" i="13" s="1"/>
  <c r="AR112" i="13" l="1"/>
  <c r="L322" i="7"/>
  <c r="G222" i="12" s="1"/>
  <c r="N111" i="13"/>
  <c r="P111" i="13"/>
  <c r="BC111" i="13"/>
  <c r="BF111" i="13" s="1"/>
  <c r="BI111" i="13"/>
  <c r="R111" i="13"/>
  <c r="AA112" i="13" s="1"/>
  <c r="L111" i="13"/>
  <c r="H222" i="12"/>
  <c r="I222" i="12" s="1"/>
  <c r="BA111" i="13"/>
  <c r="BH112" i="13"/>
  <c r="AW112" i="13"/>
  <c r="AK113" i="13" s="1"/>
  <c r="J112" i="13"/>
  <c r="AS112" i="13" l="1"/>
  <c r="O111" i="13"/>
  <c r="BY112" i="13"/>
  <c r="BX112" i="13"/>
  <c r="BP112" i="13"/>
  <c r="BW112" i="13"/>
  <c r="BO112" i="13"/>
  <c r="BN112" i="13"/>
  <c r="J223" i="12"/>
  <c r="F322" i="7"/>
  <c r="AU112" i="13"/>
  <c r="AI113" i="13" s="1"/>
  <c r="H112" i="13"/>
  <c r="AV112" i="13"/>
  <c r="AJ113" i="13" s="1"/>
  <c r="I112" i="13"/>
  <c r="S112" i="13"/>
  <c r="M112" i="13"/>
  <c r="BK112" i="13" l="1"/>
  <c r="P112" i="13"/>
  <c r="J323" i="7"/>
  <c r="H323" i="7"/>
  <c r="G323" i="7"/>
  <c r="K323" i="7"/>
  <c r="I323" i="7"/>
  <c r="AB113" i="13"/>
  <c r="R112" i="13"/>
  <c r="AA113" i="13" s="1"/>
  <c r="L112" i="13"/>
  <c r="BD112" i="13"/>
  <c r="AT113" i="13" s="1"/>
  <c r="BJ112" i="13"/>
  <c r="BB112" i="13"/>
  <c r="BE112" i="13" s="1"/>
  <c r="BA112" i="13"/>
  <c r="Q112" i="13"/>
  <c r="Z113" i="13" s="1"/>
  <c r="BH113" i="13"/>
  <c r="K112" i="13"/>
  <c r="BC112" i="13"/>
  <c r="BF112" i="13" s="1"/>
  <c r="BI112" i="13"/>
  <c r="AR113" i="13" l="1"/>
  <c r="AS113" i="13"/>
  <c r="I113" i="13" s="1"/>
  <c r="O112" i="13"/>
  <c r="N112" i="13"/>
  <c r="BG112" i="13"/>
  <c r="L323" i="7"/>
  <c r="G223" i="12" s="1"/>
  <c r="AV113" i="13"/>
  <c r="AJ114" i="13" s="1"/>
  <c r="F323" i="7"/>
  <c r="K324" i="7" s="1"/>
  <c r="G324" i="7" l="1"/>
  <c r="I324" i="7"/>
  <c r="AU113" i="13"/>
  <c r="AI114" i="13" s="1"/>
  <c r="H113" i="13"/>
  <c r="H223" i="12"/>
  <c r="I223" i="12" s="1"/>
  <c r="J324" i="7"/>
  <c r="H324" i="7"/>
  <c r="AW113" i="13"/>
  <c r="AK114" i="13" s="1"/>
  <c r="J113" i="13"/>
  <c r="R113" i="13"/>
  <c r="AA114" i="13" s="1"/>
  <c r="L113" i="13"/>
  <c r="BC113" i="13"/>
  <c r="BF113" i="13" s="1"/>
  <c r="BI113" i="13"/>
  <c r="BK113" i="13" l="1"/>
  <c r="O113" i="13"/>
  <c r="BO113" i="13"/>
  <c r="AS114" i="13" s="1"/>
  <c r="BN113" i="13"/>
  <c r="BX113" i="13"/>
  <c r="BW113" i="13"/>
  <c r="BP113" i="13"/>
  <c r="AT114" i="13" s="1"/>
  <c r="BY113" i="13"/>
  <c r="BD113" i="13"/>
  <c r="BG113" i="13" s="1"/>
  <c r="BJ113" i="13"/>
  <c r="S113" i="13"/>
  <c r="AB114" i="13" s="1"/>
  <c r="M113" i="13"/>
  <c r="BH114" i="13"/>
  <c r="Q113" i="13"/>
  <c r="Z114" i="13" s="1"/>
  <c r="K113" i="13"/>
  <c r="L324" i="7"/>
  <c r="G224" i="12" s="1"/>
  <c r="BB113" i="13"/>
  <c r="BE113" i="13" s="1"/>
  <c r="BA113" i="13"/>
  <c r="J224" i="12"/>
  <c r="AR114" i="13" l="1"/>
  <c r="N113" i="13"/>
  <c r="P113" i="13"/>
  <c r="I114" i="13"/>
  <c r="AV114" i="13"/>
  <c r="AJ115" i="13" s="1"/>
  <c r="H224" i="12"/>
  <c r="I224" i="12" s="1"/>
  <c r="F324" i="7"/>
  <c r="J114" i="13"/>
  <c r="AW114" i="13"/>
  <c r="AK115" i="13" s="1"/>
  <c r="J225" i="12" l="1"/>
  <c r="BW114" i="13"/>
  <c r="BP114" i="13"/>
  <c r="BO114" i="13"/>
  <c r="BN114" i="13"/>
  <c r="BY114" i="13"/>
  <c r="BX114" i="13"/>
  <c r="BB114" i="13"/>
  <c r="BE114" i="13" s="1"/>
  <c r="BA114" i="13"/>
  <c r="H114" i="13"/>
  <c r="BK114" i="13" s="1"/>
  <c r="AU114" i="13"/>
  <c r="AI115" i="13" s="1"/>
  <c r="BD114" i="13"/>
  <c r="BG114" i="13" s="1"/>
  <c r="BJ114" i="13"/>
  <c r="R114" i="13"/>
  <c r="AA115" i="13" s="1"/>
  <c r="L114" i="13"/>
  <c r="S114" i="13"/>
  <c r="AB115" i="13" s="1"/>
  <c r="M114" i="13"/>
  <c r="K325" i="7"/>
  <c r="G325" i="7"/>
  <c r="I325" i="7"/>
  <c r="H325" i="7"/>
  <c r="J325" i="7"/>
  <c r="BC114" i="13"/>
  <c r="BF114" i="13" s="1"/>
  <c r="BI114" i="13"/>
  <c r="AS115" i="13" l="1"/>
  <c r="I115" i="13" s="1"/>
  <c r="AT115" i="13"/>
  <c r="J115" i="13" s="1"/>
  <c r="AR115" i="13"/>
  <c r="O114" i="13"/>
  <c r="P114" i="13"/>
  <c r="BH115" i="13"/>
  <c r="Q114" i="13"/>
  <c r="Z115" i="13" s="1"/>
  <c r="K114" i="13"/>
  <c r="L325" i="7"/>
  <c r="G225" i="12" s="1"/>
  <c r="AV115" i="13" l="1"/>
  <c r="AJ116" i="13" s="1"/>
  <c r="N114" i="13"/>
  <c r="AW115" i="13"/>
  <c r="AK116" i="13" s="1"/>
  <c r="H225" i="12"/>
  <c r="I225" i="12" s="1"/>
  <c r="S115" i="13"/>
  <c r="M115" i="13"/>
  <c r="H115" i="13"/>
  <c r="BK115" i="13" s="1"/>
  <c r="AU115" i="13"/>
  <c r="AI116" i="13" s="1"/>
  <c r="F325" i="7"/>
  <c r="R115" i="13"/>
  <c r="L115" i="13"/>
  <c r="O115" i="13" l="1"/>
  <c r="P115" i="13"/>
  <c r="BY115" i="13"/>
  <c r="BX115" i="13"/>
  <c r="BW115" i="13"/>
  <c r="BP115" i="13"/>
  <c r="AT116" i="13" s="1"/>
  <c r="BN115" i="13"/>
  <c r="BO115" i="13"/>
  <c r="AA116" i="13"/>
  <c r="BB115" i="13"/>
  <c r="BE115" i="13" s="1"/>
  <c r="BA115" i="13"/>
  <c r="BC115" i="13"/>
  <c r="BI115" i="13"/>
  <c r="BD115" i="13"/>
  <c r="BJ115" i="13"/>
  <c r="AB116" i="13"/>
  <c r="J326" i="7"/>
  <c r="I326" i="7"/>
  <c r="H326" i="7"/>
  <c r="G326" i="7"/>
  <c r="K326" i="7"/>
  <c r="BH116" i="13"/>
  <c r="Q115" i="13"/>
  <c r="Z116" i="13" s="1"/>
  <c r="K115" i="13"/>
  <c r="J226" i="12"/>
  <c r="AS116" i="13" l="1"/>
  <c r="AR116" i="13"/>
  <c r="AU116" i="13" s="1"/>
  <c r="AI117" i="13" s="1"/>
  <c r="N115" i="13"/>
  <c r="BG115" i="13"/>
  <c r="F326" i="7"/>
  <c r="L326" i="7"/>
  <c r="G226" i="12" s="1"/>
  <c r="BF115" i="13"/>
  <c r="H116" i="13" l="1"/>
  <c r="BD116" i="13"/>
  <c r="BG116" i="13" s="1"/>
  <c r="BJ116" i="13"/>
  <c r="AV116" i="13"/>
  <c r="AJ117" i="13" s="1"/>
  <c r="I116" i="13"/>
  <c r="H226" i="12"/>
  <c r="I226" i="12" s="1"/>
  <c r="H327" i="7"/>
  <c r="J327" i="7"/>
  <c r="AW116" i="13"/>
  <c r="AK117" i="13" s="1"/>
  <c r="J116" i="13"/>
  <c r="I327" i="7"/>
  <c r="K327" i="7"/>
  <c r="G327" i="7"/>
  <c r="BB116" i="13"/>
  <c r="BE116" i="13" s="1"/>
  <c r="Q116" i="13" l="1"/>
  <c r="Z117" i="13" s="1"/>
  <c r="BK116" i="13"/>
  <c r="K116" i="13"/>
  <c r="N116" i="13" s="1"/>
  <c r="BY116" i="13"/>
  <c r="BX116" i="13"/>
  <c r="BP116" i="13"/>
  <c r="AT117" i="13" s="1"/>
  <c r="BW116" i="13"/>
  <c r="BO116" i="13"/>
  <c r="AS117" i="13" s="1"/>
  <c r="BN116" i="13"/>
  <c r="AR117" i="13" s="1"/>
  <c r="BH117" i="13"/>
  <c r="J227" i="12"/>
  <c r="L327" i="7"/>
  <c r="G227" i="12" s="1"/>
  <c r="BC116" i="13"/>
  <c r="BF116" i="13" s="1"/>
  <c r="BI116" i="13"/>
  <c r="R116" i="13"/>
  <c r="AA117" i="13" s="1"/>
  <c r="L116" i="13"/>
  <c r="S116" i="13"/>
  <c r="AB117" i="13" s="1"/>
  <c r="M116" i="13"/>
  <c r="BA116" i="13"/>
  <c r="H117" i="13" l="1"/>
  <c r="O116" i="13"/>
  <c r="P116" i="13"/>
  <c r="AU117" i="13"/>
  <c r="AI118" i="13" s="1"/>
  <c r="F327" i="7"/>
  <c r="BB117" i="13"/>
  <c r="BE117" i="13" s="1"/>
  <c r="AW117" i="13"/>
  <c r="AK118" i="13" s="1"/>
  <c r="J117" i="13"/>
  <c r="H227" i="12"/>
  <c r="I227" i="12" s="1"/>
  <c r="Q117" i="13" l="1"/>
  <c r="Z118" i="13" s="1"/>
  <c r="K117" i="13"/>
  <c r="N117" i="13" s="1"/>
  <c r="BO117" i="13"/>
  <c r="BN117" i="13"/>
  <c r="AR118" i="13" s="1"/>
  <c r="BX117" i="13"/>
  <c r="BP117" i="13"/>
  <c r="AT118" i="13" s="1"/>
  <c r="BY117" i="13"/>
  <c r="BW117" i="13"/>
  <c r="S117" i="13"/>
  <c r="AB118" i="13" s="1"/>
  <c r="M117" i="13"/>
  <c r="AV117" i="13"/>
  <c r="AJ118" i="13" s="1"/>
  <c r="I117" i="13"/>
  <c r="BK117" i="13" s="1"/>
  <c r="K328" i="7"/>
  <c r="J328" i="7"/>
  <c r="H328" i="7"/>
  <c r="I328" i="7"/>
  <c r="G328" i="7"/>
  <c r="BD117" i="13"/>
  <c r="BG117" i="13" s="1"/>
  <c r="BJ117" i="13"/>
  <c r="J228" i="12"/>
  <c r="P117" i="13" l="1"/>
  <c r="J118" i="13"/>
  <c r="R117" i="13"/>
  <c r="AA118" i="13" s="1"/>
  <c r="L117" i="13"/>
  <c r="BH118" i="13"/>
  <c r="L328" i="7"/>
  <c r="G228" i="12" s="1"/>
  <c r="H118" i="13"/>
  <c r="AU118" i="13"/>
  <c r="AI119" i="13" s="1"/>
  <c r="BC117" i="13"/>
  <c r="BF117" i="13" s="1"/>
  <c r="BI117" i="13"/>
  <c r="BA117" i="13"/>
  <c r="AS118" i="13" l="1"/>
  <c r="O117" i="13"/>
  <c r="AW118" i="13"/>
  <c r="AK119" i="13" s="1"/>
  <c r="F328" i="7"/>
  <c r="I118" i="13"/>
  <c r="BK118" i="13" s="1"/>
  <c r="AV118" i="13"/>
  <c r="AJ119" i="13" s="1"/>
  <c r="Q118" i="13"/>
  <c r="Z119" i="13" s="1"/>
  <c r="K118" i="13"/>
  <c r="H228" i="12"/>
  <c r="I228" i="12" s="1"/>
  <c r="S118" i="13"/>
  <c r="M118" i="13"/>
  <c r="P118" i="13" l="1"/>
  <c r="N118" i="13"/>
  <c r="BW118" i="13"/>
  <c r="BP118" i="13"/>
  <c r="AT119" i="13" s="1"/>
  <c r="BO118" i="13"/>
  <c r="AS119" i="13" s="1"/>
  <c r="BN118" i="13"/>
  <c r="AR119" i="13" s="1"/>
  <c r="BX118" i="13"/>
  <c r="BY118" i="13"/>
  <c r="BC118" i="13"/>
  <c r="BF118" i="13" s="1"/>
  <c r="BI118" i="13"/>
  <c r="R118" i="13"/>
  <c r="AA119" i="13" s="1"/>
  <c r="L118" i="13"/>
  <c r="G329" i="7"/>
  <c r="J329" i="7"/>
  <c r="I329" i="7"/>
  <c r="H329" i="7"/>
  <c r="K329" i="7"/>
  <c r="J229" i="12"/>
  <c r="BD118" i="13"/>
  <c r="BJ118" i="13"/>
  <c r="BH119" i="13"/>
  <c r="BB118" i="13"/>
  <c r="BA118" i="13"/>
  <c r="AB119" i="13"/>
  <c r="O118" i="13" l="1"/>
  <c r="I119" i="13"/>
  <c r="AV119" i="13"/>
  <c r="AJ120" i="13" s="1"/>
  <c r="F329" i="7"/>
  <c r="I330" i="7" s="1"/>
  <c r="BE118" i="13"/>
  <c r="BG118" i="13"/>
  <c r="L329" i="7"/>
  <c r="G229" i="12" s="1"/>
  <c r="J330" i="7" l="1"/>
  <c r="G330" i="7"/>
  <c r="H119" i="13"/>
  <c r="AU119" i="13"/>
  <c r="AI120" i="13" s="1"/>
  <c r="R119" i="13"/>
  <c r="AA120" i="13" s="1"/>
  <c r="L119" i="13"/>
  <c r="H229" i="12"/>
  <c r="I229" i="12" s="1"/>
  <c r="K330" i="7"/>
  <c r="J119" i="13"/>
  <c r="AW119" i="13"/>
  <c r="AK120" i="13" s="1"/>
  <c r="H330" i="7"/>
  <c r="BC119" i="13"/>
  <c r="BF119" i="13" s="1"/>
  <c r="BI119" i="13"/>
  <c r="BK119" i="13" l="1"/>
  <c r="O119" i="13"/>
  <c r="BY119" i="13"/>
  <c r="BX119" i="13"/>
  <c r="BW119" i="13"/>
  <c r="BP119" i="13"/>
  <c r="BN119" i="13"/>
  <c r="AR120" i="13" s="1"/>
  <c r="BO119" i="13"/>
  <c r="AS120" i="13" s="1"/>
  <c r="J230" i="12"/>
  <c r="BH120" i="13"/>
  <c r="Q119" i="13"/>
  <c r="Z120" i="13" s="1"/>
  <c r="K119" i="13"/>
  <c r="S119" i="13"/>
  <c r="AB120" i="13" s="1"/>
  <c r="M119" i="13"/>
  <c r="L330" i="7"/>
  <c r="G230" i="12" s="1"/>
  <c r="BD119" i="13"/>
  <c r="BG119" i="13" s="1"/>
  <c r="BJ119" i="13"/>
  <c r="BB119" i="13"/>
  <c r="BE119" i="13" s="1"/>
  <c r="BA119" i="13"/>
  <c r="AT120" i="13" l="1"/>
  <c r="AV120" i="13"/>
  <c r="AJ121" i="13" s="1"/>
  <c r="P119" i="13"/>
  <c r="N119" i="13"/>
  <c r="I120" i="13"/>
  <c r="L120" i="13" s="1"/>
  <c r="AU120" i="13"/>
  <c r="AI121" i="13" s="1"/>
  <c r="F330" i="7"/>
  <c r="AW120" i="13"/>
  <c r="AK121" i="13" s="1"/>
  <c r="J120" i="13"/>
  <c r="H230" i="12"/>
  <c r="I230" i="12" s="1"/>
  <c r="O120" i="13" l="1"/>
  <c r="R120" i="13"/>
  <c r="AA121" i="13" s="1"/>
  <c r="BY120" i="13"/>
  <c r="BX120" i="13"/>
  <c r="BP120" i="13"/>
  <c r="AT121" i="13" s="1"/>
  <c r="BW120" i="13"/>
  <c r="BO120" i="13"/>
  <c r="AS121" i="13" s="1"/>
  <c r="BN120" i="13"/>
  <c r="H120" i="13"/>
  <c r="BB120" i="13"/>
  <c r="BE120" i="13" s="1"/>
  <c r="BD120" i="13"/>
  <c r="BG120" i="13" s="1"/>
  <c r="BJ120" i="13"/>
  <c r="S120" i="13"/>
  <c r="AB121" i="13" s="1"/>
  <c r="M120" i="13"/>
  <c r="J231" i="12"/>
  <c r="I331" i="7"/>
  <c r="J331" i="7"/>
  <c r="G331" i="7"/>
  <c r="K331" i="7"/>
  <c r="H331" i="7"/>
  <c r="BC120" i="13"/>
  <c r="BI120" i="13"/>
  <c r="K120" i="13" l="1"/>
  <c r="BK120" i="13"/>
  <c r="AR121" i="13"/>
  <c r="N120" i="13"/>
  <c r="P120" i="13"/>
  <c r="BH121" i="13"/>
  <c r="Q120" i="13"/>
  <c r="Z121" i="13" s="1"/>
  <c r="F331" i="7" s="1"/>
  <c r="K332" i="7" s="1"/>
  <c r="BA120" i="13"/>
  <c r="L331" i="7"/>
  <c r="G231" i="12" s="1"/>
  <c r="AW121" i="13"/>
  <c r="AK122" i="13" s="1"/>
  <c r="J121" i="13"/>
  <c r="BF120" i="13"/>
  <c r="J332" i="7" l="1"/>
  <c r="H332" i="7"/>
  <c r="G332" i="7"/>
  <c r="AU121" i="13"/>
  <c r="AI122" i="13" s="1"/>
  <c r="H121" i="13"/>
  <c r="BK121" i="13" s="1"/>
  <c r="AV121" i="13"/>
  <c r="AJ122" i="13" s="1"/>
  <c r="I121" i="13"/>
  <c r="H231" i="12"/>
  <c r="I231" i="12" s="1"/>
  <c r="I332" i="7"/>
  <c r="BD121" i="13"/>
  <c r="BG121" i="13" s="1"/>
  <c r="BJ121" i="13"/>
  <c r="S121" i="13"/>
  <c r="AB122" i="13" s="1"/>
  <c r="M121" i="13"/>
  <c r="L332" i="7" l="1"/>
  <c r="G232" i="12" s="1"/>
  <c r="P121" i="13"/>
  <c r="BO121" i="13"/>
  <c r="BN121" i="13"/>
  <c r="BY121" i="13"/>
  <c r="BX121" i="13"/>
  <c r="BP121" i="13"/>
  <c r="AT122" i="13" s="1"/>
  <c r="BW121" i="13"/>
  <c r="R121" i="13"/>
  <c r="AA122" i="13" s="1"/>
  <c r="L121" i="13"/>
  <c r="H232" i="12"/>
  <c r="I232" i="12" s="1"/>
  <c r="BB121" i="13"/>
  <c r="BE121" i="13" s="1"/>
  <c r="BA121" i="13"/>
  <c r="BH122" i="13"/>
  <c r="Q121" i="13"/>
  <c r="Z122" i="13" s="1"/>
  <c r="K121" i="13"/>
  <c r="BC121" i="13"/>
  <c r="BF121" i="13" s="1"/>
  <c r="BI121" i="13"/>
  <c r="J232" i="12"/>
  <c r="AR122" i="13" l="1"/>
  <c r="AS122" i="13"/>
  <c r="N121" i="13"/>
  <c r="O121" i="13"/>
  <c r="BW122" i="13"/>
  <c r="BP122" i="13"/>
  <c r="BO122" i="13"/>
  <c r="BN122" i="13"/>
  <c r="BX122" i="13"/>
  <c r="BY122" i="13"/>
  <c r="I122" i="13"/>
  <c r="J122" i="13"/>
  <c r="AW122" i="13"/>
  <c r="AK123" i="13" s="1"/>
  <c r="F332" i="7"/>
  <c r="AV122" i="13"/>
  <c r="AJ123" i="13" s="1"/>
  <c r="J233" i="12"/>
  <c r="H122" i="13"/>
  <c r="AU122" i="13"/>
  <c r="AI123" i="13" s="1"/>
  <c r="BK122" i="13" l="1"/>
  <c r="BB122" i="13"/>
  <c r="BE122" i="13" s="1"/>
  <c r="BA122" i="13"/>
  <c r="BC122" i="13"/>
  <c r="BF122" i="13" s="1"/>
  <c r="BI122" i="13"/>
  <c r="BD122" i="13"/>
  <c r="BG122" i="13" s="1"/>
  <c r="BJ122" i="13"/>
  <c r="S122" i="13"/>
  <c r="AB123" i="13" s="1"/>
  <c r="M122" i="13"/>
  <c r="BH123" i="13"/>
  <c r="Q122" i="13"/>
  <c r="Z123" i="13" s="1"/>
  <c r="K122" i="13"/>
  <c r="R122" i="13"/>
  <c r="AA123" i="13" s="1"/>
  <c r="L122" i="13"/>
  <c r="K333" i="7"/>
  <c r="J333" i="7"/>
  <c r="G333" i="7"/>
  <c r="H333" i="7"/>
  <c r="I333" i="7"/>
  <c r="AT123" i="13" l="1"/>
  <c r="AR123" i="13"/>
  <c r="H123" i="13" s="1"/>
  <c r="AS123" i="13"/>
  <c r="J123" i="13"/>
  <c r="P122" i="13"/>
  <c r="N122" i="13"/>
  <c r="O122" i="13"/>
  <c r="L333" i="7"/>
  <c r="G233" i="12" s="1"/>
  <c r="AW123" i="13"/>
  <c r="AK124" i="13" s="1"/>
  <c r="F333" i="7"/>
  <c r="H334" i="7" s="1"/>
  <c r="AU123" i="13" l="1"/>
  <c r="AI124" i="13" s="1"/>
  <c r="BC123" i="13"/>
  <c r="BF123" i="13" s="1"/>
  <c r="BI123" i="13"/>
  <c r="G334" i="7"/>
  <c r="I334" i="7"/>
  <c r="J334" i="7"/>
  <c r="I123" i="13"/>
  <c r="AV123" i="13"/>
  <c r="AJ124" i="13" s="1"/>
  <c r="BD123" i="13"/>
  <c r="BG123" i="13" s="1"/>
  <c r="BJ123" i="13"/>
  <c r="K334" i="7"/>
  <c r="Q123" i="13"/>
  <c r="Z124" i="13" s="1"/>
  <c r="K123" i="13"/>
  <c r="S123" i="13"/>
  <c r="AB124" i="13" s="1"/>
  <c r="M123" i="13"/>
  <c r="H233" i="12"/>
  <c r="I233" i="12" s="1"/>
  <c r="BB123" i="13"/>
  <c r="BE123" i="13" s="1"/>
  <c r="BA123" i="13"/>
  <c r="BK123" i="13" l="1"/>
  <c r="BH124" i="13" s="1"/>
  <c r="N123" i="13"/>
  <c r="P123" i="13"/>
  <c r="BY123" i="13"/>
  <c r="BO123" i="13"/>
  <c r="AS124" i="13" s="1"/>
  <c r="BX123" i="13"/>
  <c r="BW123" i="13"/>
  <c r="BP123" i="13"/>
  <c r="AT124" i="13" s="1"/>
  <c r="BN123" i="13"/>
  <c r="AR124" i="13" s="1"/>
  <c r="L334" i="7"/>
  <c r="G234" i="12" s="1"/>
  <c r="J234" i="12"/>
  <c r="R123" i="13"/>
  <c r="AA124" i="13" s="1"/>
  <c r="L123" i="13"/>
  <c r="AW124" i="13" l="1"/>
  <c r="AK125" i="13" s="1"/>
  <c r="O123" i="13"/>
  <c r="J124" i="13"/>
  <c r="M124" i="13" s="1"/>
  <c r="BC124" i="13"/>
  <c r="BF124" i="13" s="1"/>
  <c r="AV124" i="13"/>
  <c r="AJ125" i="13" s="1"/>
  <c r="I124" i="13"/>
  <c r="H234" i="12"/>
  <c r="I234" i="12" s="1"/>
  <c r="BD124" i="13"/>
  <c r="BG124" i="13" s="1"/>
  <c r="BJ124" i="13"/>
  <c r="AU124" i="13"/>
  <c r="AI125" i="13" s="1"/>
  <c r="H124" i="13"/>
  <c r="F334" i="7"/>
  <c r="BK124" i="13" l="1"/>
  <c r="S124" i="13"/>
  <c r="AB125" i="13" s="1"/>
  <c r="P124" i="13"/>
  <c r="BN124" i="13"/>
  <c r="BY124" i="13"/>
  <c r="BX124" i="13"/>
  <c r="BW124" i="13"/>
  <c r="BP124" i="13"/>
  <c r="AT125" i="13" s="1"/>
  <c r="BO124" i="13"/>
  <c r="AS125" i="13" s="1"/>
  <c r="BI124" i="13"/>
  <c r="R124" i="13"/>
  <c r="AA125" i="13" s="1"/>
  <c r="L124" i="13"/>
  <c r="BB124" i="13"/>
  <c r="BE124" i="13" s="1"/>
  <c r="BA124" i="13"/>
  <c r="Q124" i="13"/>
  <c r="Z125" i="13" s="1"/>
  <c r="BH125" i="13"/>
  <c r="K124" i="13"/>
  <c r="H335" i="7"/>
  <c r="J335" i="7"/>
  <c r="K335" i="7"/>
  <c r="I335" i="7"/>
  <c r="G335" i="7"/>
  <c r="J235" i="12"/>
  <c r="AR125" i="13" l="1"/>
  <c r="N124" i="13"/>
  <c r="O124" i="13"/>
  <c r="F335" i="7"/>
  <c r="K336" i="7" s="1"/>
  <c r="AW125" i="13"/>
  <c r="AK126" i="13" s="1"/>
  <c r="J125" i="13"/>
  <c r="AV125" i="13"/>
  <c r="AJ126" i="13" s="1"/>
  <c r="I125" i="13"/>
  <c r="L335" i="7"/>
  <c r="G235" i="12" s="1"/>
  <c r="I336" i="7" l="1"/>
  <c r="G336" i="7"/>
  <c r="BA125" i="13"/>
  <c r="BB125" i="13"/>
  <c r="BE125" i="13" s="1"/>
  <c r="H336" i="7"/>
  <c r="J336" i="7"/>
  <c r="H125" i="13"/>
  <c r="AU125" i="13"/>
  <c r="AI126" i="13" s="1"/>
  <c r="R125" i="13"/>
  <c r="AA126" i="13" s="1"/>
  <c r="L125" i="13"/>
  <c r="H235" i="12"/>
  <c r="I235" i="12" s="1"/>
  <c r="BD125" i="13"/>
  <c r="BG125" i="13" s="1"/>
  <c r="BJ125" i="13"/>
  <c r="BC125" i="13"/>
  <c r="BF125" i="13" s="1"/>
  <c r="BI125" i="13"/>
  <c r="S125" i="13"/>
  <c r="AB126" i="13" s="1"/>
  <c r="M125" i="13"/>
  <c r="BK125" i="13" l="1"/>
  <c r="BH126" i="13" s="1"/>
  <c r="O125" i="13"/>
  <c r="P125" i="13"/>
  <c r="BX125" i="13"/>
  <c r="BO125" i="13"/>
  <c r="AS126" i="13" s="1"/>
  <c r="BW125" i="13"/>
  <c r="BP125" i="13"/>
  <c r="AT126" i="13" s="1"/>
  <c r="BN125" i="13"/>
  <c r="AR126" i="13" s="1"/>
  <c r="BY125" i="13"/>
  <c r="L336" i="7"/>
  <c r="G236" i="12" s="1"/>
  <c r="H236" i="12" s="1"/>
  <c r="I236" i="12" s="1"/>
  <c r="K125" i="13"/>
  <c r="Q125" i="13"/>
  <c r="Z126" i="13" s="1"/>
  <c r="F336" i="7" s="1"/>
  <c r="J236" i="12"/>
  <c r="N125" i="13" l="1"/>
  <c r="AU126" i="13"/>
  <c r="AI127" i="13" s="1"/>
  <c r="H126" i="13"/>
  <c r="BW126" i="13"/>
  <c r="BY126" i="13"/>
  <c r="BP126" i="13"/>
  <c r="BX126" i="13"/>
  <c r="BO126" i="13"/>
  <c r="BN126" i="13"/>
  <c r="I126" i="13"/>
  <c r="AV126" i="13"/>
  <c r="AJ127" i="13" s="1"/>
  <c r="J126" i="13"/>
  <c r="AW126" i="13"/>
  <c r="AK127" i="13" s="1"/>
  <c r="J237" i="12"/>
  <c r="J337" i="7"/>
  <c r="G337" i="7"/>
  <c r="H337" i="7"/>
  <c r="I337" i="7"/>
  <c r="K337" i="7"/>
  <c r="BB126" i="13"/>
  <c r="BE126" i="13" s="1"/>
  <c r="Q126" i="13" l="1"/>
  <c r="Z127" i="13" s="1"/>
  <c r="BK126" i="13"/>
  <c r="AR127" i="13"/>
  <c r="K126" i="13"/>
  <c r="N126" i="13" s="1"/>
  <c r="BD126" i="13"/>
  <c r="BG126" i="13" s="1"/>
  <c r="BJ126" i="13"/>
  <c r="S126" i="13"/>
  <c r="AB127" i="13" s="1"/>
  <c r="M126" i="13"/>
  <c r="R126" i="13"/>
  <c r="AA127" i="13" s="1"/>
  <c r="L126" i="13"/>
  <c r="BH127" i="13"/>
  <c r="BA126" i="13"/>
  <c r="BC126" i="13"/>
  <c r="BF126" i="13" s="1"/>
  <c r="BI126" i="13"/>
  <c r="L337" i="7"/>
  <c r="G237" i="12" s="1"/>
  <c r="AT127" i="13" l="1"/>
  <c r="AS127" i="13"/>
  <c r="J127" i="13"/>
  <c r="O126" i="13"/>
  <c r="P126" i="13"/>
  <c r="F337" i="7"/>
  <c r="H237" i="12"/>
  <c r="I237" i="12" s="1"/>
  <c r="BB127" i="13"/>
  <c r="BE127" i="13" s="1"/>
  <c r="H127" i="13"/>
  <c r="AU127" i="13"/>
  <c r="AI128" i="13" s="1"/>
  <c r="AW127" i="13" l="1"/>
  <c r="AK128" i="13" s="1"/>
  <c r="BN127" i="13"/>
  <c r="AR128" i="13" s="1"/>
  <c r="BY127" i="13"/>
  <c r="BX127" i="13"/>
  <c r="BP127" i="13"/>
  <c r="BO127" i="13"/>
  <c r="BW127" i="13"/>
  <c r="I127" i="13"/>
  <c r="AV127" i="13"/>
  <c r="AJ128" i="13" s="1"/>
  <c r="Q127" i="13"/>
  <c r="Z128" i="13" s="1"/>
  <c r="K127" i="13"/>
  <c r="K338" i="7"/>
  <c r="J338" i="7"/>
  <c r="I338" i="7"/>
  <c r="G338" i="7"/>
  <c r="H338" i="7"/>
  <c r="BD127" i="13"/>
  <c r="BG127" i="13" s="1"/>
  <c r="BJ127" i="13"/>
  <c r="J238" i="12"/>
  <c r="S127" i="13"/>
  <c r="AB128" i="13" s="1"/>
  <c r="M127" i="13"/>
  <c r="BK127" i="13" l="1"/>
  <c r="BH128" i="13" s="1"/>
  <c r="AT128" i="13"/>
  <c r="P127" i="13"/>
  <c r="N127" i="13"/>
  <c r="BC127" i="13"/>
  <c r="BF127" i="13" s="1"/>
  <c r="BI127" i="13"/>
  <c r="BA127" i="13"/>
  <c r="BB128" i="13"/>
  <c r="BE128" i="13" s="1"/>
  <c r="AU128" i="13"/>
  <c r="AI129" i="13" s="1"/>
  <c r="H128" i="13"/>
  <c r="L338" i="7"/>
  <c r="G238" i="12" s="1"/>
  <c r="R127" i="13"/>
  <c r="AA128" i="13" s="1"/>
  <c r="L127" i="13"/>
  <c r="AS128" i="13" l="1"/>
  <c r="AV128" i="13" s="1"/>
  <c r="AJ129" i="13" s="1"/>
  <c r="O127" i="13"/>
  <c r="J128" i="13"/>
  <c r="S128" i="13" s="1"/>
  <c r="AB129" i="13" s="1"/>
  <c r="AW128" i="13"/>
  <c r="AK129" i="13" s="1"/>
  <c r="F338" i="7"/>
  <c r="BD128" i="13"/>
  <c r="BG128" i="13" s="1"/>
  <c r="BJ128" i="13"/>
  <c r="Q128" i="13"/>
  <c r="Z129" i="13" s="1"/>
  <c r="K128" i="13"/>
  <c r="H238" i="12"/>
  <c r="I238" i="12" s="1"/>
  <c r="I128" i="13" l="1"/>
  <c r="N128" i="13"/>
  <c r="BP128" i="13"/>
  <c r="AT129" i="13" s="1"/>
  <c r="BW128" i="13"/>
  <c r="BY128" i="13"/>
  <c r="BX128" i="13"/>
  <c r="BO128" i="13"/>
  <c r="AS129" i="13" s="1"/>
  <c r="BN128" i="13"/>
  <c r="AR129" i="13" s="1"/>
  <c r="M128" i="13"/>
  <c r="J239" i="12"/>
  <c r="BC128" i="13"/>
  <c r="BF128" i="13" s="1"/>
  <c r="BI128" i="13"/>
  <c r="BA128" i="13"/>
  <c r="BB129" i="13"/>
  <c r="R128" i="13"/>
  <c r="AA129" i="13" s="1"/>
  <c r="L128" i="13"/>
  <c r="G339" i="7"/>
  <c r="K339" i="7"/>
  <c r="I339" i="7"/>
  <c r="H339" i="7"/>
  <c r="J339" i="7"/>
  <c r="BK128" i="13" l="1"/>
  <c r="BH129" i="13" s="1"/>
  <c r="H129" i="13"/>
  <c r="P128" i="13"/>
  <c r="O128" i="13"/>
  <c r="AU129" i="13"/>
  <c r="AI130" i="13" s="1"/>
  <c r="BE129" i="13"/>
  <c r="L339" i="7"/>
  <c r="G239" i="12" s="1"/>
  <c r="AW129" i="13"/>
  <c r="AK130" i="13" s="1"/>
  <c r="J129" i="13"/>
  <c r="F339" i="7"/>
  <c r="Q129" i="13" l="1"/>
  <c r="Z130" i="13" s="1"/>
  <c r="K129" i="13"/>
  <c r="N129" i="13" s="1"/>
  <c r="AV129" i="13"/>
  <c r="AJ130" i="13" s="1"/>
  <c r="I129" i="13"/>
  <c r="BK129" i="13" s="1"/>
  <c r="S129" i="13"/>
  <c r="AB130" i="13" s="1"/>
  <c r="M129" i="13"/>
  <c r="H239" i="12"/>
  <c r="I239" i="12" s="1"/>
  <c r="K340" i="7"/>
  <c r="I340" i="7"/>
  <c r="H340" i="7"/>
  <c r="G340" i="7"/>
  <c r="BD129" i="13"/>
  <c r="BG129" i="13" s="1"/>
  <c r="BJ129" i="13"/>
  <c r="J340" i="7"/>
  <c r="P129" i="13" l="1"/>
  <c r="BX129" i="13"/>
  <c r="BO129" i="13"/>
  <c r="BN129" i="13"/>
  <c r="AR130" i="13" s="1"/>
  <c r="BW129" i="13"/>
  <c r="BP129" i="13"/>
  <c r="AT130" i="13" s="1"/>
  <c r="BY129" i="13"/>
  <c r="J240" i="12"/>
  <c r="L340" i="7"/>
  <c r="G240" i="12" s="1"/>
  <c r="R129" i="13"/>
  <c r="AA130" i="13" s="1"/>
  <c r="L129" i="13"/>
  <c r="BH130" i="13"/>
  <c r="BC129" i="13"/>
  <c r="BF129" i="13" s="1"/>
  <c r="BI129" i="13"/>
  <c r="BA129" i="13"/>
  <c r="AS130" i="13" l="1"/>
  <c r="O129" i="13"/>
  <c r="H130" i="13"/>
  <c r="AU130" i="13"/>
  <c r="AI131" i="13" s="1"/>
  <c r="BC130" i="13"/>
  <c r="BF130" i="13" s="1"/>
  <c r="I130" i="13"/>
  <c r="AV130" i="13"/>
  <c r="AJ131" i="13" s="1"/>
  <c r="J130" i="13"/>
  <c r="AW130" i="13"/>
  <c r="AK131" i="13" s="1"/>
  <c r="H240" i="12"/>
  <c r="I240" i="12" s="1"/>
  <c r="F340" i="7"/>
  <c r="BK130" i="13" l="1"/>
  <c r="Q130" i="13"/>
  <c r="Z131" i="13" s="1"/>
  <c r="K130" i="13"/>
  <c r="BW130" i="13"/>
  <c r="BP130" i="13"/>
  <c r="AT131" i="13" s="1"/>
  <c r="BY130" i="13"/>
  <c r="BX130" i="13"/>
  <c r="BO130" i="13"/>
  <c r="AS131" i="13" s="1"/>
  <c r="BN130" i="13"/>
  <c r="BI130" i="13"/>
  <c r="BD130" i="13"/>
  <c r="BG130" i="13" s="1"/>
  <c r="BJ130" i="13"/>
  <c r="H341" i="7"/>
  <c r="J341" i="7"/>
  <c r="I341" i="7"/>
  <c r="K341" i="7"/>
  <c r="G341" i="7"/>
  <c r="S130" i="13"/>
  <c r="AB131" i="13" s="1"/>
  <c r="M130" i="13"/>
  <c r="R130" i="13"/>
  <c r="AA131" i="13" s="1"/>
  <c r="L130" i="13"/>
  <c r="BH131" i="13"/>
  <c r="BB130" i="13"/>
  <c r="BA130" i="13"/>
  <c r="J241" i="12"/>
  <c r="AR131" i="13" l="1"/>
  <c r="O130" i="13"/>
  <c r="P130" i="13"/>
  <c r="N130" i="13"/>
  <c r="BE130" i="13"/>
  <c r="F341" i="7"/>
  <c r="J131" i="13"/>
  <c r="AW131" i="13"/>
  <c r="AK132" i="13" s="1"/>
  <c r="I131" i="13"/>
  <c r="AV131" i="13"/>
  <c r="AJ132" i="13" s="1"/>
  <c r="L341" i="7"/>
  <c r="G241" i="12" s="1"/>
  <c r="H342" i="7" l="1"/>
  <c r="H131" i="13"/>
  <c r="BK131" i="13" s="1"/>
  <c r="AU131" i="13"/>
  <c r="AI132" i="13" s="1"/>
  <c r="J342" i="7"/>
  <c r="R131" i="13"/>
  <c r="AA132" i="13" s="1"/>
  <c r="L131" i="13"/>
  <c r="BD131" i="13"/>
  <c r="BG131" i="13" s="1"/>
  <c r="BJ131" i="13"/>
  <c r="G342" i="7"/>
  <c r="K342" i="7"/>
  <c r="S131" i="13"/>
  <c r="AB132" i="13" s="1"/>
  <c r="M131" i="13"/>
  <c r="H241" i="12"/>
  <c r="I241" i="12" s="1"/>
  <c r="I342" i="7"/>
  <c r="BC131" i="13"/>
  <c r="BF131" i="13" s="1"/>
  <c r="BI131" i="13"/>
  <c r="P131" i="13" l="1"/>
  <c r="O131" i="13"/>
  <c r="BN131" i="13"/>
  <c r="AR132" i="13" s="1"/>
  <c r="BY131" i="13"/>
  <c r="BX131" i="13"/>
  <c r="BW131" i="13"/>
  <c r="BP131" i="13"/>
  <c r="AT132" i="13" s="1"/>
  <c r="BO131" i="13"/>
  <c r="AS132" i="13" s="1"/>
  <c r="L342" i="7"/>
  <c r="G242" i="12" s="1"/>
  <c r="J242" i="12"/>
  <c r="BB131" i="13"/>
  <c r="BE131" i="13" s="1"/>
  <c r="BA131" i="13"/>
  <c r="BH132" i="13"/>
  <c r="Q131" i="13"/>
  <c r="Z132" i="13" s="1"/>
  <c r="K131" i="13"/>
  <c r="AV132" i="13" l="1"/>
  <c r="AJ133" i="13" s="1"/>
  <c r="N131" i="13"/>
  <c r="I132" i="13"/>
  <c r="L132" i="13" s="1"/>
  <c r="AU132" i="13"/>
  <c r="AI133" i="13" s="1"/>
  <c r="AW132" i="13"/>
  <c r="AK133" i="13" s="1"/>
  <c r="J132" i="13"/>
  <c r="F342" i="7"/>
  <c r="H242" i="12"/>
  <c r="I242" i="12" s="1"/>
  <c r="R132" i="13" l="1"/>
  <c r="AA133" i="13" s="1"/>
  <c r="O132" i="13"/>
  <c r="BP132" i="13"/>
  <c r="BX132" i="13"/>
  <c r="BY132" i="13"/>
  <c r="BW132" i="13"/>
  <c r="BO132" i="13"/>
  <c r="AS133" i="13" s="1"/>
  <c r="BN132" i="13"/>
  <c r="H132" i="13"/>
  <c r="Q132" i="13" s="1"/>
  <c r="Z133" i="13" s="1"/>
  <c r="I343" i="7"/>
  <c r="G343" i="7"/>
  <c r="H343" i="7"/>
  <c r="J343" i="7"/>
  <c r="K343" i="7"/>
  <c r="BB132" i="13"/>
  <c r="BE132" i="13" s="1"/>
  <c r="BA132" i="13"/>
  <c r="BC132" i="13"/>
  <c r="BI132" i="13"/>
  <c r="J243" i="12"/>
  <c r="S132" i="13"/>
  <c r="AB133" i="13" s="1"/>
  <c r="M132" i="13"/>
  <c r="BD132" i="13"/>
  <c r="BG132" i="13" s="1"/>
  <c r="BJ132" i="13"/>
  <c r="K132" i="13" l="1"/>
  <c r="BK132" i="13"/>
  <c r="BH133" i="13" s="1"/>
  <c r="AT133" i="13"/>
  <c r="AR133" i="13"/>
  <c r="H133" i="13" s="1"/>
  <c r="P132" i="13"/>
  <c r="N132" i="13"/>
  <c r="L343" i="7"/>
  <c r="G243" i="12" s="1"/>
  <c r="F343" i="7"/>
  <c r="H344" i="7" s="1"/>
  <c r="BF132" i="13"/>
  <c r="AU133" i="13" l="1"/>
  <c r="AI134" i="13" s="1"/>
  <c r="AW133" i="13"/>
  <c r="AK134" i="13" s="1"/>
  <c r="J133" i="13"/>
  <c r="Q133" i="13"/>
  <c r="Z134" i="13" s="1"/>
  <c r="K133" i="13"/>
  <c r="I344" i="7"/>
  <c r="K344" i="7"/>
  <c r="G344" i="7"/>
  <c r="BB133" i="13"/>
  <c r="BE133" i="13" s="1"/>
  <c r="H243" i="12"/>
  <c r="I243" i="12" s="1"/>
  <c r="AV133" i="13"/>
  <c r="AJ134" i="13" s="1"/>
  <c r="I133" i="13"/>
  <c r="J344" i="7"/>
  <c r="BK133" i="13" l="1"/>
  <c r="BH134" i="13" s="1"/>
  <c r="N133" i="13"/>
  <c r="BX133" i="13"/>
  <c r="BO133" i="13"/>
  <c r="BN133" i="13"/>
  <c r="AR134" i="13" s="1"/>
  <c r="BY133" i="13"/>
  <c r="BW133" i="13"/>
  <c r="BP133" i="13"/>
  <c r="BB134" i="13"/>
  <c r="S133" i="13"/>
  <c r="AB134" i="13" s="1"/>
  <c r="M133" i="13"/>
  <c r="J244" i="12"/>
  <c r="R133" i="13"/>
  <c r="AA134" i="13" s="1"/>
  <c r="L133" i="13"/>
  <c r="BD133" i="13"/>
  <c r="BG133" i="13" s="1"/>
  <c r="BJ133" i="13"/>
  <c r="BC133" i="13"/>
  <c r="BF133" i="13" s="1"/>
  <c r="BI133" i="13"/>
  <c r="BA133" i="13"/>
  <c r="L344" i="7"/>
  <c r="G244" i="12" s="1"/>
  <c r="AT134" i="13" l="1"/>
  <c r="AS134" i="13"/>
  <c r="O133" i="13"/>
  <c r="P133" i="13"/>
  <c r="BE134" i="13"/>
  <c r="AU134" i="13"/>
  <c r="AI135" i="13" s="1"/>
  <c r="H134" i="13"/>
  <c r="F344" i="7"/>
  <c r="I345" i="7" s="1"/>
  <c r="J134" i="13"/>
  <c r="AW134" i="13"/>
  <c r="AK135" i="13" s="1"/>
  <c r="H244" i="12"/>
  <c r="I244" i="12" s="1"/>
  <c r="Q134" i="13" l="1"/>
  <c r="Z135" i="13" s="1"/>
  <c r="K134" i="13"/>
  <c r="BW134" i="13"/>
  <c r="BP134" i="13"/>
  <c r="BY134" i="13"/>
  <c r="BX134" i="13"/>
  <c r="BO134" i="13"/>
  <c r="BN134" i="13"/>
  <c r="AR135" i="13" s="1"/>
  <c r="G345" i="7"/>
  <c r="K345" i="7"/>
  <c r="H345" i="7"/>
  <c r="J345" i="7"/>
  <c r="BD134" i="13"/>
  <c r="BG134" i="13" s="1"/>
  <c r="BJ134" i="13"/>
  <c r="S134" i="13"/>
  <c r="AB135" i="13" s="1"/>
  <c r="M134" i="13"/>
  <c r="I134" i="13"/>
  <c r="BK134" i="13" s="1"/>
  <c r="AV134" i="13"/>
  <c r="AJ135" i="13" s="1"/>
  <c r="J245" i="12"/>
  <c r="AT135" i="13" l="1"/>
  <c r="P134" i="13"/>
  <c r="N134" i="13"/>
  <c r="H135" i="13"/>
  <c r="AU135" i="13"/>
  <c r="AI136" i="13" s="1"/>
  <c r="L345" i="7"/>
  <c r="G245" i="12" s="1"/>
  <c r="H245" i="12" s="1"/>
  <c r="I245" i="12" s="1"/>
  <c r="R134" i="13"/>
  <c r="AA135" i="13" s="1"/>
  <c r="L134" i="13"/>
  <c r="BH135" i="13"/>
  <c r="BC134" i="13"/>
  <c r="BF134" i="13" s="1"/>
  <c r="BI134" i="13"/>
  <c r="BA134" i="13"/>
  <c r="Q135" i="13" l="1"/>
  <c r="AS135" i="13"/>
  <c r="O134" i="13"/>
  <c r="K135" i="13"/>
  <c r="J246" i="12"/>
  <c r="BN135" i="13"/>
  <c r="BY135" i="13"/>
  <c r="BX135" i="13"/>
  <c r="BW135" i="13"/>
  <c r="BP135" i="13"/>
  <c r="BO135" i="13"/>
  <c r="J135" i="13"/>
  <c r="AW135" i="13"/>
  <c r="AK136" i="13" s="1"/>
  <c r="Z136" i="13"/>
  <c r="F345" i="7"/>
  <c r="N135" i="13" l="1"/>
  <c r="BD135" i="13"/>
  <c r="BG135" i="13" s="1"/>
  <c r="BJ135" i="13"/>
  <c r="BC135" i="13"/>
  <c r="BF135" i="13" s="1"/>
  <c r="BI135" i="13"/>
  <c r="I135" i="13"/>
  <c r="BK135" i="13" s="1"/>
  <c r="AV135" i="13"/>
  <c r="AJ136" i="13" s="1"/>
  <c r="BB135" i="13"/>
  <c r="AR136" i="13" s="1"/>
  <c r="BA135" i="13"/>
  <c r="I346" i="7"/>
  <c r="H346" i="7"/>
  <c r="J346" i="7"/>
  <c r="G346" i="7"/>
  <c r="K346" i="7"/>
  <c r="S135" i="13"/>
  <c r="AB136" i="13" s="1"/>
  <c r="M135" i="13"/>
  <c r="AS136" i="13" l="1"/>
  <c r="AT136" i="13"/>
  <c r="J136" i="13" s="1"/>
  <c r="P135" i="13"/>
  <c r="R135" i="13"/>
  <c r="AA136" i="13" s="1"/>
  <c r="L135" i="13"/>
  <c r="BH136" i="13"/>
  <c r="BE135" i="13"/>
  <c r="L346" i="7"/>
  <c r="G246" i="12" s="1"/>
  <c r="AW136" i="13" l="1"/>
  <c r="AK137" i="13" s="1"/>
  <c r="O135" i="13"/>
  <c r="S136" i="13"/>
  <c r="M136" i="13"/>
  <c r="I136" i="13"/>
  <c r="AV136" i="13"/>
  <c r="AJ137" i="13" s="1"/>
  <c r="F346" i="7"/>
  <c r="H246" i="12"/>
  <c r="I246" i="12" s="1"/>
  <c r="AU136" i="13"/>
  <c r="AI137" i="13" s="1"/>
  <c r="H136" i="13"/>
  <c r="BK136" i="13" l="1"/>
  <c r="P136" i="13"/>
  <c r="BP136" i="13"/>
  <c r="BN136" i="13"/>
  <c r="BY136" i="13"/>
  <c r="BX136" i="13"/>
  <c r="BW136" i="13"/>
  <c r="BO136" i="13"/>
  <c r="AS137" i="13" s="1"/>
  <c r="Q136" i="13"/>
  <c r="Z137" i="13" s="1"/>
  <c r="BH137" i="13"/>
  <c r="K136" i="13"/>
  <c r="BC136" i="13"/>
  <c r="BF136" i="13" s="1"/>
  <c r="BI136" i="13"/>
  <c r="BD136" i="13"/>
  <c r="BJ136" i="13"/>
  <c r="R136" i="13"/>
  <c r="AA137" i="13" s="1"/>
  <c r="L136" i="13"/>
  <c r="I347" i="7"/>
  <c r="G347" i="7"/>
  <c r="K347" i="7"/>
  <c r="J347" i="7"/>
  <c r="H347" i="7"/>
  <c r="AB137" i="13"/>
  <c r="J247" i="12"/>
  <c r="BB136" i="13"/>
  <c r="BE136" i="13" s="1"/>
  <c r="BA136" i="13"/>
  <c r="AR137" i="13" l="1"/>
  <c r="AT137" i="13"/>
  <c r="N136" i="13"/>
  <c r="O136" i="13"/>
  <c r="F347" i="7"/>
  <c r="J348" i="7" s="1"/>
  <c r="BG136" i="13"/>
  <c r="AV137" i="13"/>
  <c r="AJ138" i="13" s="1"/>
  <c r="I137" i="13"/>
  <c r="L347" i="7"/>
  <c r="G247" i="12" s="1"/>
  <c r="I348" i="7" l="1"/>
  <c r="H348" i="7"/>
  <c r="G348" i="7"/>
  <c r="K348" i="7"/>
  <c r="AU137" i="13"/>
  <c r="AI138" i="13" s="1"/>
  <c r="H137" i="13"/>
  <c r="BC137" i="13"/>
  <c r="BF137" i="13" s="1"/>
  <c r="BI137" i="13"/>
  <c r="R137" i="13"/>
  <c r="AA138" i="13" s="1"/>
  <c r="L137" i="13"/>
  <c r="AW137" i="13"/>
  <c r="AK138" i="13" s="1"/>
  <c r="J137" i="13"/>
  <c r="H247" i="12"/>
  <c r="I247" i="12" s="1"/>
  <c r="BK137" i="13" l="1"/>
  <c r="L348" i="7"/>
  <c r="G248" i="12" s="1"/>
  <c r="H248" i="12" s="1"/>
  <c r="I248" i="12" s="1"/>
  <c r="O137" i="13"/>
  <c r="BX137" i="13"/>
  <c r="BO137" i="13"/>
  <c r="AS138" i="13" s="1"/>
  <c r="BN137" i="13"/>
  <c r="AR138" i="13" s="1"/>
  <c r="BY137" i="13"/>
  <c r="BW137" i="13"/>
  <c r="BP137" i="13"/>
  <c r="BD137" i="13"/>
  <c r="BG137" i="13" s="1"/>
  <c r="BJ137" i="13"/>
  <c r="BB137" i="13"/>
  <c r="BE137" i="13" s="1"/>
  <c r="BA137" i="13"/>
  <c r="S137" i="13"/>
  <c r="AB138" i="13" s="1"/>
  <c r="M137" i="13"/>
  <c r="Q137" i="13"/>
  <c r="Z138" i="13" s="1"/>
  <c r="BH138" i="13"/>
  <c r="K137" i="13"/>
  <c r="J248" i="12"/>
  <c r="AT138" i="13" l="1"/>
  <c r="P137" i="13"/>
  <c r="N137" i="13"/>
  <c r="BW138" i="13"/>
  <c r="BP138" i="13"/>
  <c r="BN138" i="13"/>
  <c r="BY138" i="13"/>
  <c r="BO138" i="13"/>
  <c r="BX138" i="13"/>
  <c r="J138" i="13"/>
  <c r="AW138" i="13"/>
  <c r="AK139" i="13" s="1"/>
  <c r="F348" i="7"/>
  <c r="J249" i="12"/>
  <c r="I138" i="13"/>
  <c r="AV138" i="13"/>
  <c r="AJ139" i="13" s="1"/>
  <c r="BB138" i="13" l="1"/>
  <c r="BE138" i="13" s="1"/>
  <c r="BA138" i="13"/>
  <c r="G349" i="7"/>
  <c r="K349" i="7"/>
  <c r="H349" i="7"/>
  <c r="I349" i="7"/>
  <c r="J349" i="7"/>
  <c r="S138" i="13"/>
  <c r="AB139" i="13" s="1"/>
  <c r="M138" i="13"/>
  <c r="BD138" i="13"/>
  <c r="BG138" i="13" s="1"/>
  <c r="BJ138" i="13"/>
  <c r="H138" i="13"/>
  <c r="BK138" i="13" s="1"/>
  <c r="AU138" i="13"/>
  <c r="AI139" i="13" s="1"/>
  <c r="AR139" i="13" s="1"/>
  <c r="R138" i="13"/>
  <c r="AA139" i="13" s="1"/>
  <c r="L138" i="13"/>
  <c r="BC138" i="13"/>
  <c r="BF138" i="13" s="1"/>
  <c r="BI138" i="13"/>
  <c r="AS139" i="13" l="1"/>
  <c r="AT139" i="13"/>
  <c r="O138" i="13"/>
  <c r="P138" i="13"/>
  <c r="L349" i="7"/>
  <c r="G249" i="12" s="1"/>
  <c r="BH139" i="13"/>
  <c r="Q138" i="13"/>
  <c r="Z139" i="13" s="1"/>
  <c r="K138" i="13"/>
  <c r="N138" i="13" l="1"/>
  <c r="J139" i="13"/>
  <c r="AW139" i="13"/>
  <c r="AK140" i="13" s="1"/>
  <c r="F349" i="7"/>
  <c r="H249" i="12"/>
  <c r="I249" i="12" s="1"/>
  <c r="H139" i="13"/>
  <c r="AU139" i="13"/>
  <c r="AI140" i="13" s="1"/>
  <c r="I139" i="13"/>
  <c r="AV139" i="13"/>
  <c r="AJ140" i="13" s="1"/>
  <c r="BK139" i="13" l="1"/>
  <c r="BN139" i="13"/>
  <c r="BY139" i="13"/>
  <c r="BX139" i="13"/>
  <c r="BO139" i="13"/>
  <c r="AS140" i="13" s="1"/>
  <c r="BW139" i="13"/>
  <c r="BP139" i="13"/>
  <c r="R139" i="13"/>
  <c r="AA140" i="13" s="1"/>
  <c r="L139" i="13"/>
  <c r="BC139" i="13"/>
  <c r="BF139" i="13" s="1"/>
  <c r="BI139" i="13"/>
  <c r="G350" i="7"/>
  <c r="K350" i="7"/>
  <c r="J350" i="7"/>
  <c r="H350" i="7"/>
  <c r="I350" i="7"/>
  <c r="J250" i="12"/>
  <c r="BD139" i="13"/>
  <c r="BG139" i="13" s="1"/>
  <c r="BJ139" i="13"/>
  <c r="BH140" i="13"/>
  <c r="Q139" i="13"/>
  <c r="Z140" i="13" s="1"/>
  <c r="K139" i="13"/>
  <c r="BB139" i="13"/>
  <c r="BE139" i="13" s="1"/>
  <c r="BA139" i="13"/>
  <c r="S139" i="13"/>
  <c r="AB140" i="13" s="1"/>
  <c r="M139" i="13"/>
  <c r="AR140" i="13" l="1"/>
  <c r="AT140" i="13"/>
  <c r="J140" i="13" s="1"/>
  <c r="P139" i="13"/>
  <c r="N139" i="13"/>
  <c r="O139" i="13"/>
  <c r="F350" i="7"/>
  <c r="J351" i="7" s="1"/>
  <c r="AU140" i="13"/>
  <c r="AI141" i="13" s="1"/>
  <c r="H140" i="13"/>
  <c r="L350" i="7"/>
  <c r="G250" i="12" s="1"/>
  <c r="AW140" i="13" l="1"/>
  <c r="AK141" i="13" s="1"/>
  <c r="H351" i="7"/>
  <c r="K351" i="7"/>
  <c r="G351" i="7"/>
  <c r="I351" i="7"/>
  <c r="BC140" i="13"/>
  <c r="BF140" i="13" s="1"/>
  <c r="BI140" i="13"/>
  <c r="H250" i="12"/>
  <c r="I250" i="12" s="1"/>
  <c r="BD140" i="13"/>
  <c r="BG140" i="13" s="1"/>
  <c r="BJ140" i="13"/>
  <c r="Q140" i="13"/>
  <c r="Z141" i="13" s="1"/>
  <c r="K140" i="13"/>
  <c r="I140" i="13"/>
  <c r="BK140" i="13" s="1"/>
  <c r="AV140" i="13"/>
  <c r="AJ141" i="13" s="1"/>
  <c r="S140" i="13"/>
  <c r="AB141" i="13" s="1"/>
  <c r="M140" i="13"/>
  <c r="BB140" i="13"/>
  <c r="BE140" i="13" s="1"/>
  <c r="BA140" i="13"/>
  <c r="L351" i="7" l="1"/>
  <c r="G251" i="12" s="1"/>
  <c r="N140" i="13"/>
  <c r="P140" i="13"/>
  <c r="BP140" i="13"/>
  <c r="AT141" i="13" s="1"/>
  <c r="BO140" i="13"/>
  <c r="AS141" i="13" s="1"/>
  <c r="BN140" i="13"/>
  <c r="AR141" i="13" s="1"/>
  <c r="BY140" i="13"/>
  <c r="BX140" i="13"/>
  <c r="BW140" i="13"/>
  <c r="J251" i="12"/>
  <c r="H251" i="12"/>
  <c r="I251" i="12" s="1"/>
  <c r="R140" i="13"/>
  <c r="AA141" i="13" s="1"/>
  <c r="L140" i="13"/>
  <c r="BH141" i="13"/>
  <c r="AW141" i="13" l="1"/>
  <c r="AK142" i="13" s="1"/>
  <c r="AU141" i="13"/>
  <c r="AI142" i="13" s="1"/>
  <c r="O140" i="13"/>
  <c r="J141" i="13"/>
  <c r="S141" i="13" s="1"/>
  <c r="BX141" i="13"/>
  <c r="BO141" i="13"/>
  <c r="BN141" i="13"/>
  <c r="BY141" i="13"/>
  <c r="BW141" i="13"/>
  <c r="BP141" i="13"/>
  <c r="H141" i="13"/>
  <c r="F351" i="7"/>
  <c r="I352" i="7" s="1"/>
  <c r="AV141" i="13"/>
  <c r="AJ142" i="13" s="1"/>
  <c r="I141" i="13"/>
  <c r="J252" i="12"/>
  <c r="BK141" i="13" l="1"/>
  <c r="M141" i="13"/>
  <c r="P141" i="13" s="1"/>
  <c r="BH142" i="13"/>
  <c r="K352" i="7"/>
  <c r="K141" i="13"/>
  <c r="Q141" i="13"/>
  <c r="Z142" i="13" s="1"/>
  <c r="J352" i="7"/>
  <c r="G352" i="7"/>
  <c r="H352" i="7"/>
  <c r="R141" i="13"/>
  <c r="AA142" i="13" s="1"/>
  <c r="L141" i="13"/>
  <c r="AB142" i="13"/>
  <c r="BC141" i="13"/>
  <c r="BF141" i="13" s="1"/>
  <c r="BI141" i="13"/>
  <c r="BD141" i="13"/>
  <c r="AT142" i="13" s="1"/>
  <c r="BJ141" i="13"/>
  <c r="BB141" i="13"/>
  <c r="AR142" i="13" s="1"/>
  <c r="BA141" i="13"/>
  <c r="AS142" i="13" l="1"/>
  <c r="N141" i="13"/>
  <c r="O141" i="13"/>
  <c r="L352" i="7"/>
  <c r="G252" i="12" s="1"/>
  <c r="H252" i="12" s="1"/>
  <c r="I252" i="12" s="1"/>
  <c r="BG141" i="13"/>
  <c r="BE141" i="13"/>
  <c r="F352" i="7"/>
  <c r="BW142" i="13" l="1"/>
  <c r="BP142" i="13"/>
  <c r="BO142" i="13"/>
  <c r="BN142" i="13"/>
  <c r="BY142" i="13"/>
  <c r="BX142" i="13"/>
  <c r="J253" i="12"/>
  <c r="H142" i="13"/>
  <c r="BK142" i="13" s="1"/>
  <c r="AU142" i="13"/>
  <c r="AI143" i="13" s="1"/>
  <c r="J142" i="13"/>
  <c r="AW142" i="13"/>
  <c r="AK143" i="13" s="1"/>
  <c r="H353" i="7"/>
  <c r="I353" i="7"/>
  <c r="K353" i="7"/>
  <c r="J353" i="7"/>
  <c r="G353" i="7"/>
  <c r="I142" i="13"/>
  <c r="AV142" i="13"/>
  <c r="AJ143" i="13" s="1"/>
  <c r="S142" i="13" l="1"/>
  <c r="AB143" i="13" s="1"/>
  <c r="M142" i="13"/>
  <c r="R142" i="13"/>
  <c r="AA143" i="13" s="1"/>
  <c r="L142" i="13"/>
  <c r="BH143" i="13"/>
  <c r="Q142" i="13"/>
  <c r="Z143" i="13" s="1"/>
  <c r="K142" i="13"/>
  <c r="L353" i="7"/>
  <c r="G253" i="12" s="1"/>
  <c r="BB142" i="13"/>
  <c r="BE142" i="13" s="1"/>
  <c r="BA142" i="13"/>
  <c r="BC142" i="13"/>
  <c r="BF142" i="13" s="1"/>
  <c r="BI142" i="13"/>
  <c r="BD142" i="13"/>
  <c r="BG142" i="13" s="1"/>
  <c r="BJ142" i="13"/>
  <c r="AT143" i="13" l="1"/>
  <c r="AR143" i="13"/>
  <c r="AS143" i="13"/>
  <c r="I143" i="13" s="1"/>
  <c r="P142" i="13"/>
  <c r="O142" i="13"/>
  <c r="N142" i="13"/>
  <c r="H253" i="12"/>
  <c r="I253" i="12" s="1"/>
  <c r="F353" i="7"/>
  <c r="AV143" i="13" l="1"/>
  <c r="AJ144" i="13" s="1"/>
  <c r="BN143" i="13"/>
  <c r="BY143" i="13"/>
  <c r="BX143" i="13"/>
  <c r="BP143" i="13"/>
  <c r="BW143" i="13"/>
  <c r="BO143" i="13"/>
  <c r="AS144" i="13" s="1"/>
  <c r="H143" i="13"/>
  <c r="BK143" i="13" s="1"/>
  <c r="AU143" i="13"/>
  <c r="AI144" i="13" s="1"/>
  <c r="R143" i="13"/>
  <c r="AA144" i="13" s="1"/>
  <c r="L143" i="13"/>
  <c r="BC143" i="13"/>
  <c r="BF143" i="13" s="1"/>
  <c r="BI143" i="13"/>
  <c r="J143" i="13"/>
  <c r="AW143" i="13"/>
  <c r="AK144" i="13" s="1"/>
  <c r="J254" i="12"/>
  <c r="H354" i="7"/>
  <c r="G354" i="7"/>
  <c r="J354" i="7"/>
  <c r="I354" i="7"/>
  <c r="K354" i="7"/>
  <c r="O143" i="13" l="1"/>
  <c r="L354" i="7"/>
  <c r="G254" i="12" s="1"/>
  <c r="BD143" i="13"/>
  <c r="BG143" i="13" s="1"/>
  <c r="BJ143" i="13"/>
  <c r="BB143" i="13"/>
  <c r="BE143" i="13" s="1"/>
  <c r="BA143" i="13"/>
  <c r="I144" i="13"/>
  <c r="AV144" i="13"/>
  <c r="AJ145" i="13" s="1"/>
  <c r="S143" i="13"/>
  <c r="AB144" i="13" s="1"/>
  <c r="M143" i="13"/>
  <c r="BH144" i="13"/>
  <c r="Q143" i="13"/>
  <c r="Z144" i="13" s="1"/>
  <c r="K143" i="13"/>
  <c r="AR144" i="13" l="1"/>
  <c r="H144" i="13" s="1"/>
  <c r="AT144" i="13"/>
  <c r="AW144" i="13" s="1"/>
  <c r="AK145" i="13" s="1"/>
  <c r="N143" i="13"/>
  <c r="P143" i="13"/>
  <c r="R144" i="13"/>
  <c r="L144" i="13"/>
  <c r="H254" i="12"/>
  <c r="I254" i="12" s="1"/>
  <c r="F354" i="7"/>
  <c r="AU144" i="13" l="1"/>
  <c r="AI145" i="13" s="1"/>
  <c r="J144" i="13"/>
  <c r="BK144" i="13" s="1"/>
  <c r="BH145" i="13" s="1"/>
  <c r="O144" i="13"/>
  <c r="BP144" i="13"/>
  <c r="BW144" i="13"/>
  <c r="BO144" i="13"/>
  <c r="AS145" i="13" s="1"/>
  <c r="BN144" i="13"/>
  <c r="AR145" i="13" s="1"/>
  <c r="BY144" i="13"/>
  <c r="BX144" i="13"/>
  <c r="AA145" i="13"/>
  <c r="G355" i="7"/>
  <c r="K355" i="7"/>
  <c r="J355" i="7"/>
  <c r="I355" i="7"/>
  <c r="H355" i="7"/>
  <c r="Q144" i="13"/>
  <c r="Z145" i="13" s="1"/>
  <c r="K144" i="13"/>
  <c r="S144" i="13"/>
  <c r="AB145" i="13" s="1"/>
  <c r="M144" i="13"/>
  <c r="BD144" i="13"/>
  <c r="BG144" i="13" s="1"/>
  <c r="BJ144" i="13"/>
  <c r="J255" i="12"/>
  <c r="BB144" i="13"/>
  <c r="BE144" i="13" s="1"/>
  <c r="BA144" i="13"/>
  <c r="BC144" i="13"/>
  <c r="BI144" i="13"/>
  <c r="AT145" i="13" l="1"/>
  <c r="P144" i="13"/>
  <c r="N144" i="13"/>
  <c r="BF144" i="13"/>
  <c r="L355" i="7"/>
  <c r="G255" i="12" s="1"/>
  <c r="F355" i="7"/>
  <c r="I356" i="7" s="1"/>
  <c r="BD145" i="13" l="1"/>
  <c r="BG145" i="13" s="1"/>
  <c r="BJ145" i="13"/>
  <c r="BB145" i="13"/>
  <c r="BE145" i="13" s="1"/>
  <c r="J356" i="7"/>
  <c r="H356" i="7"/>
  <c r="K356" i="7"/>
  <c r="H255" i="12"/>
  <c r="I255" i="12" s="1"/>
  <c r="AW145" i="13"/>
  <c r="AK146" i="13" s="1"/>
  <c r="J145" i="13"/>
  <c r="G356" i="7"/>
  <c r="AU145" i="13"/>
  <c r="AI146" i="13" s="1"/>
  <c r="H145" i="13"/>
  <c r="AV145" i="13"/>
  <c r="AJ146" i="13" s="1"/>
  <c r="I145" i="13"/>
  <c r="BA145" i="13"/>
  <c r="BK145" i="13" l="1"/>
  <c r="BX145" i="13"/>
  <c r="BO145" i="13"/>
  <c r="BN145" i="13"/>
  <c r="AR146" i="13" s="1"/>
  <c r="BW145" i="13"/>
  <c r="BY145" i="13"/>
  <c r="BP145" i="13"/>
  <c r="AT146" i="13" s="1"/>
  <c r="J256" i="12"/>
  <c r="BC145" i="13"/>
  <c r="BF145" i="13" s="1"/>
  <c r="BI145" i="13"/>
  <c r="R145" i="13"/>
  <c r="AA146" i="13" s="1"/>
  <c r="L145" i="13"/>
  <c r="Q145" i="13"/>
  <c r="Z146" i="13" s="1"/>
  <c r="BH146" i="13"/>
  <c r="K145" i="13"/>
  <c r="S145" i="13"/>
  <c r="AB146" i="13" s="1"/>
  <c r="M145" i="13"/>
  <c r="L356" i="7"/>
  <c r="G256" i="12" s="1"/>
  <c r="AS146" i="13" l="1"/>
  <c r="N145" i="13"/>
  <c r="P145" i="13"/>
  <c r="O145" i="13"/>
  <c r="H256" i="12"/>
  <c r="I256" i="12" s="1"/>
  <c r="H146" i="13"/>
  <c r="AU146" i="13"/>
  <c r="AI147" i="13" s="1"/>
  <c r="F356" i="7"/>
  <c r="J146" i="13"/>
  <c r="AW146" i="13"/>
  <c r="AK147" i="13" s="1"/>
  <c r="J257" i="12" l="1"/>
  <c r="BW146" i="13"/>
  <c r="BP146" i="13"/>
  <c r="BX146" i="13"/>
  <c r="BO146" i="13"/>
  <c r="BN146" i="13"/>
  <c r="AR147" i="13" s="1"/>
  <c r="BY146" i="13"/>
  <c r="Q146" i="13"/>
  <c r="Z147" i="13" s="1"/>
  <c r="K146" i="13"/>
  <c r="I357" i="7"/>
  <c r="J357" i="7"/>
  <c r="K357" i="7"/>
  <c r="H357" i="7"/>
  <c r="G357" i="7"/>
  <c r="BD146" i="13"/>
  <c r="BG146" i="13" s="1"/>
  <c r="BJ146" i="13"/>
  <c r="BB146" i="13"/>
  <c r="BE146" i="13" s="1"/>
  <c r="S146" i="13"/>
  <c r="AB147" i="13" s="1"/>
  <c r="M146" i="13"/>
  <c r="I146" i="13"/>
  <c r="AV146" i="13"/>
  <c r="AJ147" i="13" s="1"/>
  <c r="BA146" i="13"/>
  <c r="BK146" i="13" l="1"/>
  <c r="BH147" i="13" s="1"/>
  <c r="AT147" i="13"/>
  <c r="P146" i="13"/>
  <c r="N146" i="13"/>
  <c r="BC146" i="13"/>
  <c r="BF146" i="13" s="1"/>
  <c r="BI146" i="13"/>
  <c r="L357" i="7"/>
  <c r="G257" i="12" s="1"/>
  <c r="R146" i="13"/>
  <c r="AA147" i="13" s="1"/>
  <c r="L146" i="13"/>
  <c r="AS147" i="13" l="1"/>
  <c r="O146" i="13"/>
  <c r="BC147" i="13"/>
  <c r="BF147" i="13" s="1"/>
  <c r="H257" i="12"/>
  <c r="I257" i="12" s="1"/>
  <c r="F357" i="7"/>
  <c r="J147" i="13"/>
  <c r="AW147" i="13"/>
  <c r="AK148" i="13" s="1"/>
  <c r="I147" i="13"/>
  <c r="AV147" i="13"/>
  <c r="AJ148" i="13" s="1"/>
  <c r="H147" i="13"/>
  <c r="AU147" i="13"/>
  <c r="AI148" i="13" s="1"/>
  <c r="BK147" i="13" l="1"/>
  <c r="BN147" i="13"/>
  <c r="BY147" i="13"/>
  <c r="BX147" i="13"/>
  <c r="BW147" i="13"/>
  <c r="BP147" i="13"/>
  <c r="AT148" i="13" s="1"/>
  <c r="BO147" i="13"/>
  <c r="AS148" i="13" s="1"/>
  <c r="BI147" i="13"/>
  <c r="J358" i="7"/>
  <c r="I358" i="7"/>
  <c r="G358" i="7"/>
  <c r="K358" i="7"/>
  <c r="H358" i="7"/>
  <c r="BH148" i="13"/>
  <c r="Q147" i="13"/>
  <c r="Z148" i="13" s="1"/>
  <c r="K147" i="13"/>
  <c r="S147" i="13"/>
  <c r="AB148" i="13" s="1"/>
  <c r="M147" i="13"/>
  <c r="BD147" i="13"/>
  <c r="BG147" i="13" s="1"/>
  <c r="BJ147" i="13"/>
  <c r="BB147" i="13"/>
  <c r="BE147" i="13" s="1"/>
  <c r="BA147" i="13"/>
  <c r="J258" i="12"/>
  <c r="R147" i="13"/>
  <c r="AA148" i="13" s="1"/>
  <c r="L147" i="13"/>
  <c r="AR148" i="13" l="1"/>
  <c r="O147" i="13"/>
  <c r="N147" i="13"/>
  <c r="P147" i="13"/>
  <c r="I148" i="13"/>
  <c r="AV148" i="13"/>
  <c r="AJ149" i="13" s="1"/>
  <c r="L358" i="7"/>
  <c r="G258" i="12" s="1"/>
  <c r="J148" i="13"/>
  <c r="AW148" i="13"/>
  <c r="AK149" i="13" s="1"/>
  <c r="F358" i="7"/>
  <c r="I359" i="7" s="1"/>
  <c r="K359" i="7" l="1"/>
  <c r="H359" i="7"/>
  <c r="AU148" i="13"/>
  <c r="AI149" i="13" s="1"/>
  <c r="H148" i="13"/>
  <c r="BK148" i="13" s="1"/>
  <c r="S148" i="13"/>
  <c r="AB149" i="13" s="1"/>
  <c r="M148" i="13"/>
  <c r="BD148" i="13"/>
  <c r="BG148" i="13" s="1"/>
  <c r="BJ148" i="13"/>
  <c r="J359" i="7"/>
  <c r="R148" i="13"/>
  <c r="AA149" i="13" s="1"/>
  <c r="L148" i="13"/>
  <c r="G359" i="7"/>
  <c r="H258" i="12"/>
  <c r="I258" i="12" s="1"/>
  <c r="BC148" i="13"/>
  <c r="BF148" i="13" s="1"/>
  <c r="BI148" i="13"/>
  <c r="P148" i="13" l="1"/>
  <c r="O148" i="13"/>
  <c r="BP148" i="13"/>
  <c r="AT149" i="13" s="1"/>
  <c r="BX148" i="13"/>
  <c r="BW148" i="13"/>
  <c r="BO148" i="13"/>
  <c r="AS149" i="13" s="1"/>
  <c r="BN148" i="13"/>
  <c r="BY148" i="13"/>
  <c r="Q148" i="13"/>
  <c r="Z149" i="13" s="1"/>
  <c r="BH149" i="13"/>
  <c r="K148" i="13"/>
  <c r="J259" i="12"/>
  <c r="BB148" i="13"/>
  <c r="BE148" i="13" s="1"/>
  <c r="BA148" i="13"/>
  <c r="L359" i="7"/>
  <c r="G259" i="12" s="1"/>
  <c r="AR149" i="13" l="1"/>
  <c r="N148" i="13"/>
  <c r="H259" i="12"/>
  <c r="I259" i="12" s="1"/>
  <c r="AV149" i="13"/>
  <c r="AJ150" i="13" s="1"/>
  <c r="I149" i="13"/>
  <c r="AU149" i="13"/>
  <c r="AI150" i="13" s="1"/>
  <c r="H149" i="13"/>
  <c r="AW149" i="13"/>
  <c r="AK150" i="13" s="1"/>
  <c r="J149" i="13"/>
  <c r="F359" i="7"/>
  <c r="BK149" i="13" l="1"/>
  <c r="J260" i="12"/>
  <c r="BX149" i="13"/>
  <c r="BO149" i="13"/>
  <c r="BN149" i="13"/>
  <c r="BW149" i="13"/>
  <c r="BP149" i="13"/>
  <c r="BY149" i="13"/>
  <c r="I360" i="7"/>
  <c r="H360" i="7"/>
  <c r="K360" i="7"/>
  <c r="G360" i="7"/>
  <c r="J360" i="7"/>
  <c r="BD149" i="13"/>
  <c r="BG149" i="13" s="1"/>
  <c r="BJ149" i="13"/>
  <c r="BB149" i="13"/>
  <c r="BE149" i="13" s="1"/>
  <c r="BA149" i="13"/>
  <c r="Q149" i="13"/>
  <c r="Z150" i="13" s="1"/>
  <c r="BH150" i="13"/>
  <c r="K149" i="13"/>
  <c r="R149" i="13"/>
  <c r="AA150" i="13" s="1"/>
  <c r="L149" i="13"/>
  <c r="S149" i="13"/>
  <c r="AB150" i="13" s="1"/>
  <c r="M149" i="13"/>
  <c r="BC149" i="13"/>
  <c r="BF149" i="13" s="1"/>
  <c r="BI149" i="13"/>
  <c r="AS150" i="13" l="1"/>
  <c r="I150" i="13" s="1"/>
  <c r="AR150" i="13"/>
  <c r="H150" i="13" s="1"/>
  <c r="AT150" i="13"/>
  <c r="J150" i="13" s="1"/>
  <c r="O149" i="13"/>
  <c r="N149" i="13"/>
  <c r="P149" i="13"/>
  <c r="BD150" i="13"/>
  <c r="BC150" i="13"/>
  <c r="L360" i="7"/>
  <c r="G260" i="12" s="1"/>
  <c r="F360" i="7"/>
  <c r="J361" i="7" s="1"/>
  <c r="BK150" i="13" l="1"/>
  <c r="AW150" i="13"/>
  <c r="AK151" i="13" s="1"/>
  <c r="AU150" i="13"/>
  <c r="AI151" i="13" s="1"/>
  <c r="BG150" i="13"/>
  <c r="AV150" i="13"/>
  <c r="AJ151" i="13" s="1"/>
  <c r="BF150" i="13"/>
  <c r="BJ150" i="13"/>
  <c r="BI150" i="13"/>
  <c r="I361" i="7"/>
  <c r="H260" i="12"/>
  <c r="I260" i="12" s="1"/>
  <c r="S150" i="13"/>
  <c r="AB151" i="13" s="1"/>
  <c r="M150" i="13"/>
  <c r="R150" i="13"/>
  <c r="AA151" i="13" s="1"/>
  <c r="L150" i="13"/>
  <c r="G361" i="7"/>
  <c r="H361" i="7"/>
  <c r="BH151" i="13"/>
  <c r="Q150" i="13"/>
  <c r="Z151" i="13" s="1"/>
  <c r="K150" i="13"/>
  <c r="K361" i="7"/>
  <c r="BB150" i="13"/>
  <c r="BE150" i="13" s="1"/>
  <c r="BA150" i="13"/>
  <c r="N150" i="13" l="1"/>
  <c r="O150" i="13"/>
  <c r="P150" i="13"/>
  <c r="BW150" i="13"/>
  <c r="BP150" i="13"/>
  <c r="AT151" i="13" s="1"/>
  <c r="BY150" i="13"/>
  <c r="BX150" i="13"/>
  <c r="BO150" i="13"/>
  <c r="AS151" i="13" s="1"/>
  <c r="BN150" i="13"/>
  <c r="AR151" i="13" s="1"/>
  <c r="F361" i="7"/>
  <c r="H362" i="7" s="1"/>
  <c r="J261" i="12"/>
  <c r="L361" i="7"/>
  <c r="G261" i="12" s="1"/>
  <c r="I151" i="13" l="1"/>
  <c r="J151" i="13"/>
  <c r="S151" i="13" s="1"/>
  <c r="AB152" i="13" s="1"/>
  <c r="AV151" i="13"/>
  <c r="AJ152" i="13" s="1"/>
  <c r="K362" i="7"/>
  <c r="G362" i="7"/>
  <c r="H261" i="12"/>
  <c r="I261" i="12" s="1"/>
  <c r="H151" i="13"/>
  <c r="BK151" i="13" s="1"/>
  <c r="AU151" i="13"/>
  <c r="AI152" i="13" s="1"/>
  <c r="BC151" i="13"/>
  <c r="BF151" i="13" s="1"/>
  <c r="BI151" i="13"/>
  <c r="BD151" i="13"/>
  <c r="J362" i="7"/>
  <c r="I362" i="7"/>
  <c r="R151" i="13" l="1"/>
  <c r="AA152" i="13" s="1"/>
  <c r="L151" i="13"/>
  <c r="O151" i="13" s="1"/>
  <c r="M151" i="13"/>
  <c r="P151" i="13" s="1"/>
  <c r="AW151" i="13"/>
  <c r="AK152" i="13" s="1"/>
  <c r="BJ151" i="13"/>
  <c r="BG151" i="13"/>
  <c r="BN151" i="13"/>
  <c r="AR152" i="13" s="1"/>
  <c r="BY151" i="13"/>
  <c r="BX151" i="13"/>
  <c r="BW151" i="13"/>
  <c r="BP151" i="13"/>
  <c r="BO151" i="13"/>
  <c r="AS152" i="13" s="1"/>
  <c r="L362" i="7"/>
  <c r="G262" i="12" s="1"/>
  <c r="BB151" i="13"/>
  <c r="BE151" i="13" s="1"/>
  <c r="BA151" i="13"/>
  <c r="BH152" i="13"/>
  <c r="Q151" i="13"/>
  <c r="Z152" i="13" s="1"/>
  <c r="K151" i="13"/>
  <c r="J262" i="12"/>
  <c r="AT152" i="13" l="1"/>
  <c r="AW152" i="13" s="1"/>
  <c r="AK153" i="13" s="1"/>
  <c r="N151" i="13"/>
  <c r="I152" i="13"/>
  <c r="R152" i="13" s="1"/>
  <c r="AV152" i="13"/>
  <c r="AJ153" i="13" s="1"/>
  <c r="H262" i="12"/>
  <c r="I262" i="12" s="1"/>
  <c r="AU152" i="13"/>
  <c r="AI153" i="13" s="1"/>
  <c r="H152" i="13"/>
  <c r="F362" i="7"/>
  <c r="J152" i="13" l="1"/>
  <c r="BK152" i="13" s="1"/>
  <c r="BH153" i="13" s="1"/>
  <c r="L152" i="13"/>
  <c r="J263" i="12"/>
  <c r="BP152" i="13"/>
  <c r="BY152" i="13"/>
  <c r="BX152" i="13"/>
  <c r="BW152" i="13"/>
  <c r="BN152" i="13"/>
  <c r="BO152" i="13"/>
  <c r="AA153" i="13"/>
  <c r="BB152" i="13"/>
  <c r="BE152" i="13" s="1"/>
  <c r="BA152" i="13"/>
  <c r="K363" i="7"/>
  <c r="H363" i="7"/>
  <c r="G363" i="7"/>
  <c r="I363" i="7"/>
  <c r="J363" i="7"/>
  <c r="BD152" i="13"/>
  <c r="BJ152" i="13"/>
  <c r="Q152" i="13"/>
  <c r="Z153" i="13" s="1"/>
  <c r="K152" i="13"/>
  <c r="BC152" i="13"/>
  <c r="BI152" i="13"/>
  <c r="AT153" i="13" l="1"/>
  <c r="S152" i="13"/>
  <c r="AB153" i="13" s="1"/>
  <c r="M152" i="13"/>
  <c r="P152" i="13" s="1"/>
  <c r="AS153" i="13"/>
  <c r="AR153" i="13"/>
  <c r="N152" i="13"/>
  <c r="O152" i="13"/>
  <c r="F363" i="7"/>
  <c r="I364" i="7" s="1"/>
  <c r="BF152" i="13"/>
  <c r="L363" i="7"/>
  <c r="G263" i="12" s="1"/>
  <c r="BG152" i="13"/>
  <c r="J364" i="7" l="1"/>
  <c r="G364" i="7"/>
  <c r="K364" i="7"/>
  <c r="H364" i="7"/>
  <c r="L364" i="7" s="1"/>
  <c r="G264" i="12" s="1"/>
  <c r="H263" i="12"/>
  <c r="I263" i="12" s="1"/>
  <c r="AV153" i="13"/>
  <c r="AJ154" i="13" s="1"/>
  <c r="I153" i="13"/>
  <c r="AW153" i="13"/>
  <c r="AK154" i="13" s="1"/>
  <c r="J153" i="13"/>
  <c r="H153" i="13"/>
  <c r="AU153" i="13"/>
  <c r="AI154" i="13" s="1"/>
  <c r="BK153" i="13" l="1"/>
  <c r="BX153" i="13"/>
  <c r="BO153" i="13"/>
  <c r="BN153" i="13"/>
  <c r="BY153" i="13"/>
  <c r="BW153" i="13"/>
  <c r="BP153" i="13"/>
  <c r="AT154" i="13" s="1"/>
  <c r="J264" i="12"/>
  <c r="R153" i="13"/>
  <c r="AA154" i="13" s="1"/>
  <c r="L153" i="13"/>
  <c r="Q153" i="13"/>
  <c r="Z154" i="13" s="1"/>
  <c r="BH154" i="13"/>
  <c r="K153" i="13"/>
  <c r="H264" i="12"/>
  <c r="I264" i="12" s="1"/>
  <c r="BC153" i="13"/>
  <c r="BF153" i="13" s="1"/>
  <c r="BI153" i="13"/>
  <c r="BD153" i="13"/>
  <c r="BG153" i="13" s="1"/>
  <c r="BJ153" i="13"/>
  <c r="S153" i="13"/>
  <c r="AB154" i="13" s="1"/>
  <c r="M153" i="13"/>
  <c r="BB153" i="13"/>
  <c r="BE153" i="13" s="1"/>
  <c r="BA153" i="13"/>
  <c r="AS154" i="13" l="1"/>
  <c r="AR154" i="13"/>
  <c r="N153" i="13"/>
  <c r="P153" i="13"/>
  <c r="O153" i="13"/>
  <c r="BW154" i="13"/>
  <c r="BP154" i="13"/>
  <c r="BY154" i="13"/>
  <c r="BX154" i="13"/>
  <c r="BO154" i="13"/>
  <c r="BN154" i="13"/>
  <c r="H154" i="13"/>
  <c r="J154" i="13"/>
  <c r="F364" i="7"/>
  <c r="J265" i="12"/>
  <c r="AU154" i="13" l="1"/>
  <c r="AI155" i="13" s="1"/>
  <c r="AW154" i="13"/>
  <c r="AK155" i="13" s="1"/>
  <c r="I154" i="13"/>
  <c r="BK154" i="13" s="1"/>
  <c r="BH155" i="13" s="1"/>
  <c r="AV154" i="13"/>
  <c r="AJ155" i="13" s="1"/>
  <c r="Q154" i="13"/>
  <c r="Z155" i="13" s="1"/>
  <c r="K154" i="13"/>
  <c r="S154" i="13"/>
  <c r="AB155" i="13" s="1"/>
  <c r="M154" i="13"/>
  <c r="G365" i="7"/>
  <c r="K365" i="7"/>
  <c r="H365" i="7"/>
  <c r="I365" i="7"/>
  <c r="J365" i="7"/>
  <c r="BB154" i="13"/>
  <c r="BE154" i="13" s="1"/>
  <c r="BD154" i="13"/>
  <c r="BG154" i="13" s="1"/>
  <c r="BJ154" i="13"/>
  <c r="AT155" i="13" l="1"/>
  <c r="AR155" i="13"/>
  <c r="N154" i="13"/>
  <c r="P154" i="13"/>
  <c r="BB155" i="13"/>
  <c r="BE155" i="13" s="1"/>
  <c r="BC154" i="13"/>
  <c r="BF154" i="13" s="1"/>
  <c r="BI154" i="13"/>
  <c r="BA154" i="13"/>
  <c r="L365" i="7"/>
  <c r="G265" i="12" s="1"/>
  <c r="J155" i="13"/>
  <c r="AW155" i="13"/>
  <c r="AK156" i="13" s="1"/>
  <c r="R154" i="13"/>
  <c r="AA155" i="13" s="1"/>
  <c r="L154" i="13"/>
  <c r="AS155" i="13" l="1"/>
  <c r="O154" i="13"/>
  <c r="H155" i="13"/>
  <c r="AU155" i="13"/>
  <c r="AI156" i="13" s="1"/>
  <c r="BD155" i="13"/>
  <c r="BG155" i="13" s="1"/>
  <c r="BJ155" i="13"/>
  <c r="S155" i="13"/>
  <c r="AB156" i="13" s="1"/>
  <c r="M155" i="13"/>
  <c r="H265" i="12"/>
  <c r="I265" i="12" s="1"/>
  <c r="I155" i="13"/>
  <c r="AV155" i="13"/>
  <c r="AJ156" i="13" s="1"/>
  <c r="K155" i="13"/>
  <c r="F365" i="7"/>
  <c r="Q155" i="13" l="1"/>
  <c r="Z156" i="13" s="1"/>
  <c r="BK155" i="13"/>
  <c r="BH156" i="13"/>
  <c r="N155" i="13"/>
  <c r="P155" i="13"/>
  <c r="BN155" i="13"/>
  <c r="AR156" i="13" s="1"/>
  <c r="BY155" i="13"/>
  <c r="BX155" i="13"/>
  <c r="BP155" i="13"/>
  <c r="AT156" i="13" s="1"/>
  <c r="BO155" i="13"/>
  <c r="BW155" i="13"/>
  <c r="BC155" i="13"/>
  <c r="BF155" i="13" s="1"/>
  <c r="BI155" i="13"/>
  <c r="BA155" i="13"/>
  <c r="BB156" i="13"/>
  <c r="R155" i="13"/>
  <c r="AA156" i="13" s="1"/>
  <c r="L155" i="13"/>
  <c r="G366" i="7"/>
  <c r="J366" i="7"/>
  <c r="H366" i="7"/>
  <c r="K366" i="7"/>
  <c r="I366" i="7"/>
  <c r="J266" i="12"/>
  <c r="AS156" i="13" l="1"/>
  <c r="O155" i="13"/>
  <c r="H156" i="13"/>
  <c r="Q156" i="13" s="1"/>
  <c r="Z157" i="13" s="1"/>
  <c r="AU156" i="13"/>
  <c r="AI157" i="13" s="1"/>
  <c r="BE156" i="13"/>
  <c r="F366" i="7"/>
  <c r="I367" i="7" s="1"/>
  <c r="BD156" i="13"/>
  <c r="BG156" i="13" s="1"/>
  <c r="BJ156" i="13"/>
  <c r="L366" i="7"/>
  <c r="G266" i="12" s="1"/>
  <c r="I156" i="13"/>
  <c r="AV156" i="13"/>
  <c r="AJ157" i="13" s="1"/>
  <c r="J156" i="13"/>
  <c r="AW156" i="13"/>
  <c r="AK157" i="13" s="1"/>
  <c r="K156" i="13"/>
  <c r="BK156" i="13" l="1"/>
  <c r="N156" i="13"/>
  <c r="G367" i="7"/>
  <c r="H367" i="7"/>
  <c r="K367" i="7"/>
  <c r="J367" i="7"/>
  <c r="BC156" i="13"/>
  <c r="BF156" i="13" s="1"/>
  <c r="BI156" i="13"/>
  <c r="BA156" i="13"/>
  <c r="R156" i="13"/>
  <c r="AA157" i="13" s="1"/>
  <c r="L156" i="13"/>
  <c r="H266" i="12"/>
  <c r="I266" i="12" s="1"/>
  <c r="S156" i="13"/>
  <c r="AB157" i="13" s="1"/>
  <c r="M156" i="13"/>
  <c r="BH157" i="13"/>
  <c r="L367" i="7" l="1"/>
  <c r="G267" i="12" s="1"/>
  <c r="P156" i="13"/>
  <c r="O156" i="13"/>
  <c r="BP156" i="13"/>
  <c r="AT157" i="13" s="1"/>
  <c r="BY156" i="13"/>
  <c r="BX156" i="13"/>
  <c r="BW156" i="13"/>
  <c r="BO156" i="13"/>
  <c r="AS157" i="13" s="1"/>
  <c r="BN156" i="13"/>
  <c r="AR157" i="13" s="1"/>
  <c r="J267" i="12"/>
  <c r="H267" i="12"/>
  <c r="I267" i="12" s="1"/>
  <c r="F367" i="7"/>
  <c r="AW157" i="13" l="1"/>
  <c r="AK158" i="13" s="1"/>
  <c r="H157" i="13"/>
  <c r="AU157" i="13"/>
  <c r="AI158" i="13" s="1"/>
  <c r="BX157" i="13"/>
  <c r="BO157" i="13"/>
  <c r="BN157" i="13"/>
  <c r="BW157" i="13"/>
  <c r="BP157" i="13"/>
  <c r="BY157" i="13"/>
  <c r="BI157" i="13"/>
  <c r="BC157" i="13"/>
  <c r="BF157" i="13" s="1"/>
  <c r="I157" i="13"/>
  <c r="AV157" i="13"/>
  <c r="AJ158" i="13" s="1"/>
  <c r="J268" i="12"/>
  <c r="G368" i="7"/>
  <c r="K368" i="7"/>
  <c r="H368" i="7"/>
  <c r="J368" i="7"/>
  <c r="I368" i="7"/>
  <c r="BD157" i="13"/>
  <c r="BG157" i="13" s="1"/>
  <c r="BJ157" i="13"/>
  <c r="BB157" i="13"/>
  <c r="BA157" i="13"/>
  <c r="AS158" i="13" l="1"/>
  <c r="AR158" i="13"/>
  <c r="AT158" i="13"/>
  <c r="J158" i="13" s="1"/>
  <c r="J157" i="13"/>
  <c r="BK157" i="13" s="1"/>
  <c r="I158" i="13"/>
  <c r="Q157" i="13"/>
  <c r="Z158" i="13" s="1"/>
  <c r="K157" i="13"/>
  <c r="L157" i="13"/>
  <c r="R157" i="13"/>
  <c r="AA158" i="13" s="1"/>
  <c r="L368" i="7"/>
  <c r="G268" i="12" s="1"/>
  <c r="BE157" i="13"/>
  <c r="AV158" i="13" l="1"/>
  <c r="AJ159" i="13" s="1"/>
  <c r="S157" i="13"/>
  <c r="AB158" i="13" s="1"/>
  <c r="F368" i="7" s="1"/>
  <c r="K369" i="7" s="1"/>
  <c r="M157" i="13"/>
  <c r="BH158" i="13"/>
  <c r="O157" i="13"/>
  <c r="N157" i="13"/>
  <c r="AW158" i="13"/>
  <c r="AK159" i="13" s="1"/>
  <c r="BC158" i="13"/>
  <c r="BF158" i="13" s="1"/>
  <c r="H158" i="13"/>
  <c r="BK158" i="13" s="1"/>
  <c r="AU158" i="13"/>
  <c r="AI159" i="13" s="1"/>
  <c r="S158" i="13"/>
  <c r="AB159" i="13" s="1"/>
  <c r="M158" i="13"/>
  <c r="R158" i="13"/>
  <c r="L158" i="13"/>
  <c r="BD158" i="13"/>
  <c r="BG158" i="13" s="1"/>
  <c r="BJ158" i="13"/>
  <c r="H268" i="12"/>
  <c r="I268" i="12" s="1"/>
  <c r="P157" i="13" l="1"/>
  <c r="O158" i="13"/>
  <c r="P158" i="13"/>
  <c r="J369" i="7"/>
  <c r="G369" i="7"/>
  <c r="BW158" i="13"/>
  <c r="BP158" i="13"/>
  <c r="AT159" i="13" s="1"/>
  <c r="BY158" i="13"/>
  <c r="BX158" i="13"/>
  <c r="BO158" i="13"/>
  <c r="AS159" i="13" s="1"/>
  <c r="BN158" i="13"/>
  <c r="AR159" i="13" s="1"/>
  <c r="H369" i="7"/>
  <c r="I369" i="7"/>
  <c r="BI158" i="13"/>
  <c r="AA159" i="13"/>
  <c r="BH159" i="13"/>
  <c r="Q158" i="13"/>
  <c r="Z159" i="13" s="1"/>
  <c r="K158" i="13"/>
  <c r="J269" i="12"/>
  <c r="BB158" i="13"/>
  <c r="BE158" i="13" s="1"/>
  <c r="BA158" i="13"/>
  <c r="J159" i="13" l="1"/>
  <c r="N158" i="13"/>
  <c r="L369" i="7"/>
  <c r="G269" i="12" s="1"/>
  <c r="H269" i="12" s="1"/>
  <c r="I269" i="12" s="1"/>
  <c r="BP159" i="13" s="1"/>
  <c r="AW159" i="13"/>
  <c r="AK160" i="13" s="1"/>
  <c r="F369" i="7"/>
  <c r="I159" i="13"/>
  <c r="AV159" i="13"/>
  <c r="AJ160" i="13" s="1"/>
  <c r="S159" i="13" l="1"/>
  <c r="M159" i="13"/>
  <c r="P159" i="13" s="1"/>
  <c r="BN159" i="13"/>
  <c r="BW159" i="13"/>
  <c r="BY159" i="13"/>
  <c r="J270" i="12"/>
  <c r="BX159" i="13"/>
  <c r="BO159" i="13"/>
  <c r="AB160" i="13"/>
  <c r="BB159" i="13"/>
  <c r="BE159" i="13" s="1"/>
  <c r="BA159" i="13"/>
  <c r="G370" i="7"/>
  <c r="J370" i="7"/>
  <c r="I370" i="7"/>
  <c r="H370" i="7"/>
  <c r="K370" i="7"/>
  <c r="BD159" i="13"/>
  <c r="AT160" i="13" s="1"/>
  <c r="BJ159" i="13"/>
  <c r="R159" i="13"/>
  <c r="AA160" i="13" s="1"/>
  <c r="L159" i="13"/>
  <c r="H159" i="13"/>
  <c r="BK159" i="13" s="1"/>
  <c r="AU159" i="13"/>
  <c r="AI160" i="13" s="1"/>
  <c r="AR160" i="13" s="1"/>
  <c r="BC159" i="13"/>
  <c r="BF159" i="13" s="1"/>
  <c r="BI159" i="13"/>
  <c r="AS160" i="13" l="1"/>
  <c r="O159" i="13"/>
  <c r="L370" i="7"/>
  <c r="G270" i="12" s="1"/>
  <c r="BG159" i="13"/>
  <c r="BH160" i="13"/>
  <c r="Q159" i="13"/>
  <c r="Z160" i="13" s="1"/>
  <c r="K159" i="13"/>
  <c r="N159" i="13" l="1"/>
  <c r="J160" i="13"/>
  <c r="AW160" i="13"/>
  <c r="AK161" i="13" s="1"/>
  <c r="F370" i="7"/>
  <c r="I160" i="13"/>
  <c r="AV160" i="13"/>
  <c r="AJ161" i="13" s="1"/>
  <c r="AU160" i="13"/>
  <c r="AI161" i="13" s="1"/>
  <c r="H160" i="13"/>
  <c r="BK160" i="13" s="1"/>
  <c r="H270" i="12"/>
  <c r="I270" i="12" s="1"/>
  <c r="BP160" i="13" l="1"/>
  <c r="BY160" i="13"/>
  <c r="BX160" i="13"/>
  <c r="BW160" i="13"/>
  <c r="BO160" i="13"/>
  <c r="BN160" i="13"/>
  <c r="BD160" i="13"/>
  <c r="BG160" i="13" s="1"/>
  <c r="BJ160" i="13"/>
  <c r="G371" i="7"/>
  <c r="H371" i="7"/>
  <c r="I371" i="7"/>
  <c r="K371" i="7"/>
  <c r="J371" i="7"/>
  <c r="R160" i="13"/>
  <c r="AA161" i="13" s="1"/>
  <c r="L160" i="13"/>
  <c r="BH161" i="13"/>
  <c r="Q160" i="13"/>
  <c r="Z161" i="13" s="1"/>
  <c r="K160" i="13"/>
  <c r="J271" i="12"/>
  <c r="BB160" i="13"/>
  <c r="BE160" i="13" s="1"/>
  <c r="BA160" i="13"/>
  <c r="BC160" i="13"/>
  <c r="BF160" i="13" s="1"/>
  <c r="BI160" i="13"/>
  <c r="S160" i="13"/>
  <c r="AB161" i="13" s="1"/>
  <c r="M160" i="13"/>
  <c r="AS161" i="13" l="1"/>
  <c r="AT161" i="13"/>
  <c r="AR161" i="13"/>
  <c r="AW161" i="13"/>
  <c r="AK162" i="13" s="1"/>
  <c r="O160" i="13"/>
  <c r="N160" i="13"/>
  <c r="P160" i="13"/>
  <c r="BD161" i="13"/>
  <c r="L371" i="7"/>
  <c r="G271" i="12" s="1"/>
  <c r="F371" i="7"/>
  <c r="H372" i="7" s="1"/>
  <c r="J161" i="13" l="1"/>
  <c r="BG161" i="13"/>
  <c r="BJ161" i="13"/>
  <c r="K372" i="7"/>
  <c r="J372" i="7"/>
  <c r="G372" i="7"/>
  <c r="I372" i="7"/>
  <c r="BC161" i="13"/>
  <c r="BF161" i="13" s="1"/>
  <c r="BI161" i="13"/>
  <c r="H271" i="12"/>
  <c r="I271" i="12" s="1"/>
  <c r="AU161" i="13"/>
  <c r="AI162" i="13" s="1"/>
  <c r="H161" i="13"/>
  <c r="BK161" i="13" s="1"/>
  <c r="S161" i="13"/>
  <c r="AB162" i="13" s="1"/>
  <c r="M161" i="13"/>
  <c r="BB161" i="13"/>
  <c r="BE161" i="13" s="1"/>
  <c r="BA161" i="13"/>
  <c r="AV161" i="13"/>
  <c r="AJ162" i="13" s="1"/>
  <c r="I161" i="13"/>
  <c r="P161" i="13" l="1"/>
  <c r="BX161" i="13"/>
  <c r="BO161" i="13"/>
  <c r="AS162" i="13" s="1"/>
  <c r="BN161" i="13"/>
  <c r="AR162" i="13" s="1"/>
  <c r="BY161" i="13"/>
  <c r="BW161" i="13"/>
  <c r="BP161" i="13"/>
  <c r="AT162" i="13" s="1"/>
  <c r="L372" i="7"/>
  <c r="G272" i="12" s="1"/>
  <c r="H272" i="12" s="1"/>
  <c r="I272" i="12" s="1"/>
  <c r="J272" i="12"/>
  <c r="Q161" i="13"/>
  <c r="Z162" i="13" s="1"/>
  <c r="BH162" i="13"/>
  <c r="K161" i="13"/>
  <c r="R161" i="13"/>
  <c r="AA162" i="13" s="1"/>
  <c r="L161" i="13"/>
  <c r="J162" i="13" l="1"/>
  <c r="O161" i="13"/>
  <c r="N161" i="13"/>
  <c r="AW162" i="13"/>
  <c r="AK163" i="13" s="1"/>
  <c r="BN162" i="13"/>
  <c r="BX162" i="13"/>
  <c r="BW162" i="13"/>
  <c r="BP162" i="13"/>
  <c r="BY162" i="13"/>
  <c r="BO162" i="13"/>
  <c r="H162" i="13"/>
  <c r="AU162" i="13"/>
  <c r="AI163" i="13" s="1"/>
  <c r="I162" i="13"/>
  <c r="AV162" i="13"/>
  <c r="AJ163" i="13" s="1"/>
  <c r="F372" i="7"/>
  <c r="J273" i="12"/>
  <c r="BK162" i="13" l="1"/>
  <c r="S162" i="13"/>
  <c r="M162" i="13"/>
  <c r="P162" i="13" s="1"/>
  <c r="BB162" i="13"/>
  <c r="BE162" i="13" s="1"/>
  <c r="BA162" i="13"/>
  <c r="G373" i="7"/>
  <c r="K373" i="7"/>
  <c r="J373" i="7"/>
  <c r="I373" i="7"/>
  <c r="H373" i="7"/>
  <c r="BH163" i="13"/>
  <c r="Q162" i="13"/>
  <c r="Z163" i="13" s="1"/>
  <c r="K162" i="13"/>
  <c r="BD162" i="13"/>
  <c r="AT163" i="13" s="1"/>
  <c r="BJ162" i="13"/>
  <c r="BC162" i="13"/>
  <c r="BF162" i="13" s="1"/>
  <c r="BI162" i="13"/>
  <c r="R162" i="13"/>
  <c r="AA163" i="13" s="1"/>
  <c r="L162" i="13"/>
  <c r="AB163" i="13"/>
  <c r="AS163" i="13" l="1"/>
  <c r="AR163" i="13"/>
  <c r="H163" i="13" s="1"/>
  <c r="N162" i="13"/>
  <c r="O162" i="13"/>
  <c r="F373" i="7"/>
  <c r="J374" i="7" s="1"/>
  <c r="L373" i="7"/>
  <c r="G273" i="12" s="1"/>
  <c r="BG162" i="13"/>
  <c r="AU163" i="13" l="1"/>
  <c r="AI164" i="13" s="1"/>
  <c r="I374" i="7"/>
  <c r="H374" i="7"/>
  <c r="AV163" i="13"/>
  <c r="AJ164" i="13" s="1"/>
  <c r="I163" i="13"/>
  <c r="L163" i="13" s="1"/>
  <c r="K374" i="7"/>
  <c r="G374" i="7"/>
  <c r="BD163" i="13"/>
  <c r="BG163" i="13" s="1"/>
  <c r="BJ163" i="13"/>
  <c r="Q163" i="13"/>
  <c r="Z164" i="13" s="1"/>
  <c r="K163" i="13"/>
  <c r="BB163" i="13"/>
  <c r="BE163" i="13" s="1"/>
  <c r="BA163" i="13"/>
  <c r="J163" i="13"/>
  <c r="AW163" i="13"/>
  <c r="AK164" i="13" s="1"/>
  <c r="H273" i="12"/>
  <c r="I273" i="12" s="1"/>
  <c r="BC163" i="13"/>
  <c r="BF163" i="13" s="1"/>
  <c r="BI163" i="13"/>
  <c r="BK163" i="13" l="1"/>
  <c r="N163" i="13"/>
  <c r="O163" i="13"/>
  <c r="R163" i="13"/>
  <c r="AA164" i="13" s="1"/>
  <c r="BP163" i="13"/>
  <c r="AT164" i="13" s="1"/>
  <c r="BN163" i="13"/>
  <c r="AR164" i="13" s="1"/>
  <c r="BY163" i="13"/>
  <c r="BX163" i="13"/>
  <c r="BW163" i="13"/>
  <c r="BO163" i="13"/>
  <c r="AS164" i="13" s="1"/>
  <c r="L374" i="7"/>
  <c r="G274" i="12" s="1"/>
  <c r="H274" i="12" s="1"/>
  <c r="I274" i="12" s="1"/>
  <c r="J274" i="12"/>
  <c r="S163" i="13"/>
  <c r="AB164" i="13" s="1"/>
  <c r="M163" i="13"/>
  <c r="BH164" i="13"/>
  <c r="AU164" i="13" l="1"/>
  <c r="AI165" i="13" s="1"/>
  <c r="P163" i="13"/>
  <c r="H164" i="13"/>
  <c r="Q164" i="13" s="1"/>
  <c r="BX164" i="13"/>
  <c r="BP164" i="13"/>
  <c r="BN164" i="13"/>
  <c r="BY164" i="13"/>
  <c r="BW164" i="13"/>
  <c r="BO164" i="13"/>
  <c r="F374" i="7"/>
  <c r="J375" i="7" s="1"/>
  <c r="I164" i="13"/>
  <c r="AV164" i="13"/>
  <c r="AJ165" i="13" s="1"/>
  <c r="J164" i="13"/>
  <c r="AW164" i="13"/>
  <c r="AK165" i="13" s="1"/>
  <c r="J275" i="12"/>
  <c r="K164" i="13" l="1"/>
  <c r="BK164" i="13"/>
  <c r="BH165" i="13" s="1"/>
  <c r="N164" i="13"/>
  <c r="G375" i="7"/>
  <c r="K375" i="7"/>
  <c r="I375" i="7"/>
  <c r="H375" i="7"/>
  <c r="S164" i="13"/>
  <c r="AB165" i="13" s="1"/>
  <c r="M164" i="13"/>
  <c r="BB164" i="13"/>
  <c r="AR165" i="13" s="1"/>
  <c r="BA164" i="13"/>
  <c r="Z165" i="13"/>
  <c r="BD164" i="13"/>
  <c r="BG164" i="13" s="1"/>
  <c r="BJ164" i="13"/>
  <c r="R164" i="13"/>
  <c r="AA165" i="13" s="1"/>
  <c r="L164" i="13"/>
  <c r="BC164" i="13"/>
  <c r="BF164" i="13" s="1"/>
  <c r="BI164" i="13"/>
  <c r="AT165" i="13" l="1"/>
  <c r="AS165" i="13"/>
  <c r="O164" i="13"/>
  <c r="P164" i="13"/>
  <c r="L375" i="7"/>
  <c r="G275" i="12" s="1"/>
  <c r="H275" i="12" s="1"/>
  <c r="I275" i="12" s="1"/>
  <c r="BE164" i="13"/>
  <c r="F375" i="7"/>
  <c r="BX165" i="13" l="1"/>
  <c r="BP165" i="13"/>
  <c r="BO165" i="13"/>
  <c r="BN165" i="13"/>
  <c r="BW165" i="13"/>
  <c r="BY165" i="13"/>
  <c r="AU165" i="13"/>
  <c r="AI166" i="13" s="1"/>
  <c r="H165" i="13"/>
  <c r="J276" i="12"/>
  <c r="AW165" i="13"/>
  <c r="AK166" i="13" s="1"/>
  <c r="J165" i="13"/>
  <c r="AV165" i="13"/>
  <c r="AJ166" i="13" s="1"/>
  <c r="I165" i="13"/>
  <c r="G376" i="7"/>
  <c r="I376" i="7"/>
  <c r="K376" i="7"/>
  <c r="H376" i="7"/>
  <c r="J376" i="7"/>
  <c r="BK165" i="13" l="1"/>
  <c r="L376" i="7"/>
  <c r="G276" i="12" s="1"/>
  <c r="BB165" i="13"/>
  <c r="BE165" i="13" s="1"/>
  <c r="BA165" i="13"/>
  <c r="BC165" i="13"/>
  <c r="BF165" i="13" s="1"/>
  <c r="BI165" i="13"/>
  <c r="R165" i="13"/>
  <c r="AA166" i="13" s="1"/>
  <c r="L165" i="13"/>
  <c r="Q165" i="13"/>
  <c r="Z166" i="13" s="1"/>
  <c r="BH166" i="13"/>
  <c r="K165" i="13"/>
  <c r="BD165" i="13"/>
  <c r="BG165" i="13" s="1"/>
  <c r="BJ165" i="13"/>
  <c r="S165" i="13"/>
  <c r="AB166" i="13" s="1"/>
  <c r="M165" i="13"/>
  <c r="AS166" i="13" l="1"/>
  <c r="AT166" i="13"/>
  <c r="AR166" i="13"/>
  <c r="AU166" i="13" s="1"/>
  <c r="AI167" i="13" s="1"/>
  <c r="O165" i="13"/>
  <c r="N165" i="13"/>
  <c r="P165" i="13"/>
  <c r="BB166" i="13"/>
  <c r="I166" i="13"/>
  <c r="AV166" i="13"/>
  <c r="AJ167" i="13" s="1"/>
  <c r="H276" i="12"/>
  <c r="I276" i="12" s="1"/>
  <c r="F376" i="7"/>
  <c r="H166" i="13" l="1"/>
  <c r="BE166" i="13"/>
  <c r="BN166" i="13"/>
  <c r="AR167" i="13" s="1"/>
  <c r="BX166" i="13"/>
  <c r="BW166" i="13"/>
  <c r="BP166" i="13"/>
  <c r="BY166" i="13"/>
  <c r="BO166" i="13"/>
  <c r="AS167" i="13" s="1"/>
  <c r="BD166" i="13"/>
  <c r="BG166" i="13" s="1"/>
  <c r="BJ166" i="13"/>
  <c r="Q166" i="13"/>
  <c r="Z167" i="13" s="1"/>
  <c r="K166" i="13"/>
  <c r="BC166" i="13"/>
  <c r="BF166" i="13" s="1"/>
  <c r="BI166" i="13"/>
  <c r="R166" i="13"/>
  <c r="AA167" i="13" s="1"/>
  <c r="L166" i="13"/>
  <c r="J166" i="13"/>
  <c r="AW166" i="13"/>
  <c r="AK167" i="13" s="1"/>
  <c r="J377" i="7"/>
  <c r="K377" i="7"/>
  <c r="H377" i="7"/>
  <c r="I377" i="7"/>
  <c r="G377" i="7"/>
  <c r="BA166" i="13"/>
  <c r="J277" i="12"/>
  <c r="BK166" i="13" l="1"/>
  <c r="BH167" i="13" s="1"/>
  <c r="AT167" i="13"/>
  <c r="O166" i="13"/>
  <c r="N166" i="13"/>
  <c r="I167" i="13"/>
  <c r="AV167" i="13"/>
  <c r="AJ168" i="13" s="1"/>
  <c r="L377" i="7"/>
  <c r="G277" i="12" s="1"/>
  <c r="S166" i="13"/>
  <c r="AB167" i="13" s="1"/>
  <c r="M166" i="13"/>
  <c r="H167" i="13"/>
  <c r="AU167" i="13"/>
  <c r="AI168" i="13" s="1"/>
  <c r="P166" i="13" l="1"/>
  <c r="F377" i="7"/>
  <c r="K378" i="7" s="1"/>
  <c r="R167" i="13"/>
  <c r="AA168" i="13" s="1"/>
  <c r="L167" i="13"/>
  <c r="BC167" i="13"/>
  <c r="BF167" i="13" s="1"/>
  <c r="BI167" i="13"/>
  <c r="J167" i="13"/>
  <c r="BK167" i="13" s="1"/>
  <c r="AW167" i="13"/>
  <c r="AK168" i="13" s="1"/>
  <c r="Q167" i="13"/>
  <c r="Z168" i="13" s="1"/>
  <c r="K167" i="13"/>
  <c r="H277" i="12"/>
  <c r="I277" i="12" s="1"/>
  <c r="BB167" i="13"/>
  <c r="BE167" i="13" s="1"/>
  <c r="O167" i="13" l="1"/>
  <c r="N167" i="13"/>
  <c r="BP167" i="13"/>
  <c r="BN167" i="13"/>
  <c r="AR168" i="13" s="1"/>
  <c r="BY167" i="13"/>
  <c r="BX167" i="13"/>
  <c r="BW167" i="13"/>
  <c r="BO167" i="13"/>
  <c r="AS168" i="13" s="1"/>
  <c r="J378" i="7"/>
  <c r="H378" i="7"/>
  <c r="G378" i="7"/>
  <c r="I378" i="7"/>
  <c r="S167" i="13"/>
  <c r="AB168" i="13" s="1"/>
  <c r="M167" i="13"/>
  <c r="J278" i="12"/>
  <c r="BD167" i="13"/>
  <c r="BG167" i="13" s="1"/>
  <c r="BJ167" i="13"/>
  <c r="BA167" i="13"/>
  <c r="BH168" i="13"/>
  <c r="AT168" i="13" l="1"/>
  <c r="AU168" i="13"/>
  <c r="AI169" i="13" s="1"/>
  <c r="P167" i="13"/>
  <c r="L378" i="7"/>
  <c r="G278" i="12" s="1"/>
  <c r="H278" i="12" s="1"/>
  <c r="I278" i="12" s="1"/>
  <c r="H168" i="13"/>
  <c r="I168" i="13"/>
  <c r="AV168" i="13"/>
  <c r="AJ169" i="13" s="1"/>
  <c r="F378" i="7"/>
  <c r="K168" i="13" l="1"/>
  <c r="Q168" i="13"/>
  <c r="N168" i="13"/>
  <c r="J279" i="12"/>
  <c r="BX168" i="13"/>
  <c r="BP168" i="13"/>
  <c r="BN168" i="13"/>
  <c r="AR169" i="13" s="1"/>
  <c r="BY168" i="13"/>
  <c r="BW168" i="13"/>
  <c r="BO168" i="13"/>
  <c r="Z169" i="13"/>
  <c r="AW168" i="13"/>
  <c r="AK169" i="13" s="1"/>
  <c r="J168" i="13"/>
  <c r="S168" i="13" s="1"/>
  <c r="AB169" i="13" s="1"/>
  <c r="BD168" i="13"/>
  <c r="BG168" i="13" s="1"/>
  <c r="BJ168" i="13"/>
  <c r="BC168" i="13"/>
  <c r="BF168" i="13" s="1"/>
  <c r="BI168" i="13"/>
  <c r="R168" i="13"/>
  <c r="AA169" i="13" s="1"/>
  <c r="L168" i="13"/>
  <c r="K379" i="7"/>
  <c r="G379" i="7"/>
  <c r="H379" i="7"/>
  <c r="I379" i="7"/>
  <c r="J379" i="7"/>
  <c r="BB168" i="13"/>
  <c r="BA168" i="13"/>
  <c r="BK168" i="13" l="1"/>
  <c r="AS169" i="13"/>
  <c r="AT169" i="13"/>
  <c r="J169" i="13" s="1"/>
  <c r="O168" i="13"/>
  <c r="M168" i="13"/>
  <c r="BH169" i="13"/>
  <c r="F379" i="7"/>
  <c r="H380" i="7" s="1"/>
  <c r="BE168" i="13"/>
  <c r="L379" i="7"/>
  <c r="G279" i="12" s="1"/>
  <c r="P168" i="13" l="1"/>
  <c r="I380" i="7"/>
  <c r="BD169" i="13"/>
  <c r="BG169" i="13" s="1"/>
  <c r="AW169" i="13"/>
  <c r="AK170" i="13" s="1"/>
  <c r="K380" i="7"/>
  <c r="G380" i="7"/>
  <c r="J380" i="7"/>
  <c r="S169" i="13"/>
  <c r="AB170" i="13" s="1"/>
  <c r="M169" i="13"/>
  <c r="AU169" i="13"/>
  <c r="AI170" i="13" s="1"/>
  <c r="H169" i="13"/>
  <c r="BK169" i="13" s="1"/>
  <c r="AV169" i="13"/>
  <c r="AJ170" i="13" s="1"/>
  <c r="I169" i="13"/>
  <c r="H279" i="12"/>
  <c r="I279" i="12" s="1"/>
  <c r="P169" i="13" l="1"/>
  <c r="BX169" i="13"/>
  <c r="BP169" i="13"/>
  <c r="AT170" i="13" s="1"/>
  <c r="BO169" i="13"/>
  <c r="AS170" i="13" s="1"/>
  <c r="BN169" i="13"/>
  <c r="AR170" i="13" s="1"/>
  <c r="BY169" i="13"/>
  <c r="BW169" i="13"/>
  <c r="L380" i="7"/>
  <c r="G280" i="12" s="1"/>
  <c r="H280" i="12" s="1"/>
  <c r="I280" i="12" s="1"/>
  <c r="BJ169" i="13"/>
  <c r="BC169" i="13"/>
  <c r="BF169" i="13" s="1"/>
  <c r="BI169" i="13"/>
  <c r="BB169" i="13"/>
  <c r="BE169" i="13" s="1"/>
  <c r="BA169" i="13"/>
  <c r="J280" i="12"/>
  <c r="R169" i="13"/>
  <c r="AA170" i="13" s="1"/>
  <c r="L169" i="13"/>
  <c r="Q169" i="13"/>
  <c r="Z170" i="13" s="1"/>
  <c r="BH170" i="13"/>
  <c r="K169" i="13"/>
  <c r="J170" i="13" l="1"/>
  <c r="N169" i="13"/>
  <c r="O169" i="13"/>
  <c r="BN170" i="13"/>
  <c r="BX170" i="13"/>
  <c r="BW170" i="13"/>
  <c r="BP170" i="13"/>
  <c r="BY170" i="13"/>
  <c r="BO170" i="13"/>
  <c r="H170" i="13"/>
  <c r="AW170" i="13"/>
  <c r="AK171" i="13" s="1"/>
  <c r="F380" i="7"/>
  <c r="J281" i="12"/>
  <c r="I170" i="13"/>
  <c r="AV170" i="13"/>
  <c r="AJ171" i="13" s="1"/>
  <c r="BK170" i="13" l="1"/>
  <c r="S170" i="13"/>
  <c r="AB171" i="13" s="1"/>
  <c r="M170" i="13"/>
  <c r="P170" i="13" s="1"/>
  <c r="AU170" i="13"/>
  <c r="AI171" i="13" s="1"/>
  <c r="BC170" i="13"/>
  <c r="BF170" i="13" s="1"/>
  <c r="BI170" i="13"/>
  <c r="R170" i="13"/>
  <c r="AA171" i="13" s="1"/>
  <c r="L170" i="13"/>
  <c r="BB170" i="13"/>
  <c r="BE170" i="13" s="1"/>
  <c r="BA170" i="13"/>
  <c r="BH171" i="13"/>
  <c r="Q170" i="13"/>
  <c r="Z171" i="13" s="1"/>
  <c r="K170" i="13"/>
  <c r="I381" i="7"/>
  <c r="G381" i="7"/>
  <c r="H381" i="7"/>
  <c r="K381" i="7"/>
  <c r="J381" i="7"/>
  <c r="BD170" i="13"/>
  <c r="AT171" i="13" s="1"/>
  <c r="BJ170" i="13"/>
  <c r="AR171" i="13" l="1"/>
  <c r="AS171" i="13"/>
  <c r="N170" i="13"/>
  <c r="O170" i="13"/>
  <c r="BG170" i="13"/>
  <c r="F381" i="7"/>
  <c r="H382" i="7" s="1"/>
  <c r="L381" i="7"/>
  <c r="G281" i="12" s="1"/>
  <c r="G382" i="7" l="1"/>
  <c r="K382" i="7"/>
  <c r="I382" i="7"/>
  <c r="I171" i="13"/>
  <c r="AV171" i="13"/>
  <c r="AJ172" i="13" s="1"/>
  <c r="J171" i="13"/>
  <c r="AW171" i="13"/>
  <c r="AK172" i="13" s="1"/>
  <c r="H171" i="13"/>
  <c r="BK171" i="13" s="1"/>
  <c r="AU171" i="13"/>
  <c r="AI172" i="13" s="1"/>
  <c r="H281" i="12"/>
  <c r="I281" i="12" s="1"/>
  <c r="J382" i="7"/>
  <c r="BP171" i="13" l="1"/>
  <c r="BN171" i="13"/>
  <c r="BY171" i="13"/>
  <c r="BX171" i="13"/>
  <c r="BW171" i="13"/>
  <c r="BO171" i="13"/>
  <c r="AS172" i="13" s="1"/>
  <c r="L382" i="7"/>
  <c r="G282" i="12" s="1"/>
  <c r="H282" i="12" s="1"/>
  <c r="I282" i="12" s="1"/>
  <c r="BB171" i="13"/>
  <c r="BE171" i="13" s="1"/>
  <c r="BA171" i="13"/>
  <c r="S171" i="13"/>
  <c r="AB172" i="13" s="1"/>
  <c r="M171" i="13"/>
  <c r="J282" i="12"/>
  <c r="BD171" i="13"/>
  <c r="BG171" i="13" s="1"/>
  <c r="BJ171" i="13"/>
  <c r="BH172" i="13"/>
  <c r="Q171" i="13"/>
  <c r="Z172" i="13" s="1"/>
  <c r="K171" i="13"/>
  <c r="R171" i="13"/>
  <c r="AA172" i="13" s="1"/>
  <c r="L171" i="13"/>
  <c r="BC171" i="13"/>
  <c r="BF171" i="13" s="1"/>
  <c r="BI171" i="13"/>
  <c r="AT172" i="13" l="1"/>
  <c r="AR172" i="13"/>
  <c r="H172" i="13" s="1"/>
  <c r="O171" i="13"/>
  <c r="P171" i="13"/>
  <c r="N171" i="13"/>
  <c r="BX172" i="13"/>
  <c r="BP172" i="13"/>
  <c r="BN172" i="13"/>
  <c r="BW172" i="13"/>
  <c r="BO172" i="13"/>
  <c r="BY172" i="13"/>
  <c r="AU172" i="13"/>
  <c r="AI173" i="13" s="1"/>
  <c r="F382" i="7"/>
  <c r="J283" i="12"/>
  <c r="I172" i="13" l="1"/>
  <c r="AV172" i="13"/>
  <c r="AJ173" i="13" s="1"/>
  <c r="AS173" i="13" s="1"/>
  <c r="R172" i="13"/>
  <c r="AA173" i="13" s="1"/>
  <c r="L172" i="13"/>
  <c r="I383" i="7"/>
  <c r="G383" i="7"/>
  <c r="H383" i="7"/>
  <c r="K383" i="7"/>
  <c r="J383" i="7"/>
  <c r="BC172" i="13"/>
  <c r="BF172" i="13" s="1"/>
  <c r="BI172" i="13"/>
  <c r="J172" i="13"/>
  <c r="AW172" i="13"/>
  <c r="AK173" i="13" s="1"/>
  <c r="BB172" i="13"/>
  <c r="BE172" i="13" s="1"/>
  <c r="Q172" i="13"/>
  <c r="Z173" i="13" s="1"/>
  <c r="K172" i="13"/>
  <c r="BA172" i="13"/>
  <c r="BK172" i="13" l="1"/>
  <c r="BH173" i="13" s="1"/>
  <c r="AR173" i="13"/>
  <c r="O172" i="13"/>
  <c r="N172" i="13"/>
  <c r="L383" i="7"/>
  <c r="G283" i="12" s="1"/>
  <c r="BD172" i="13"/>
  <c r="BG172" i="13" s="1"/>
  <c r="BJ172" i="13"/>
  <c r="S172" i="13"/>
  <c r="AB173" i="13" s="1"/>
  <c r="M172" i="13"/>
  <c r="AT173" i="13" l="1"/>
  <c r="J173" i="13" s="1"/>
  <c r="P172" i="13"/>
  <c r="F383" i="7"/>
  <c r="AV173" i="13"/>
  <c r="AJ174" i="13" s="1"/>
  <c r="I173" i="13"/>
  <c r="AU173" i="13"/>
  <c r="AI174" i="13" s="1"/>
  <c r="H173" i="13"/>
  <c r="BK173" i="13" s="1"/>
  <c r="H283" i="12"/>
  <c r="I283" i="12" s="1"/>
  <c r="AW173" i="13"/>
  <c r="AK174" i="13" s="1"/>
  <c r="BX173" i="13" l="1"/>
  <c r="BP173" i="13"/>
  <c r="BO173" i="13"/>
  <c r="AS174" i="13" s="1"/>
  <c r="BN173" i="13"/>
  <c r="BY173" i="13"/>
  <c r="BW173" i="13"/>
  <c r="BD173" i="13"/>
  <c r="BG173" i="13" s="1"/>
  <c r="BJ173" i="13"/>
  <c r="BC173" i="13"/>
  <c r="BF173" i="13" s="1"/>
  <c r="BI173" i="13"/>
  <c r="S173" i="13"/>
  <c r="AB174" i="13" s="1"/>
  <c r="M173" i="13"/>
  <c r="R173" i="13"/>
  <c r="AA174" i="13" s="1"/>
  <c r="L173" i="13"/>
  <c r="J284" i="12"/>
  <c r="Q173" i="13"/>
  <c r="Z174" i="13" s="1"/>
  <c r="BH174" i="13"/>
  <c r="K173" i="13"/>
  <c r="BB173" i="13"/>
  <c r="BE173" i="13" s="1"/>
  <c r="BA173" i="13"/>
  <c r="H384" i="7"/>
  <c r="I384" i="7"/>
  <c r="K384" i="7"/>
  <c r="J384" i="7"/>
  <c r="G384" i="7"/>
  <c r="AR174" i="13" l="1"/>
  <c r="AT174" i="13"/>
  <c r="O173" i="13"/>
  <c r="P173" i="13"/>
  <c r="N173" i="13"/>
  <c r="BC174" i="13"/>
  <c r="BF174" i="13" s="1"/>
  <c r="AV174" i="13"/>
  <c r="AJ175" i="13" s="1"/>
  <c r="I174" i="13"/>
  <c r="F384" i="7"/>
  <c r="H385" i="7" s="1"/>
  <c r="L384" i="7"/>
  <c r="G284" i="12" s="1"/>
  <c r="AW174" i="13"/>
  <c r="AK175" i="13" s="1"/>
  <c r="J174" i="13"/>
  <c r="BI174" i="13" l="1"/>
  <c r="K385" i="7"/>
  <c r="G385" i="7"/>
  <c r="I385" i="7"/>
  <c r="H284" i="12"/>
  <c r="I284" i="12" s="1"/>
  <c r="R174" i="13"/>
  <c r="AA175" i="13" s="1"/>
  <c r="L174" i="13"/>
  <c r="H174" i="13"/>
  <c r="BK174" i="13" s="1"/>
  <c r="AU174" i="13"/>
  <c r="AI175" i="13" s="1"/>
  <c r="S174" i="13"/>
  <c r="AB175" i="13" s="1"/>
  <c r="M174" i="13"/>
  <c r="BD174" i="13"/>
  <c r="BG174" i="13" s="1"/>
  <c r="BJ174" i="13"/>
  <c r="J385" i="7"/>
  <c r="L385" i="7" l="1"/>
  <c r="G285" i="12" s="1"/>
  <c r="O174" i="13"/>
  <c r="P174" i="13"/>
  <c r="BN174" i="13"/>
  <c r="AR175" i="13" s="1"/>
  <c r="BX174" i="13"/>
  <c r="BW174" i="13"/>
  <c r="BP174" i="13"/>
  <c r="AT175" i="13" s="1"/>
  <c r="BY174" i="13"/>
  <c r="BO174" i="13"/>
  <c r="AS175" i="13" s="1"/>
  <c r="BB174" i="13"/>
  <c r="BE174" i="13" s="1"/>
  <c r="BA174" i="13"/>
  <c r="H285" i="12"/>
  <c r="I285" i="12" s="1"/>
  <c r="BH175" i="13"/>
  <c r="Q174" i="13"/>
  <c r="Z175" i="13" s="1"/>
  <c r="K174" i="13"/>
  <c r="J285" i="12"/>
  <c r="I175" i="13" l="1"/>
  <c r="J175" i="13"/>
  <c r="N174" i="13"/>
  <c r="AW175" i="13"/>
  <c r="AK176" i="13" s="1"/>
  <c r="BP175" i="13"/>
  <c r="BN175" i="13"/>
  <c r="BY175" i="13"/>
  <c r="BX175" i="13"/>
  <c r="BW175" i="13"/>
  <c r="BO175" i="13"/>
  <c r="H175" i="13"/>
  <c r="BK175" i="13" s="1"/>
  <c r="F385" i="7"/>
  <c r="J286" i="12"/>
  <c r="S175" i="13" l="1"/>
  <c r="M175" i="13"/>
  <c r="L175" i="13"/>
  <c r="R175" i="13"/>
  <c r="AA176" i="13" s="1"/>
  <c r="AV175" i="13"/>
  <c r="AJ176" i="13" s="1"/>
  <c r="AS176" i="13" s="1"/>
  <c r="P175" i="13"/>
  <c r="AU175" i="13"/>
  <c r="AI176" i="13" s="1"/>
  <c r="AB176" i="13"/>
  <c r="BH176" i="13"/>
  <c r="Q175" i="13"/>
  <c r="Z176" i="13" s="1"/>
  <c r="K175" i="13"/>
  <c r="BD175" i="13"/>
  <c r="AT176" i="13" s="1"/>
  <c r="BJ175" i="13"/>
  <c r="H386" i="7"/>
  <c r="I386" i="7"/>
  <c r="K386" i="7"/>
  <c r="G386" i="7"/>
  <c r="J386" i="7"/>
  <c r="BC175" i="13"/>
  <c r="BI175" i="13"/>
  <c r="BB175" i="13"/>
  <c r="BE175" i="13" s="1"/>
  <c r="BA175" i="13"/>
  <c r="AR176" i="13" l="1"/>
  <c r="O175" i="13"/>
  <c r="N175" i="13"/>
  <c r="F386" i="7"/>
  <c r="H387" i="7" s="1"/>
  <c r="BG175" i="13"/>
  <c r="BF175" i="13"/>
  <c r="L386" i="7"/>
  <c r="G286" i="12" s="1"/>
  <c r="J387" i="7" l="1"/>
  <c r="G387" i="7"/>
  <c r="I387" i="7"/>
  <c r="K387" i="7"/>
  <c r="BC176" i="13"/>
  <c r="BF176" i="13" s="1"/>
  <c r="BI176" i="13"/>
  <c r="H286" i="12"/>
  <c r="I286" i="12" s="1"/>
  <c r="H176" i="13"/>
  <c r="BK176" i="13" s="1"/>
  <c r="AU176" i="13"/>
  <c r="AI177" i="13" s="1"/>
  <c r="J176" i="13"/>
  <c r="AW176" i="13"/>
  <c r="AK177" i="13" s="1"/>
  <c r="I176" i="13"/>
  <c r="AV176" i="13"/>
  <c r="AJ177" i="13" s="1"/>
  <c r="L387" i="7" l="1"/>
  <c r="G287" i="12" s="1"/>
  <c r="BX176" i="13"/>
  <c r="BP176" i="13"/>
  <c r="AT177" i="13" s="1"/>
  <c r="BN176" i="13"/>
  <c r="BO176" i="13"/>
  <c r="AS177" i="13" s="1"/>
  <c r="BY176" i="13"/>
  <c r="BW176" i="13"/>
  <c r="S176" i="13"/>
  <c r="AB177" i="13" s="1"/>
  <c r="M176" i="13"/>
  <c r="BD176" i="13"/>
  <c r="BG176" i="13" s="1"/>
  <c r="BJ176" i="13"/>
  <c r="J287" i="12"/>
  <c r="BB176" i="13"/>
  <c r="BE176" i="13" s="1"/>
  <c r="BA176" i="13"/>
  <c r="BH177" i="13"/>
  <c r="Q176" i="13"/>
  <c r="Z177" i="13" s="1"/>
  <c r="K176" i="13"/>
  <c r="H287" i="12"/>
  <c r="I287" i="12" s="1"/>
  <c r="R176" i="13"/>
  <c r="AA177" i="13" s="1"/>
  <c r="L176" i="13"/>
  <c r="AR177" i="13" l="1"/>
  <c r="N176" i="13"/>
  <c r="P176" i="13"/>
  <c r="O176" i="13"/>
  <c r="BX177" i="13"/>
  <c r="BP177" i="13"/>
  <c r="BO177" i="13"/>
  <c r="BN177" i="13"/>
  <c r="BY177" i="13"/>
  <c r="BW177" i="13"/>
  <c r="AW177" i="13"/>
  <c r="AK178" i="13" s="1"/>
  <c r="J177" i="13"/>
  <c r="AV177" i="13"/>
  <c r="AJ178" i="13" s="1"/>
  <c r="I177" i="13"/>
  <c r="J288" i="12"/>
  <c r="F387" i="7"/>
  <c r="BB177" i="13" l="1"/>
  <c r="BE177" i="13" s="1"/>
  <c r="BA177" i="13"/>
  <c r="S177" i="13"/>
  <c r="AB178" i="13" s="1"/>
  <c r="M177" i="13"/>
  <c r="BD177" i="13"/>
  <c r="BG177" i="13" s="1"/>
  <c r="BJ177" i="13"/>
  <c r="BC177" i="13"/>
  <c r="BF177" i="13" s="1"/>
  <c r="BI177" i="13"/>
  <c r="AU177" i="13"/>
  <c r="AI178" i="13" s="1"/>
  <c r="AR178" i="13" s="1"/>
  <c r="H177" i="13"/>
  <c r="BK177" i="13" s="1"/>
  <c r="G388" i="7"/>
  <c r="I388" i="7"/>
  <c r="K388" i="7"/>
  <c r="H388" i="7"/>
  <c r="J388" i="7"/>
  <c r="R177" i="13"/>
  <c r="AA178" i="13" s="1"/>
  <c r="L177" i="13"/>
  <c r="AS178" i="13" l="1"/>
  <c r="AT178" i="13"/>
  <c r="P177" i="13"/>
  <c r="O177" i="13"/>
  <c r="J178" i="13"/>
  <c r="AV178" i="13"/>
  <c r="AJ179" i="13" s="1"/>
  <c r="I178" i="13"/>
  <c r="L388" i="7"/>
  <c r="G288" i="12" s="1"/>
  <c r="Q177" i="13"/>
  <c r="Z178" i="13" s="1"/>
  <c r="BH178" i="13"/>
  <c r="K177" i="13"/>
  <c r="N177" i="13" l="1"/>
  <c r="AW178" i="13"/>
  <c r="AK179" i="13" s="1"/>
  <c r="AU178" i="13"/>
  <c r="AI179" i="13" s="1"/>
  <c r="H178" i="13"/>
  <c r="BK178" i="13" s="1"/>
  <c r="S178" i="13"/>
  <c r="M178" i="13"/>
  <c r="R178" i="13"/>
  <c r="L178" i="13"/>
  <c r="H288" i="12"/>
  <c r="I288" i="12" s="1"/>
  <c r="F388" i="7"/>
  <c r="P178" i="13" l="1"/>
  <c r="O178" i="13"/>
  <c r="BN178" i="13"/>
  <c r="BX178" i="13"/>
  <c r="BW178" i="13"/>
  <c r="BP178" i="13"/>
  <c r="AT179" i="13" s="1"/>
  <c r="BY178" i="13"/>
  <c r="BO178" i="13"/>
  <c r="AB179" i="13"/>
  <c r="BC178" i="13"/>
  <c r="BI178" i="13"/>
  <c r="J289" i="12"/>
  <c r="BD178" i="13"/>
  <c r="BJ178" i="13"/>
  <c r="BH179" i="13"/>
  <c r="Q178" i="13"/>
  <c r="Z179" i="13" s="1"/>
  <c r="K178" i="13"/>
  <c r="AA179" i="13"/>
  <c r="I389" i="7"/>
  <c r="G389" i="7"/>
  <c r="K389" i="7"/>
  <c r="H389" i="7"/>
  <c r="J389" i="7"/>
  <c r="BB178" i="13"/>
  <c r="BE178" i="13" s="1"/>
  <c r="BA178" i="13"/>
  <c r="AR179" i="13" l="1"/>
  <c r="AS179" i="13"/>
  <c r="N178" i="13"/>
  <c r="F389" i="7"/>
  <c r="H390" i="7" s="1"/>
  <c r="BB179" i="13"/>
  <c r="BE179" i="13" s="1"/>
  <c r="H179" i="13"/>
  <c r="AU179" i="13"/>
  <c r="AI180" i="13" s="1"/>
  <c r="L389" i="7"/>
  <c r="G289" i="12" s="1"/>
  <c r="BG178" i="13"/>
  <c r="BF178" i="13"/>
  <c r="J390" i="7" l="1"/>
  <c r="I390" i="7"/>
  <c r="K390" i="7"/>
  <c r="G390" i="7"/>
  <c r="Q179" i="13"/>
  <c r="Z180" i="13" s="1"/>
  <c r="K179" i="13"/>
  <c r="BD179" i="13"/>
  <c r="BG179" i="13" s="1"/>
  <c r="BJ179" i="13"/>
  <c r="I179" i="13"/>
  <c r="AV179" i="13"/>
  <c r="AJ180" i="13" s="1"/>
  <c r="H289" i="12"/>
  <c r="I289" i="12" s="1"/>
  <c r="J179" i="13"/>
  <c r="AW179" i="13"/>
  <c r="AK180" i="13" s="1"/>
  <c r="BK179" i="13" l="1"/>
  <c r="L390" i="7"/>
  <c r="G290" i="12" s="1"/>
  <c r="BH180" i="13"/>
  <c r="N179" i="13"/>
  <c r="BP179" i="13"/>
  <c r="AT180" i="13" s="1"/>
  <c r="BN179" i="13"/>
  <c r="AR180" i="13" s="1"/>
  <c r="BY179" i="13"/>
  <c r="BX179" i="13"/>
  <c r="BW179" i="13"/>
  <c r="BO179" i="13"/>
  <c r="AS180" i="13" s="1"/>
  <c r="J290" i="12"/>
  <c r="BC179" i="13"/>
  <c r="BF179" i="13" s="1"/>
  <c r="BI179" i="13"/>
  <c r="BA179" i="13"/>
  <c r="S179" i="13"/>
  <c r="AB180" i="13" s="1"/>
  <c r="M179" i="13"/>
  <c r="R179" i="13"/>
  <c r="AA180" i="13" s="1"/>
  <c r="L179" i="13"/>
  <c r="H290" i="12"/>
  <c r="I290" i="12" s="1"/>
  <c r="H180" i="13" l="1"/>
  <c r="P179" i="13"/>
  <c r="O179" i="13"/>
  <c r="AU180" i="13"/>
  <c r="AI181" i="13" s="1"/>
  <c r="BX180" i="13"/>
  <c r="BP180" i="13"/>
  <c r="BN180" i="13"/>
  <c r="BY180" i="13"/>
  <c r="BW180" i="13"/>
  <c r="BO180" i="13"/>
  <c r="AV180" i="13"/>
  <c r="AJ181" i="13" s="1"/>
  <c r="I180" i="13"/>
  <c r="J291" i="12"/>
  <c r="F390" i="7"/>
  <c r="AW180" i="13"/>
  <c r="AK181" i="13" s="1"/>
  <c r="J180" i="13"/>
  <c r="BB180" i="13"/>
  <c r="BE180" i="13" s="1"/>
  <c r="BK180" i="13" l="1"/>
  <c r="AR181" i="13"/>
  <c r="Q180" i="13"/>
  <c r="Z181" i="13" s="1"/>
  <c r="K180" i="13"/>
  <c r="N180" i="13" s="1"/>
  <c r="AU181" i="13"/>
  <c r="AI182" i="13" s="1"/>
  <c r="BA180" i="13"/>
  <c r="R180" i="13"/>
  <c r="AA181" i="13" s="1"/>
  <c r="L180" i="13"/>
  <c r="S180" i="13"/>
  <c r="AB181" i="13" s="1"/>
  <c r="M180" i="13"/>
  <c r="BD180" i="13"/>
  <c r="BG180" i="13" s="1"/>
  <c r="BJ180" i="13"/>
  <c r="K391" i="7"/>
  <c r="G391" i="7"/>
  <c r="J391" i="7"/>
  <c r="I391" i="7"/>
  <c r="H391" i="7"/>
  <c r="BH181" i="13"/>
  <c r="BC180" i="13"/>
  <c r="BF180" i="13" s="1"/>
  <c r="BI180" i="13"/>
  <c r="AT181" i="13" l="1"/>
  <c r="AS181" i="13"/>
  <c r="O180" i="13"/>
  <c r="P180" i="13"/>
  <c r="H181" i="13"/>
  <c r="BB181" i="13"/>
  <c r="BE181" i="13" s="1"/>
  <c r="F391" i="7"/>
  <c r="K392" i="7" s="1"/>
  <c r="L391" i="7"/>
  <c r="G291" i="12" s="1"/>
  <c r="Q181" i="13" l="1"/>
  <c r="J392" i="7"/>
  <c r="I392" i="7"/>
  <c r="Z182" i="13"/>
  <c r="K181" i="13"/>
  <c r="G392" i="7"/>
  <c r="H392" i="7"/>
  <c r="J181" i="13"/>
  <c r="AW181" i="13"/>
  <c r="AK182" i="13" s="1"/>
  <c r="I181" i="13"/>
  <c r="BK181" i="13" s="1"/>
  <c r="AV181" i="13"/>
  <c r="AJ182" i="13" s="1"/>
  <c r="H291" i="12"/>
  <c r="I291" i="12" s="1"/>
  <c r="N181" i="13" l="1"/>
  <c r="BX181" i="13"/>
  <c r="BP181" i="13"/>
  <c r="BO181" i="13"/>
  <c r="BN181" i="13"/>
  <c r="AR182" i="13" s="1"/>
  <c r="BY181" i="13"/>
  <c r="BW181" i="13"/>
  <c r="L392" i="7"/>
  <c r="G292" i="12" s="1"/>
  <c r="H292" i="12" s="1"/>
  <c r="I292" i="12" s="1"/>
  <c r="J292" i="12"/>
  <c r="S181" i="13"/>
  <c r="AB182" i="13" s="1"/>
  <c r="M181" i="13"/>
  <c r="BD181" i="13"/>
  <c r="BG181" i="13" s="1"/>
  <c r="BJ181" i="13"/>
  <c r="BC181" i="13"/>
  <c r="BF181" i="13" s="1"/>
  <c r="BI181" i="13"/>
  <c r="BA181" i="13"/>
  <c r="R181" i="13"/>
  <c r="AA182" i="13" s="1"/>
  <c r="L181" i="13"/>
  <c r="BH182" i="13"/>
  <c r="AT182" i="13" l="1"/>
  <c r="AS182" i="13"/>
  <c r="AU182" i="13"/>
  <c r="AI183" i="13" s="1"/>
  <c r="P181" i="13"/>
  <c r="O181" i="13"/>
  <c r="H182" i="13"/>
  <c r="BN182" i="13"/>
  <c r="BX182" i="13"/>
  <c r="BW182" i="13"/>
  <c r="BP182" i="13"/>
  <c r="BY182" i="13"/>
  <c r="BO182" i="13"/>
  <c r="J182" i="13"/>
  <c r="BB182" i="13"/>
  <c r="F392" i="7"/>
  <c r="J293" i="12"/>
  <c r="Q182" i="13" l="1"/>
  <c r="Z183" i="13" s="1"/>
  <c r="AR183" i="13"/>
  <c r="K182" i="13"/>
  <c r="AW182" i="13"/>
  <c r="AK183" i="13" s="1"/>
  <c r="BD182" i="13"/>
  <c r="BG182" i="13" s="1"/>
  <c r="BC182" i="13"/>
  <c r="BF182" i="13" s="1"/>
  <c r="BI182" i="13"/>
  <c r="S182" i="13"/>
  <c r="AB183" i="13" s="1"/>
  <c r="M182" i="13"/>
  <c r="I182" i="13"/>
  <c r="BK182" i="13" s="1"/>
  <c r="AV182" i="13"/>
  <c r="AJ183" i="13" s="1"/>
  <c r="K393" i="7"/>
  <c r="J393" i="7"/>
  <c r="G393" i="7"/>
  <c r="H393" i="7"/>
  <c r="I393" i="7"/>
  <c r="BE182" i="13"/>
  <c r="BJ182" i="13"/>
  <c r="AT183" i="13" l="1"/>
  <c r="AS183" i="13"/>
  <c r="P182" i="13"/>
  <c r="N182" i="13"/>
  <c r="BA182" i="13"/>
  <c r="L393" i="7"/>
  <c r="G293" i="12" s="1"/>
  <c r="AU183" i="13"/>
  <c r="AI184" i="13" s="1"/>
  <c r="H183" i="13"/>
  <c r="R182" i="13"/>
  <c r="AA183" i="13" s="1"/>
  <c r="L182" i="13"/>
  <c r="BH183" i="13"/>
  <c r="O182" i="13" l="1"/>
  <c r="J183" i="13"/>
  <c r="AW183" i="13"/>
  <c r="AK184" i="13" s="1"/>
  <c r="I183" i="13"/>
  <c r="BK183" i="13" s="1"/>
  <c r="AV183" i="13"/>
  <c r="AJ184" i="13" s="1"/>
  <c r="F393" i="7"/>
  <c r="H293" i="12"/>
  <c r="I293" i="12" s="1"/>
  <c r="Q183" i="13"/>
  <c r="K183" i="13"/>
  <c r="N183" i="13" l="1"/>
  <c r="BP183" i="13"/>
  <c r="BN183" i="13"/>
  <c r="BY183" i="13"/>
  <c r="BX183" i="13"/>
  <c r="BO183" i="13"/>
  <c r="AS184" i="13" s="1"/>
  <c r="BW183" i="13"/>
  <c r="Z184" i="13"/>
  <c r="R183" i="13"/>
  <c r="AA184" i="13" s="1"/>
  <c r="L183" i="13"/>
  <c r="J294" i="12"/>
  <c r="S183" i="13"/>
  <c r="AB184" i="13" s="1"/>
  <c r="M183" i="13"/>
  <c r="J394" i="7"/>
  <c r="I394" i="7"/>
  <c r="H394" i="7"/>
  <c r="K394" i="7"/>
  <c r="G394" i="7"/>
  <c r="BD183" i="13"/>
  <c r="BG183" i="13" s="1"/>
  <c r="BJ183" i="13"/>
  <c r="BC183" i="13"/>
  <c r="BF183" i="13" s="1"/>
  <c r="BI183" i="13"/>
  <c r="BB183" i="13"/>
  <c r="BH184" i="13"/>
  <c r="BA183" i="13"/>
  <c r="AR184" i="13" l="1"/>
  <c r="AT184" i="13"/>
  <c r="P183" i="13"/>
  <c r="O183" i="13"/>
  <c r="BE183" i="13"/>
  <c r="L394" i="7"/>
  <c r="G294" i="12" s="1"/>
  <c r="F394" i="7"/>
  <c r="H395" i="7" s="1"/>
  <c r="I395" i="7" l="1"/>
  <c r="AW184" i="13"/>
  <c r="AK185" i="13" s="1"/>
  <c r="J184" i="13"/>
  <c r="AV184" i="13"/>
  <c r="AJ185" i="13" s="1"/>
  <c r="I184" i="13"/>
  <c r="K395" i="7"/>
  <c r="H294" i="12"/>
  <c r="I294" i="12" s="1"/>
  <c r="AU184" i="13"/>
  <c r="AI185" i="13" s="1"/>
  <c r="H184" i="13"/>
  <c r="G395" i="7"/>
  <c r="J395" i="7"/>
  <c r="BK184" i="13" l="1"/>
  <c r="BX184" i="13"/>
  <c r="BP184" i="13"/>
  <c r="BN184" i="13"/>
  <c r="BY184" i="13"/>
  <c r="BW184" i="13"/>
  <c r="BO184" i="13"/>
  <c r="AS185" i="13" s="1"/>
  <c r="BB184" i="13"/>
  <c r="BE184" i="13" s="1"/>
  <c r="BA184" i="13"/>
  <c r="L395" i="7"/>
  <c r="G295" i="12" s="1"/>
  <c r="BD184" i="13"/>
  <c r="BG184" i="13" s="1"/>
  <c r="BJ184" i="13"/>
  <c r="BC184" i="13"/>
  <c r="BF184" i="13" s="1"/>
  <c r="BI184" i="13"/>
  <c r="R184" i="13"/>
  <c r="AA185" i="13" s="1"/>
  <c r="L184" i="13"/>
  <c r="S184" i="13"/>
  <c r="AB185" i="13" s="1"/>
  <c r="M184" i="13"/>
  <c r="Q184" i="13"/>
  <c r="Z185" i="13" s="1"/>
  <c r="BH185" i="13"/>
  <c r="K184" i="13"/>
  <c r="J295" i="12"/>
  <c r="AR185" i="13" l="1"/>
  <c r="AT185" i="13"/>
  <c r="O184" i="13"/>
  <c r="N184" i="13"/>
  <c r="P184" i="13"/>
  <c r="H185" i="13"/>
  <c r="AU185" i="13"/>
  <c r="AI186" i="13" s="1"/>
  <c r="H295" i="12"/>
  <c r="I295" i="12" s="1"/>
  <c r="I185" i="13"/>
  <c r="AV185" i="13"/>
  <c r="AJ186" i="13" s="1"/>
  <c r="F395" i="7"/>
  <c r="J296" i="12" l="1"/>
  <c r="BX185" i="13"/>
  <c r="BP185" i="13"/>
  <c r="BO185" i="13"/>
  <c r="AS186" i="13" s="1"/>
  <c r="BN185" i="13"/>
  <c r="AR186" i="13" s="1"/>
  <c r="BY185" i="13"/>
  <c r="BW185" i="13"/>
  <c r="Q185" i="13"/>
  <c r="Z186" i="13" s="1"/>
  <c r="K185" i="13"/>
  <c r="BC185" i="13"/>
  <c r="BF185" i="13" s="1"/>
  <c r="BI185" i="13"/>
  <c r="BB185" i="13"/>
  <c r="BE185" i="13" s="1"/>
  <c r="BA185" i="13"/>
  <c r="H396" i="7"/>
  <c r="I396" i="7"/>
  <c r="J396" i="7"/>
  <c r="K396" i="7"/>
  <c r="G396" i="7"/>
  <c r="R185" i="13"/>
  <c r="AA186" i="13" s="1"/>
  <c r="L185" i="13"/>
  <c r="J185" i="13"/>
  <c r="AW185" i="13"/>
  <c r="AK186" i="13" s="1"/>
  <c r="BK185" i="13" l="1"/>
  <c r="BH186" i="13" s="1"/>
  <c r="O185" i="13"/>
  <c r="N185" i="13"/>
  <c r="L396" i="7"/>
  <c r="G296" i="12" s="1"/>
  <c r="BD185" i="13"/>
  <c r="BG185" i="13" s="1"/>
  <c r="BJ185" i="13"/>
  <c r="I186" i="13"/>
  <c r="AV186" i="13"/>
  <c r="AJ187" i="13" s="1"/>
  <c r="S185" i="13"/>
  <c r="AB186" i="13" s="1"/>
  <c r="M185" i="13"/>
  <c r="AT186" i="13" l="1"/>
  <c r="P185" i="13"/>
  <c r="F396" i="7"/>
  <c r="H296" i="12"/>
  <c r="I296" i="12" s="1"/>
  <c r="H186" i="13"/>
  <c r="AU186" i="13"/>
  <c r="AI187" i="13" s="1"/>
  <c r="BC186" i="13"/>
  <c r="BF186" i="13" s="1"/>
  <c r="BI186" i="13"/>
  <c r="R186" i="13"/>
  <c r="AA187" i="13" s="1"/>
  <c r="L186" i="13"/>
  <c r="O186" i="13" l="1"/>
  <c r="BN186" i="13"/>
  <c r="BX186" i="13"/>
  <c r="BW186" i="13"/>
  <c r="BP186" i="13"/>
  <c r="BY186" i="13"/>
  <c r="BO186" i="13"/>
  <c r="AS187" i="13" s="1"/>
  <c r="J297" i="12"/>
  <c r="Q186" i="13"/>
  <c r="Z187" i="13" s="1"/>
  <c r="K186" i="13"/>
  <c r="H397" i="7"/>
  <c r="K397" i="7"/>
  <c r="I397" i="7"/>
  <c r="G397" i="7"/>
  <c r="J397" i="7"/>
  <c r="BB186" i="13"/>
  <c r="BE186" i="13" s="1"/>
  <c r="J186" i="13"/>
  <c r="AW186" i="13"/>
  <c r="AK187" i="13" s="1"/>
  <c r="BK186" i="13" l="1"/>
  <c r="BH187" i="13" s="1"/>
  <c r="AR187" i="13"/>
  <c r="N186" i="13"/>
  <c r="L397" i="7"/>
  <c r="G297" i="12" s="1"/>
  <c r="BD186" i="13"/>
  <c r="BG186" i="13" s="1"/>
  <c r="BJ186" i="13"/>
  <c r="S186" i="13"/>
  <c r="AB187" i="13" s="1"/>
  <c r="M186" i="13"/>
  <c r="BA186" i="13"/>
  <c r="I187" i="13"/>
  <c r="AV187" i="13"/>
  <c r="AJ188" i="13" s="1"/>
  <c r="AT187" i="13" l="1"/>
  <c r="P186" i="13"/>
  <c r="BD187" i="13"/>
  <c r="BG187" i="13" s="1"/>
  <c r="BJ187" i="13"/>
  <c r="H297" i="12"/>
  <c r="I297" i="12" s="1"/>
  <c r="AU187" i="13"/>
  <c r="AI188" i="13" s="1"/>
  <c r="H187" i="13"/>
  <c r="J187" i="13"/>
  <c r="AW187" i="13"/>
  <c r="AK188" i="13" s="1"/>
  <c r="R187" i="13"/>
  <c r="AA188" i="13" s="1"/>
  <c r="L187" i="13"/>
  <c r="F397" i="7"/>
  <c r="BC187" i="13"/>
  <c r="BF187" i="13" s="1"/>
  <c r="BI187" i="13"/>
  <c r="BK187" i="13" l="1"/>
  <c r="O187" i="13"/>
  <c r="BP187" i="13"/>
  <c r="AT188" i="13" s="1"/>
  <c r="BN187" i="13"/>
  <c r="BY187" i="13"/>
  <c r="BX187" i="13"/>
  <c r="BW187" i="13"/>
  <c r="BO187" i="13"/>
  <c r="AS188" i="13" s="1"/>
  <c r="BB187" i="13"/>
  <c r="BE187" i="13" s="1"/>
  <c r="BA187" i="13"/>
  <c r="S187" i="13"/>
  <c r="AB188" i="13" s="1"/>
  <c r="M187" i="13"/>
  <c r="I398" i="7"/>
  <c r="K398" i="7"/>
  <c r="H398" i="7"/>
  <c r="J398" i="7"/>
  <c r="G398" i="7"/>
  <c r="J298" i="12"/>
  <c r="BH188" i="13"/>
  <c r="Q187" i="13"/>
  <c r="Z188" i="13" s="1"/>
  <c r="K187" i="13"/>
  <c r="AR188" i="13" l="1"/>
  <c r="AV188" i="13"/>
  <c r="AJ189" i="13" s="1"/>
  <c r="P187" i="13"/>
  <c r="N187" i="13"/>
  <c r="I188" i="13"/>
  <c r="L188" i="13" s="1"/>
  <c r="AU188" i="13"/>
  <c r="AI189" i="13" s="1"/>
  <c r="H188" i="13"/>
  <c r="F398" i="7"/>
  <c r="K399" i="7" s="1"/>
  <c r="L398" i="7"/>
  <c r="G298" i="12" s="1"/>
  <c r="AW188" i="13"/>
  <c r="AK189" i="13" s="1"/>
  <c r="J188" i="13"/>
  <c r="BK188" i="13" l="1"/>
  <c r="O188" i="13"/>
  <c r="R188" i="13"/>
  <c r="AA189" i="13" s="1"/>
  <c r="J399" i="7"/>
  <c r="H399" i="7"/>
  <c r="I399" i="7"/>
  <c r="G399" i="7"/>
  <c r="S188" i="13"/>
  <c r="AB189" i="13" s="1"/>
  <c r="M188" i="13"/>
  <c r="H298" i="12"/>
  <c r="I298" i="12" s="1"/>
  <c r="BB188" i="13"/>
  <c r="BE188" i="13" s="1"/>
  <c r="BA188" i="13"/>
  <c r="BD188" i="13"/>
  <c r="BG188" i="13" s="1"/>
  <c r="BJ188" i="13"/>
  <c r="Q188" i="13"/>
  <c r="Z189" i="13" s="1"/>
  <c r="BH189" i="13"/>
  <c r="K188" i="13"/>
  <c r="BC188" i="13"/>
  <c r="BI188" i="13"/>
  <c r="N188" i="13" l="1"/>
  <c r="P188" i="13"/>
  <c r="BX188" i="13"/>
  <c r="BP188" i="13"/>
  <c r="AT189" i="13" s="1"/>
  <c r="BN188" i="13"/>
  <c r="AR189" i="13" s="1"/>
  <c r="BY188" i="13"/>
  <c r="BW188" i="13"/>
  <c r="BO188" i="13"/>
  <c r="AS189" i="13" s="1"/>
  <c r="L399" i="7"/>
  <c r="G299" i="12" s="1"/>
  <c r="H299" i="12" s="1"/>
  <c r="I299" i="12" s="1"/>
  <c r="J299" i="12"/>
  <c r="BF188" i="13"/>
  <c r="F399" i="7"/>
  <c r="J189" i="13" l="1"/>
  <c r="BX189" i="13"/>
  <c r="BP189" i="13"/>
  <c r="BO189" i="13"/>
  <c r="BN189" i="13"/>
  <c r="BY189" i="13"/>
  <c r="BW189" i="13"/>
  <c r="BJ189" i="13"/>
  <c r="J300" i="12"/>
  <c r="I189" i="13"/>
  <c r="AV189" i="13"/>
  <c r="AJ190" i="13" s="1"/>
  <c r="H189" i="13"/>
  <c r="BK189" i="13" s="1"/>
  <c r="AU189" i="13"/>
  <c r="AI190" i="13" s="1"/>
  <c r="K400" i="7"/>
  <c r="G400" i="7"/>
  <c r="H400" i="7"/>
  <c r="J400" i="7"/>
  <c r="I400" i="7"/>
  <c r="AW189" i="13" l="1"/>
  <c r="AK190" i="13" s="1"/>
  <c r="M189" i="13"/>
  <c r="S189" i="13"/>
  <c r="AB190" i="13" s="1"/>
  <c r="P189" i="13"/>
  <c r="BD189" i="13"/>
  <c r="BG189" i="13" s="1"/>
  <c r="R189" i="13"/>
  <c r="AA190" i="13" s="1"/>
  <c r="L189" i="13"/>
  <c r="BB189" i="13"/>
  <c r="BE189" i="13" s="1"/>
  <c r="BA189" i="13"/>
  <c r="BH190" i="13"/>
  <c r="Q189" i="13"/>
  <c r="Z190" i="13" s="1"/>
  <c r="K189" i="13"/>
  <c r="BC189" i="13"/>
  <c r="BF189" i="13" s="1"/>
  <c r="BI189" i="13"/>
  <c r="L400" i="7"/>
  <c r="G300" i="12" s="1"/>
  <c r="AT190" i="13" l="1"/>
  <c r="AR190" i="13"/>
  <c r="AS190" i="13"/>
  <c r="J190" i="13"/>
  <c r="S190" i="13" s="1"/>
  <c r="H190" i="13"/>
  <c r="O189" i="13"/>
  <c r="N189" i="13"/>
  <c r="AW190" i="13"/>
  <c r="AK191" i="13" s="1"/>
  <c r="H300" i="12"/>
  <c r="I300" i="12" s="1"/>
  <c r="F400" i="7"/>
  <c r="M190" i="13" l="1"/>
  <c r="P190" i="13"/>
  <c r="BN190" i="13"/>
  <c r="BX190" i="13"/>
  <c r="BW190" i="13"/>
  <c r="BP190" i="13"/>
  <c r="AT191" i="13" s="1"/>
  <c r="BO190" i="13"/>
  <c r="BY190" i="13"/>
  <c r="AU190" i="13"/>
  <c r="AI191" i="13" s="1"/>
  <c r="I401" i="7"/>
  <c r="G401" i="7"/>
  <c r="J401" i="7"/>
  <c r="H401" i="7"/>
  <c r="K401" i="7"/>
  <c r="J301" i="12"/>
  <c r="AB191" i="13"/>
  <c r="Q190" i="13"/>
  <c r="Z191" i="13" s="1"/>
  <c r="K190" i="13"/>
  <c r="BD190" i="13"/>
  <c r="BJ190" i="13"/>
  <c r="BB190" i="13"/>
  <c r="BE190" i="13" s="1"/>
  <c r="I190" i="13"/>
  <c r="AV190" i="13"/>
  <c r="AJ191" i="13" s="1"/>
  <c r="BA190" i="13"/>
  <c r="BK190" i="13" l="1"/>
  <c r="BH191" i="13" s="1"/>
  <c r="AR191" i="13"/>
  <c r="H191" i="13" s="1"/>
  <c r="N190" i="13"/>
  <c r="R190" i="13"/>
  <c r="AA191" i="13" s="1"/>
  <c r="L190" i="13"/>
  <c r="BG190" i="13"/>
  <c r="L401" i="7"/>
  <c r="G301" i="12" s="1"/>
  <c r="BC190" i="13"/>
  <c r="BF190" i="13" s="1"/>
  <c r="BI190" i="13"/>
  <c r="AS191" i="13" l="1"/>
  <c r="O190" i="13"/>
  <c r="AU191" i="13"/>
  <c r="AI192" i="13" s="1"/>
  <c r="Q191" i="13"/>
  <c r="Z192" i="13" s="1"/>
  <c r="K191" i="13"/>
  <c r="H301" i="12"/>
  <c r="I301" i="12" s="1"/>
  <c r="J191" i="13"/>
  <c r="AW191" i="13"/>
  <c r="AK192" i="13" s="1"/>
  <c r="BB191" i="13"/>
  <c r="BE191" i="13" s="1"/>
  <c r="F401" i="7"/>
  <c r="N191" i="13" l="1"/>
  <c r="BP191" i="13"/>
  <c r="BN191" i="13"/>
  <c r="AR192" i="13" s="1"/>
  <c r="BY191" i="13"/>
  <c r="BX191" i="13"/>
  <c r="BW191" i="13"/>
  <c r="BO191" i="13"/>
  <c r="J302" i="12"/>
  <c r="BC191" i="13"/>
  <c r="BF191" i="13" s="1"/>
  <c r="BI191" i="13"/>
  <c r="K402" i="7"/>
  <c r="H402" i="7"/>
  <c r="I402" i="7"/>
  <c r="G402" i="7"/>
  <c r="J402" i="7"/>
  <c r="S191" i="13"/>
  <c r="AB192" i="13" s="1"/>
  <c r="M191" i="13"/>
  <c r="BA191" i="13"/>
  <c r="BD191" i="13"/>
  <c r="BG191" i="13" s="1"/>
  <c r="BJ191" i="13"/>
  <c r="I191" i="13"/>
  <c r="BK191" i="13" s="1"/>
  <c r="AV191" i="13"/>
  <c r="AJ192" i="13" s="1"/>
  <c r="AT192" i="13" l="1"/>
  <c r="J192" i="13" s="1"/>
  <c r="AS192" i="13"/>
  <c r="AU192" i="13"/>
  <c r="AI193" i="13" s="1"/>
  <c r="P191" i="13"/>
  <c r="H192" i="13"/>
  <c r="R191" i="13"/>
  <c r="AA192" i="13" s="1"/>
  <c r="L191" i="13"/>
  <c r="BH192" i="13"/>
  <c r="AW192" i="13"/>
  <c r="AK193" i="13" s="1"/>
  <c r="L402" i="7"/>
  <c r="G302" i="12" s="1"/>
  <c r="Q192" i="13" l="1"/>
  <c r="O191" i="13"/>
  <c r="K192" i="13"/>
  <c r="F402" i="7"/>
  <c r="H302" i="12"/>
  <c r="I302" i="12" s="1"/>
  <c r="AV192" i="13"/>
  <c r="AJ193" i="13" s="1"/>
  <c r="I192" i="13"/>
  <c r="BK192" i="13" s="1"/>
  <c r="S192" i="13"/>
  <c r="M192" i="13"/>
  <c r="N192" i="13" l="1"/>
  <c r="P192" i="13"/>
  <c r="BX192" i="13"/>
  <c r="BP192" i="13"/>
  <c r="AT193" i="13" s="1"/>
  <c r="BN192" i="13"/>
  <c r="AR193" i="13" s="1"/>
  <c r="BY192" i="13"/>
  <c r="BW192" i="13"/>
  <c r="BO192" i="13"/>
  <c r="J303" i="12"/>
  <c r="BC192" i="13"/>
  <c r="BF192" i="13" s="1"/>
  <c r="BI192" i="13"/>
  <c r="H403" i="7"/>
  <c r="J403" i="7"/>
  <c r="G403" i="7"/>
  <c r="K403" i="7"/>
  <c r="I403" i="7"/>
  <c r="AB193" i="13"/>
  <c r="BB192" i="13"/>
  <c r="BA192" i="13"/>
  <c r="BD192" i="13"/>
  <c r="BJ192" i="13"/>
  <c r="R192" i="13"/>
  <c r="AA193" i="13" s="1"/>
  <c r="L192" i="13"/>
  <c r="BH193" i="13"/>
  <c r="Z193" i="13"/>
  <c r="AS193" i="13" l="1"/>
  <c r="O192" i="13"/>
  <c r="F403" i="7"/>
  <c r="G404" i="7" s="1"/>
  <c r="BG192" i="13"/>
  <c r="L403" i="7"/>
  <c r="G303" i="12" s="1"/>
  <c r="BE192" i="13"/>
  <c r="I193" i="13"/>
  <c r="AV193" i="13"/>
  <c r="AJ194" i="13" s="1"/>
  <c r="J404" i="7" l="1"/>
  <c r="K404" i="7"/>
  <c r="I404" i="7"/>
  <c r="H404" i="7"/>
  <c r="BB193" i="13"/>
  <c r="BE193" i="13" s="1"/>
  <c r="R193" i="13"/>
  <c r="AA194" i="13" s="1"/>
  <c r="L193" i="13"/>
  <c r="H303" i="12"/>
  <c r="I303" i="12" s="1"/>
  <c r="BC193" i="13"/>
  <c r="BF193" i="13" s="1"/>
  <c r="BI193" i="13"/>
  <c r="J193" i="13"/>
  <c r="AW193" i="13"/>
  <c r="AK194" i="13" s="1"/>
  <c r="H193" i="13"/>
  <c r="AU193" i="13"/>
  <c r="AI194" i="13" s="1"/>
  <c r="BK193" i="13" l="1"/>
  <c r="L404" i="7"/>
  <c r="G304" i="12" s="1"/>
  <c r="H304" i="12" s="1"/>
  <c r="I304" i="12" s="1"/>
  <c r="O193" i="13"/>
  <c r="BX193" i="13"/>
  <c r="BP193" i="13"/>
  <c r="BO193" i="13"/>
  <c r="AS194" i="13" s="1"/>
  <c r="BN193" i="13"/>
  <c r="AR194" i="13" s="1"/>
  <c r="BY193" i="13"/>
  <c r="BW193" i="13"/>
  <c r="BD193" i="13"/>
  <c r="BG193" i="13" s="1"/>
  <c r="BJ193" i="13"/>
  <c r="BH194" i="13"/>
  <c r="Q193" i="13"/>
  <c r="Z194" i="13" s="1"/>
  <c r="K193" i="13"/>
  <c r="BA193" i="13"/>
  <c r="S193" i="13"/>
  <c r="AB194" i="13" s="1"/>
  <c r="M193" i="13"/>
  <c r="J304" i="12"/>
  <c r="AT194" i="13" l="1"/>
  <c r="AV194" i="13"/>
  <c r="AJ195" i="13" s="1"/>
  <c r="N193" i="13"/>
  <c r="P193" i="13"/>
  <c r="I194" i="13"/>
  <c r="L194" i="13" s="1"/>
  <c r="BN194" i="13"/>
  <c r="BX194" i="13"/>
  <c r="BW194" i="13"/>
  <c r="BP194" i="13"/>
  <c r="BY194" i="13"/>
  <c r="BO194" i="13"/>
  <c r="J305" i="12"/>
  <c r="H194" i="13"/>
  <c r="AU194" i="13"/>
  <c r="AI195" i="13" s="1"/>
  <c r="J194" i="13"/>
  <c r="AW194" i="13"/>
  <c r="AK195" i="13" s="1"/>
  <c r="F404" i="7"/>
  <c r="BK194" i="13" l="1"/>
  <c r="R194" i="13"/>
  <c r="O194" i="13"/>
  <c r="BB194" i="13"/>
  <c r="BE194" i="13" s="1"/>
  <c r="BA194" i="13"/>
  <c r="H405" i="7"/>
  <c r="K405" i="7"/>
  <c r="I405" i="7"/>
  <c r="G405" i="7"/>
  <c r="J405" i="7"/>
  <c r="BH195" i="13"/>
  <c r="Q194" i="13"/>
  <c r="Z195" i="13" s="1"/>
  <c r="K194" i="13"/>
  <c r="BD194" i="13"/>
  <c r="BG194" i="13" s="1"/>
  <c r="BJ194" i="13"/>
  <c r="BC194" i="13"/>
  <c r="AS195" i="13" s="1"/>
  <c r="BI194" i="13"/>
  <c r="S194" i="13"/>
  <c r="AB195" i="13" s="1"/>
  <c r="M194" i="13"/>
  <c r="AA195" i="13"/>
  <c r="AT195" i="13" l="1"/>
  <c r="AR195" i="13"/>
  <c r="N194" i="13"/>
  <c r="P194" i="13"/>
  <c r="F405" i="7"/>
  <c r="H406" i="7" s="1"/>
  <c r="BF194" i="13"/>
  <c r="L405" i="7"/>
  <c r="G305" i="12" s="1"/>
  <c r="I406" i="7" l="1"/>
  <c r="K406" i="7"/>
  <c r="G406" i="7"/>
  <c r="J406" i="7"/>
  <c r="AU195" i="13"/>
  <c r="AI196" i="13" s="1"/>
  <c r="H195" i="13"/>
  <c r="I195" i="13"/>
  <c r="AV195" i="13"/>
  <c r="AJ196" i="13" s="1"/>
  <c r="H305" i="12"/>
  <c r="I305" i="12" s="1"/>
  <c r="J195" i="13"/>
  <c r="AW195" i="13"/>
  <c r="AK196" i="13" s="1"/>
  <c r="BK195" i="13" l="1"/>
  <c r="L406" i="7"/>
  <c r="G306" i="12" s="1"/>
  <c r="H306" i="12" s="1"/>
  <c r="I306" i="12" s="1"/>
  <c r="BP195" i="13"/>
  <c r="BN195" i="13"/>
  <c r="BY195" i="13"/>
  <c r="BX195" i="13"/>
  <c r="BW195" i="13"/>
  <c r="BO195" i="13"/>
  <c r="AS196" i="13" s="1"/>
  <c r="BC195" i="13"/>
  <c r="BF195" i="13" s="1"/>
  <c r="BI195" i="13"/>
  <c r="BH196" i="13"/>
  <c r="Q195" i="13"/>
  <c r="Z196" i="13" s="1"/>
  <c r="K195" i="13"/>
  <c r="J306" i="12"/>
  <c r="BB195" i="13"/>
  <c r="BE195" i="13" s="1"/>
  <c r="BA195" i="13"/>
  <c r="S195" i="13"/>
  <c r="AB196" i="13" s="1"/>
  <c r="M195" i="13"/>
  <c r="R195" i="13"/>
  <c r="AA196" i="13" s="1"/>
  <c r="L195" i="13"/>
  <c r="BD195" i="13"/>
  <c r="BG195" i="13" s="1"/>
  <c r="BJ195" i="13"/>
  <c r="AR196" i="13" l="1"/>
  <c r="AT196" i="13"/>
  <c r="AW196" i="13" s="1"/>
  <c r="AK197" i="13" s="1"/>
  <c r="O195" i="13"/>
  <c r="N195" i="13"/>
  <c r="P195" i="13"/>
  <c r="BX196" i="13"/>
  <c r="BP196" i="13"/>
  <c r="BN196" i="13"/>
  <c r="BY196" i="13"/>
  <c r="BW196" i="13"/>
  <c r="BO196" i="13"/>
  <c r="AU196" i="13"/>
  <c r="AI197" i="13" s="1"/>
  <c r="BC196" i="13"/>
  <c r="BF196" i="13" s="1"/>
  <c r="BI196" i="13"/>
  <c r="F406" i="7"/>
  <c r="AV196" i="13"/>
  <c r="AJ197" i="13" s="1"/>
  <c r="I196" i="13"/>
  <c r="J307" i="12"/>
  <c r="AS197" i="13" l="1"/>
  <c r="BJ196" i="13"/>
  <c r="J196" i="13"/>
  <c r="S196" i="13" s="1"/>
  <c r="AB197" i="13" s="1"/>
  <c r="H196" i="13"/>
  <c r="BK196" i="13" s="1"/>
  <c r="R196" i="13"/>
  <c r="AA197" i="13" s="1"/>
  <c r="L196" i="13"/>
  <c r="BD196" i="13"/>
  <c r="BG196" i="13" s="1"/>
  <c r="G407" i="7"/>
  <c r="I407" i="7"/>
  <c r="H407" i="7"/>
  <c r="K407" i="7"/>
  <c r="J407" i="7"/>
  <c r="BB196" i="13"/>
  <c r="BE196" i="13" s="1"/>
  <c r="M196" i="13" l="1"/>
  <c r="AT197" i="13"/>
  <c r="AR197" i="13"/>
  <c r="O196" i="13"/>
  <c r="P196" i="13"/>
  <c r="BH197" i="13"/>
  <c r="K196" i="13"/>
  <c r="Q196" i="13"/>
  <c r="Z197" i="13" s="1"/>
  <c r="BA196" i="13"/>
  <c r="BI197" i="13"/>
  <c r="I197" i="13"/>
  <c r="AV197" i="13"/>
  <c r="AJ198" i="13" s="1"/>
  <c r="L407" i="7"/>
  <c r="G307" i="12" s="1"/>
  <c r="N196" i="13" l="1"/>
  <c r="BC197" i="13"/>
  <c r="BF197" i="13" s="1"/>
  <c r="AW197" i="13"/>
  <c r="AK198" i="13" s="1"/>
  <c r="J197" i="13"/>
  <c r="S197" i="13" s="1"/>
  <c r="AB198" i="13" s="1"/>
  <c r="F407" i="7"/>
  <c r="G408" i="7" s="1"/>
  <c r="BD197" i="13"/>
  <c r="BG197" i="13" s="1"/>
  <c r="BJ197" i="13"/>
  <c r="H307" i="12"/>
  <c r="I307" i="12" s="1"/>
  <c r="R197" i="13"/>
  <c r="AA198" i="13" s="1"/>
  <c r="L197" i="13"/>
  <c r="H197" i="13"/>
  <c r="BK197" i="13" s="1"/>
  <c r="AU197" i="13"/>
  <c r="AI198" i="13" s="1"/>
  <c r="O197" i="13" l="1"/>
  <c r="BX197" i="13"/>
  <c r="BP197" i="13"/>
  <c r="AT198" i="13" s="1"/>
  <c r="BO197" i="13"/>
  <c r="AS198" i="13" s="1"/>
  <c r="BN197" i="13"/>
  <c r="BW197" i="13"/>
  <c r="BY197" i="13"/>
  <c r="J408" i="7"/>
  <c r="H408" i="7"/>
  <c r="I408" i="7"/>
  <c r="M197" i="13"/>
  <c r="K408" i="7"/>
  <c r="BH198" i="13"/>
  <c r="Q197" i="13"/>
  <c r="Z198" i="13" s="1"/>
  <c r="K197" i="13"/>
  <c r="BB197" i="13"/>
  <c r="BE197" i="13" s="1"/>
  <c r="BA197" i="13"/>
  <c r="J308" i="12"/>
  <c r="AR198" i="13" l="1"/>
  <c r="I198" i="13"/>
  <c r="N197" i="13"/>
  <c r="P197" i="13"/>
  <c r="AV198" i="13"/>
  <c r="AJ199" i="13" s="1"/>
  <c r="L408" i="7"/>
  <c r="G308" i="12" s="1"/>
  <c r="H308" i="12" s="1"/>
  <c r="I308" i="12" s="1"/>
  <c r="J198" i="13"/>
  <c r="AW198" i="13"/>
  <c r="AK199" i="13" s="1"/>
  <c r="F408" i="7"/>
  <c r="R198" i="13" l="1"/>
  <c r="AA199" i="13" s="1"/>
  <c r="L198" i="13"/>
  <c r="O198" i="13" s="1"/>
  <c r="J309" i="12"/>
  <c r="BN198" i="13"/>
  <c r="BX198" i="13"/>
  <c r="BW198" i="13"/>
  <c r="BP198" i="13"/>
  <c r="AT199" i="13" s="1"/>
  <c r="BY198" i="13"/>
  <c r="BO198" i="13"/>
  <c r="H198" i="13"/>
  <c r="BK198" i="13" s="1"/>
  <c r="AU198" i="13"/>
  <c r="AI199" i="13" s="1"/>
  <c r="G409" i="7"/>
  <c r="J409" i="7"/>
  <c r="I409" i="7"/>
  <c r="H409" i="7"/>
  <c r="K409" i="7"/>
  <c r="S198" i="13"/>
  <c r="AB199" i="13" s="1"/>
  <c r="M198" i="13"/>
  <c r="BD198" i="13"/>
  <c r="BG198" i="13" s="1"/>
  <c r="BJ198" i="13"/>
  <c r="BC198" i="13"/>
  <c r="BI198" i="13"/>
  <c r="AS199" i="13" l="1"/>
  <c r="J199" i="13"/>
  <c r="P198" i="13"/>
  <c r="BB198" i="13"/>
  <c r="BE198" i="13" s="1"/>
  <c r="BA198" i="13"/>
  <c r="L409" i="7"/>
  <c r="G309" i="12" s="1"/>
  <c r="BF198" i="13"/>
  <c r="BH199" i="13"/>
  <c r="Q198" i="13"/>
  <c r="Z199" i="13" s="1"/>
  <c r="K198" i="13"/>
  <c r="AR199" i="13" l="1"/>
  <c r="AW199" i="13"/>
  <c r="AK200" i="13" s="1"/>
  <c r="N198" i="13"/>
  <c r="H309" i="12"/>
  <c r="I309" i="12" s="1"/>
  <c r="AU199" i="13"/>
  <c r="AI200" i="13" s="1"/>
  <c r="H199" i="13"/>
  <c r="I199" i="13"/>
  <c r="AV199" i="13"/>
  <c r="AJ200" i="13" s="1"/>
  <c r="S199" i="13"/>
  <c r="AB200" i="13" s="1"/>
  <c r="M199" i="13"/>
  <c r="F409" i="7"/>
  <c r="BK199" i="13" l="1"/>
  <c r="P199" i="13"/>
  <c r="BP199" i="13"/>
  <c r="BN199" i="13"/>
  <c r="AR200" i="13" s="1"/>
  <c r="BY199" i="13"/>
  <c r="BX199" i="13"/>
  <c r="BW199" i="13"/>
  <c r="BO199" i="13"/>
  <c r="AS200" i="13" s="1"/>
  <c r="J310" i="12"/>
  <c r="BB199" i="13"/>
  <c r="BE199" i="13" s="1"/>
  <c r="BA199" i="13"/>
  <c r="K410" i="7"/>
  <c r="G410" i="7"/>
  <c r="H410" i="7"/>
  <c r="I410" i="7"/>
  <c r="J410" i="7"/>
  <c r="BC199" i="13"/>
  <c r="BF199" i="13" s="1"/>
  <c r="BI199" i="13"/>
  <c r="R199" i="13"/>
  <c r="AA200" i="13" s="1"/>
  <c r="L199" i="13"/>
  <c r="BH200" i="13"/>
  <c r="Q199" i="13"/>
  <c r="Z200" i="13" s="1"/>
  <c r="K199" i="13"/>
  <c r="BD199" i="13"/>
  <c r="BJ199" i="13"/>
  <c r="AT200" i="13" l="1"/>
  <c r="O199" i="13"/>
  <c r="N199" i="13"/>
  <c r="F410" i="7"/>
  <c r="I411" i="7" s="1"/>
  <c r="AU200" i="13"/>
  <c r="AI201" i="13" s="1"/>
  <c r="H200" i="13"/>
  <c r="L410" i="7"/>
  <c r="G310" i="12" s="1"/>
  <c r="BG199" i="13"/>
  <c r="K411" i="7" l="1"/>
  <c r="J411" i="7"/>
  <c r="G411" i="7"/>
  <c r="H411" i="7"/>
  <c r="L411" i="7" s="1"/>
  <c r="G311" i="12" s="1"/>
  <c r="AV200" i="13"/>
  <c r="AJ201" i="13" s="1"/>
  <c r="I200" i="13"/>
  <c r="BK200" i="13" s="1"/>
  <c r="AW200" i="13"/>
  <c r="AK201" i="13" s="1"/>
  <c r="J200" i="13"/>
  <c r="BB200" i="13"/>
  <c r="BE200" i="13" s="1"/>
  <c r="Q200" i="13"/>
  <c r="Z201" i="13" s="1"/>
  <c r="K200" i="13"/>
  <c r="H310" i="12"/>
  <c r="I310" i="12" s="1"/>
  <c r="BA200" i="13"/>
  <c r="BH201" i="13" l="1"/>
  <c r="N200" i="13"/>
  <c r="BX200" i="13"/>
  <c r="BP200" i="13"/>
  <c r="AT201" i="13" s="1"/>
  <c r="BN200" i="13"/>
  <c r="AR201" i="13" s="1"/>
  <c r="BY200" i="13"/>
  <c r="BW200" i="13"/>
  <c r="BO200" i="13"/>
  <c r="BB201" i="13"/>
  <c r="BD200" i="13"/>
  <c r="BG200" i="13" s="1"/>
  <c r="BJ200" i="13"/>
  <c r="S200" i="13"/>
  <c r="AB201" i="13" s="1"/>
  <c r="M200" i="13"/>
  <c r="BC200" i="13"/>
  <c r="BF200" i="13" s="1"/>
  <c r="BI200" i="13"/>
  <c r="H311" i="12"/>
  <c r="I311" i="12" s="1"/>
  <c r="J311" i="12"/>
  <c r="R200" i="13"/>
  <c r="AA201" i="13" s="1"/>
  <c r="L200" i="13"/>
  <c r="AS201" i="13" l="1"/>
  <c r="O200" i="13"/>
  <c r="P200" i="13"/>
  <c r="BE201" i="13"/>
  <c r="BX201" i="13"/>
  <c r="BP201" i="13"/>
  <c r="BO201" i="13"/>
  <c r="BN201" i="13"/>
  <c r="BY201" i="13"/>
  <c r="BW201" i="13"/>
  <c r="H201" i="13"/>
  <c r="AU201" i="13"/>
  <c r="AI202" i="13" s="1"/>
  <c r="BD201" i="13"/>
  <c r="BG201" i="13" s="1"/>
  <c r="J201" i="13"/>
  <c r="AV201" i="13"/>
  <c r="AJ202" i="13" s="1"/>
  <c r="I201" i="13"/>
  <c r="J312" i="12"/>
  <c r="F411" i="7"/>
  <c r="K201" i="13" l="1"/>
  <c r="BK201" i="13"/>
  <c r="AR202" i="13"/>
  <c r="N201" i="13"/>
  <c r="Q201" i="13"/>
  <c r="Z202" i="13" s="1"/>
  <c r="H202" i="13"/>
  <c r="AW201" i="13"/>
  <c r="AK202" i="13" s="1"/>
  <c r="AT202" i="13" s="1"/>
  <c r="BJ201" i="13"/>
  <c r="S201" i="13"/>
  <c r="AB202" i="13" s="1"/>
  <c r="M201" i="13"/>
  <c r="R201" i="13"/>
  <c r="AA202" i="13" s="1"/>
  <c r="L201" i="13"/>
  <c r="BC201" i="13"/>
  <c r="BF201" i="13" s="1"/>
  <c r="BI201" i="13"/>
  <c r="BA201" i="13"/>
  <c r="BH202" i="13"/>
  <c r="J412" i="7"/>
  <c r="H412" i="7"/>
  <c r="I412" i="7"/>
  <c r="G412" i="7"/>
  <c r="K412" i="7"/>
  <c r="AU202" i="13"/>
  <c r="AI203" i="13" s="1"/>
  <c r="AS202" i="13" l="1"/>
  <c r="O201" i="13"/>
  <c r="P201" i="13"/>
  <c r="F412" i="7"/>
  <c r="K413" i="7" s="1"/>
  <c r="I202" i="13"/>
  <c r="J202" i="13"/>
  <c r="AW202" i="13"/>
  <c r="AK203" i="13" s="1"/>
  <c r="Q202" i="13"/>
  <c r="K202" i="13"/>
  <c r="L412" i="7"/>
  <c r="G312" i="12" s="1"/>
  <c r="BK202" i="13" l="1"/>
  <c r="I413" i="7"/>
  <c r="G413" i="7"/>
  <c r="J413" i="7"/>
  <c r="N202" i="13"/>
  <c r="H413" i="7"/>
  <c r="AV202" i="13"/>
  <c r="AJ203" i="13" s="1"/>
  <c r="BD202" i="13"/>
  <c r="BG202" i="13" s="1"/>
  <c r="BJ202" i="13"/>
  <c r="S202" i="13"/>
  <c r="AB203" i="13" s="1"/>
  <c r="M202" i="13"/>
  <c r="Z203" i="13"/>
  <c r="H312" i="12"/>
  <c r="I312" i="12" s="1"/>
  <c r="BH203" i="13"/>
  <c r="R202" i="13"/>
  <c r="AA203" i="13" s="1"/>
  <c r="L202" i="13"/>
  <c r="BB202" i="13"/>
  <c r="BA202" i="13"/>
  <c r="BC202" i="13"/>
  <c r="BF202" i="13" s="1"/>
  <c r="BI202" i="13"/>
  <c r="L413" i="7" l="1"/>
  <c r="G313" i="12" s="1"/>
  <c r="O202" i="13"/>
  <c r="P202" i="13"/>
  <c r="BN202" i="13"/>
  <c r="AR203" i="13" s="1"/>
  <c r="BX202" i="13"/>
  <c r="BW202" i="13"/>
  <c r="BP202" i="13"/>
  <c r="AT203" i="13" s="1"/>
  <c r="BY202" i="13"/>
  <c r="BO202" i="13"/>
  <c r="AS203" i="13" s="1"/>
  <c r="BD203" i="13"/>
  <c r="J313" i="12"/>
  <c r="F413" i="7"/>
  <c r="H313" i="12"/>
  <c r="I313" i="12" s="1"/>
  <c r="BE202" i="13"/>
  <c r="J203" i="13" l="1"/>
  <c r="AV203" i="13"/>
  <c r="AJ204" i="13" s="1"/>
  <c r="BG203" i="13"/>
  <c r="BP203" i="13"/>
  <c r="BN203" i="13"/>
  <c r="BY203" i="13"/>
  <c r="BX203" i="13"/>
  <c r="BW203" i="13"/>
  <c r="BO203" i="13"/>
  <c r="BJ203" i="13"/>
  <c r="J314" i="12"/>
  <c r="BC203" i="13"/>
  <c r="BF203" i="13" s="1"/>
  <c r="J414" i="7"/>
  <c r="G414" i="7"/>
  <c r="I414" i="7"/>
  <c r="K414" i="7"/>
  <c r="H414" i="7"/>
  <c r="H203" i="13"/>
  <c r="AU203" i="13"/>
  <c r="AI204" i="13" s="1"/>
  <c r="AS204" i="13" l="1"/>
  <c r="S203" i="13"/>
  <c r="AB204" i="13" s="1"/>
  <c r="M203" i="13"/>
  <c r="P203" i="13" s="1"/>
  <c r="I203" i="13"/>
  <c r="AW203" i="13"/>
  <c r="AK204" i="13" s="1"/>
  <c r="AT204" i="13" s="1"/>
  <c r="BI203" i="13"/>
  <c r="Q203" i="13"/>
  <c r="Z204" i="13" s="1"/>
  <c r="K203" i="13"/>
  <c r="BB203" i="13"/>
  <c r="BE203" i="13" s="1"/>
  <c r="BA203" i="13"/>
  <c r="L414" i="7"/>
  <c r="G314" i="12" s="1"/>
  <c r="BK203" i="13" l="1"/>
  <c r="BH204" i="13" s="1"/>
  <c r="AR204" i="13"/>
  <c r="AW204" i="13"/>
  <c r="AK205" i="13" s="1"/>
  <c r="L203" i="13"/>
  <c r="R203" i="13"/>
  <c r="AA204" i="13" s="1"/>
  <c r="F414" i="7" s="1"/>
  <c r="N203" i="13"/>
  <c r="J204" i="13"/>
  <c r="M204" i="13" s="1"/>
  <c r="AV204" i="13"/>
  <c r="AJ205" i="13" s="1"/>
  <c r="I204" i="13"/>
  <c r="H314" i="12"/>
  <c r="I314" i="12" s="1"/>
  <c r="O203" i="13" l="1"/>
  <c r="S204" i="13"/>
  <c r="P204" i="13"/>
  <c r="BX204" i="13"/>
  <c r="BP204" i="13"/>
  <c r="AT205" i="13" s="1"/>
  <c r="BN204" i="13"/>
  <c r="BW204" i="13"/>
  <c r="BO204" i="13"/>
  <c r="BY204" i="13"/>
  <c r="AB205" i="13"/>
  <c r="BB204" i="13"/>
  <c r="BE204" i="13" s="1"/>
  <c r="BA204" i="13"/>
  <c r="J315" i="12"/>
  <c r="K415" i="7"/>
  <c r="G415" i="7"/>
  <c r="H415" i="7"/>
  <c r="I415" i="7"/>
  <c r="J415" i="7"/>
  <c r="R204" i="13"/>
  <c r="AA205" i="13" s="1"/>
  <c r="L204" i="13"/>
  <c r="AU204" i="13"/>
  <c r="AI205" i="13" s="1"/>
  <c r="H204" i="13"/>
  <c r="BK204" i="13" s="1"/>
  <c r="BC204" i="13"/>
  <c r="BF204" i="13" s="1"/>
  <c r="BI204" i="13"/>
  <c r="BD204" i="13"/>
  <c r="BJ204" i="13"/>
  <c r="AR205" i="13" l="1"/>
  <c r="AS205" i="13"/>
  <c r="O204" i="13"/>
  <c r="BG204" i="13"/>
  <c r="AV205" i="13"/>
  <c r="AJ206" i="13" s="1"/>
  <c r="I205" i="13"/>
  <c r="L415" i="7"/>
  <c r="G315" i="12" s="1"/>
  <c r="Q204" i="13"/>
  <c r="Z205" i="13" s="1"/>
  <c r="BH205" i="13"/>
  <c r="K204" i="13"/>
  <c r="N204" i="13" l="1"/>
  <c r="AU205" i="13"/>
  <c r="AI206" i="13" s="1"/>
  <c r="H205" i="13"/>
  <c r="F415" i="7"/>
  <c r="H315" i="12"/>
  <c r="I315" i="12" s="1"/>
  <c r="R205" i="13"/>
  <c r="L205" i="13"/>
  <c r="AW205" i="13"/>
  <c r="AK206" i="13" s="1"/>
  <c r="J205" i="13"/>
  <c r="BK205" i="13" l="1"/>
  <c r="O205" i="13"/>
  <c r="BX205" i="13"/>
  <c r="BP205" i="13"/>
  <c r="AT206" i="13" s="1"/>
  <c r="BO205" i="13"/>
  <c r="BN205" i="13"/>
  <c r="BY205" i="13"/>
  <c r="BW205" i="13"/>
  <c r="S205" i="13"/>
  <c r="AB206" i="13" s="1"/>
  <c r="M205" i="13"/>
  <c r="BD205" i="13"/>
  <c r="BG205" i="13" s="1"/>
  <c r="BJ205" i="13"/>
  <c r="G416" i="7"/>
  <c r="I416" i="7"/>
  <c r="H416" i="7"/>
  <c r="J416" i="7"/>
  <c r="K416" i="7"/>
  <c r="BH206" i="13"/>
  <c r="Q205" i="13"/>
  <c r="Z206" i="13" s="1"/>
  <c r="K205" i="13"/>
  <c r="J316" i="12"/>
  <c r="BC205" i="13"/>
  <c r="BI205" i="13"/>
  <c r="BB205" i="13"/>
  <c r="BE205" i="13" s="1"/>
  <c r="BA205" i="13"/>
  <c r="AA206" i="13"/>
  <c r="AR206" i="13" l="1"/>
  <c r="AS206" i="13"/>
  <c r="N205" i="13"/>
  <c r="P205" i="13"/>
  <c r="F416" i="7"/>
  <c r="K417" i="7" s="1"/>
  <c r="BF205" i="13"/>
  <c r="L416" i="7"/>
  <c r="G316" i="12" s="1"/>
  <c r="J417" i="7" l="1"/>
  <c r="G417" i="7"/>
  <c r="H417" i="7"/>
  <c r="I417" i="7"/>
  <c r="BC206" i="13"/>
  <c r="BF206" i="13" s="1"/>
  <c r="BI206" i="13"/>
  <c r="BB206" i="13"/>
  <c r="BE206" i="13" s="1"/>
  <c r="H316" i="12"/>
  <c r="I316" i="12" s="1"/>
  <c r="J206" i="13"/>
  <c r="AW206" i="13"/>
  <c r="AK207" i="13" s="1"/>
  <c r="I206" i="13"/>
  <c r="AV206" i="13"/>
  <c r="AJ207" i="13" s="1"/>
  <c r="BA206" i="13"/>
  <c r="H206" i="13"/>
  <c r="AU206" i="13"/>
  <c r="AI207" i="13" s="1"/>
  <c r="BK206" i="13" l="1"/>
  <c r="L417" i="7"/>
  <c r="G317" i="12" s="1"/>
  <c r="H317" i="12" s="1"/>
  <c r="I317" i="12" s="1"/>
  <c r="BN206" i="13"/>
  <c r="AR207" i="13" s="1"/>
  <c r="BX206" i="13"/>
  <c r="BW206" i="13"/>
  <c r="BP206" i="13"/>
  <c r="BY206" i="13"/>
  <c r="BO206" i="13"/>
  <c r="AS207" i="13" s="1"/>
  <c r="BH207" i="13"/>
  <c r="Q206" i="13"/>
  <c r="Z207" i="13" s="1"/>
  <c r="K206" i="13"/>
  <c r="S206" i="13"/>
  <c r="AB207" i="13" s="1"/>
  <c r="M206" i="13"/>
  <c r="J317" i="12"/>
  <c r="BD206" i="13"/>
  <c r="BG206" i="13" s="1"/>
  <c r="BJ206" i="13"/>
  <c r="R206" i="13"/>
  <c r="AA207" i="13" s="1"/>
  <c r="L206" i="13"/>
  <c r="AT207" i="13" l="1"/>
  <c r="P206" i="13"/>
  <c r="O206" i="13"/>
  <c r="N206" i="13"/>
  <c r="BP207" i="13"/>
  <c r="BN207" i="13"/>
  <c r="BY207" i="13"/>
  <c r="BX207" i="13"/>
  <c r="BW207" i="13"/>
  <c r="BO207" i="13"/>
  <c r="J318" i="12"/>
  <c r="F417" i="7"/>
  <c r="AU207" i="13"/>
  <c r="AI208" i="13" s="1"/>
  <c r="H207" i="13"/>
  <c r="AV207" i="13"/>
  <c r="AJ208" i="13" s="1"/>
  <c r="I207" i="13"/>
  <c r="BC207" i="13" l="1"/>
  <c r="BF207" i="13" s="1"/>
  <c r="BI207" i="13"/>
  <c r="H418" i="7"/>
  <c r="J418" i="7"/>
  <c r="K418" i="7"/>
  <c r="G418" i="7"/>
  <c r="I418" i="7"/>
  <c r="BB207" i="13"/>
  <c r="BE207" i="13" s="1"/>
  <c r="BA207" i="13"/>
  <c r="R207" i="13"/>
  <c r="AA208" i="13" s="1"/>
  <c r="L207" i="13"/>
  <c r="BD207" i="13"/>
  <c r="BG207" i="13" s="1"/>
  <c r="BJ207" i="13"/>
  <c r="Q207" i="13"/>
  <c r="Z208" i="13" s="1"/>
  <c r="K207" i="13"/>
  <c r="AW207" i="13"/>
  <c r="AK208" i="13" s="1"/>
  <c r="J207" i="13"/>
  <c r="BK207" i="13" l="1"/>
  <c r="BH208" i="13" s="1"/>
  <c r="AS208" i="13"/>
  <c r="I208" i="13" s="1"/>
  <c r="AT208" i="13"/>
  <c r="AR208" i="13"/>
  <c r="H208" i="13" s="1"/>
  <c r="O207" i="13"/>
  <c r="N207" i="13"/>
  <c r="L418" i="7"/>
  <c r="G318" i="12" s="1"/>
  <c r="S207" i="13"/>
  <c r="AB208" i="13" s="1"/>
  <c r="M207" i="13"/>
  <c r="AV208" i="13" l="1"/>
  <c r="AJ209" i="13" s="1"/>
  <c r="AU208" i="13"/>
  <c r="AI209" i="13" s="1"/>
  <c r="P207" i="13"/>
  <c r="J208" i="13"/>
  <c r="AW208" i="13"/>
  <c r="AK209" i="13" s="1"/>
  <c r="F418" i="7"/>
  <c r="R208" i="13"/>
  <c r="AA209" i="13" s="1"/>
  <c r="L208" i="13"/>
  <c r="Q208" i="13"/>
  <c r="Z209" i="13" s="1"/>
  <c r="K208" i="13"/>
  <c r="BB208" i="13"/>
  <c r="BE208" i="13" s="1"/>
  <c r="H318" i="12"/>
  <c r="I318" i="12" s="1"/>
  <c r="BC208" i="13"/>
  <c r="BF208" i="13" s="1"/>
  <c r="BI208" i="13"/>
  <c r="BA208" i="13"/>
  <c r="BK208" i="13" l="1"/>
  <c r="BH209" i="13" s="1"/>
  <c r="O208" i="13"/>
  <c r="N208" i="13"/>
  <c r="BX208" i="13"/>
  <c r="BP208" i="13"/>
  <c r="AT209" i="13" s="1"/>
  <c r="BN208" i="13"/>
  <c r="AR209" i="13" s="1"/>
  <c r="BO208" i="13"/>
  <c r="AS209" i="13" s="1"/>
  <c r="BY208" i="13"/>
  <c r="BW208" i="13"/>
  <c r="BB209" i="13"/>
  <c r="BC209" i="13"/>
  <c r="J319" i="12"/>
  <c r="BD208" i="13"/>
  <c r="BG208" i="13" s="1"/>
  <c r="BJ208" i="13"/>
  <c r="G419" i="7"/>
  <c r="I419" i="7"/>
  <c r="J419" i="7"/>
  <c r="K419" i="7"/>
  <c r="H419" i="7"/>
  <c r="S208" i="13"/>
  <c r="AB209" i="13" s="1"/>
  <c r="M208" i="13"/>
  <c r="H209" i="13" l="1"/>
  <c r="BF209" i="13"/>
  <c r="P208" i="13"/>
  <c r="I209" i="13"/>
  <c r="R209" i="13" s="1"/>
  <c r="AA210" i="13" s="1"/>
  <c r="F419" i="7"/>
  <c r="G420" i="7" s="1"/>
  <c r="J209" i="13"/>
  <c r="AW209" i="13"/>
  <c r="AK210" i="13" s="1"/>
  <c r="L419" i="7"/>
  <c r="G319" i="12" s="1"/>
  <c r="BK209" i="13" l="1"/>
  <c r="AV209" i="13"/>
  <c r="AJ210" i="13" s="1"/>
  <c r="K209" i="13"/>
  <c r="Q209" i="13"/>
  <c r="Z210" i="13" s="1"/>
  <c r="L209" i="13"/>
  <c r="O209" i="13" s="1"/>
  <c r="BI209" i="13"/>
  <c r="AU209" i="13"/>
  <c r="AI210" i="13" s="1"/>
  <c r="BE209" i="13"/>
  <c r="H420" i="7"/>
  <c r="J420" i="7"/>
  <c r="BH210" i="13"/>
  <c r="K420" i="7"/>
  <c r="I420" i="7"/>
  <c r="BD209" i="13"/>
  <c r="BG209" i="13" s="1"/>
  <c r="BJ209" i="13"/>
  <c r="BA209" i="13"/>
  <c r="S209" i="13"/>
  <c r="AB210" i="13" s="1"/>
  <c r="M209" i="13"/>
  <c r="BB210" i="13"/>
  <c r="H319" i="12"/>
  <c r="I319" i="12" s="1"/>
  <c r="N209" i="13" l="1"/>
  <c r="P209" i="13"/>
  <c r="L420" i="7"/>
  <c r="G320" i="12" s="1"/>
  <c r="H320" i="12" s="1"/>
  <c r="I320" i="12" s="1"/>
  <c r="BX209" i="13"/>
  <c r="BP209" i="13"/>
  <c r="AT210" i="13" s="1"/>
  <c r="BO209" i="13"/>
  <c r="AS210" i="13" s="1"/>
  <c r="BN209" i="13"/>
  <c r="AR210" i="13" s="1"/>
  <c r="BY209" i="13"/>
  <c r="BW209" i="13"/>
  <c r="BC210" i="13"/>
  <c r="F420" i="7"/>
  <c r="J320" i="12"/>
  <c r="J210" i="13" l="1"/>
  <c r="H210" i="13"/>
  <c r="AU210" i="13"/>
  <c r="AI211" i="13" s="1"/>
  <c r="I210" i="13"/>
  <c r="AV210" i="13"/>
  <c r="AJ211" i="13" s="1"/>
  <c r="BI210" i="13"/>
  <c r="BF210" i="13"/>
  <c r="BE210" i="13"/>
  <c r="BN210" i="13"/>
  <c r="BX210" i="13"/>
  <c r="BW210" i="13"/>
  <c r="BP210" i="13"/>
  <c r="BY210" i="13"/>
  <c r="BO210" i="13"/>
  <c r="BD210" i="13"/>
  <c r="BA210" i="13"/>
  <c r="I421" i="7"/>
  <c r="G421" i="7"/>
  <c r="J421" i="7"/>
  <c r="H421" i="7"/>
  <c r="K421" i="7"/>
  <c r="BB211" i="13"/>
  <c r="J321" i="12"/>
  <c r="AR211" i="13" l="1"/>
  <c r="BK210" i="13"/>
  <c r="AS211" i="13"/>
  <c r="S210" i="13"/>
  <c r="AB211" i="13" s="1"/>
  <c r="M210" i="13"/>
  <c r="P210" i="13" s="1"/>
  <c r="BJ210" i="13"/>
  <c r="BG210" i="13"/>
  <c r="AW210" i="13"/>
  <c r="AK211" i="13" s="1"/>
  <c r="AT211" i="13" s="1"/>
  <c r="R210" i="13"/>
  <c r="AA211" i="13" s="1"/>
  <c r="L210" i="13"/>
  <c r="K210" i="13"/>
  <c r="BH211" i="13"/>
  <c r="Q210" i="13"/>
  <c r="Z211" i="13" s="1"/>
  <c r="BC211" i="13"/>
  <c r="L421" i="7"/>
  <c r="G321" i="12" s="1"/>
  <c r="J211" i="13" l="1"/>
  <c r="AU211" i="13"/>
  <c r="AI212" i="13" s="1"/>
  <c r="H211" i="13"/>
  <c r="BE211" i="13"/>
  <c r="N210" i="13"/>
  <c r="O210" i="13"/>
  <c r="BF211" i="13"/>
  <c r="F421" i="7"/>
  <c r="H422" i="7" s="1"/>
  <c r="I211" i="13"/>
  <c r="AV211" i="13"/>
  <c r="AJ212" i="13" s="1"/>
  <c r="BI211" i="13"/>
  <c r="H321" i="12"/>
  <c r="I321" i="12" s="1"/>
  <c r="BD211" i="13"/>
  <c r="BG211" i="13" s="1"/>
  <c r="BJ211" i="13"/>
  <c r="BA211" i="13"/>
  <c r="BK211" i="13" l="1"/>
  <c r="S211" i="13"/>
  <c r="AB212" i="13" s="1"/>
  <c r="M211" i="13"/>
  <c r="AW211" i="13"/>
  <c r="AK212" i="13" s="1"/>
  <c r="BH212" i="13"/>
  <c r="I422" i="7"/>
  <c r="K422" i="7"/>
  <c r="G422" i="7"/>
  <c r="Q211" i="13"/>
  <c r="Z212" i="13" s="1"/>
  <c r="K211" i="13"/>
  <c r="J422" i="7"/>
  <c r="P211" i="13"/>
  <c r="L211" i="13"/>
  <c r="R211" i="13"/>
  <c r="AA212" i="13" s="1"/>
  <c r="BP211" i="13"/>
  <c r="BN211" i="13"/>
  <c r="AR212" i="13" s="1"/>
  <c r="BY211" i="13"/>
  <c r="BX211" i="13"/>
  <c r="BW211" i="13"/>
  <c r="BO211" i="13"/>
  <c r="AS212" i="13" s="1"/>
  <c r="BB212" i="13"/>
  <c r="J322" i="12"/>
  <c r="AT212" i="13" l="1"/>
  <c r="F422" i="7"/>
  <c r="L422" i="7"/>
  <c r="G322" i="12" s="1"/>
  <c r="H322" i="12" s="1"/>
  <c r="I322" i="12" s="1"/>
  <c r="BO212" i="13" s="1"/>
  <c r="N211" i="13"/>
  <c r="J423" i="7"/>
  <c r="O211" i="13"/>
  <c r="AV212" i="13"/>
  <c r="AJ213" i="13" s="1"/>
  <c r="I212" i="13"/>
  <c r="AU212" i="13"/>
  <c r="AI213" i="13" s="1"/>
  <c r="H212" i="13"/>
  <c r="BE212" i="13"/>
  <c r="J212" i="13"/>
  <c r="S212" i="13" s="1"/>
  <c r="AB213" i="13" s="1"/>
  <c r="AW212" i="13"/>
  <c r="AK213" i="13" s="1"/>
  <c r="I423" i="7"/>
  <c r="BC212" i="13"/>
  <c r="BI212" i="13"/>
  <c r="K423" i="7"/>
  <c r="H423" i="7"/>
  <c r="G423" i="7"/>
  <c r="BD212" i="13"/>
  <c r="BG212" i="13" s="1"/>
  <c r="BJ212" i="13"/>
  <c r="BA212" i="13"/>
  <c r="BK212" i="13" l="1"/>
  <c r="BP212" i="13"/>
  <c r="AT213" i="13" s="1"/>
  <c r="J213" i="13" s="1"/>
  <c r="BX212" i="13"/>
  <c r="J323" i="12"/>
  <c r="AS213" i="13"/>
  <c r="BN212" i="13"/>
  <c r="AR213" i="13" s="1"/>
  <c r="H213" i="13" s="1"/>
  <c r="BW212" i="13"/>
  <c r="BY212" i="13"/>
  <c r="BH213" i="13"/>
  <c r="M212" i="13"/>
  <c r="Q212" i="13"/>
  <c r="Z213" i="13" s="1"/>
  <c r="K212" i="13"/>
  <c r="L212" i="13"/>
  <c r="R212" i="13"/>
  <c r="AA213" i="13" s="1"/>
  <c r="L423" i="7"/>
  <c r="G323" i="12" s="1"/>
  <c r="H323" i="12" s="1"/>
  <c r="I323" i="12" s="1"/>
  <c r="BB213" i="13"/>
  <c r="BF212" i="13"/>
  <c r="Q213" i="13" l="1"/>
  <c r="Z214" i="13" s="1"/>
  <c r="F423" i="7"/>
  <c r="I424" i="7" s="1"/>
  <c r="N212" i="13"/>
  <c r="O212" i="13"/>
  <c r="AU213" i="13"/>
  <c r="AI214" i="13" s="1"/>
  <c r="P212" i="13"/>
  <c r="K213" i="13"/>
  <c r="BE213" i="13"/>
  <c r="BX213" i="13"/>
  <c r="BP213" i="13"/>
  <c r="BO213" i="13"/>
  <c r="BN213" i="13"/>
  <c r="BY213" i="13"/>
  <c r="BW213" i="13"/>
  <c r="AW213" i="13"/>
  <c r="AK214" i="13" s="1"/>
  <c r="BJ213" i="13"/>
  <c r="I213" i="13"/>
  <c r="BK213" i="13" s="1"/>
  <c r="AV213" i="13"/>
  <c r="AJ214" i="13" s="1"/>
  <c r="G424" i="7"/>
  <c r="K424" i="7"/>
  <c r="S213" i="13"/>
  <c r="M213" i="13"/>
  <c r="J324" i="12"/>
  <c r="BD213" i="13"/>
  <c r="BG213" i="13" s="1"/>
  <c r="J424" i="7" l="1"/>
  <c r="H424" i="7"/>
  <c r="BH214" i="13"/>
  <c r="AR214" i="13"/>
  <c r="H214" i="13" s="1"/>
  <c r="AT214" i="13"/>
  <c r="AU214" i="13"/>
  <c r="AI215" i="13" s="1"/>
  <c r="P213" i="13"/>
  <c r="N213" i="13"/>
  <c r="AB214" i="13"/>
  <c r="L424" i="7"/>
  <c r="G324" i="12" s="1"/>
  <c r="H324" i="12" s="1"/>
  <c r="I324" i="12" s="1"/>
  <c r="BC213" i="13"/>
  <c r="BF213" i="13" s="1"/>
  <c r="BI213" i="13"/>
  <c r="R213" i="13"/>
  <c r="AA214" i="13" s="1"/>
  <c r="L213" i="13"/>
  <c r="BA213" i="13"/>
  <c r="BB214" i="13"/>
  <c r="K214" i="13" l="1"/>
  <c r="BE214" i="13"/>
  <c r="AS214" i="13"/>
  <c r="AV214" i="13" s="1"/>
  <c r="AJ215" i="13" s="1"/>
  <c r="N214" i="13"/>
  <c r="O213" i="13"/>
  <c r="Q214" i="13"/>
  <c r="Z215" i="13" s="1"/>
  <c r="F424" i="7"/>
  <c r="J425" i="7" s="1"/>
  <c r="BN214" i="13"/>
  <c r="AR215" i="13" s="1"/>
  <c r="BX214" i="13"/>
  <c r="BW214" i="13"/>
  <c r="BP214" i="13"/>
  <c r="BY214" i="13"/>
  <c r="BO214" i="13"/>
  <c r="BD214" i="13"/>
  <c r="BG214" i="13" s="1"/>
  <c r="I214" i="13"/>
  <c r="J214" i="13"/>
  <c r="AW214" i="13"/>
  <c r="AK215" i="13" s="1"/>
  <c r="J325" i="12"/>
  <c r="BJ214" i="13"/>
  <c r="BK214" i="13" l="1"/>
  <c r="AT215" i="13"/>
  <c r="G425" i="7"/>
  <c r="K425" i="7"/>
  <c r="I425" i="7"/>
  <c r="H425" i="7"/>
  <c r="BC214" i="13"/>
  <c r="BF214" i="13" s="1"/>
  <c r="BI214" i="13"/>
  <c r="BA214" i="13"/>
  <c r="R214" i="13"/>
  <c r="AA215" i="13" s="1"/>
  <c r="L214" i="13"/>
  <c r="S214" i="13"/>
  <c r="AB215" i="13" s="1"/>
  <c r="M214" i="13"/>
  <c r="BH215" i="13"/>
  <c r="AU215" i="13"/>
  <c r="AI216" i="13" s="1"/>
  <c r="H215" i="13"/>
  <c r="AS215" i="13" l="1"/>
  <c r="AV215" i="13" s="1"/>
  <c r="AJ216" i="13" s="1"/>
  <c r="L425" i="7"/>
  <c r="G325" i="12" s="1"/>
  <c r="H325" i="12" s="1"/>
  <c r="I325" i="12" s="1"/>
  <c r="P214" i="13"/>
  <c r="O214" i="13"/>
  <c r="BC215" i="13"/>
  <c r="BB215" i="13"/>
  <c r="F425" i="7"/>
  <c r="Q215" i="13"/>
  <c r="K215" i="13"/>
  <c r="J215" i="13"/>
  <c r="AW215" i="13"/>
  <c r="AK216" i="13" s="1"/>
  <c r="I215" i="13" l="1"/>
  <c r="BK215" i="13" s="1"/>
  <c r="BF215" i="13"/>
  <c r="N215" i="13"/>
  <c r="BP215" i="13"/>
  <c r="BO215" i="13"/>
  <c r="AS216" i="13" s="1"/>
  <c r="BN215" i="13"/>
  <c r="AR216" i="13" s="1"/>
  <c r="BY215" i="13"/>
  <c r="BX215" i="13"/>
  <c r="BW215" i="13"/>
  <c r="BI215" i="13"/>
  <c r="BH216" i="13"/>
  <c r="BE215" i="13"/>
  <c r="BD215" i="13"/>
  <c r="BG215" i="13" s="1"/>
  <c r="R215" i="13"/>
  <c r="AA216" i="13" s="1"/>
  <c r="L215" i="13"/>
  <c r="BA215" i="13"/>
  <c r="BJ215" i="13"/>
  <c r="Z216" i="13"/>
  <c r="S215" i="13"/>
  <c r="AB216" i="13" s="1"/>
  <c r="M215" i="13"/>
  <c r="J326" i="12"/>
  <c r="G426" i="7"/>
  <c r="I426" i="7"/>
  <c r="K426" i="7"/>
  <c r="J426" i="7"/>
  <c r="H426" i="7"/>
  <c r="AT216" i="13" l="1"/>
  <c r="AU216" i="13"/>
  <c r="AI217" i="13" s="1"/>
  <c r="I216" i="13"/>
  <c r="P215" i="13"/>
  <c r="O215" i="13"/>
  <c r="F426" i="7"/>
  <c r="K427" i="7" s="1"/>
  <c r="BJ216" i="13"/>
  <c r="BB216" i="13"/>
  <c r="BE216" i="13" s="1"/>
  <c r="L426" i="7"/>
  <c r="G326" i="12" s="1"/>
  <c r="J216" i="13"/>
  <c r="AW216" i="13"/>
  <c r="AK217" i="13" s="1"/>
  <c r="R216" i="13" l="1"/>
  <c r="AA217" i="13" s="1"/>
  <c r="L216" i="13"/>
  <c r="AV216" i="13"/>
  <c r="AJ217" i="13" s="1"/>
  <c r="H216" i="13"/>
  <c r="BK216" i="13" s="1"/>
  <c r="O216" i="13"/>
  <c r="I427" i="7"/>
  <c r="H427" i="7"/>
  <c r="G427" i="7"/>
  <c r="J427" i="7"/>
  <c r="BA216" i="13"/>
  <c r="BD216" i="13"/>
  <c r="BG216" i="13" s="1"/>
  <c r="BC216" i="13"/>
  <c r="BI216" i="13"/>
  <c r="H326" i="12"/>
  <c r="I326" i="12" s="1"/>
  <c r="S216" i="13"/>
  <c r="AB217" i="13" s="1"/>
  <c r="M216" i="13"/>
  <c r="Q216" i="13" l="1"/>
  <c r="Z217" i="13" s="1"/>
  <c r="K216" i="13"/>
  <c r="BH217" i="13"/>
  <c r="P216" i="13"/>
  <c r="BX216" i="13"/>
  <c r="BW216" i="13"/>
  <c r="BP216" i="13"/>
  <c r="AT217" i="13" s="1"/>
  <c r="BO216" i="13"/>
  <c r="AS217" i="13" s="1"/>
  <c r="BN216" i="13"/>
  <c r="AR217" i="13" s="1"/>
  <c r="BY216" i="13"/>
  <c r="L427" i="7"/>
  <c r="G327" i="12" s="1"/>
  <c r="H327" i="12" s="1"/>
  <c r="I327" i="12" s="1"/>
  <c r="BF216" i="13"/>
  <c r="J327" i="12"/>
  <c r="F427" i="7"/>
  <c r="BB217" i="13"/>
  <c r="AU217" i="13" l="1"/>
  <c r="AI218" i="13" s="1"/>
  <c r="N216" i="13"/>
  <c r="BJ217" i="13"/>
  <c r="BY217" i="13"/>
  <c r="BX217" i="13"/>
  <c r="BW217" i="13"/>
  <c r="BP217" i="13"/>
  <c r="BO217" i="13"/>
  <c r="BN217" i="13"/>
  <c r="BC217" i="13"/>
  <c r="BF217" i="13" s="1"/>
  <c r="BI217" i="13"/>
  <c r="BA217" i="13"/>
  <c r="BD217" i="13"/>
  <c r="AV217" i="13"/>
  <c r="AJ218" i="13" s="1"/>
  <c r="I217" i="13"/>
  <c r="I428" i="7"/>
  <c r="H428" i="7"/>
  <c r="J428" i="7"/>
  <c r="G428" i="7"/>
  <c r="K428" i="7"/>
  <c r="J328" i="12"/>
  <c r="AS218" i="13" l="1"/>
  <c r="AR218" i="13"/>
  <c r="AW217" i="13"/>
  <c r="AK218" i="13" s="1"/>
  <c r="AT218" i="13" s="1"/>
  <c r="J218" i="13" s="1"/>
  <c r="J217" i="13"/>
  <c r="BG217" i="13"/>
  <c r="AV218" i="13"/>
  <c r="AJ219" i="13" s="1"/>
  <c r="H217" i="13"/>
  <c r="BE217" i="13"/>
  <c r="R217" i="13"/>
  <c r="AA218" i="13" s="1"/>
  <c r="L217" i="13"/>
  <c r="AU218" i="13"/>
  <c r="AI219" i="13" s="1"/>
  <c r="H218" i="13"/>
  <c r="L428" i="7"/>
  <c r="G328" i="12" s="1"/>
  <c r="Q217" i="13" l="1"/>
  <c r="Z218" i="13" s="1"/>
  <c r="BK217" i="13"/>
  <c r="BH218" i="13"/>
  <c r="I218" i="13"/>
  <c r="R218" i="13" s="1"/>
  <c r="K217" i="13"/>
  <c r="N217" i="13" s="1"/>
  <c r="M217" i="13"/>
  <c r="S217" i="13"/>
  <c r="AB218" i="13" s="1"/>
  <c r="F428" i="7" s="1"/>
  <c r="O217" i="13"/>
  <c r="AW218" i="13"/>
  <c r="AK219" i="13" s="1"/>
  <c r="BB218" i="13"/>
  <c r="BE218" i="13" s="1"/>
  <c r="H328" i="12"/>
  <c r="I328" i="12" s="1"/>
  <c r="Q218" i="13"/>
  <c r="Z219" i="13" s="1"/>
  <c r="K218" i="13"/>
  <c r="S218" i="13"/>
  <c r="M218" i="13"/>
  <c r="BK218" i="13" l="1"/>
  <c r="BH219" i="13" s="1"/>
  <c r="L218" i="13"/>
  <c r="H429" i="7"/>
  <c r="J429" i="7"/>
  <c r="K429" i="7"/>
  <c r="I429" i="7"/>
  <c r="G429" i="7"/>
  <c r="L429" i="7" s="1"/>
  <c r="G329" i="12" s="1"/>
  <c r="P217" i="13"/>
  <c r="N218" i="13"/>
  <c r="O218" i="13"/>
  <c r="P218" i="13"/>
  <c r="BN218" i="13"/>
  <c r="AR219" i="13" s="1"/>
  <c r="BY218" i="13"/>
  <c r="BX218" i="13"/>
  <c r="BW218" i="13"/>
  <c r="BP218" i="13"/>
  <c r="AT219" i="13" s="1"/>
  <c r="BO218" i="13"/>
  <c r="AS219" i="13" s="1"/>
  <c r="AB219" i="13"/>
  <c r="BC218" i="13"/>
  <c r="BI218" i="13"/>
  <c r="BD218" i="13"/>
  <c r="BG218" i="13" s="1"/>
  <c r="BJ218" i="13"/>
  <c r="BA218" i="13"/>
  <c r="AA219" i="13"/>
  <c r="J329" i="12"/>
  <c r="H219" i="13" l="1"/>
  <c r="F429" i="7"/>
  <c r="I430" i="7" s="1"/>
  <c r="BB219" i="13"/>
  <c r="BE219" i="13" s="1"/>
  <c r="AU219" i="13"/>
  <c r="AI220" i="13" s="1"/>
  <c r="BF218" i="13"/>
  <c r="Q219" i="13"/>
  <c r="Z220" i="13" s="1"/>
  <c r="H329" i="12"/>
  <c r="I329" i="12" s="1"/>
  <c r="K219" i="13" l="1"/>
  <c r="H430" i="7"/>
  <c r="N219" i="13"/>
  <c r="J330" i="12"/>
  <c r="BP219" i="13"/>
  <c r="BO219" i="13"/>
  <c r="BN219" i="13"/>
  <c r="AR220" i="13" s="1"/>
  <c r="BY219" i="13"/>
  <c r="BX219" i="13"/>
  <c r="BW219" i="13"/>
  <c r="K430" i="7"/>
  <c r="G430" i="7"/>
  <c r="J430" i="7"/>
  <c r="J219" i="13"/>
  <c r="AW219" i="13"/>
  <c r="AK220" i="13" s="1"/>
  <c r="I219" i="13"/>
  <c r="BK219" i="13" s="1"/>
  <c r="AV219" i="13"/>
  <c r="AJ220" i="13" s="1"/>
  <c r="H220" i="13" l="1"/>
  <c r="AU220" i="13"/>
  <c r="AI221" i="13" s="1"/>
  <c r="L430" i="7"/>
  <c r="G330" i="12" s="1"/>
  <c r="H330" i="12" s="1"/>
  <c r="I330" i="12" s="1"/>
  <c r="R219" i="13"/>
  <c r="AA220" i="13" s="1"/>
  <c r="L219" i="13"/>
  <c r="BH220" i="13"/>
  <c r="BB220" i="13" s="1"/>
  <c r="BE220" i="13" s="1"/>
  <c r="S219" i="13"/>
  <c r="AB220" i="13" s="1"/>
  <c r="M219" i="13"/>
  <c r="BC219" i="13"/>
  <c r="BF219" i="13" s="1"/>
  <c r="BI219" i="13"/>
  <c r="BA219" i="13"/>
  <c r="BD219" i="13"/>
  <c r="BG219" i="13" s="1"/>
  <c r="BJ219" i="13"/>
  <c r="Q220" i="13"/>
  <c r="K220" i="13" l="1"/>
  <c r="AS220" i="13"/>
  <c r="AV220" i="13" s="1"/>
  <c r="AJ221" i="13" s="1"/>
  <c r="AT220" i="13"/>
  <c r="N220" i="13"/>
  <c r="O219" i="13"/>
  <c r="P219" i="13"/>
  <c r="BX220" i="13"/>
  <c r="BW220" i="13"/>
  <c r="BP220" i="13"/>
  <c r="BO220" i="13"/>
  <c r="BN220" i="13"/>
  <c r="AR221" i="13" s="1"/>
  <c r="BY220" i="13"/>
  <c r="F430" i="7"/>
  <c r="Z221" i="13"/>
  <c r="I220" i="13"/>
  <c r="BC220" i="13"/>
  <c r="J331" i="12"/>
  <c r="BI220" i="13" l="1"/>
  <c r="BF220" i="13"/>
  <c r="AS221" i="13"/>
  <c r="I221" i="13" s="1"/>
  <c r="R220" i="13"/>
  <c r="AA221" i="13" s="1"/>
  <c r="L220" i="13"/>
  <c r="H431" i="7"/>
  <c r="J431" i="7"/>
  <c r="G431" i="7"/>
  <c r="K431" i="7"/>
  <c r="I431" i="7"/>
  <c r="J220" i="13"/>
  <c r="BK220" i="13" s="1"/>
  <c r="AW220" i="13"/>
  <c r="AK221" i="13" s="1"/>
  <c r="AU221" i="13"/>
  <c r="AI222" i="13" s="1"/>
  <c r="H221" i="13"/>
  <c r="AV221" i="13" l="1"/>
  <c r="AJ222" i="13" s="1"/>
  <c r="O220" i="13"/>
  <c r="L431" i="7"/>
  <c r="G331" i="12" s="1"/>
  <c r="R221" i="13"/>
  <c r="L221" i="13"/>
  <c r="M220" i="13"/>
  <c r="S220" i="13"/>
  <c r="AB221" i="13" s="1"/>
  <c r="BD220" i="13"/>
  <c r="BG220" i="13" s="1"/>
  <c r="BJ220" i="13"/>
  <c r="BA220" i="13"/>
  <c r="Q221" i="13"/>
  <c r="K221" i="13"/>
  <c r="AT221" i="13" l="1"/>
  <c r="P220" i="13"/>
  <c r="N221" i="13"/>
  <c r="O221" i="13"/>
  <c r="BH221" i="13"/>
  <c r="H331" i="12"/>
  <c r="I331" i="12" s="1"/>
  <c r="F431" i="7"/>
  <c r="AW221" i="13"/>
  <c r="AK222" i="13" s="1"/>
  <c r="J221" i="13"/>
  <c r="BK221" i="13" s="1"/>
  <c r="BY221" i="13" l="1"/>
  <c r="BX221" i="13"/>
  <c r="BW221" i="13"/>
  <c r="BP221" i="13"/>
  <c r="AT222" i="13" s="1"/>
  <c r="BO221" i="13"/>
  <c r="AS222" i="13" s="1"/>
  <c r="BN221" i="13"/>
  <c r="J332" i="12"/>
  <c r="BI221" i="13"/>
  <c r="BC221" i="13"/>
  <c r="AA222" i="13"/>
  <c r="M221" i="13"/>
  <c r="S221" i="13"/>
  <c r="AB222" i="13" s="1"/>
  <c r="K432" i="7"/>
  <c r="I432" i="7"/>
  <c r="J432" i="7"/>
  <c r="H432" i="7"/>
  <c r="G432" i="7"/>
  <c r="BD221" i="13"/>
  <c r="BG221" i="13" s="1"/>
  <c r="BJ221" i="13"/>
  <c r="P221" i="13" l="1"/>
  <c r="BB221" i="13"/>
  <c r="AR222" i="13" s="1"/>
  <c r="Z222" i="13"/>
  <c r="BA221" i="13"/>
  <c r="BF221" i="13"/>
  <c r="L432" i="7"/>
  <c r="G332" i="12" s="1"/>
  <c r="F432" i="7" l="1"/>
  <c r="H433" i="7" s="1"/>
  <c r="BE221" i="13"/>
  <c r="AV222" i="13"/>
  <c r="AJ223" i="13" s="1"/>
  <c r="I222" i="13"/>
  <c r="AW222" i="13"/>
  <c r="AK223" i="13" s="1"/>
  <c r="J222" i="13"/>
  <c r="K433" i="7"/>
  <c r="H332" i="12"/>
  <c r="I332" i="12" s="1"/>
  <c r="J433" i="7" l="1"/>
  <c r="I433" i="7"/>
  <c r="G433" i="7"/>
  <c r="L433" i="7" s="1"/>
  <c r="G333" i="12" s="1"/>
  <c r="BN222" i="13"/>
  <c r="BY222" i="13"/>
  <c r="BX222" i="13"/>
  <c r="BW222" i="13"/>
  <c r="BP222" i="13"/>
  <c r="BO222" i="13"/>
  <c r="AU222" i="13"/>
  <c r="AI223" i="13" s="1"/>
  <c r="H222" i="13"/>
  <c r="BK222" i="13" s="1"/>
  <c r="L222" i="13"/>
  <c r="R222" i="13"/>
  <c r="S222" i="13"/>
  <c r="M222" i="13"/>
  <c r="J333" i="12"/>
  <c r="P222" i="13" l="1"/>
  <c r="O222" i="13"/>
  <c r="Q222" i="13"/>
  <c r="K222" i="13"/>
  <c r="H333" i="12"/>
  <c r="I333" i="12" s="1"/>
  <c r="N222" i="13" l="1"/>
  <c r="BP223" i="13"/>
  <c r="BO223" i="13"/>
  <c r="BN223" i="13"/>
  <c r="BY223" i="13"/>
  <c r="BX223" i="13"/>
  <c r="BW223" i="13"/>
  <c r="J334" i="12"/>
  <c r="BH222" i="13" l="1"/>
  <c r="Z223" i="13"/>
  <c r="BC222" i="13"/>
  <c r="AS223" i="13" s="1"/>
  <c r="BI222" i="13" l="1"/>
  <c r="BB222" i="13"/>
  <c r="AR223" i="13" s="1"/>
  <c r="BA222" i="13"/>
  <c r="BF222" i="13"/>
  <c r="AA223" i="13"/>
  <c r="AV223" i="13"/>
  <c r="AJ224" i="13" s="1"/>
  <c r="I223" i="13"/>
  <c r="BH223" i="13"/>
  <c r="BD222" i="13"/>
  <c r="AT223" i="13" s="1"/>
  <c r="BJ222" i="13"/>
  <c r="AB223" i="13"/>
  <c r="BE222" i="13" l="1"/>
  <c r="BC223" i="13"/>
  <c r="AS224" i="13" s="1"/>
  <c r="R223" i="13"/>
  <c r="L223" i="13"/>
  <c r="BG222" i="13"/>
  <c r="F433" i="7"/>
  <c r="O223" i="13" l="1"/>
  <c r="BI223" i="13"/>
  <c r="AA224" i="13"/>
  <c r="BF223" i="13"/>
  <c r="AV224" i="13"/>
  <c r="AJ225" i="13" s="1"/>
  <c r="H223" i="13"/>
  <c r="AU223" i="13"/>
  <c r="AI224" i="13" s="1"/>
  <c r="AW223" i="13"/>
  <c r="AK224" i="13" s="1"/>
  <c r="J223" i="13"/>
  <c r="G434" i="7"/>
  <c r="H434" i="7"/>
  <c r="J434" i="7"/>
  <c r="I434" i="7"/>
  <c r="K434" i="7"/>
  <c r="BA223" i="13"/>
  <c r="BB223" i="13"/>
  <c r="BK223" i="13" l="1"/>
  <c r="AR224" i="13"/>
  <c r="I224" i="13"/>
  <c r="R224" i="13" s="1"/>
  <c r="K223" i="13"/>
  <c r="Q223" i="13"/>
  <c r="Z224" i="13" s="1"/>
  <c r="BD223" i="13"/>
  <c r="BG223" i="13" s="1"/>
  <c r="BJ223" i="13"/>
  <c r="S223" i="13"/>
  <c r="AB224" i="13" s="1"/>
  <c r="M223" i="13"/>
  <c r="BH224" i="13"/>
  <c r="BE223" i="13"/>
  <c r="L434" i="7"/>
  <c r="G334" i="12" s="1"/>
  <c r="L224" i="13" l="1"/>
  <c r="AT224" i="13"/>
  <c r="P223" i="13"/>
  <c r="O224" i="13"/>
  <c r="N223" i="13"/>
  <c r="F434" i="7"/>
  <c r="AU224" i="13"/>
  <c r="AI225" i="13" s="1"/>
  <c r="H224" i="13"/>
  <c r="H334" i="12"/>
  <c r="I334" i="12" s="1"/>
  <c r="AA225" i="13"/>
  <c r="BX224" i="13" l="1"/>
  <c r="BW224" i="13"/>
  <c r="BP224" i="13"/>
  <c r="BO224" i="13"/>
  <c r="BN224" i="13"/>
  <c r="BY224" i="13"/>
  <c r="J335" i="12"/>
  <c r="BB224" i="13"/>
  <c r="BE224" i="13" s="1"/>
  <c r="Q224" i="13"/>
  <c r="Z225" i="13" s="1"/>
  <c r="K224" i="13"/>
  <c r="I435" i="7"/>
  <c r="G435" i="7"/>
  <c r="H435" i="7"/>
  <c r="K435" i="7"/>
  <c r="J435" i="7"/>
  <c r="BC224" i="13"/>
  <c r="BI224" i="13"/>
  <c r="AW224" i="13"/>
  <c r="AK225" i="13" s="1"/>
  <c r="J224" i="13"/>
  <c r="BK224" i="13" s="1"/>
  <c r="BA224" i="13"/>
  <c r="AR225" i="13" l="1"/>
  <c r="AS225" i="13"/>
  <c r="N224" i="13"/>
  <c r="BD224" i="13"/>
  <c r="BG224" i="13" s="1"/>
  <c r="BJ224" i="13"/>
  <c r="L435" i="7"/>
  <c r="G335" i="12" s="1"/>
  <c r="M224" i="13"/>
  <c r="S224" i="13"/>
  <c r="AB225" i="13" s="1"/>
  <c r="BF224" i="13"/>
  <c r="BH225" i="13"/>
  <c r="AT225" i="13" l="1"/>
  <c r="P224" i="13"/>
  <c r="H335" i="12"/>
  <c r="I335" i="12" s="1"/>
  <c r="BA225" i="13"/>
  <c r="AW225" i="13"/>
  <c r="AK226" i="13" s="1"/>
  <c r="J225" i="13"/>
  <c r="AU225" i="13"/>
  <c r="AI226" i="13" s="1"/>
  <c r="H225" i="13"/>
  <c r="BB225" i="13"/>
  <c r="BE225" i="13" s="1"/>
  <c r="F435" i="7"/>
  <c r="AV225" i="13"/>
  <c r="AJ226" i="13" s="1"/>
  <c r="I225" i="13"/>
  <c r="BK225" i="13" l="1"/>
  <c r="BY225" i="13"/>
  <c r="BX225" i="13"/>
  <c r="BW225" i="13"/>
  <c r="BP225" i="13"/>
  <c r="AT226" i="13" s="1"/>
  <c r="BO225" i="13"/>
  <c r="BN225" i="13"/>
  <c r="AR226" i="13" s="1"/>
  <c r="BC225" i="13"/>
  <c r="BF225" i="13" s="1"/>
  <c r="BI225" i="13"/>
  <c r="J436" i="7"/>
  <c r="K436" i="7"/>
  <c r="I436" i="7"/>
  <c r="G436" i="7"/>
  <c r="H436" i="7"/>
  <c r="Q225" i="13"/>
  <c r="Z226" i="13" s="1"/>
  <c r="BH226" i="13"/>
  <c r="K225" i="13"/>
  <c r="BD225" i="13"/>
  <c r="BG225" i="13" s="1"/>
  <c r="BJ225" i="13"/>
  <c r="R225" i="13"/>
  <c r="AA226" i="13" s="1"/>
  <c r="L225" i="13"/>
  <c r="S225" i="13"/>
  <c r="AB226" i="13" s="1"/>
  <c r="M225" i="13"/>
  <c r="J336" i="12"/>
  <c r="AS226" i="13" l="1"/>
  <c r="AV226" i="13" s="1"/>
  <c r="AJ227" i="13" s="1"/>
  <c r="AW226" i="13"/>
  <c r="AK227" i="13" s="1"/>
  <c r="N225" i="13"/>
  <c r="O225" i="13"/>
  <c r="P225" i="13"/>
  <c r="BC226" i="13"/>
  <c r="BD226" i="13"/>
  <c r="BG226" i="13" s="1"/>
  <c r="BJ226" i="13"/>
  <c r="L436" i="7"/>
  <c r="G336" i="12" s="1"/>
  <c r="AU226" i="13"/>
  <c r="AI227" i="13" s="1"/>
  <c r="H226" i="13"/>
  <c r="J226" i="13"/>
  <c r="F436" i="7"/>
  <c r="H437" i="7" s="1"/>
  <c r="BF226" i="13" l="1"/>
  <c r="BI226" i="13"/>
  <c r="I226" i="13"/>
  <c r="BK226" i="13" s="1"/>
  <c r="BH227" i="13" s="1"/>
  <c r="G437" i="7"/>
  <c r="R226" i="13"/>
  <c r="AA227" i="13" s="1"/>
  <c r="L226" i="13"/>
  <c r="K437" i="7"/>
  <c r="I437" i="7"/>
  <c r="J437" i="7"/>
  <c r="S226" i="13"/>
  <c r="AB227" i="13" s="1"/>
  <c r="M226" i="13"/>
  <c r="BB226" i="13"/>
  <c r="BE226" i="13" s="1"/>
  <c r="BA226" i="13"/>
  <c r="Q226" i="13"/>
  <c r="Z227" i="13" s="1"/>
  <c r="K226" i="13"/>
  <c r="H336" i="12"/>
  <c r="I336" i="12" s="1"/>
  <c r="O226" i="13" l="1"/>
  <c r="P226" i="13"/>
  <c r="N226" i="13"/>
  <c r="BN226" i="13"/>
  <c r="AR227" i="13" s="1"/>
  <c r="BY226" i="13"/>
  <c r="BX226" i="13"/>
  <c r="BW226" i="13"/>
  <c r="BP226" i="13"/>
  <c r="AT227" i="13" s="1"/>
  <c r="BO226" i="13"/>
  <c r="AS227" i="13" s="1"/>
  <c r="BC227" i="13"/>
  <c r="J337" i="12"/>
  <c r="L437" i="7"/>
  <c r="G337" i="12" s="1"/>
  <c r="F437" i="7"/>
  <c r="G438" i="7" s="1"/>
  <c r="AV227" i="13" l="1"/>
  <c r="AJ228" i="13" s="1"/>
  <c r="H227" i="13"/>
  <c r="J227" i="13"/>
  <c r="AW227" i="13"/>
  <c r="AK228" i="13" s="1"/>
  <c r="BF227" i="13"/>
  <c r="BI227" i="13"/>
  <c r="I438" i="7"/>
  <c r="H337" i="12"/>
  <c r="I337" i="12" s="1"/>
  <c r="J438" i="7"/>
  <c r="K438" i="7"/>
  <c r="BB227" i="13"/>
  <c r="BA227" i="13"/>
  <c r="H438" i="7"/>
  <c r="BD227" i="13"/>
  <c r="BJ227" i="13"/>
  <c r="Q227" i="13" l="1"/>
  <c r="Z228" i="13" s="1"/>
  <c r="BE227" i="13"/>
  <c r="AU227" i="13"/>
  <c r="AI228" i="13" s="1"/>
  <c r="I227" i="13"/>
  <c r="R227" i="13" s="1"/>
  <c r="AA228" i="13" s="1"/>
  <c r="S227" i="13"/>
  <c r="AB228" i="13" s="1"/>
  <c r="M227" i="13"/>
  <c r="K227" i="13"/>
  <c r="J338" i="12"/>
  <c r="BP227" i="13"/>
  <c r="AT228" i="13" s="1"/>
  <c r="BO227" i="13"/>
  <c r="AS228" i="13" s="1"/>
  <c r="BN227" i="13"/>
  <c r="BY227" i="13"/>
  <c r="BX227" i="13"/>
  <c r="BW227" i="13"/>
  <c r="BC228" i="13"/>
  <c r="BG227" i="13"/>
  <c r="L438" i="7"/>
  <c r="G338" i="12" s="1"/>
  <c r="BK227" i="13" l="1"/>
  <c r="AR228" i="13"/>
  <c r="F438" i="7"/>
  <c r="J439" i="7" s="1"/>
  <c r="L227" i="13"/>
  <c r="O227" i="13" s="1"/>
  <c r="AU228" i="13"/>
  <c r="AI229" i="13" s="1"/>
  <c r="BH228" i="13"/>
  <c r="I228" i="13"/>
  <c r="N227" i="13"/>
  <c r="P227" i="13"/>
  <c r="J228" i="13"/>
  <c r="AW228" i="13"/>
  <c r="AK229" i="13" s="1"/>
  <c r="H338" i="12"/>
  <c r="I338" i="12" s="1"/>
  <c r="H439" i="7" l="1"/>
  <c r="K439" i="7"/>
  <c r="I439" i="7"/>
  <c r="G439" i="7"/>
  <c r="R228" i="13"/>
  <c r="AA229" i="13" s="1"/>
  <c r="L228" i="13"/>
  <c r="O228" i="13" s="1"/>
  <c r="BF228" i="13"/>
  <c r="H228" i="13"/>
  <c r="BI228" i="13"/>
  <c r="AV228" i="13"/>
  <c r="AJ229" i="13" s="1"/>
  <c r="BX228" i="13"/>
  <c r="BW228" i="13"/>
  <c r="BP228" i="13"/>
  <c r="BO228" i="13"/>
  <c r="BN228" i="13"/>
  <c r="BY228" i="13"/>
  <c r="BD228" i="13"/>
  <c r="BG228" i="13" s="1"/>
  <c r="BJ228" i="13"/>
  <c r="BB228" i="13"/>
  <c r="BE228" i="13" s="1"/>
  <c r="BA228" i="13"/>
  <c r="S228" i="13"/>
  <c r="AB229" i="13" s="1"/>
  <c r="M228" i="13"/>
  <c r="J339" i="12"/>
  <c r="L439" i="7"/>
  <c r="G339" i="12" s="1"/>
  <c r="Q228" i="13" l="1"/>
  <c r="Z229" i="13" s="1"/>
  <c r="BK228" i="13"/>
  <c r="AR229" i="13"/>
  <c r="AT229" i="13"/>
  <c r="AS229" i="13"/>
  <c r="I229" i="13" s="1"/>
  <c r="R229" i="13" s="1"/>
  <c r="AA230" i="13" s="1"/>
  <c r="K228" i="13"/>
  <c r="N228" i="13" s="1"/>
  <c r="BH229" i="13"/>
  <c r="P228" i="13"/>
  <c r="BC229" i="13"/>
  <c r="AU229" i="13"/>
  <c r="AI230" i="13" s="1"/>
  <c r="H229" i="13"/>
  <c r="H339" i="12"/>
  <c r="I339" i="12" s="1"/>
  <c r="F439" i="7"/>
  <c r="AV229" i="13" l="1"/>
  <c r="AJ230" i="13" s="1"/>
  <c r="BI229" i="13"/>
  <c r="BF229" i="13"/>
  <c r="L229" i="13"/>
  <c r="J340" i="12"/>
  <c r="BY229" i="13"/>
  <c r="BX229" i="13"/>
  <c r="BW229" i="13"/>
  <c r="BP229" i="13"/>
  <c r="BO229" i="13"/>
  <c r="AS230" i="13" s="1"/>
  <c r="BN229" i="13"/>
  <c r="J229" i="13"/>
  <c r="AW229" i="13"/>
  <c r="AK230" i="13" s="1"/>
  <c r="Q229" i="13"/>
  <c r="Z230" i="13" s="1"/>
  <c r="K229" i="13"/>
  <c r="J440" i="7"/>
  <c r="I440" i="7"/>
  <c r="K440" i="7"/>
  <c r="H440" i="7"/>
  <c r="G440" i="7"/>
  <c r="BB229" i="13"/>
  <c r="BE229" i="13" s="1"/>
  <c r="BK229" i="13" l="1"/>
  <c r="BH230" i="13" s="1"/>
  <c r="AR230" i="13"/>
  <c r="AV230" i="13"/>
  <c r="AJ231" i="13" s="1"/>
  <c r="N229" i="13"/>
  <c r="O229" i="13"/>
  <c r="BI230" i="13"/>
  <c r="I230" i="13"/>
  <c r="R230" i="13" s="1"/>
  <c r="AA231" i="13" s="1"/>
  <c r="BC230" i="13"/>
  <c r="BF230" i="13" s="1"/>
  <c r="BD229" i="13"/>
  <c r="BG229" i="13" s="1"/>
  <c r="BJ229" i="13"/>
  <c r="L440" i="7"/>
  <c r="G340" i="12" s="1"/>
  <c r="BA229" i="13"/>
  <c r="S229" i="13"/>
  <c r="AB230" i="13" s="1"/>
  <c r="M229" i="13"/>
  <c r="AT230" i="13" l="1"/>
  <c r="L230" i="13"/>
  <c r="P229" i="13"/>
  <c r="F440" i="7"/>
  <c r="G441" i="7" s="1"/>
  <c r="BD230" i="13"/>
  <c r="BG230" i="13" s="1"/>
  <c r="BJ230" i="13"/>
  <c r="AU230" i="13"/>
  <c r="AI231" i="13" s="1"/>
  <c r="H230" i="13"/>
  <c r="H340" i="12"/>
  <c r="I340" i="12" s="1"/>
  <c r="AW230" i="13"/>
  <c r="AK231" i="13" s="1"/>
  <c r="J230" i="13"/>
  <c r="BK230" i="13" l="1"/>
  <c r="J441" i="7"/>
  <c r="K441" i="7"/>
  <c r="I441" i="7"/>
  <c r="H441" i="7"/>
  <c r="O230" i="13"/>
  <c r="BN230" i="13"/>
  <c r="AR231" i="13" s="1"/>
  <c r="BY230" i="13"/>
  <c r="BX230" i="13"/>
  <c r="BW230" i="13"/>
  <c r="BP230" i="13"/>
  <c r="AT231" i="13" s="1"/>
  <c r="BO230" i="13"/>
  <c r="AS231" i="13" s="1"/>
  <c r="BB230" i="13"/>
  <c r="BE230" i="13" s="1"/>
  <c r="BA230" i="13"/>
  <c r="S230" i="13"/>
  <c r="AB231" i="13" s="1"/>
  <c r="M230" i="13"/>
  <c r="Q230" i="13"/>
  <c r="Z231" i="13" s="1"/>
  <c r="BH231" i="13"/>
  <c r="K230" i="13"/>
  <c r="J341" i="12"/>
  <c r="L441" i="7" l="1"/>
  <c r="G341" i="12" s="1"/>
  <c r="P230" i="13"/>
  <c r="N230" i="13"/>
  <c r="AV231" i="13"/>
  <c r="AJ232" i="13" s="1"/>
  <c r="I231" i="13"/>
  <c r="BC231" i="13"/>
  <c r="BI231" i="13"/>
  <c r="F441" i="7"/>
  <c r="AU231" i="13"/>
  <c r="AI232" i="13" s="1"/>
  <c r="H231" i="13"/>
  <c r="H341" i="12"/>
  <c r="I341" i="12" s="1"/>
  <c r="J231" i="13"/>
  <c r="AW231" i="13"/>
  <c r="AK232" i="13" s="1"/>
  <c r="BK231" i="13" l="1"/>
  <c r="L231" i="13"/>
  <c r="R231" i="13"/>
  <c r="AA232" i="13" s="1"/>
  <c r="BP231" i="13"/>
  <c r="BO231" i="13"/>
  <c r="AS232" i="13" s="1"/>
  <c r="BN231" i="13"/>
  <c r="AR232" i="13" s="1"/>
  <c r="BY231" i="13"/>
  <c r="BX231" i="13"/>
  <c r="BW231" i="13"/>
  <c r="BF231" i="13"/>
  <c r="BH232" i="13"/>
  <c r="Q231" i="13"/>
  <c r="Z232" i="13" s="1"/>
  <c r="K231" i="13"/>
  <c r="I442" i="7"/>
  <c r="K442" i="7"/>
  <c r="H442" i="7"/>
  <c r="G442" i="7"/>
  <c r="J442" i="7"/>
  <c r="J342" i="12"/>
  <c r="BB231" i="13"/>
  <c r="BE231" i="13" s="1"/>
  <c r="BA231" i="13"/>
  <c r="S231" i="13"/>
  <c r="AB232" i="13" s="1"/>
  <c r="M231" i="13"/>
  <c r="BD231" i="13"/>
  <c r="BG231" i="13" s="1"/>
  <c r="BJ231" i="13"/>
  <c r="AT232" i="13" l="1"/>
  <c r="P231" i="13"/>
  <c r="N231" i="13"/>
  <c r="O231" i="13"/>
  <c r="BC232" i="13"/>
  <c r="BF232" i="13" s="1"/>
  <c r="BI232" i="13"/>
  <c r="I232" i="13"/>
  <c r="AV232" i="13"/>
  <c r="AJ233" i="13" s="1"/>
  <c r="BB232" i="13"/>
  <c r="BE232" i="13" s="1"/>
  <c r="F442" i="7"/>
  <c r="I443" i="7" s="1"/>
  <c r="L442" i="7"/>
  <c r="G342" i="12" s="1"/>
  <c r="H232" i="13" l="1"/>
  <c r="R232" i="13"/>
  <c r="AA233" i="13" s="1"/>
  <c r="L232" i="13"/>
  <c r="AU232" i="13"/>
  <c r="AI233" i="13" s="1"/>
  <c r="K443" i="7"/>
  <c r="H443" i="7"/>
  <c r="BA232" i="13"/>
  <c r="BD232" i="13"/>
  <c r="BG232" i="13" s="1"/>
  <c r="BJ232" i="13"/>
  <c r="G443" i="7"/>
  <c r="J443" i="7"/>
  <c r="Q232" i="13"/>
  <c r="Z233" i="13" s="1"/>
  <c r="K232" i="13"/>
  <c r="H342" i="12"/>
  <c r="I342" i="12" s="1"/>
  <c r="AW232" i="13"/>
  <c r="AK233" i="13" s="1"/>
  <c r="J232" i="13"/>
  <c r="BK232" i="13" l="1"/>
  <c r="N232" i="13"/>
  <c r="O232" i="13"/>
  <c r="BX232" i="13"/>
  <c r="BW232" i="13"/>
  <c r="BP232" i="13"/>
  <c r="AT233" i="13" s="1"/>
  <c r="BO232" i="13"/>
  <c r="AS233" i="13" s="1"/>
  <c r="BN232" i="13"/>
  <c r="AR233" i="13" s="1"/>
  <c r="BY232" i="13"/>
  <c r="L443" i="7"/>
  <c r="G343" i="12" s="1"/>
  <c r="H343" i="12" s="1"/>
  <c r="I343" i="12" s="1"/>
  <c r="S232" i="13"/>
  <c r="AB233" i="13" s="1"/>
  <c r="M232" i="13"/>
  <c r="BH233" i="13"/>
  <c r="J343" i="12"/>
  <c r="P232" i="13" l="1"/>
  <c r="AU233" i="13"/>
  <c r="AI234" i="13" s="1"/>
  <c r="H233" i="13"/>
  <c r="I233" i="13"/>
  <c r="AV233" i="13"/>
  <c r="AJ234" i="13" s="1"/>
  <c r="BX233" i="13"/>
  <c r="BY233" i="13"/>
  <c r="BW233" i="13"/>
  <c r="BP233" i="13"/>
  <c r="BO233" i="13"/>
  <c r="BN233" i="13"/>
  <c r="BC233" i="13"/>
  <c r="BI233" i="13"/>
  <c r="BB233" i="13"/>
  <c r="BE233" i="13" s="1"/>
  <c r="BJ233" i="13"/>
  <c r="F443" i="7"/>
  <c r="G444" i="7" s="1"/>
  <c r="J344" i="12"/>
  <c r="J233" i="13"/>
  <c r="AW233" i="13"/>
  <c r="AK234" i="13" s="1"/>
  <c r="Q233" i="13" l="1"/>
  <c r="BK233" i="13"/>
  <c r="AS234" i="13"/>
  <c r="AR234" i="13"/>
  <c r="K233" i="13"/>
  <c r="N233" i="13" s="1"/>
  <c r="R233" i="13"/>
  <c r="AA234" i="13" s="1"/>
  <c r="L233" i="13"/>
  <c r="H234" i="13"/>
  <c r="BA233" i="13"/>
  <c r="Z234" i="13"/>
  <c r="BF233" i="13"/>
  <c r="H444" i="7"/>
  <c r="J444" i="7"/>
  <c r="K444" i="7"/>
  <c r="I444" i="7"/>
  <c r="BD233" i="13"/>
  <c r="BG233" i="13" s="1"/>
  <c r="S233" i="13"/>
  <c r="AB234" i="13" s="1"/>
  <c r="M233" i="13"/>
  <c r="BH234" i="13"/>
  <c r="AT234" i="13" l="1"/>
  <c r="J234" i="13" s="1"/>
  <c r="O233" i="13"/>
  <c r="P233" i="13"/>
  <c r="I234" i="13"/>
  <c r="BK234" i="13" s="1"/>
  <c r="AV234" i="13"/>
  <c r="AJ235" i="13" s="1"/>
  <c r="L444" i="7"/>
  <c r="G344" i="12" s="1"/>
  <c r="H344" i="12" s="1"/>
  <c r="I344" i="12" s="1"/>
  <c r="AU234" i="13"/>
  <c r="AI235" i="13" s="1"/>
  <c r="BB234" i="13"/>
  <c r="BE234" i="13" s="1"/>
  <c r="F444" i="7"/>
  <c r="Q234" i="13"/>
  <c r="Z235" i="13" s="1"/>
  <c r="K234" i="13"/>
  <c r="N234" i="13" l="1"/>
  <c r="BH235" i="13"/>
  <c r="BP234" i="13"/>
  <c r="BO234" i="13"/>
  <c r="AS235" i="13" s="1"/>
  <c r="BX234" i="13"/>
  <c r="BW234" i="13"/>
  <c r="BN234" i="13"/>
  <c r="AR235" i="13" s="1"/>
  <c r="BY234" i="13"/>
  <c r="BC234" i="13"/>
  <c r="BF234" i="13" s="1"/>
  <c r="BI234" i="13"/>
  <c r="R234" i="13"/>
  <c r="AA235" i="13" s="1"/>
  <c r="L234" i="13"/>
  <c r="BJ234" i="13"/>
  <c r="AW234" i="13"/>
  <c r="AK235" i="13" s="1"/>
  <c r="BB235" i="13"/>
  <c r="I445" i="7"/>
  <c r="K445" i="7"/>
  <c r="G445" i="7"/>
  <c r="H445" i="7"/>
  <c r="J445" i="7"/>
  <c r="J345" i="12"/>
  <c r="S234" i="13"/>
  <c r="AB235" i="13" s="1"/>
  <c r="M234" i="13"/>
  <c r="O234" i="13" l="1"/>
  <c r="P234" i="13"/>
  <c r="BE235" i="13"/>
  <c r="BC235" i="13"/>
  <c r="BF235" i="13" s="1"/>
  <c r="BI235" i="13"/>
  <c r="I235" i="13"/>
  <c r="AV235" i="13"/>
  <c r="AJ236" i="13" s="1"/>
  <c r="BD234" i="13"/>
  <c r="AT235" i="13" s="1"/>
  <c r="BA234" i="13"/>
  <c r="H235" i="13"/>
  <c r="AU235" i="13"/>
  <c r="AI236" i="13" s="1"/>
  <c r="L445" i="7"/>
  <c r="G345" i="12" s="1"/>
  <c r="F445" i="7"/>
  <c r="H446" i="7" s="1"/>
  <c r="Q235" i="13" l="1"/>
  <c r="Z236" i="13" s="1"/>
  <c r="R235" i="13"/>
  <c r="AA236" i="13" s="1"/>
  <c r="L235" i="13"/>
  <c r="J446" i="7"/>
  <c r="K446" i="7"/>
  <c r="K235" i="13"/>
  <c r="BG234" i="13"/>
  <c r="I446" i="7"/>
  <c r="H345" i="12"/>
  <c r="I345" i="12" s="1"/>
  <c r="G446" i="7"/>
  <c r="N235" i="13" l="1"/>
  <c r="O235" i="13"/>
  <c r="BN235" i="13"/>
  <c r="AR236" i="13" s="1"/>
  <c r="BX235" i="13"/>
  <c r="BW235" i="13"/>
  <c r="BO235" i="13"/>
  <c r="AS236" i="13" s="1"/>
  <c r="BY235" i="13"/>
  <c r="BP235" i="13"/>
  <c r="J235" i="13"/>
  <c r="BK235" i="13" s="1"/>
  <c r="AW235" i="13"/>
  <c r="AK236" i="13" s="1"/>
  <c r="L446" i="7"/>
  <c r="G346" i="12" s="1"/>
  <c r="J346" i="12"/>
  <c r="AV236" i="13" l="1"/>
  <c r="AJ237" i="13" s="1"/>
  <c r="I236" i="13"/>
  <c r="H236" i="13"/>
  <c r="AU236" i="13"/>
  <c r="AI237" i="13" s="1"/>
  <c r="S235" i="13"/>
  <c r="AB236" i="13" s="1"/>
  <c r="M235" i="13"/>
  <c r="BH236" i="13"/>
  <c r="BD235" i="13"/>
  <c r="BG235" i="13" s="1"/>
  <c r="BJ235" i="13"/>
  <c r="BA235" i="13"/>
  <c r="H346" i="12"/>
  <c r="I346" i="12" s="1"/>
  <c r="AT236" i="13" l="1"/>
  <c r="P235" i="13"/>
  <c r="R236" i="13"/>
  <c r="L236" i="13"/>
  <c r="K236" i="13"/>
  <c r="Q236" i="13"/>
  <c r="Z237" i="13" s="1"/>
  <c r="BP236" i="13"/>
  <c r="BO236" i="13"/>
  <c r="BN236" i="13"/>
  <c r="BY236" i="13"/>
  <c r="BW236" i="13"/>
  <c r="BX236" i="13"/>
  <c r="BB236" i="13"/>
  <c r="F446" i="7"/>
  <c r="J347" i="12"/>
  <c r="AR237" i="13" l="1"/>
  <c r="O236" i="13"/>
  <c r="N236" i="13"/>
  <c r="BJ236" i="13"/>
  <c r="BA236" i="13"/>
  <c r="BD236" i="13"/>
  <c r="BG236" i="13" s="1"/>
  <c r="BC236" i="13"/>
  <c r="AS237" i="13" s="1"/>
  <c r="BI236" i="13"/>
  <c r="AA237" i="13"/>
  <c r="BE236" i="13"/>
  <c r="H447" i="7"/>
  <c r="K447" i="7"/>
  <c r="J447" i="7"/>
  <c r="G447" i="7"/>
  <c r="I447" i="7"/>
  <c r="AW236" i="13"/>
  <c r="AK237" i="13" s="1"/>
  <c r="J236" i="13"/>
  <c r="BK236" i="13" s="1"/>
  <c r="AT237" i="13" l="1"/>
  <c r="BF236" i="13"/>
  <c r="L447" i="7"/>
  <c r="G347" i="12" s="1"/>
  <c r="H347" i="12" s="1"/>
  <c r="I347" i="12" s="1"/>
  <c r="AW237" i="13"/>
  <c r="AK238" i="13" s="1"/>
  <c r="J237" i="13"/>
  <c r="H237" i="13"/>
  <c r="AU237" i="13"/>
  <c r="AI238" i="13" s="1"/>
  <c r="BH237" i="13"/>
  <c r="M236" i="13"/>
  <c r="S236" i="13"/>
  <c r="AB237" i="13" s="1"/>
  <c r="P236" i="13" l="1"/>
  <c r="BX237" i="13"/>
  <c r="BW237" i="13"/>
  <c r="BP237" i="13"/>
  <c r="BN237" i="13"/>
  <c r="BY237" i="13"/>
  <c r="BO237" i="13"/>
  <c r="BB237" i="13"/>
  <c r="BE237" i="13" s="1"/>
  <c r="I237" i="13"/>
  <c r="AV237" i="13"/>
  <c r="AJ238" i="13" s="1"/>
  <c r="Q237" i="13"/>
  <c r="Z238" i="13" s="1"/>
  <c r="K237" i="13"/>
  <c r="J348" i="12"/>
  <c r="S237" i="13"/>
  <c r="AB238" i="13" s="1"/>
  <c r="M237" i="13"/>
  <c r="F447" i="7"/>
  <c r="BK237" i="13" l="1"/>
  <c r="BH238" i="13" s="1"/>
  <c r="AR238" i="13"/>
  <c r="H238" i="13" s="1"/>
  <c r="N237" i="13"/>
  <c r="P237" i="13"/>
  <c r="R237" i="13"/>
  <c r="AA238" i="13" s="1"/>
  <c r="F448" i="7" s="1"/>
  <c r="L237" i="13"/>
  <c r="BC237" i="13"/>
  <c r="BF237" i="13" s="1"/>
  <c r="BI237" i="13"/>
  <c r="BA237" i="13"/>
  <c r="BD237" i="13"/>
  <c r="AT238" i="13" s="1"/>
  <c r="BJ237" i="13"/>
  <c r="AU238" i="13"/>
  <c r="AI239" i="13" s="1"/>
  <c r="J448" i="7"/>
  <c r="K448" i="7"/>
  <c r="G448" i="7"/>
  <c r="I448" i="7"/>
  <c r="H448" i="7"/>
  <c r="AS238" i="13" l="1"/>
  <c r="O237" i="13"/>
  <c r="I449" i="7"/>
  <c r="J449" i="7"/>
  <c r="BG237" i="13"/>
  <c r="K449" i="7"/>
  <c r="Q238" i="13"/>
  <c r="Z239" i="13" s="1"/>
  <c r="K238" i="13"/>
  <c r="G449" i="7"/>
  <c r="L448" i="7"/>
  <c r="G348" i="12" s="1"/>
  <c r="H449" i="7"/>
  <c r="BB238" i="13"/>
  <c r="BE238" i="13" s="1"/>
  <c r="N238" i="13" l="1"/>
  <c r="I238" i="13"/>
  <c r="AV238" i="13"/>
  <c r="AJ239" i="13" s="1"/>
  <c r="J238" i="13"/>
  <c r="AW238" i="13"/>
  <c r="AK239" i="13" s="1"/>
  <c r="H348" i="12"/>
  <c r="I348" i="12" s="1"/>
  <c r="L449" i="7"/>
  <c r="G349" i="12" s="1"/>
  <c r="BK238" i="13" l="1"/>
  <c r="BY238" i="13"/>
  <c r="BX238" i="13"/>
  <c r="BP238" i="13"/>
  <c r="BO238" i="13"/>
  <c r="AS239" i="13" s="1"/>
  <c r="BW238" i="13"/>
  <c r="BN238" i="13"/>
  <c r="AR239" i="13" s="1"/>
  <c r="BD238" i="13"/>
  <c r="BG238" i="13" s="1"/>
  <c r="BJ238" i="13"/>
  <c r="M238" i="13"/>
  <c r="S238" i="13"/>
  <c r="AB239" i="13" s="1"/>
  <c r="BC238" i="13"/>
  <c r="BF238" i="13" s="1"/>
  <c r="BI238" i="13"/>
  <c r="BA238" i="13"/>
  <c r="L238" i="13"/>
  <c r="R238" i="13"/>
  <c r="AA239" i="13" s="1"/>
  <c r="BH239" i="13"/>
  <c r="H349" i="12"/>
  <c r="I349" i="12" s="1"/>
  <c r="J349" i="12"/>
  <c r="AT239" i="13" l="1"/>
  <c r="AU239" i="13"/>
  <c r="AI240" i="13" s="1"/>
  <c r="O238" i="13"/>
  <c r="P238" i="13"/>
  <c r="H239" i="13"/>
  <c r="BN239" i="13"/>
  <c r="BX239" i="13"/>
  <c r="BW239" i="13"/>
  <c r="BO239" i="13"/>
  <c r="BP239" i="13"/>
  <c r="BY239" i="13"/>
  <c r="F449" i="7"/>
  <c r="K450" i="7" s="1"/>
  <c r="BD239" i="13"/>
  <c r="BJ239" i="13"/>
  <c r="J239" i="13"/>
  <c r="AW239" i="13"/>
  <c r="AK240" i="13" s="1"/>
  <c r="J350" i="12"/>
  <c r="K239" i="13" l="1"/>
  <c r="AT240" i="13"/>
  <c r="BG239" i="13"/>
  <c r="N239" i="13"/>
  <c r="Q239" i="13"/>
  <c r="Z240" i="13" s="1"/>
  <c r="H450" i="7"/>
  <c r="I450" i="7"/>
  <c r="G450" i="7"/>
  <c r="J450" i="7"/>
  <c r="BC239" i="13"/>
  <c r="BF239" i="13" s="1"/>
  <c r="BI239" i="13"/>
  <c r="BA239" i="13"/>
  <c r="BB239" i="13"/>
  <c r="AR240" i="13" s="1"/>
  <c r="AW240" i="13"/>
  <c r="AK241" i="13" s="1"/>
  <c r="J240" i="13"/>
  <c r="S239" i="13"/>
  <c r="AB240" i="13" s="1"/>
  <c r="M239" i="13"/>
  <c r="AV239" i="13"/>
  <c r="AJ240" i="13" s="1"/>
  <c r="AS240" i="13" s="1"/>
  <c r="I239" i="13"/>
  <c r="BK239" i="13" s="1"/>
  <c r="P239" i="13" l="1"/>
  <c r="L450" i="7"/>
  <c r="G350" i="12" s="1"/>
  <c r="H350" i="12" s="1"/>
  <c r="I350" i="12" s="1"/>
  <c r="BW240" i="13" s="1"/>
  <c r="BE239" i="13"/>
  <c r="R239" i="13"/>
  <c r="AA240" i="13" s="1"/>
  <c r="F450" i="7" s="1"/>
  <c r="L239" i="13"/>
  <c r="BH240" i="13"/>
  <c r="I240" i="13"/>
  <c r="AV240" i="13"/>
  <c r="AJ241" i="13" s="1"/>
  <c r="S240" i="13"/>
  <c r="M240" i="13"/>
  <c r="BY240" i="13" l="1"/>
  <c r="BP240" i="13"/>
  <c r="BN240" i="13"/>
  <c r="O239" i="13"/>
  <c r="BO240" i="13"/>
  <c r="P240" i="13"/>
  <c r="J351" i="12"/>
  <c r="BX240" i="13"/>
  <c r="H451" i="7"/>
  <c r="G451" i="7"/>
  <c r="K451" i="7"/>
  <c r="J451" i="7"/>
  <c r="I451" i="7"/>
  <c r="L240" i="13"/>
  <c r="R240" i="13"/>
  <c r="AA241" i="13" s="1"/>
  <c r="AU240" i="13"/>
  <c r="AI241" i="13" s="1"/>
  <c r="H240" i="13"/>
  <c r="BK240" i="13" s="1"/>
  <c r="O240" i="13" l="1"/>
  <c r="L451" i="7"/>
  <c r="G351" i="12" s="1"/>
  <c r="H351" i="12" s="1"/>
  <c r="I351" i="12" s="1"/>
  <c r="BC240" i="13"/>
  <c r="AS241" i="13" s="1"/>
  <c r="BI240" i="13"/>
  <c r="BD240" i="13"/>
  <c r="AT241" i="13" s="1"/>
  <c r="BJ240" i="13"/>
  <c r="BA240" i="13"/>
  <c r="BB240" i="13"/>
  <c r="BE240" i="13" s="1"/>
  <c r="AB241" i="13"/>
  <c r="Q240" i="13"/>
  <c r="Z241" i="13" s="1"/>
  <c r="K240" i="13"/>
  <c r="BH241" i="13"/>
  <c r="AR241" i="13" l="1"/>
  <c r="N240" i="13"/>
  <c r="F451" i="7"/>
  <c r="H452" i="7" s="1"/>
  <c r="BX241" i="13"/>
  <c r="BW241" i="13"/>
  <c r="BP241" i="13"/>
  <c r="BO241" i="13"/>
  <c r="BN241" i="13"/>
  <c r="BY241" i="13"/>
  <c r="BG240" i="13"/>
  <c r="BF240" i="13"/>
  <c r="J352" i="12"/>
  <c r="J452" i="7" l="1"/>
  <c r="G452" i="7"/>
  <c r="I452" i="7"/>
  <c r="K452" i="7"/>
  <c r="BB241" i="13"/>
  <c r="BE241" i="13" s="1"/>
  <c r="BD241" i="13"/>
  <c r="BG241" i="13" s="1"/>
  <c r="BJ241" i="13"/>
  <c r="I241" i="13"/>
  <c r="AV241" i="13"/>
  <c r="AJ242" i="13" s="1"/>
  <c r="AW241" i="13"/>
  <c r="AK242" i="13" s="1"/>
  <c r="J241" i="13"/>
  <c r="H241" i="13"/>
  <c r="AU241" i="13"/>
  <c r="AI242" i="13" s="1"/>
  <c r="AR242" i="13" s="1"/>
  <c r="BK241" i="13" l="1"/>
  <c r="L452" i="7"/>
  <c r="G352" i="12" s="1"/>
  <c r="H352" i="12" s="1"/>
  <c r="I352" i="12" s="1"/>
  <c r="J353" i="12" s="1"/>
  <c r="AT242" i="13"/>
  <c r="BW242" i="13"/>
  <c r="BP242" i="13"/>
  <c r="BO242" i="13"/>
  <c r="BN242" i="13"/>
  <c r="L241" i="13"/>
  <c r="R241" i="13"/>
  <c r="AA242" i="13" s="1"/>
  <c r="BC241" i="13"/>
  <c r="BF241" i="13" s="1"/>
  <c r="BI241" i="13"/>
  <c r="AU242" i="13"/>
  <c r="AI243" i="13" s="1"/>
  <c r="H242" i="13"/>
  <c r="Q241" i="13"/>
  <c r="Z242" i="13" s="1"/>
  <c r="K241" i="13"/>
  <c r="BH242" i="13"/>
  <c r="M241" i="13"/>
  <c r="S241" i="13"/>
  <c r="AB242" i="13" s="1"/>
  <c r="BA241" i="13"/>
  <c r="BX242" i="13" l="1"/>
  <c r="BY242" i="13"/>
  <c r="AS242" i="13"/>
  <c r="I242" i="13" s="1"/>
  <c r="N241" i="13"/>
  <c r="O241" i="13"/>
  <c r="P241" i="13"/>
  <c r="BC242" i="13"/>
  <c r="K242" i="13"/>
  <c r="Q242" i="13"/>
  <c r="Z243" i="13" s="1"/>
  <c r="J242" i="13"/>
  <c r="AW242" i="13"/>
  <c r="AK243" i="13" s="1"/>
  <c r="F452" i="7"/>
  <c r="BK242" i="13" l="1"/>
  <c r="BI242" i="13"/>
  <c r="AV242" i="13"/>
  <c r="AJ243" i="13" s="1"/>
  <c r="AS243" i="13" s="1"/>
  <c r="BF242" i="13"/>
  <c r="N242" i="13"/>
  <c r="L242" i="13"/>
  <c r="R242" i="13"/>
  <c r="AA243" i="13" s="1"/>
  <c r="BH243" i="13"/>
  <c r="S242" i="13"/>
  <c r="AB243" i="13" s="1"/>
  <c r="M242" i="13"/>
  <c r="H453" i="7"/>
  <c r="I453" i="7"/>
  <c r="J453" i="7"/>
  <c r="G453" i="7"/>
  <c r="K453" i="7"/>
  <c r="BD242" i="13"/>
  <c r="BG242" i="13" s="1"/>
  <c r="BJ242" i="13"/>
  <c r="BB242" i="13"/>
  <c r="AR243" i="13" s="1"/>
  <c r="BA242" i="13"/>
  <c r="I243" i="13"/>
  <c r="AV243" i="13"/>
  <c r="AJ244" i="13" s="1"/>
  <c r="AT243" i="13" l="1"/>
  <c r="F453" i="7"/>
  <c r="K454" i="7" s="1"/>
  <c r="P242" i="13"/>
  <c r="O242" i="13"/>
  <c r="H454" i="7"/>
  <c r="L453" i="7"/>
  <c r="G353" i="12" s="1"/>
  <c r="H353" i="12" s="1"/>
  <c r="I353" i="12" s="1"/>
  <c r="BE242" i="13"/>
  <c r="L243" i="13"/>
  <c r="R243" i="13"/>
  <c r="AA244" i="13" s="1"/>
  <c r="J454" i="7"/>
  <c r="I454" i="7"/>
  <c r="G454" i="7" l="1"/>
  <c r="L454" i="7" s="1"/>
  <c r="G354" i="12" s="1"/>
  <c r="H354" i="12" s="1"/>
  <c r="I354" i="12" s="1"/>
  <c r="O243" i="13"/>
  <c r="J354" i="12"/>
  <c r="BN243" i="13"/>
  <c r="BY243" i="13"/>
  <c r="BX243" i="13"/>
  <c r="BW243" i="13"/>
  <c r="BO243" i="13"/>
  <c r="BP243" i="13"/>
  <c r="BB243" i="13"/>
  <c r="BE243" i="13" s="1"/>
  <c r="BC243" i="13"/>
  <c r="BI243" i="13"/>
  <c r="AU243" i="13"/>
  <c r="AI244" i="13" s="1"/>
  <c r="H243" i="13"/>
  <c r="BK243" i="13" s="1"/>
  <c r="J243" i="13"/>
  <c r="AW243" i="13"/>
  <c r="AK244" i="13" s="1"/>
  <c r="BA243" i="13"/>
  <c r="AR244" i="13" l="1"/>
  <c r="AS244" i="13"/>
  <c r="J355" i="12"/>
  <c r="BP244" i="13"/>
  <c r="BO244" i="13"/>
  <c r="BN244" i="13"/>
  <c r="BY244" i="13"/>
  <c r="BW244" i="13"/>
  <c r="BX244" i="13"/>
  <c r="BF243" i="13"/>
  <c r="S243" i="13"/>
  <c r="AB244" i="13" s="1"/>
  <c r="M243" i="13"/>
  <c r="Q243" i="13"/>
  <c r="Z244" i="13" s="1"/>
  <c r="BH244" i="13"/>
  <c r="K243" i="13"/>
  <c r="BD243" i="13"/>
  <c r="BG243" i="13" s="1"/>
  <c r="BJ243" i="13"/>
  <c r="H244" i="13"/>
  <c r="AU244" i="13"/>
  <c r="AI245" i="13" s="1"/>
  <c r="F454" i="7" l="1"/>
  <c r="AT244" i="13"/>
  <c r="N243" i="13"/>
  <c r="P243" i="13"/>
  <c r="K455" i="7"/>
  <c r="G455" i="7"/>
  <c r="I455" i="7"/>
  <c r="J455" i="7"/>
  <c r="H455" i="7"/>
  <c r="AW244" i="13"/>
  <c r="AK245" i="13" s="1"/>
  <c r="J244" i="13"/>
  <c r="AV244" i="13"/>
  <c r="AJ245" i="13" s="1"/>
  <c r="I244" i="13"/>
  <c r="K244" i="13"/>
  <c r="Q244" i="13"/>
  <c r="BK244" i="13" l="1"/>
  <c r="N244" i="13"/>
  <c r="BH245" i="13"/>
  <c r="BB244" i="13"/>
  <c r="AR245" i="13" s="1"/>
  <c r="BA244" i="13"/>
  <c r="R244" i="13"/>
  <c r="AA245" i="13" s="1"/>
  <c r="L244" i="13"/>
  <c r="Z245" i="13"/>
  <c r="S244" i="13"/>
  <c r="AB245" i="13" s="1"/>
  <c r="M244" i="13"/>
  <c r="L455" i="7"/>
  <c r="G355" i="12" s="1"/>
  <c r="H355" i="12" s="1"/>
  <c r="I355" i="12" s="1"/>
  <c r="BD244" i="13"/>
  <c r="BG244" i="13" s="1"/>
  <c r="BJ244" i="13"/>
  <c r="BC244" i="13"/>
  <c r="BF244" i="13" s="1"/>
  <c r="BI244" i="13"/>
  <c r="AS245" i="13" l="1"/>
  <c r="AT245" i="13"/>
  <c r="BJ245" i="13" s="1"/>
  <c r="P244" i="13"/>
  <c r="O244" i="13"/>
  <c r="J356" i="12"/>
  <c r="BX245" i="13"/>
  <c r="BW245" i="13"/>
  <c r="BP245" i="13"/>
  <c r="BO245" i="13"/>
  <c r="BN245" i="13"/>
  <c r="BY245" i="13"/>
  <c r="BD245" i="13"/>
  <c r="BG245" i="13" s="1"/>
  <c r="F455" i="7"/>
  <c r="BE244" i="13"/>
  <c r="AW245" i="13" l="1"/>
  <c r="AK246" i="13" s="1"/>
  <c r="J245" i="13"/>
  <c r="AT246" i="13"/>
  <c r="J246" i="13" s="1"/>
  <c r="S245" i="13"/>
  <c r="AB246" i="13" s="1"/>
  <c r="M245" i="13"/>
  <c r="AW246" i="13"/>
  <c r="AK247" i="13" s="1"/>
  <c r="BB245" i="13"/>
  <c r="BE245" i="13" s="1"/>
  <c r="BA245" i="13"/>
  <c r="AV245" i="13"/>
  <c r="AJ246" i="13" s="1"/>
  <c r="I245" i="13"/>
  <c r="AU245" i="13"/>
  <c r="AI246" i="13" s="1"/>
  <c r="H245" i="13"/>
  <c r="BK245" i="13" s="1"/>
  <c r="K456" i="7"/>
  <c r="I456" i="7"/>
  <c r="H456" i="7"/>
  <c r="G456" i="7"/>
  <c r="J456" i="7"/>
  <c r="AR246" i="13" l="1"/>
  <c r="H246" i="13" s="1"/>
  <c r="P245" i="13"/>
  <c r="BH246" i="13"/>
  <c r="K245" i="13"/>
  <c r="Q245" i="13"/>
  <c r="Z246" i="13" s="1"/>
  <c r="S246" i="13"/>
  <c r="M246" i="13"/>
  <c r="BC245" i="13"/>
  <c r="BF245" i="13" s="1"/>
  <c r="BI245" i="13"/>
  <c r="L456" i="7"/>
  <c r="G356" i="12" s="1"/>
  <c r="H356" i="12" s="1"/>
  <c r="I356" i="12" s="1"/>
  <c r="L245" i="13"/>
  <c r="R245" i="13"/>
  <c r="AA246" i="13" s="1"/>
  <c r="AS246" i="13" l="1"/>
  <c r="AU246" i="13"/>
  <c r="AI247" i="13" s="1"/>
  <c r="O245" i="13"/>
  <c r="N245" i="13"/>
  <c r="P246" i="13"/>
  <c r="J357" i="12"/>
  <c r="BY246" i="13"/>
  <c r="BX246" i="13"/>
  <c r="BW246" i="13"/>
  <c r="BP246" i="13"/>
  <c r="BO246" i="13"/>
  <c r="BN246" i="13"/>
  <c r="K246" i="13"/>
  <c r="Q246" i="13"/>
  <c r="F456" i="7"/>
  <c r="N246" i="13" l="1"/>
  <c r="BB246" i="13"/>
  <c r="AR247" i="13" s="1"/>
  <c r="Z247" i="13"/>
  <c r="H457" i="7"/>
  <c r="G457" i="7"/>
  <c r="J457" i="7"/>
  <c r="I457" i="7"/>
  <c r="K457" i="7"/>
  <c r="AV246" i="13"/>
  <c r="AJ247" i="13" s="1"/>
  <c r="I246" i="13"/>
  <c r="BK246" i="13" s="1"/>
  <c r="BD246" i="13"/>
  <c r="AT247" i="13" s="1"/>
  <c r="BJ246" i="13"/>
  <c r="AB247" i="13"/>
  <c r="BA246" i="13"/>
  <c r="L457" i="7" l="1"/>
  <c r="G357" i="12" s="1"/>
  <c r="H357" i="12" s="1"/>
  <c r="I357" i="12" s="1"/>
  <c r="R246" i="13"/>
  <c r="AA247" i="13" s="1"/>
  <c r="F457" i="7" s="1"/>
  <c r="K458" i="7" s="1"/>
  <c r="L246" i="13"/>
  <c r="BH247" i="13"/>
  <c r="BC246" i="13"/>
  <c r="BF246" i="13" s="1"/>
  <c r="BI246" i="13"/>
  <c r="BG246" i="13"/>
  <c r="BE246" i="13"/>
  <c r="AS247" i="13" l="1"/>
  <c r="I458" i="7"/>
  <c r="O246" i="13"/>
  <c r="J358" i="12"/>
  <c r="BN247" i="13"/>
  <c r="BY247" i="13"/>
  <c r="BX247" i="13"/>
  <c r="BW247" i="13"/>
  <c r="BO247" i="13"/>
  <c r="BP247" i="13"/>
  <c r="I247" i="13"/>
  <c r="AV247" i="13"/>
  <c r="AJ248" i="13" s="1"/>
  <c r="J247" i="13"/>
  <c r="AW247" i="13"/>
  <c r="AK248" i="13" s="1"/>
  <c r="AU247" i="13"/>
  <c r="AI248" i="13" s="1"/>
  <c r="H247" i="13"/>
  <c r="J458" i="7"/>
  <c r="H458" i="7"/>
  <c r="G458" i="7"/>
  <c r="BK247" i="13" l="1"/>
  <c r="L458" i="7"/>
  <c r="G358" i="12" s="1"/>
  <c r="H358" i="12" s="1"/>
  <c r="I358" i="12" s="1"/>
  <c r="M247" i="13"/>
  <c r="S247" i="13"/>
  <c r="AB248" i="13" s="1"/>
  <c r="BD247" i="13"/>
  <c r="BG247" i="13" s="1"/>
  <c r="BJ247" i="13"/>
  <c r="BB247" i="13"/>
  <c r="BE247" i="13" s="1"/>
  <c r="BA247" i="13"/>
  <c r="BC247" i="13"/>
  <c r="BF247" i="13" s="1"/>
  <c r="BI247" i="13"/>
  <c r="Q247" i="13"/>
  <c r="Z248" i="13" s="1"/>
  <c r="BH248" i="13"/>
  <c r="K247" i="13"/>
  <c r="R247" i="13"/>
  <c r="AA248" i="13" s="1"/>
  <c r="L247" i="13"/>
  <c r="AR248" i="13" l="1"/>
  <c r="AT248" i="13"/>
  <c r="AS248" i="13"/>
  <c r="O247" i="13"/>
  <c r="P247" i="13"/>
  <c r="N247" i="13"/>
  <c r="J359" i="12"/>
  <c r="BP248" i="13"/>
  <c r="BO248" i="13"/>
  <c r="BN248" i="13"/>
  <c r="BY248" i="13"/>
  <c r="BX248" i="13"/>
  <c r="BW248" i="13"/>
  <c r="F458" i="7"/>
  <c r="J248" i="13" l="1"/>
  <c r="AW248" i="13"/>
  <c r="AK249" i="13" s="1"/>
  <c r="H248" i="13"/>
  <c r="AU248" i="13"/>
  <c r="AI249" i="13" s="1"/>
  <c r="I248" i="13"/>
  <c r="AV248" i="13"/>
  <c r="AJ249" i="13" s="1"/>
  <c r="G459" i="7"/>
  <c r="K459" i="7"/>
  <c r="I459" i="7"/>
  <c r="J459" i="7"/>
  <c r="H459" i="7"/>
  <c r="BK248" i="13" l="1"/>
  <c r="R248" i="13"/>
  <c r="AA249" i="13" s="1"/>
  <c r="L248" i="13"/>
  <c r="BH249" i="13"/>
  <c r="K248" i="13"/>
  <c r="Q248" i="13"/>
  <c r="Z249" i="13" s="1"/>
  <c r="BB248" i="13"/>
  <c r="BE248" i="13" s="1"/>
  <c r="BA248" i="13"/>
  <c r="BD248" i="13"/>
  <c r="BG248" i="13" s="1"/>
  <c r="BJ248" i="13"/>
  <c r="BC248" i="13"/>
  <c r="BF248" i="13" s="1"/>
  <c r="BI248" i="13"/>
  <c r="L459" i="7"/>
  <c r="G359" i="12" s="1"/>
  <c r="H359" i="12" s="1"/>
  <c r="I359" i="12" s="1"/>
  <c r="M248" i="13"/>
  <c r="S248" i="13"/>
  <c r="AB249" i="13" s="1"/>
  <c r="AR249" i="13" l="1"/>
  <c r="AT249" i="13"/>
  <c r="AS249" i="13"/>
  <c r="H249" i="13"/>
  <c r="P248" i="13"/>
  <c r="N248" i="13"/>
  <c r="O248" i="13"/>
  <c r="J360" i="12"/>
  <c r="BX249" i="13"/>
  <c r="BW249" i="13"/>
  <c r="BP249" i="13"/>
  <c r="BO249" i="13"/>
  <c r="BN249" i="13"/>
  <c r="BY249" i="13"/>
  <c r="F459" i="7"/>
  <c r="AU249" i="13" l="1"/>
  <c r="AI250" i="13" s="1"/>
  <c r="BB249" i="13"/>
  <c r="BE249" i="13" s="1"/>
  <c r="H460" i="7"/>
  <c r="G460" i="7"/>
  <c r="J460" i="7"/>
  <c r="K460" i="7"/>
  <c r="I460" i="7"/>
  <c r="AW249" i="13"/>
  <c r="AK250" i="13" s="1"/>
  <c r="J249" i="13"/>
  <c r="Q249" i="13"/>
  <c r="Z250" i="13" s="1"/>
  <c r="K249" i="13"/>
  <c r="I249" i="13"/>
  <c r="BK249" i="13" s="1"/>
  <c r="AV249" i="13"/>
  <c r="AJ250" i="13" s="1"/>
  <c r="AR250" i="13" l="1"/>
  <c r="H250" i="13" s="1"/>
  <c r="N249" i="13"/>
  <c r="L460" i="7"/>
  <c r="G360" i="12" s="1"/>
  <c r="H360" i="12" s="1"/>
  <c r="I360" i="12" s="1"/>
  <c r="BD249" i="13"/>
  <c r="BG249" i="13" s="1"/>
  <c r="BJ249" i="13"/>
  <c r="L249" i="13"/>
  <c r="R249" i="13"/>
  <c r="AA250" i="13" s="1"/>
  <c r="BH250" i="13"/>
  <c r="BC249" i="13"/>
  <c r="BF249" i="13" s="1"/>
  <c r="BI249" i="13"/>
  <c r="M249" i="13"/>
  <c r="S249" i="13"/>
  <c r="AB250" i="13" s="1"/>
  <c r="BA249" i="13"/>
  <c r="AT250" i="13" l="1"/>
  <c r="J250" i="13" s="1"/>
  <c r="AS250" i="13"/>
  <c r="AU250" i="13"/>
  <c r="AI251" i="13" s="1"/>
  <c r="F460" i="7"/>
  <c r="I461" i="7" s="1"/>
  <c r="O249" i="13"/>
  <c r="P249" i="13"/>
  <c r="J361" i="12"/>
  <c r="BY250" i="13"/>
  <c r="BX250" i="13"/>
  <c r="BW250" i="13"/>
  <c r="BP250" i="13"/>
  <c r="BO250" i="13"/>
  <c r="BN250" i="13"/>
  <c r="BD250" i="13"/>
  <c r="Q250" i="13"/>
  <c r="K250" i="13"/>
  <c r="AW250" i="13" l="1"/>
  <c r="AK251" i="13" s="1"/>
  <c r="AT251" i="13"/>
  <c r="H461" i="7"/>
  <c r="AW251" i="13"/>
  <c r="AK252" i="13" s="1"/>
  <c r="G461" i="7"/>
  <c r="J461" i="7"/>
  <c r="K461" i="7"/>
  <c r="BJ250" i="13"/>
  <c r="BG250" i="13"/>
  <c r="N250" i="13"/>
  <c r="BC250" i="13"/>
  <c r="BF250" i="13" s="1"/>
  <c r="BI250" i="13"/>
  <c r="BA250" i="13"/>
  <c r="BB250" i="13"/>
  <c r="AR251" i="13" s="1"/>
  <c r="S250" i="13"/>
  <c r="AB251" i="13" s="1"/>
  <c r="M250" i="13"/>
  <c r="I250" i="13"/>
  <c r="BK250" i="13" s="1"/>
  <c r="AV250" i="13"/>
  <c r="AJ251" i="13" s="1"/>
  <c r="Z251" i="13"/>
  <c r="AS251" i="13" l="1"/>
  <c r="L461" i="7"/>
  <c r="G361" i="12" s="1"/>
  <c r="H361" i="12" s="1"/>
  <c r="I361" i="12" s="1"/>
  <c r="BP251" i="13" s="1"/>
  <c r="J251" i="13"/>
  <c r="M251" i="13" s="1"/>
  <c r="P250" i="13"/>
  <c r="BE250" i="13"/>
  <c r="L250" i="13"/>
  <c r="R250" i="13"/>
  <c r="AA251" i="13" s="1"/>
  <c r="F461" i="7" s="1"/>
  <c r="BH251" i="13"/>
  <c r="I251" i="13"/>
  <c r="AV251" i="13"/>
  <c r="AJ252" i="13" s="1"/>
  <c r="BY251" i="13" l="1"/>
  <c r="BN251" i="13"/>
  <c r="J362" i="12"/>
  <c r="S251" i="13"/>
  <c r="AB252" i="13" s="1"/>
  <c r="BW251" i="13"/>
  <c r="BX251" i="13"/>
  <c r="BO251" i="13"/>
  <c r="O250" i="13"/>
  <c r="P251" i="13"/>
  <c r="G462" i="7"/>
  <c r="I462" i="7"/>
  <c r="H462" i="7"/>
  <c r="J462" i="7"/>
  <c r="K462" i="7"/>
  <c r="H251" i="13"/>
  <c r="BK251" i="13" s="1"/>
  <c r="AU251" i="13"/>
  <c r="AI252" i="13" s="1"/>
  <c r="R251" i="13"/>
  <c r="AA252" i="13" s="1"/>
  <c r="L251" i="13"/>
  <c r="O251" i="13" l="1"/>
  <c r="BH252" i="13"/>
  <c r="Q251" i="13"/>
  <c r="Z252" i="13" s="1"/>
  <c r="F462" i="7" s="1"/>
  <c r="K463" i="7" s="1"/>
  <c r="K251" i="13"/>
  <c r="BC251" i="13"/>
  <c r="AS252" i="13" s="1"/>
  <c r="BI251" i="13"/>
  <c r="BB251" i="13"/>
  <c r="BE251" i="13" s="1"/>
  <c r="BA251" i="13"/>
  <c r="BD251" i="13"/>
  <c r="AT252" i="13" s="1"/>
  <c r="BJ251" i="13"/>
  <c r="L462" i="7"/>
  <c r="G362" i="12" s="1"/>
  <c r="H362" i="12" s="1"/>
  <c r="I362" i="12" s="1"/>
  <c r="AR252" i="13" l="1"/>
  <c r="N251" i="13"/>
  <c r="J363" i="12"/>
  <c r="BP252" i="13"/>
  <c r="BO252" i="13"/>
  <c r="BN252" i="13"/>
  <c r="BY252" i="13"/>
  <c r="BX252" i="13"/>
  <c r="BW252" i="13"/>
  <c r="I463" i="7"/>
  <c r="BB252" i="13"/>
  <c r="BE252" i="13" s="1"/>
  <c r="BF251" i="13"/>
  <c r="J463" i="7"/>
  <c r="H252" i="13"/>
  <c r="AU252" i="13"/>
  <c r="AI253" i="13" s="1"/>
  <c r="G463" i="7"/>
  <c r="BG251" i="13"/>
  <c r="H463" i="7"/>
  <c r="AR253" i="13" l="1"/>
  <c r="I252" i="13"/>
  <c r="AV252" i="13"/>
  <c r="AJ253" i="13" s="1"/>
  <c r="H253" i="13"/>
  <c r="AU253" i="13"/>
  <c r="AI254" i="13" s="1"/>
  <c r="J252" i="13"/>
  <c r="AW252" i="13"/>
  <c r="AK253" i="13" s="1"/>
  <c r="K252" i="13"/>
  <c r="Q252" i="13"/>
  <c r="Z253" i="13" s="1"/>
  <c r="L463" i="7"/>
  <c r="G363" i="12" s="1"/>
  <c r="H363" i="12" s="1"/>
  <c r="I363" i="12" s="1"/>
  <c r="BK252" i="13" l="1"/>
  <c r="N252" i="13"/>
  <c r="J364" i="12"/>
  <c r="BX253" i="13"/>
  <c r="BW253" i="13"/>
  <c r="BP253" i="13"/>
  <c r="BO253" i="13"/>
  <c r="BN253" i="13"/>
  <c r="BY253" i="13"/>
  <c r="S252" i="13"/>
  <c r="AB253" i="13" s="1"/>
  <c r="M252" i="13"/>
  <c r="BC252" i="13"/>
  <c r="BF252" i="13" s="1"/>
  <c r="BI252" i="13"/>
  <c r="BA252" i="13"/>
  <c r="K253" i="13"/>
  <c r="Q253" i="13"/>
  <c r="BD252" i="13"/>
  <c r="BG252" i="13" s="1"/>
  <c r="BJ252" i="13"/>
  <c r="BH253" i="13"/>
  <c r="L252" i="13"/>
  <c r="R252" i="13"/>
  <c r="AA253" i="13" s="1"/>
  <c r="F463" i="7" l="1"/>
  <c r="AS253" i="13"/>
  <c r="AT253" i="13"/>
  <c r="N253" i="13"/>
  <c r="O252" i="13"/>
  <c r="P252" i="13"/>
  <c r="K464" i="7"/>
  <c r="I464" i="7"/>
  <c r="G464" i="7"/>
  <c r="J464" i="7"/>
  <c r="H464" i="7"/>
  <c r="BB253" i="13"/>
  <c r="AR254" i="13" s="1"/>
  <c r="Z254" i="13"/>
  <c r="BD253" i="13" l="1"/>
  <c r="BG253" i="13" s="1"/>
  <c r="BJ253" i="13"/>
  <c r="BC253" i="13"/>
  <c r="BF253" i="13" s="1"/>
  <c r="BI253" i="13"/>
  <c r="J253" i="13"/>
  <c r="AW253" i="13"/>
  <c r="AK254" i="13" s="1"/>
  <c r="AT254" i="13" s="1"/>
  <c r="L464" i="7"/>
  <c r="G364" i="12" s="1"/>
  <c r="H364" i="12" s="1"/>
  <c r="I364" i="12" s="1"/>
  <c r="I253" i="13"/>
  <c r="BK253" i="13" s="1"/>
  <c r="AV253" i="13"/>
  <c r="AJ254" i="13" s="1"/>
  <c r="BE253" i="13"/>
  <c r="BA253" i="13"/>
  <c r="AS254" i="13" l="1"/>
  <c r="AV254" i="13" s="1"/>
  <c r="AJ255" i="13" s="1"/>
  <c r="J365" i="12"/>
  <c r="BY254" i="13"/>
  <c r="BX254" i="13"/>
  <c r="BW254" i="13"/>
  <c r="BP254" i="13"/>
  <c r="BO254" i="13"/>
  <c r="BN254" i="13"/>
  <c r="L253" i="13"/>
  <c r="R253" i="13"/>
  <c r="AA254" i="13" s="1"/>
  <c r="BH254" i="13"/>
  <c r="AU254" i="13"/>
  <c r="AI255" i="13" s="1"/>
  <c r="H254" i="13"/>
  <c r="S253" i="13"/>
  <c r="AB254" i="13" s="1"/>
  <c r="M253" i="13"/>
  <c r="I254" i="13" l="1"/>
  <c r="P253" i="13"/>
  <c r="O253" i="13"/>
  <c r="AW254" i="13"/>
  <c r="AK255" i="13" s="1"/>
  <c r="J254" i="13"/>
  <c r="R254" i="13"/>
  <c r="AA255" i="13" s="1"/>
  <c r="L254" i="13"/>
  <c r="F464" i="7"/>
  <c r="K254" i="13"/>
  <c r="Q254" i="13"/>
  <c r="BK254" i="13" l="1"/>
  <c r="N254" i="13"/>
  <c r="O254" i="13"/>
  <c r="BB254" i="13"/>
  <c r="AR255" i="13" s="1"/>
  <c r="BA254" i="13"/>
  <c r="Z255" i="13"/>
  <c r="BH255" i="13"/>
  <c r="BD254" i="13"/>
  <c r="BG254" i="13" s="1"/>
  <c r="BJ254" i="13"/>
  <c r="G465" i="7"/>
  <c r="K465" i="7"/>
  <c r="J465" i="7"/>
  <c r="I465" i="7"/>
  <c r="H465" i="7"/>
  <c r="S254" i="13"/>
  <c r="AB255" i="13" s="1"/>
  <c r="M254" i="13"/>
  <c r="BC254" i="13"/>
  <c r="AS255" i="13" s="1"/>
  <c r="BI254" i="13"/>
  <c r="AT255" i="13" l="1"/>
  <c r="F465" i="7"/>
  <c r="J466" i="7" s="1"/>
  <c r="P254" i="13"/>
  <c r="L465" i="7"/>
  <c r="G365" i="12" s="1"/>
  <c r="H365" i="12" s="1"/>
  <c r="I365" i="12" s="1"/>
  <c r="G466" i="7"/>
  <c r="H466" i="7"/>
  <c r="I466" i="7"/>
  <c r="BF254" i="13"/>
  <c r="BE254" i="13"/>
  <c r="K466" i="7" l="1"/>
  <c r="J366" i="12"/>
  <c r="BN255" i="13"/>
  <c r="BY255" i="13"/>
  <c r="BX255" i="13"/>
  <c r="BW255" i="13"/>
  <c r="BP255" i="13"/>
  <c r="BO255" i="13"/>
  <c r="BD255" i="13"/>
  <c r="BG255" i="13" s="1"/>
  <c r="BJ255" i="13"/>
  <c r="AU255" i="13"/>
  <c r="AI256" i="13" s="1"/>
  <c r="H255" i="13"/>
  <c r="J255" i="13"/>
  <c r="AW255" i="13"/>
  <c r="AK256" i="13" s="1"/>
  <c r="L466" i="7"/>
  <c r="G366" i="12" s="1"/>
  <c r="H366" i="12" s="1"/>
  <c r="I366" i="12" s="1"/>
  <c r="I255" i="13"/>
  <c r="AV255" i="13"/>
  <c r="AJ256" i="13" s="1"/>
  <c r="BK255" i="13" l="1"/>
  <c r="AT256" i="13"/>
  <c r="J367" i="12"/>
  <c r="BP256" i="13"/>
  <c r="BO256" i="13"/>
  <c r="BN256" i="13"/>
  <c r="BY256" i="13"/>
  <c r="BX256" i="13"/>
  <c r="BW256" i="13"/>
  <c r="BA255" i="13"/>
  <c r="BB255" i="13"/>
  <c r="BE255" i="13" s="1"/>
  <c r="K255" i="13"/>
  <c r="Q255" i="13"/>
  <c r="Z256" i="13" s="1"/>
  <c r="BH256" i="13"/>
  <c r="L255" i="13"/>
  <c r="R255" i="13"/>
  <c r="AA256" i="13" s="1"/>
  <c r="BC255" i="13"/>
  <c r="BF255" i="13" s="1"/>
  <c r="BI255" i="13"/>
  <c r="M255" i="13"/>
  <c r="S255" i="13"/>
  <c r="AB256" i="13" s="1"/>
  <c r="AW256" i="13"/>
  <c r="AK257" i="13" s="1"/>
  <c r="J256" i="13"/>
  <c r="AS256" i="13" l="1"/>
  <c r="AR256" i="13"/>
  <c r="O255" i="13"/>
  <c r="N255" i="13"/>
  <c r="P255" i="13"/>
  <c r="F466" i="7"/>
  <c r="H467" i="7" s="1"/>
  <c r="S256" i="13"/>
  <c r="AB257" i="13" s="1"/>
  <c r="M256" i="13"/>
  <c r="BD256" i="13"/>
  <c r="BG256" i="13" s="1"/>
  <c r="BJ256" i="13"/>
  <c r="AT257" i="13" l="1"/>
  <c r="P256" i="13"/>
  <c r="G467" i="7"/>
  <c r="K467" i="7"/>
  <c r="I467" i="7"/>
  <c r="J467" i="7"/>
  <c r="J257" i="13"/>
  <c r="AW257" i="13"/>
  <c r="AK258" i="13" s="1"/>
  <c r="BC256" i="13"/>
  <c r="BF256" i="13" s="1"/>
  <c r="BI256" i="13"/>
  <c r="H256" i="13"/>
  <c r="AU256" i="13"/>
  <c r="AI257" i="13" s="1"/>
  <c r="AR257" i="13" s="1"/>
  <c r="BB256" i="13"/>
  <c r="BE256" i="13" s="1"/>
  <c r="BA256" i="13"/>
  <c r="I256" i="13"/>
  <c r="AV256" i="13"/>
  <c r="AJ257" i="13" s="1"/>
  <c r="AS257" i="13" s="1"/>
  <c r="BK256" i="13" l="1"/>
  <c r="BH257" i="13" s="1"/>
  <c r="L467" i="7"/>
  <c r="G367" i="12" s="1"/>
  <c r="H367" i="12" s="1"/>
  <c r="I367" i="12" s="1"/>
  <c r="BY257" i="13" s="1"/>
  <c r="L256" i="13"/>
  <c r="R256" i="13"/>
  <c r="AA257" i="13" s="1"/>
  <c r="Q256" i="13"/>
  <c r="Z257" i="13" s="1"/>
  <c r="K256" i="13"/>
  <c r="M257" i="13"/>
  <c r="S257" i="13"/>
  <c r="BO257" i="13" l="1"/>
  <c r="BN257" i="13"/>
  <c r="BP257" i="13"/>
  <c r="BW257" i="13"/>
  <c r="F467" i="7"/>
  <c r="I468" i="7" s="1"/>
  <c r="BX257" i="13"/>
  <c r="J368" i="12"/>
  <c r="O256" i="13"/>
  <c r="P257" i="13"/>
  <c r="N256" i="13"/>
  <c r="AU257" i="13"/>
  <c r="AI258" i="13" s="1"/>
  <c r="H257" i="13"/>
  <c r="I257" i="13"/>
  <c r="AV257" i="13"/>
  <c r="AJ258" i="13" s="1"/>
  <c r="AB258" i="13"/>
  <c r="BK257" i="13" l="1"/>
  <c r="K468" i="7"/>
  <c r="H468" i="7"/>
  <c r="J468" i="7"/>
  <c r="G468" i="7"/>
  <c r="L257" i="13"/>
  <c r="R257" i="13"/>
  <c r="AA258" i="13" s="1"/>
  <c r="K257" i="13"/>
  <c r="BH258" i="13"/>
  <c r="Q257" i="13"/>
  <c r="Z258" i="13" s="1"/>
  <c r="BC257" i="13"/>
  <c r="BF257" i="13" s="1"/>
  <c r="BI257" i="13"/>
  <c r="BA257" i="13"/>
  <c r="BB257" i="13"/>
  <c r="BE257" i="13" s="1"/>
  <c r="BD257" i="13"/>
  <c r="AT258" i="13" s="1"/>
  <c r="BJ257" i="13"/>
  <c r="L468" i="7" l="1"/>
  <c r="G368" i="12" s="1"/>
  <c r="H368" i="12" s="1"/>
  <c r="I368" i="12" s="1"/>
  <c r="BP258" i="13" s="1"/>
  <c r="AS258" i="13"/>
  <c r="AR258" i="13"/>
  <c r="N257" i="13"/>
  <c r="O257" i="13"/>
  <c r="J369" i="12"/>
  <c r="BY258" i="13"/>
  <c r="BX258" i="13"/>
  <c r="BW258" i="13"/>
  <c r="BG257" i="13"/>
  <c r="F468" i="7"/>
  <c r="BN258" i="13" l="1"/>
  <c r="BO258" i="13"/>
  <c r="G469" i="7"/>
  <c r="H469" i="7"/>
  <c r="I469" i="7"/>
  <c r="J469" i="7"/>
  <c r="K469" i="7"/>
  <c r="AU258" i="13"/>
  <c r="AI259" i="13" s="1"/>
  <c r="H258" i="13"/>
  <c r="I258" i="13"/>
  <c r="AV258" i="13"/>
  <c r="AJ259" i="13" s="1"/>
  <c r="J258" i="13"/>
  <c r="AW258" i="13"/>
  <c r="AK259" i="13" s="1"/>
  <c r="BK258" i="13" l="1"/>
  <c r="BB258" i="13"/>
  <c r="BE258" i="13" s="1"/>
  <c r="BA258" i="13"/>
  <c r="BD258" i="13"/>
  <c r="BG258" i="13" s="1"/>
  <c r="BJ258" i="13"/>
  <c r="R258" i="13"/>
  <c r="AA259" i="13" s="1"/>
  <c r="L258" i="13"/>
  <c r="L469" i="7"/>
  <c r="G369" i="12" s="1"/>
  <c r="H369" i="12" s="1"/>
  <c r="I369" i="12" s="1"/>
  <c r="BC258" i="13"/>
  <c r="BF258" i="13" s="1"/>
  <c r="BI258" i="13"/>
  <c r="M258" i="13"/>
  <c r="S258" i="13"/>
  <c r="AB259" i="13" s="1"/>
  <c r="Q258" i="13"/>
  <c r="Z259" i="13" s="1"/>
  <c r="K258" i="13"/>
  <c r="BH259" i="13"/>
  <c r="AS259" i="13" l="1"/>
  <c r="AR259" i="13"/>
  <c r="AU259" i="13" s="1"/>
  <c r="AI260" i="13" s="1"/>
  <c r="AT259" i="13"/>
  <c r="F469" i="7"/>
  <c r="K470" i="7" s="1"/>
  <c r="O258" i="13"/>
  <c r="N258" i="13"/>
  <c r="P258" i="13"/>
  <c r="J370" i="12"/>
  <c r="BN259" i="13"/>
  <c r="BY259" i="13"/>
  <c r="BX259" i="13"/>
  <c r="BW259" i="13"/>
  <c r="BP259" i="13"/>
  <c r="BO259" i="13"/>
  <c r="BC259" i="13"/>
  <c r="BF259" i="13" s="1"/>
  <c r="BI259" i="13"/>
  <c r="I259" i="13"/>
  <c r="AV259" i="13"/>
  <c r="AJ260" i="13" s="1"/>
  <c r="H259" i="13"/>
  <c r="J470" i="7" l="1"/>
  <c r="AS260" i="13"/>
  <c r="G470" i="7"/>
  <c r="I470" i="7"/>
  <c r="H470" i="7"/>
  <c r="AV260" i="13"/>
  <c r="AJ261" i="13" s="1"/>
  <c r="R259" i="13"/>
  <c r="AA260" i="13" s="1"/>
  <c r="L259" i="13"/>
  <c r="AW259" i="13"/>
  <c r="AK260" i="13" s="1"/>
  <c r="J259" i="13"/>
  <c r="BK259" i="13" s="1"/>
  <c r="BB259" i="13"/>
  <c r="BE259" i="13" s="1"/>
  <c r="Q259" i="13"/>
  <c r="Z260" i="13" s="1"/>
  <c r="K259" i="13"/>
  <c r="AR260" i="13" l="1"/>
  <c r="L470" i="7"/>
  <c r="G370" i="12" s="1"/>
  <c r="H370" i="12" s="1"/>
  <c r="I370" i="12" s="1"/>
  <c r="BP260" i="13" s="1"/>
  <c r="I260" i="13"/>
  <c r="L260" i="13" s="1"/>
  <c r="O259" i="13"/>
  <c r="N259" i="13"/>
  <c r="R260" i="13"/>
  <c r="BD259" i="13"/>
  <c r="BG259" i="13" s="1"/>
  <c r="BJ259" i="13"/>
  <c r="S259" i="13"/>
  <c r="AB260" i="13" s="1"/>
  <c r="F470" i="7" s="1"/>
  <c r="M259" i="13"/>
  <c r="AU260" i="13"/>
  <c r="AI261" i="13" s="1"/>
  <c r="H260" i="13"/>
  <c r="BH260" i="13"/>
  <c r="BA259" i="13"/>
  <c r="BW260" i="13" l="1"/>
  <c r="AT260" i="13"/>
  <c r="AW260" i="13" s="1"/>
  <c r="AK261" i="13" s="1"/>
  <c r="BX260" i="13"/>
  <c r="BY260" i="13"/>
  <c r="BN260" i="13"/>
  <c r="BO260" i="13"/>
  <c r="J371" i="12"/>
  <c r="P259" i="13"/>
  <c r="O260" i="13"/>
  <c r="G471" i="7"/>
  <c r="K471" i="7"/>
  <c r="I471" i="7"/>
  <c r="J471" i="7"/>
  <c r="H471" i="7"/>
  <c r="BD260" i="13"/>
  <c r="BG260" i="13" s="1"/>
  <c r="Q260" i="13"/>
  <c r="Z261" i="13" s="1"/>
  <c r="K260" i="13"/>
  <c r="BJ260" i="13" l="1"/>
  <c r="AT261" i="13"/>
  <c r="J260" i="13"/>
  <c r="N260" i="13"/>
  <c r="BC260" i="13"/>
  <c r="AS261" i="13" s="1"/>
  <c r="BI260" i="13"/>
  <c r="AA261" i="13"/>
  <c r="BB260" i="13"/>
  <c r="AR261" i="13" s="1"/>
  <c r="BA260" i="13"/>
  <c r="L471" i="7"/>
  <c r="G371" i="12" s="1"/>
  <c r="H371" i="12" s="1"/>
  <c r="I371" i="12" s="1"/>
  <c r="BK260" i="13" l="1"/>
  <c r="BH261" i="13" s="1"/>
  <c r="S260" i="13"/>
  <c r="AB261" i="13" s="1"/>
  <c r="BJ261" i="13" s="1"/>
  <c r="M260" i="13"/>
  <c r="P260" i="13" s="1"/>
  <c r="J372" i="12"/>
  <c r="BX261" i="13"/>
  <c r="BW261" i="13"/>
  <c r="BP261" i="13"/>
  <c r="BO261" i="13"/>
  <c r="BN261" i="13"/>
  <c r="BY261" i="13"/>
  <c r="F471" i="7"/>
  <c r="I472" i="7" s="1"/>
  <c r="BD261" i="13"/>
  <c r="BG261" i="13" s="1"/>
  <c r="BF260" i="13"/>
  <c r="BE260" i="13"/>
  <c r="J261" i="13"/>
  <c r="AW261" i="13"/>
  <c r="AK262" i="13" s="1"/>
  <c r="AT262" i="13" l="1"/>
  <c r="J472" i="7"/>
  <c r="H472" i="7"/>
  <c r="K472" i="7"/>
  <c r="G472" i="7"/>
  <c r="AU261" i="13"/>
  <c r="AI262" i="13" s="1"/>
  <c r="H261" i="13"/>
  <c r="BK261" i="13" s="1"/>
  <c r="AW262" i="13"/>
  <c r="AK263" i="13" s="1"/>
  <c r="J262" i="13"/>
  <c r="S261" i="13"/>
  <c r="AB262" i="13" s="1"/>
  <c r="M261" i="13"/>
  <c r="AV261" i="13"/>
  <c r="AJ262" i="13" s="1"/>
  <c r="I261" i="13"/>
  <c r="L472" i="7" l="1"/>
  <c r="G372" i="12" s="1"/>
  <c r="H372" i="12" s="1"/>
  <c r="I372" i="12" s="1"/>
  <c r="BW262" i="13" s="1"/>
  <c r="P261" i="13"/>
  <c r="BC261" i="13"/>
  <c r="BF261" i="13" s="1"/>
  <c r="BI261" i="13"/>
  <c r="BB261" i="13"/>
  <c r="BE261" i="13" s="1"/>
  <c r="BA261" i="13"/>
  <c r="K261" i="13"/>
  <c r="BH262" i="13"/>
  <c r="Q261" i="13"/>
  <c r="Z262" i="13" s="1"/>
  <c r="L261" i="13"/>
  <c r="R261" i="13"/>
  <c r="AA262" i="13" s="1"/>
  <c r="S262" i="13"/>
  <c r="AB263" i="13" s="1"/>
  <c r="M262" i="13"/>
  <c r="BX262" i="13" l="1"/>
  <c r="BY262" i="13"/>
  <c r="J373" i="12"/>
  <c r="BN262" i="13"/>
  <c r="BO262" i="13"/>
  <c r="AS262" i="13"/>
  <c r="AV262" i="13" s="1"/>
  <c r="AJ263" i="13" s="1"/>
  <c r="BP262" i="13"/>
  <c r="AR262" i="13"/>
  <c r="H262" i="13" s="1"/>
  <c r="N261" i="13"/>
  <c r="P262" i="13"/>
  <c r="O261" i="13"/>
  <c r="BC262" i="13"/>
  <c r="BB262" i="13"/>
  <c r="BA262" i="13"/>
  <c r="F472" i="7"/>
  <c r="BD262" i="13"/>
  <c r="BJ262" i="13"/>
  <c r="BI262" i="13" l="1"/>
  <c r="BF262" i="13"/>
  <c r="AS263" i="13"/>
  <c r="I263" i="13" s="1"/>
  <c r="I262" i="13"/>
  <c r="R262" i="13" s="1"/>
  <c r="AA263" i="13" s="1"/>
  <c r="AT263" i="13"/>
  <c r="BE262" i="13"/>
  <c r="AU262" i="13"/>
  <c r="AI263" i="13" s="1"/>
  <c r="AR263" i="13" s="1"/>
  <c r="BG262" i="13"/>
  <c r="H473" i="7"/>
  <c r="G473" i="7"/>
  <c r="I473" i="7"/>
  <c r="J473" i="7"/>
  <c r="K473" i="7"/>
  <c r="Q262" i="13"/>
  <c r="Z263" i="13" s="1"/>
  <c r="K262" i="13"/>
  <c r="AV263" i="13" l="1"/>
  <c r="AJ264" i="13" s="1"/>
  <c r="BK262" i="13"/>
  <c r="BH263" i="13"/>
  <c r="L262" i="13"/>
  <c r="F473" i="7"/>
  <c r="J474" i="7" s="1"/>
  <c r="O262" i="13"/>
  <c r="N262" i="13"/>
  <c r="H263" i="13"/>
  <c r="BK263" i="13" s="1"/>
  <c r="AU263" i="13"/>
  <c r="AI264" i="13" s="1"/>
  <c r="J263" i="13"/>
  <c r="AW263" i="13"/>
  <c r="AK264" i="13" s="1"/>
  <c r="L263" i="13"/>
  <c r="R263" i="13"/>
  <c r="AA264" i="13" s="1"/>
  <c r="L473" i="7"/>
  <c r="G373" i="12" s="1"/>
  <c r="H373" i="12" s="1"/>
  <c r="I373" i="12" s="1"/>
  <c r="G474" i="7" l="1"/>
  <c r="H474" i="7"/>
  <c r="I474" i="7"/>
  <c r="K474" i="7"/>
  <c r="O263" i="13"/>
  <c r="J374" i="12"/>
  <c r="BN263" i="13"/>
  <c r="BY263" i="13"/>
  <c r="BX263" i="13"/>
  <c r="BW263" i="13"/>
  <c r="BP263" i="13"/>
  <c r="BO263" i="13"/>
  <c r="S263" i="13"/>
  <c r="AB264" i="13" s="1"/>
  <c r="M263" i="13"/>
  <c r="BA263" i="13"/>
  <c r="BB263" i="13"/>
  <c r="BE263" i="13" s="1"/>
  <c r="Q263" i="13"/>
  <c r="Z264" i="13" s="1"/>
  <c r="F474" i="7" s="1"/>
  <c r="K475" i="7" s="1"/>
  <c r="K263" i="13"/>
  <c r="BH264" i="13"/>
  <c r="BC263" i="13"/>
  <c r="BI263" i="13"/>
  <c r="L474" i="7"/>
  <c r="G374" i="12" s="1"/>
  <c r="H374" i="12" s="1"/>
  <c r="I374" i="12" s="1"/>
  <c r="BD263" i="13"/>
  <c r="BG263" i="13" s="1"/>
  <c r="BJ263" i="13"/>
  <c r="AT264" i="13" l="1"/>
  <c r="AS264" i="13"/>
  <c r="AR264" i="13"/>
  <c r="N263" i="13"/>
  <c r="P263" i="13"/>
  <c r="J375" i="12"/>
  <c r="BP264" i="13"/>
  <c r="BO264" i="13"/>
  <c r="BN264" i="13"/>
  <c r="BY264" i="13"/>
  <c r="BX264" i="13"/>
  <c r="BW264" i="13"/>
  <c r="J475" i="7"/>
  <c r="I475" i="7"/>
  <c r="BF263" i="13"/>
  <c r="H475" i="7"/>
  <c r="G475" i="7"/>
  <c r="BD264" i="13" l="1"/>
  <c r="BG264" i="13" s="1"/>
  <c r="BJ264" i="13"/>
  <c r="L475" i="7"/>
  <c r="G375" i="12" s="1"/>
  <c r="H375" i="12" s="1"/>
  <c r="I375" i="12" s="1"/>
  <c r="BC264" i="13"/>
  <c r="BF264" i="13" s="1"/>
  <c r="BI264" i="13"/>
  <c r="AU264" i="13"/>
  <c r="AI265" i="13" s="1"/>
  <c r="H264" i="13"/>
  <c r="AW264" i="13"/>
  <c r="AK265" i="13" s="1"/>
  <c r="AT265" i="13" s="1"/>
  <c r="J264" i="13"/>
  <c r="AV264" i="13"/>
  <c r="AJ265" i="13" s="1"/>
  <c r="I264" i="13"/>
  <c r="BK264" i="13" l="1"/>
  <c r="AS265" i="13"/>
  <c r="J376" i="12"/>
  <c r="BX265" i="13"/>
  <c r="BW265" i="13"/>
  <c r="BP265" i="13"/>
  <c r="BO265" i="13"/>
  <c r="BN265" i="13"/>
  <c r="BY265" i="13"/>
  <c r="M264" i="13"/>
  <c r="S264" i="13"/>
  <c r="AB265" i="13" s="1"/>
  <c r="BB264" i="13"/>
  <c r="BE264" i="13" s="1"/>
  <c r="BA264" i="13"/>
  <c r="R264" i="13"/>
  <c r="AA265" i="13" s="1"/>
  <c r="L264" i="13"/>
  <c r="BH265" i="13"/>
  <c r="Q264" i="13"/>
  <c r="Z265" i="13" s="1"/>
  <c r="K264" i="13"/>
  <c r="AW265" i="13"/>
  <c r="AK266" i="13" s="1"/>
  <c r="J265" i="13"/>
  <c r="AR265" i="13" l="1"/>
  <c r="P264" i="13"/>
  <c r="N264" i="13"/>
  <c r="O264" i="13"/>
  <c r="S265" i="13"/>
  <c r="M265" i="13"/>
  <c r="AU265" i="13"/>
  <c r="AI266" i="13" s="1"/>
  <c r="H265" i="13"/>
  <c r="F475" i="7"/>
  <c r="I265" i="13"/>
  <c r="AV265" i="13"/>
  <c r="AJ266" i="13" s="1"/>
  <c r="BK265" i="13" l="1"/>
  <c r="P265" i="13"/>
  <c r="K265" i="13"/>
  <c r="BH266" i="13"/>
  <c r="Q265" i="13"/>
  <c r="Z266" i="13" s="1"/>
  <c r="BD265" i="13"/>
  <c r="AT266" i="13" s="1"/>
  <c r="BJ265" i="13"/>
  <c r="BB265" i="13"/>
  <c r="BE265" i="13" s="1"/>
  <c r="BA265" i="13"/>
  <c r="R265" i="13"/>
  <c r="AA266" i="13" s="1"/>
  <c r="L265" i="13"/>
  <c r="I476" i="7"/>
  <c r="J476" i="7"/>
  <c r="K476" i="7"/>
  <c r="H476" i="7"/>
  <c r="G476" i="7"/>
  <c r="BC265" i="13"/>
  <c r="BF265" i="13" s="1"/>
  <c r="BI265" i="13"/>
  <c r="AB266" i="13"/>
  <c r="AR266" i="13" l="1"/>
  <c r="AS266" i="13"/>
  <c r="O265" i="13"/>
  <c r="N265" i="13"/>
  <c r="F476" i="7"/>
  <c r="J477" i="7" s="1"/>
  <c r="BG265" i="13"/>
  <c r="L476" i="7"/>
  <c r="G376" i="12" s="1"/>
  <c r="H376" i="12" s="1"/>
  <c r="I376" i="12" s="1"/>
  <c r="I477" i="7" l="1"/>
  <c r="K477" i="7"/>
  <c r="H477" i="7"/>
  <c r="G477" i="7"/>
  <c r="L477" i="7" s="1"/>
  <c r="G377" i="12" s="1"/>
  <c r="H377" i="12" s="1"/>
  <c r="I377" i="12" s="1"/>
  <c r="J377" i="12"/>
  <c r="BY266" i="13"/>
  <c r="BX266" i="13"/>
  <c r="BW266" i="13"/>
  <c r="BP266" i="13"/>
  <c r="BO266" i="13"/>
  <c r="BN266" i="13"/>
  <c r="J266" i="13"/>
  <c r="AW266" i="13"/>
  <c r="AK267" i="13" s="1"/>
  <c r="I266" i="13"/>
  <c r="AV266" i="13"/>
  <c r="AJ267" i="13" s="1"/>
  <c r="AU266" i="13"/>
  <c r="AI267" i="13" s="1"/>
  <c r="H266" i="13"/>
  <c r="BK266" i="13" l="1"/>
  <c r="J378" i="12"/>
  <c r="BN267" i="13"/>
  <c r="BY267" i="13"/>
  <c r="BX267" i="13"/>
  <c r="BW267" i="13"/>
  <c r="BP267" i="13"/>
  <c r="BO267" i="13"/>
  <c r="R266" i="13"/>
  <c r="AA267" i="13" s="1"/>
  <c r="L266" i="13"/>
  <c r="BC266" i="13"/>
  <c r="BF266" i="13" s="1"/>
  <c r="BI266" i="13"/>
  <c r="BA266" i="13"/>
  <c r="BB266" i="13"/>
  <c r="BE266" i="13" s="1"/>
  <c r="Q266" i="13"/>
  <c r="Z267" i="13" s="1"/>
  <c r="BH267" i="13"/>
  <c r="K266" i="13"/>
  <c r="BD266" i="13"/>
  <c r="BG266" i="13" s="1"/>
  <c r="BJ266" i="13"/>
  <c r="S266" i="13"/>
  <c r="AB267" i="13" s="1"/>
  <c r="M266" i="13"/>
  <c r="AS267" i="13" l="1"/>
  <c r="AT267" i="13"/>
  <c r="AR267" i="13"/>
  <c r="AV267" i="13"/>
  <c r="AJ268" i="13" s="1"/>
  <c r="O266" i="13"/>
  <c r="P266" i="13"/>
  <c r="N266" i="13"/>
  <c r="F477" i="7"/>
  <c r="I267" i="13" l="1"/>
  <c r="BB267" i="13"/>
  <c r="BE267" i="13" s="1"/>
  <c r="G478" i="7"/>
  <c r="J478" i="7"/>
  <c r="K478" i="7"/>
  <c r="H478" i="7"/>
  <c r="I478" i="7"/>
  <c r="AW267" i="13"/>
  <c r="AK268" i="13" s="1"/>
  <c r="J267" i="13"/>
  <c r="H267" i="13"/>
  <c r="BK267" i="13" s="1"/>
  <c r="AU267" i="13"/>
  <c r="AI268" i="13" s="1"/>
  <c r="BC267" i="13"/>
  <c r="BF267" i="13" s="1"/>
  <c r="BI267" i="13"/>
  <c r="R267" i="13"/>
  <c r="AA268" i="13" s="1"/>
  <c r="L267" i="13"/>
  <c r="AR268" i="13" l="1"/>
  <c r="AS268" i="13"/>
  <c r="O267" i="13"/>
  <c r="K267" i="13"/>
  <c r="Q267" i="13"/>
  <c r="Z268" i="13" s="1"/>
  <c r="BH268" i="13"/>
  <c r="BD267" i="13"/>
  <c r="BG267" i="13" s="1"/>
  <c r="BJ267" i="13"/>
  <c r="L478" i="7"/>
  <c r="G378" i="12" s="1"/>
  <c r="H378" i="12" s="1"/>
  <c r="I378" i="12" s="1"/>
  <c r="S267" i="13"/>
  <c r="AB268" i="13" s="1"/>
  <c r="M267" i="13"/>
  <c r="H268" i="13"/>
  <c r="AU268" i="13"/>
  <c r="AI269" i="13" s="1"/>
  <c r="BA267" i="13"/>
  <c r="AT268" i="13" l="1"/>
  <c r="N267" i="13"/>
  <c r="P267" i="13"/>
  <c r="J379" i="12"/>
  <c r="BP268" i="13"/>
  <c r="BO268" i="13"/>
  <c r="BN268" i="13"/>
  <c r="BY268" i="13"/>
  <c r="BX268" i="13"/>
  <c r="BW268" i="13"/>
  <c r="F478" i="7"/>
  <c r="I479" i="7" s="1"/>
  <c r="AV268" i="13"/>
  <c r="AJ269" i="13" s="1"/>
  <c r="I268" i="13"/>
  <c r="K268" i="13"/>
  <c r="Q268" i="13"/>
  <c r="N268" i="13" l="1"/>
  <c r="G479" i="7"/>
  <c r="J479" i="7"/>
  <c r="K479" i="7"/>
  <c r="H479" i="7"/>
  <c r="R268" i="13"/>
  <c r="AA269" i="13" s="1"/>
  <c r="L268" i="13"/>
  <c r="BB268" i="13"/>
  <c r="AR269" i="13" s="1"/>
  <c r="BC268" i="13"/>
  <c r="BF268" i="13" s="1"/>
  <c r="BI268" i="13"/>
  <c r="Z269" i="13"/>
  <c r="AW268" i="13"/>
  <c r="AK269" i="13" s="1"/>
  <c r="J268" i="13"/>
  <c r="BK268" i="13" s="1"/>
  <c r="BA268" i="13"/>
  <c r="AS269" i="13" l="1"/>
  <c r="L479" i="7"/>
  <c r="G379" i="12" s="1"/>
  <c r="H379" i="12" s="1"/>
  <c r="I379" i="12" s="1"/>
  <c r="BY269" i="13" s="1"/>
  <c r="O268" i="13"/>
  <c r="BE268" i="13"/>
  <c r="I269" i="13"/>
  <c r="AV269" i="13"/>
  <c r="AJ270" i="13" s="1"/>
  <c r="M268" i="13"/>
  <c r="S268" i="13"/>
  <c r="AB269" i="13" s="1"/>
  <c r="F479" i="7" s="1"/>
  <c r="BH269" i="13"/>
  <c r="BD268" i="13"/>
  <c r="BG268" i="13" s="1"/>
  <c r="BJ268" i="13"/>
  <c r="AT269" i="13" l="1"/>
  <c r="J380" i="12"/>
  <c r="BN269" i="13"/>
  <c r="BO269" i="13"/>
  <c r="BW269" i="13"/>
  <c r="BX269" i="13"/>
  <c r="BP269" i="13"/>
  <c r="BJ269" i="13"/>
  <c r="P268" i="13"/>
  <c r="BD269" i="13"/>
  <c r="L269" i="13"/>
  <c r="R269" i="13"/>
  <c r="AA270" i="13" s="1"/>
  <c r="I480" i="7"/>
  <c r="J480" i="7"/>
  <c r="G480" i="7"/>
  <c r="H480" i="7"/>
  <c r="K480" i="7"/>
  <c r="H269" i="13"/>
  <c r="AU269" i="13"/>
  <c r="AI270" i="13" s="1"/>
  <c r="AW269" i="13" l="1"/>
  <c r="AK270" i="13" s="1"/>
  <c r="J269" i="13"/>
  <c r="BG269" i="13"/>
  <c r="O269" i="13"/>
  <c r="K269" i="13"/>
  <c r="Q269" i="13"/>
  <c r="Z270" i="13" s="1"/>
  <c r="BC269" i="13"/>
  <c r="AS270" i="13" s="1"/>
  <c r="BI269" i="13"/>
  <c r="L480" i="7"/>
  <c r="G380" i="12" s="1"/>
  <c r="H380" i="12" s="1"/>
  <c r="I380" i="12" s="1"/>
  <c r="BA269" i="13"/>
  <c r="BB269" i="13"/>
  <c r="BE269" i="13" s="1"/>
  <c r="BK269" i="13" l="1"/>
  <c r="BH270" i="13" s="1"/>
  <c r="AR270" i="13"/>
  <c r="AT270" i="13"/>
  <c r="AW270" i="13" s="1"/>
  <c r="AK271" i="13" s="1"/>
  <c r="S269" i="13"/>
  <c r="AB270" i="13" s="1"/>
  <c r="F480" i="7" s="1"/>
  <c r="M269" i="13"/>
  <c r="N269" i="13"/>
  <c r="BY270" i="13"/>
  <c r="BX270" i="13"/>
  <c r="BW270" i="13"/>
  <c r="BP270" i="13"/>
  <c r="BO270" i="13"/>
  <c r="BN270" i="13"/>
  <c r="J381" i="12"/>
  <c r="BF269" i="13"/>
  <c r="P269" i="13" l="1"/>
  <c r="J270" i="13"/>
  <c r="I270" i="13"/>
  <c r="AV270" i="13"/>
  <c r="AJ271" i="13" s="1"/>
  <c r="I481" i="7"/>
  <c r="K481" i="7"/>
  <c r="H481" i="7"/>
  <c r="J481" i="7"/>
  <c r="G481" i="7"/>
  <c r="H270" i="13"/>
  <c r="BK270" i="13" s="1"/>
  <c r="AU270" i="13"/>
  <c r="AI271" i="13" s="1"/>
  <c r="BD270" i="13"/>
  <c r="AT271" i="13" s="1"/>
  <c r="BJ270" i="13"/>
  <c r="M270" i="13" l="1"/>
  <c r="S270" i="13"/>
  <c r="AB271" i="13" s="1"/>
  <c r="BH271" i="13"/>
  <c r="Q270" i="13"/>
  <c r="Z271" i="13" s="1"/>
  <c r="K270" i="13"/>
  <c r="BB270" i="13"/>
  <c r="BE270" i="13" s="1"/>
  <c r="BA270" i="13"/>
  <c r="BC270" i="13"/>
  <c r="BF270" i="13" s="1"/>
  <c r="BI270" i="13"/>
  <c r="L481" i="7"/>
  <c r="G381" i="12" s="1"/>
  <c r="H381" i="12" s="1"/>
  <c r="I381" i="12" s="1"/>
  <c r="BG270" i="13"/>
  <c r="L270" i="13"/>
  <c r="R270" i="13"/>
  <c r="AA271" i="13" s="1"/>
  <c r="P270" i="13" l="1"/>
  <c r="AR271" i="13"/>
  <c r="AS271" i="13"/>
  <c r="AV271" i="13" s="1"/>
  <c r="AJ272" i="13" s="1"/>
  <c r="N270" i="13"/>
  <c r="O270" i="13"/>
  <c r="J382" i="12"/>
  <c r="BN271" i="13"/>
  <c r="BY271" i="13"/>
  <c r="BX271" i="13"/>
  <c r="BW271" i="13"/>
  <c r="BP271" i="13"/>
  <c r="BO271" i="13"/>
  <c r="F481" i="7"/>
  <c r="BD271" i="13"/>
  <c r="BG271" i="13" s="1"/>
  <c r="BJ271" i="13"/>
  <c r="J271" i="13"/>
  <c r="AW271" i="13"/>
  <c r="AK272" i="13" s="1"/>
  <c r="I271" i="13" l="1"/>
  <c r="AT272" i="13"/>
  <c r="M271" i="13"/>
  <c r="S271" i="13"/>
  <c r="AB272" i="13" s="1"/>
  <c r="J272" i="13"/>
  <c r="AW272" i="13"/>
  <c r="AK273" i="13" s="1"/>
  <c r="H271" i="13"/>
  <c r="BK271" i="13" s="1"/>
  <c r="AU271" i="13"/>
  <c r="AI272" i="13" s="1"/>
  <c r="BC271" i="13"/>
  <c r="BF271" i="13" s="1"/>
  <c r="BI271" i="13"/>
  <c r="R271" i="13"/>
  <c r="AA272" i="13" s="1"/>
  <c r="L271" i="13"/>
  <c r="K482" i="7"/>
  <c r="I482" i="7"/>
  <c r="J482" i="7"/>
  <c r="H482" i="7"/>
  <c r="G482" i="7"/>
  <c r="AS272" i="13" l="1"/>
  <c r="O271" i="13"/>
  <c r="P271" i="13"/>
  <c r="BB271" i="13"/>
  <c r="BE271" i="13" s="1"/>
  <c r="BA271" i="13"/>
  <c r="BH272" i="13"/>
  <c r="Q271" i="13"/>
  <c r="Z272" i="13" s="1"/>
  <c r="F482" i="7" s="1"/>
  <c r="K271" i="13"/>
  <c r="L482" i="7"/>
  <c r="G382" i="12" s="1"/>
  <c r="H382" i="12" s="1"/>
  <c r="I382" i="12" s="1"/>
  <c r="S272" i="13"/>
  <c r="M272" i="13"/>
  <c r="AR272" i="13" l="1"/>
  <c r="P272" i="13"/>
  <c r="N271" i="13"/>
  <c r="J383" i="12"/>
  <c r="BP272" i="13"/>
  <c r="BO272" i="13"/>
  <c r="BN272" i="13"/>
  <c r="BY272" i="13"/>
  <c r="BX272" i="13"/>
  <c r="BW272" i="13"/>
  <c r="AV272" i="13"/>
  <c r="AJ273" i="13" s="1"/>
  <c r="I272" i="13"/>
  <c r="G483" i="7"/>
  <c r="AU272" i="13"/>
  <c r="AI273" i="13" s="1"/>
  <c r="H272" i="13"/>
  <c r="K483" i="7"/>
  <c r="AB273" i="13"/>
  <c r="J483" i="7"/>
  <c r="I483" i="7"/>
  <c r="H483" i="7"/>
  <c r="BK272" i="13" l="1"/>
  <c r="L483" i="7"/>
  <c r="G383" i="12" s="1"/>
  <c r="H383" i="12" s="1"/>
  <c r="I383" i="12" s="1"/>
  <c r="R272" i="13"/>
  <c r="AA273" i="13" s="1"/>
  <c r="L272" i="13"/>
  <c r="BA272" i="13"/>
  <c r="BB272" i="13"/>
  <c r="BE272" i="13" s="1"/>
  <c r="BC272" i="13"/>
  <c r="BF272" i="13" s="1"/>
  <c r="BI272" i="13"/>
  <c r="BH273" i="13"/>
  <c r="K272" i="13"/>
  <c r="Q272" i="13"/>
  <c r="Z273" i="13" s="1"/>
  <c r="BD272" i="13"/>
  <c r="AT273" i="13" s="1"/>
  <c r="BJ272" i="13"/>
  <c r="AS273" i="13" l="1"/>
  <c r="AR273" i="13"/>
  <c r="O272" i="13"/>
  <c r="N272" i="13"/>
  <c r="J384" i="12"/>
  <c r="BX273" i="13"/>
  <c r="BW273" i="13"/>
  <c r="BP273" i="13"/>
  <c r="BO273" i="13"/>
  <c r="BN273" i="13"/>
  <c r="BY273" i="13"/>
  <c r="H273" i="13"/>
  <c r="BC273" i="13"/>
  <c r="BF273" i="13" s="1"/>
  <c r="BI273" i="13"/>
  <c r="AV273" i="13"/>
  <c r="AJ274" i="13" s="1"/>
  <c r="I273" i="13"/>
  <c r="BG272" i="13"/>
  <c r="F483" i="7"/>
  <c r="AS274" i="13" l="1"/>
  <c r="I274" i="13" s="1"/>
  <c r="AU273" i="13"/>
  <c r="AI274" i="13" s="1"/>
  <c r="Q273" i="13"/>
  <c r="Z274" i="13" s="1"/>
  <c r="K273" i="13"/>
  <c r="BA273" i="13"/>
  <c r="BB273" i="13"/>
  <c r="BE273" i="13" s="1"/>
  <c r="AV274" i="13"/>
  <c r="AJ275" i="13" s="1"/>
  <c r="BD273" i="13"/>
  <c r="BG273" i="13" s="1"/>
  <c r="BJ273" i="13"/>
  <c r="J273" i="13"/>
  <c r="BK273" i="13" s="1"/>
  <c r="AW273" i="13"/>
  <c r="AK274" i="13" s="1"/>
  <c r="AT274" i="13" s="1"/>
  <c r="L273" i="13"/>
  <c r="R273" i="13"/>
  <c r="AA274" i="13" s="1"/>
  <c r="G484" i="7"/>
  <c r="H484" i="7"/>
  <c r="K484" i="7"/>
  <c r="I484" i="7"/>
  <c r="J484" i="7"/>
  <c r="AR274" i="13" l="1"/>
  <c r="O273" i="13"/>
  <c r="N273" i="13"/>
  <c r="R274" i="13"/>
  <c r="L274" i="13"/>
  <c r="J274" i="13"/>
  <c r="AW274" i="13"/>
  <c r="AK275" i="13" s="1"/>
  <c r="M273" i="13"/>
  <c r="S273" i="13"/>
  <c r="AB274" i="13" s="1"/>
  <c r="F484" i="7" s="1"/>
  <c r="J485" i="7" s="1"/>
  <c r="BH274" i="13"/>
  <c r="L484" i="7"/>
  <c r="G384" i="12" s="1"/>
  <c r="H384" i="12" s="1"/>
  <c r="I384" i="12" s="1"/>
  <c r="O274" i="13" l="1"/>
  <c r="P273" i="13"/>
  <c r="J385" i="12"/>
  <c r="BY274" i="13"/>
  <c r="BX274" i="13"/>
  <c r="BW274" i="13"/>
  <c r="BP274" i="13"/>
  <c r="BO274" i="13"/>
  <c r="BN274" i="13"/>
  <c r="AU274" i="13"/>
  <c r="AI275" i="13" s="1"/>
  <c r="H274" i="13"/>
  <c r="BK274" i="13" s="1"/>
  <c r="I485" i="7"/>
  <c r="S274" i="13"/>
  <c r="M274" i="13"/>
  <c r="G485" i="7"/>
  <c r="H485" i="7"/>
  <c r="K485" i="7"/>
  <c r="AA275" i="13"/>
  <c r="P274" i="13" l="1"/>
  <c r="BA274" i="13"/>
  <c r="BB274" i="13"/>
  <c r="BE274" i="13" s="1"/>
  <c r="BC274" i="13"/>
  <c r="AS275" i="13" s="1"/>
  <c r="BI274" i="13"/>
  <c r="BD274" i="13"/>
  <c r="AT275" i="13" s="1"/>
  <c r="BJ274" i="13"/>
  <c r="Q274" i="13"/>
  <c r="Z275" i="13" s="1"/>
  <c r="K274" i="13"/>
  <c r="BH275" i="13"/>
  <c r="AB275" i="13"/>
  <c r="L485" i="7"/>
  <c r="G385" i="12" s="1"/>
  <c r="H385" i="12" s="1"/>
  <c r="I385" i="12" s="1"/>
  <c r="AR275" i="13" l="1"/>
  <c r="H275" i="13" s="1"/>
  <c r="N274" i="13"/>
  <c r="BN275" i="13"/>
  <c r="BY275" i="13"/>
  <c r="BX275" i="13"/>
  <c r="BW275" i="13"/>
  <c r="BP275" i="13"/>
  <c r="BO275" i="13"/>
  <c r="BG274" i="13"/>
  <c r="AU275" i="13"/>
  <c r="AI276" i="13" s="1"/>
  <c r="BF274" i="13"/>
  <c r="F485" i="7"/>
  <c r="J386" i="12"/>
  <c r="Q275" i="13" l="1"/>
  <c r="Z276" i="13" s="1"/>
  <c r="K275" i="13"/>
  <c r="AV275" i="13"/>
  <c r="AJ276" i="13" s="1"/>
  <c r="I275" i="13"/>
  <c r="AW275" i="13"/>
  <c r="AK276" i="13" s="1"/>
  <c r="J275" i="13"/>
  <c r="BB275" i="13"/>
  <c r="BE275" i="13" s="1"/>
  <c r="J486" i="7"/>
  <c r="K486" i="7"/>
  <c r="G486" i="7"/>
  <c r="H486" i="7"/>
  <c r="I486" i="7"/>
  <c r="BK275" i="13" l="1"/>
  <c r="AR276" i="13"/>
  <c r="N275" i="13"/>
  <c r="BC275" i="13"/>
  <c r="BF275" i="13" s="1"/>
  <c r="BI275" i="13"/>
  <c r="L275" i="13"/>
  <c r="R275" i="13"/>
  <c r="AA276" i="13" s="1"/>
  <c r="BD275" i="13"/>
  <c r="BG275" i="13" s="1"/>
  <c r="BJ275" i="13"/>
  <c r="BA275" i="13"/>
  <c r="BH276" i="13"/>
  <c r="L486" i="7"/>
  <c r="G386" i="12" s="1"/>
  <c r="H386" i="12" s="1"/>
  <c r="I386" i="12" s="1"/>
  <c r="M275" i="13"/>
  <c r="S275" i="13"/>
  <c r="AB276" i="13" s="1"/>
  <c r="AT276" i="13" l="1"/>
  <c r="AS276" i="13"/>
  <c r="AV276" i="13" s="1"/>
  <c r="AJ277" i="13" s="1"/>
  <c r="P275" i="13"/>
  <c r="O275" i="13"/>
  <c r="J387" i="12"/>
  <c r="BP276" i="13"/>
  <c r="BO276" i="13"/>
  <c r="BN276" i="13"/>
  <c r="BY276" i="13"/>
  <c r="BX276" i="13"/>
  <c r="BW276" i="13"/>
  <c r="J276" i="13"/>
  <c r="AW276" i="13"/>
  <c r="AK277" i="13" s="1"/>
  <c r="I276" i="13"/>
  <c r="F486" i="7"/>
  <c r="AU276" i="13"/>
  <c r="AI277" i="13" s="1"/>
  <c r="H276" i="13"/>
  <c r="BB276" i="13"/>
  <c r="BE276" i="13" s="1"/>
  <c r="AR277" i="13" l="1"/>
  <c r="BK276" i="13"/>
  <c r="H277" i="13"/>
  <c r="G487" i="7"/>
  <c r="H487" i="7"/>
  <c r="I487" i="7"/>
  <c r="K487" i="7"/>
  <c r="J487" i="7"/>
  <c r="BH277" i="13"/>
  <c r="Q276" i="13"/>
  <c r="Z277" i="13" s="1"/>
  <c r="K276" i="13"/>
  <c r="R276" i="13"/>
  <c r="AA277" i="13" s="1"/>
  <c r="L276" i="13"/>
  <c r="BD276" i="13"/>
  <c r="BG276" i="13" s="1"/>
  <c r="BJ276" i="13"/>
  <c r="BC276" i="13"/>
  <c r="BF276" i="13" s="1"/>
  <c r="BI276" i="13"/>
  <c r="BA276" i="13"/>
  <c r="M276" i="13"/>
  <c r="S276" i="13"/>
  <c r="AB277" i="13" s="1"/>
  <c r="AT277" i="13" l="1"/>
  <c r="AS277" i="13"/>
  <c r="I277" i="13" s="1"/>
  <c r="AU277" i="13"/>
  <c r="AI278" i="13" s="1"/>
  <c r="P276" i="13"/>
  <c r="O276" i="13"/>
  <c r="N276" i="13"/>
  <c r="F487" i="7"/>
  <c r="J488" i="7" s="1"/>
  <c r="BC277" i="13"/>
  <c r="BB277" i="13"/>
  <c r="BE277" i="13" s="1"/>
  <c r="L487" i="7"/>
  <c r="G387" i="12" s="1"/>
  <c r="H387" i="12" s="1"/>
  <c r="I387" i="12" s="1"/>
  <c r="Q277" i="13"/>
  <c r="Z278" i="13" s="1"/>
  <c r="K277" i="13"/>
  <c r="AV277" i="13" l="1"/>
  <c r="AJ278" i="13" s="1"/>
  <c r="BF277" i="13"/>
  <c r="BI277" i="13"/>
  <c r="I488" i="7"/>
  <c r="G488" i="7"/>
  <c r="H488" i="7"/>
  <c r="N277" i="13"/>
  <c r="K488" i="7"/>
  <c r="J388" i="12"/>
  <c r="BX277" i="13"/>
  <c r="BW277" i="13"/>
  <c r="BP277" i="13"/>
  <c r="BO277" i="13"/>
  <c r="AS278" i="13" s="1"/>
  <c r="BN277" i="13"/>
  <c r="AR278" i="13" s="1"/>
  <c r="BY277" i="13"/>
  <c r="BD277" i="13"/>
  <c r="BG277" i="13" s="1"/>
  <c r="BJ277" i="13"/>
  <c r="BA277" i="13"/>
  <c r="R277" i="13"/>
  <c r="AA278" i="13" s="1"/>
  <c r="L277" i="13"/>
  <c r="AW277" i="13"/>
  <c r="AK278" i="13" s="1"/>
  <c r="J277" i="13"/>
  <c r="BK277" i="13" s="1"/>
  <c r="L488" i="7" l="1"/>
  <c r="G388" i="12" s="1"/>
  <c r="H388" i="12" s="1"/>
  <c r="I388" i="12" s="1"/>
  <c r="AT278" i="13"/>
  <c r="O277" i="13"/>
  <c r="AV278" i="13"/>
  <c r="AJ279" i="13" s="1"/>
  <c r="I278" i="13"/>
  <c r="L278" i="13" s="1"/>
  <c r="J389" i="12"/>
  <c r="BY278" i="13"/>
  <c r="BX278" i="13"/>
  <c r="BW278" i="13"/>
  <c r="BP278" i="13"/>
  <c r="BO278" i="13"/>
  <c r="BN278" i="13"/>
  <c r="J278" i="13"/>
  <c r="AW278" i="13"/>
  <c r="AK279" i="13" s="1"/>
  <c r="M277" i="13"/>
  <c r="S277" i="13"/>
  <c r="AB278" i="13" s="1"/>
  <c r="F488" i="7" s="1"/>
  <c r="H278" i="13"/>
  <c r="AU278" i="13"/>
  <c r="AI279" i="13" s="1"/>
  <c r="BH278" i="13"/>
  <c r="R278" i="13" l="1"/>
  <c r="BK278" i="13"/>
  <c r="O278" i="13"/>
  <c r="P277" i="13"/>
  <c r="S278" i="13"/>
  <c r="M278" i="13"/>
  <c r="J489" i="7"/>
  <c r="H489" i="7"/>
  <c r="I489" i="7"/>
  <c r="G489" i="7"/>
  <c r="K489" i="7"/>
  <c r="Q278" i="13"/>
  <c r="K278" i="13"/>
  <c r="AA279" i="13"/>
  <c r="N278" i="13" l="1"/>
  <c r="P278" i="13"/>
  <c r="Z279" i="13"/>
  <c r="BH279" i="13"/>
  <c r="BC278" i="13"/>
  <c r="AS279" i="13" s="1"/>
  <c r="BI278" i="13"/>
  <c r="BA278" i="13"/>
  <c r="BB278" i="13"/>
  <c r="AR279" i="13" s="1"/>
  <c r="AB279" i="13"/>
  <c r="BD278" i="13"/>
  <c r="AT279" i="13" s="1"/>
  <c r="BJ278" i="13"/>
  <c r="L489" i="7"/>
  <c r="G389" i="12" s="1"/>
  <c r="H389" i="12" s="1"/>
  <c r="I389" i="12" s="1"/>
  <c r="J390" i="12" l="1"/>
  <c r="BN279" i="13"/>
  <c r="BY279" i="13"/>
  <c r="BX279" i="13"/>
  <c r="BW279" i="13"/>
  <c r="BP279" i="13"/>
  <c r="BO279" i="13"/>
  <c r="F489" i="7"/>
  <c r="J490" i="7" s="1"/>
  <c r="BF278" i="13"/>
  <c r="BG278" i="13"/>
  <c r="BE278" i="13"/>
  <c r="G490" i="7" l="1"/>
  <c r="H490" i="7"/>
  <c r="K490" i="7"/>
  <c r="I490" i="7"/>
  <c r="AW279" i="13"/>
  <c r="AK280" i="13" s="1"/>
  <c r="J279" i="13"/>
  <c r="AV279" i="13"/>
  <c r="AJ280" i="13" s="1"/>
  <c r="I279" i="13"/>
  <c r="AU279" i="13"/>
  <c r="AI280" i="13" s="1"/>
  <c r="H279" i="13"/>
  <c r="BK279" i="13" l="1"/>
  <c r="L490" i="7"/>
  <c r="G390" i="12" s="1"/>
  <c r="H390" i="12" s="1"/>
  <c r="I390" i="12" s="1"/>
  <c r="J391" i="12" s="1"/>
  <c r="K279" i="13"/>
  <c r="Q279" i="13"/>
  <c r="Z280" i="13" s="1"/>
  <c r="BH280" i="13"/>
  <c r="BD279" i="13"/>
  <c r="BG279" i="13" s="1"/>
  <c r="BJ279" i="13"/>
  <c r="BC279" i="13"/>
  <c r="BF279" i="13" s="1"/>
  <c r="BI279" i="13"/>
  <c r="R279" i="13"/>
  <c r="AA280" i="13" s="1"/>
  <c r="L279" i="13"/>
  <c r="S279" i="13"/>
  <c r="AB280" i="13" s="1"/>
  <c r="M279" i="13"/>
  <c r="BA279" i="13"/>
  <c r="BB279" i="13"/>
  <c r="BE279" i="13" s="1"/>
  <c r="BY280" i="13" l="1"/>
  <c r="BN280" i="13"/>
  <c r="BX280" i="13"/>
  <c r="AR280" i="13"/>
  <c r="BW280" i="13"/>
  <c r="AS280" i="13"/>
  <c r="BI280" i="13" s="1"/>
  <c r="AT280" i="13"/>
  <c r="BO280" i="13"/>
  <c r="BP280" i="13"/>
  <c r="N279" i="13"/>
  <c r="O279" i="13"/>
  <c r="P279" i="13"/>
  <c r="BC280" i="13"/>
  <c r="F490" i="7"/>
  <c r="I280" i="13" l="1"/>
  <c r="AV280" i="13"/>
  <c r="AJ281" i="13" s="1"/>
  <c r="AS281" i="13" s="1"/>
  <c r="AV281" i="13" s="1"/>
  <c r="AJ282" i="13" s="1"/>
  <c r="BF280" i="13"/>
  <c r="BD280" i="13"/>
  <c r="BG280" i="13" s="1"/>
  <c r="BJ280" i="13"/>
  <c r="R280" i="13"/>
  <c r="AA281" i="13" s="1"/>
  <c r="L280" i="13"/>
  <c r="J491" i="7"/>
  <c r="I491" i="7"/>
  <c r="H491" i="7"/>
  <c r="K491" i="7"/>
  <c r="G491" i="7"/>
  <c r="AW280" i="13"/>
  <c r="AK281" i="13" s="1"/>
  <c r="AT281" i="13" s="1"/>
  <c r="J280" i="13"/>
  <c r="AU280" i="13"/>
  <c r="AI281" i="13" s="1"/>
  <c r="H280" i="13"/>
  <c r="BK280" i="13" s="1"/>
  <c r="I281" i="13" l="1"/>
  <c r="O280" i="13"/>
  <c r="S280" i="13"/>
  <c r="AB281" i="13" s="1"/>
  <c r="M280" i="13"/>
  <c r="AW281" i="13"/>
  <c r="AK282" i="13" s="1"/>
  <c r="J281" i="13"/>
  <c r="L491" i="7"/>
  <c r="G391" i="12" s="1"/>
  <c r="H391" i="12" s="1"/>
  <c r="I391" i="12" s="1"/>
  <c r="Q280" i="13"/>
  <c r="Z281" i="13" s="1"/>
  <c r="K280" i="13"/>
  <c r="BH281" i="13"/>
  <c r="BA280" i="13"/>
  <c r="BB280" i="13"/>
  <c r="BE280" i="13" s="1"/>
  <c r="L281" i="13"/>
  <c r="R281" i="13"/>
  <c r="AR281" i="13" l="1"/>
  <c r="P280" i="13"/>
  <c r="O281" i="13"/>
  <c r="N280" i="13"/>
  <c r="J392" i="12"/>
  <c r="BX281" i="13"/>
  <c r="BW281" i="13"/>
  <c r="BP281" i="13"/>
  <c r="BO281" i="13"/>
  <c r="BN281" i="13"/>
  <c r="BY281" i="13"/>
  <c r="M281" i="13"/>
  <c r="S281" i="13"/>
  <c r="AA282" i="13"/>
  <c r="F491" i="7"/>
  <c r="P281" i="13" l="1"/>
  <c r="H281" i="13"/>
  <c r="BK281" i="13" s="1"/>
  <c r="AU281" i="13"/>
  <c r="AI282" i="13" s="1"/>
  <c r="BD281" i="13"/>
  <c r="AT282" i="13" s="1"/>
  <c r="BJ281" i="13"/>
  <c r="AB282" i="13"/>
  <c r="G492" i="7"/>
  <c r="I492" i="7"/>
  <c r="J492" i="7"/>
  <c r="H492" i="7"/>
  <c r="K492" i="7"/>
  <c r="BC281" i="13"/>
  <c r="AS282" i="13" s="1"/>
  <c r="BI281" i="13"/>
  <c r="L492" i="7" l="1"/>
  <c r="G392" i="12" s="1"/>
  <c r="H392" i="12" s="1"/>
  <c r="I392" i="12" s="1"/>
  <c r="BF281" i="13"/>
  <c r="BB281" i="13"/>
  <c r="BE281" i="13" s="1"/>
  <c r="BA281" i="13"/>
  <c r="BG281" i="13"/>
  <c r="Q281" i="13"/>
  <c r="Z282" i="13" s="1"/>
  <c r="F492" i="7" s="1"/>
  <c r="H493" i="7" s="1"/>
  <c r="BH282" i="13"/>
  <c r="K281" i="13"/>
  <c r="AR282" i="13" l="1"/>
  <c r="N281" i="13"/>
  <c r="J393" i="12"/>
  <c r="BY282" i="13"/>
  <c r="BX282" i="13"/>
  <c r="BW282" i="13"/>
  <c r="BP282" i="13"/>
  <c r="BO282" i="13"/>
  <c r="BN282" i="13"/>
  <c r="BB282" i="13"/>
  <c r="BE282" i="13" s="1"/>
  <c r="AU282" i="13"/>
  <c r="AI283" i="13" s="1"/>
  <c r="H282" i="13"/>
  <c r="K493" i="7"/>
  <c r="I282" i="13"/>
  <c r="AV282" i="13"/>
  <c r="AJ283" i="13" s="1"/>
  <c r="I493" i="7"/>
  <c r="J493" i="7"/>
  <c r="J282" i="13"/>
  <c r="AW282" i="13"/>
  <c r="AK283" i="13" s="1"/>
  <c r="G493" i="7"/>
  <c r="BK282" i="13" l="1"/>
  <c r="AR283" i="13"/>
  <c r="H283" i="13" s="1"/>
  <c r="BD282" i="13"/>
  <c r="BG282" i="13" s="1"/>
  <c r="BJ282" i="13"/>
  <c r="L282" i="13"/>
  <c r="R282" i="13"/>
  <c r="AA283" i="13" s="1"/>
  <c r="L493" i="7"/>
  <c r="G393" i="12" s="1"/>
  <c r="H393" i="12" s="1"/>
  <c r="I393" i="12" s="1"/>
  <c r="K282" i="13"/>
  <c r="Q282" i="13"/>
  <c r="Z283" i="13" s="1"/>
  <c r="BH283" i="13"/>
  <c r="BC282" i="13"/>
  <c r="BF282" i="13" s="1"/>
  <c r="BI282" i="13"/>
  <c r="M282" i="13"/>
  <c r="S282" i="13"/>
  <c r="AB283" i="13" s="1"/>
  <c r="BA282" i="13"/>
  <c r="AT283" i="13" l="1"/>
  <c r="AS283" i="13"/>
  <c r="P282" i="13"/>
  <c r="O282" i="13"/>
  <c r="AU283" i="13"/>
  <c r="AI284" i="13" s="1"/>
  <c r="N282" i="13"/>
  <c r="J394" i="12"/>
  <c r="BN283" i="13"/>
  <c r="BY283" i="13"/>
  <c r="BX283" i="13"/>
  <c r="BW283" i="13"/>
  <c r="BP283" i="13"/>
  <c r="BO283" i="13"/>
  <c r="AW283" i="13"/>
  <c r="AK284" i="13" s="1"/>
  <c r="J283" i="13"/>
  <c r="BB283" i="13"/>
  <c r="BE283" i="13" s="1"/>
  <c r="F493" i="7"/>
  <c r="K283" i="13"/>
  <c r="Q283" i="13"/>
  <c r="Z284" i="13" s="1"/>
  <c r="AR284" i="13" l="1"/>
  <c r="N283" i="13"/>
  <c r="BC283" i="13"/>
  <c r="BF283" i="13" s="1"/>
  <c r="BI283" i="13"/>
  <c r="BA283" i="13"/>
  <c r="H494" i="7"/>
  <c r="K494" i="7"/>
  <c r="J494" i="7"/>
  <c r="I494" i="7"/>
  <c r="G494" i="7"/>
  <c r="AU284" i="13"/>
  <c r="AI285" i="13" s="1"/>
  <c r="H284" i="13"/>
  <c r="BD283" i="13"/>
  <c r="BG283" i="13" s="1"/>
  <c r="BJ283" i="13"/>
  <c r="M283" i="13"/>
  <c r="S283" i="13"/>
  <c r="AB284" i="13" s="1"/>
  <c r="I283" i="13"/>
  <c r="BK283" i="13" s="1"/>
  <c r="AV283" i="13"/>
  <c r="AJ284" i="13" s="1"/>
  <c r="AS284" i="13" l="1"/>
  <c r="AV284" i="13" s="1"/>
  <c r="AJ285" i="13" s="1"/>
  <c r="AT284" i="13"/>
  <c r="P283" i="13"/>
  <c r="Q284" i="13"/>
  <c r="K284" i="13"/>
  <c r="L494" i="7"/>
  <c r="G394" i="12" s="1"/>
  <c r="H394" i="12" s="1"/>
  <c r="I394" i="12" s="1"/>
  <c r="L283" i="13"/>
  <c r="R283" i="13"/>
  <c r="AA284" i="13" s="1"/>
  <c r="F494" i="7" s="1"/>
  <c r="BH284" i="13"/>
  <c r="I284" i="13" l="1"/>
  <c r="N284" i="13"/>
  <c r="O283" i="13"/>
  <c r="J395" i="12"/>
  <c r="BP284" i="13"/>
  <c r="BO284" i="13"/>
  <c r="BN284" i="13"/>
  <c r="BY284" i="13"/>
  <c r="BX284" i="13"/>
  <c r="BW284" i="13"/>
  <c r="I495" i="7"/>
  <c r="L284" i="13"/>
  <c r="R284" i="13"/>
  <c r="H495" i="7"/>
  <c r="AW284" i="13"/>
  <c r="AK285" i="13" s="1"/>
  <c r="J284" i="13"/>
  <c r="K495" i="7"/>
  <c r="Z285" i="13"/>
  <c r="G495" i="7"/>
  <c r="J495" i="7"/>
  <c r="BK284" i="13" l="1"/>
  <c r="O284" i="13"/>
  <c r="BD284" i="13"/>
  <c r="BG284" i="13" s="1"/>
  <c r="BJ284" i="13"/>
  <c r="BC284" i="13"/>
  <c r="AS285" i="13" s="1"/>
  <c r="BI284" i="13"/>
  <c r="BB284" i="13"/>
  <c r="AR285" i="13" s="1"/>
  <c r="BA284" i="13"/>
  <c r="S284" i="13"/>
  <c r="AB285" i="13" s="1"/>
  <c r="M284" i="13"/>
  <c r="BH285" i="13"/>
  <c r="AA285" i="13"/>
  <c r="L495" i="7"/>
  <c r="G395" i="12" s="1"/>
  <c r="H395" i="12" s="1"/>
  <c r="I395" i="12" s="1"/>
  <c r="AT285" i="13" l="1"/>
  <c r="P284" i="13"/>
  <c r="J396" i="12"/>
  <c r="BX285" i="13"/>
  <c r="BW285" i="13"/>
  <c r="BP285" i="13"/>
  <c r="BO285" i="13"/>
  <c r="BN285" i="13"/>
  <c r="BY285" i="13"/>
  <c r="F495" i="7"/>
  <c r="K496" i="7" s="1"/>
  <c r="BD285" i="13"/>
  <c r="BG285" i="13" s="1"/>
  <c r="BJ285" i="13"/>
  <c r="BE284" i="13"/>
  <c r="BF284" i="13"/>
  <c r="AW285" i="13"/>
  <c r="AK286" i="13" s="1"/>
  <c r="J285" i="13"/>
  <c r="AT286" i="13" l="1"/>
  <c r="I496" i="7"/>
  <c r="G496" i="7"/>
  <c r="H496" i="7"/>
  <c r="J496" i="7"/>
  <c r="AW286" i="13"/>
  <c r="AK287" i="13" s="1"/>
  <c r="J286" i="13"/>
  <c r="I285" i="13"/>
  <c r="AV285" i="13"/>
  <c r="AJ286" i="13" s="1"/>
  <c r="S285" i="13"/>
  <c r="AB286" i="13" s="1"/>
  <c r="M285" i="13"/>
  <c r="H285" i="13"/>
  <c r="AU285" i="13"/>
  <c r="AI286" i="13" s="1"/>
  <c r="BK285" i="13" l="1"/>
  <c r="P285" i="13"/>
  <c r="L496" i="7"/>
  <c r="G396" i="12" s="1"/>
  <c r="H396" i="12" s="1"/>
  <c r="I396" i="12" s="1"/>
  <c r="J397" i="12" s="1"/>
  <c r="R285" i="13"/>
  <c r="AA286" i="13" s="1"/>
  <c r="L285" i="13"/>
  <c r="BA285" i="13"/>
  <c r="BB285" i="13"/>
  <c r="BE285" i="13" s="1"/>
  <c r="BC285" i="13"/>
  <c r="BF285" i="13" s="1"/>
  <c r="BI285" i="13"/>
  <c r="M286" i="13"/>
  <c r="S286" i="13"/>
  <c r="K285" i="13"/>
  <c r="BH286" i="13"/>
  <c r="Q285" i="13"/>
  <c r="Z286" i="13" s="1"/>
  <c r="AS286" i="13" l="1"/>
  <c r="AR286" i="13"/>
  <c r="H286" i="13" s="1"/>
  <c r="BP286" i="13"/>
  <c r="BN286" i="13"/>
  <c r="BO286" i="13"/>
  <c r="F496" i="7"/>
  <c r="H497" i="7" s="1"/>
  <c r="P286" i="13"/>
  <c r="BW286" i="13"/>
  <c r="BX286" i="13"/>
  <c r="O285" i="13"/>
  <c r="N285" i="13"/>
  <c r="BY286" i="13"/>
  <c r="BD286" i="13"/>
  <c r="BJ286" i="13"/>
  <c r="AB287" i="13"/>
  <c r="AU286" i="13" l="1"/>
  <c r="AI287" i="13" s="1"/>
  <c r="AT287" i="13"/>
  <c r="G497" i="7"/>
  <c r="K497" i="7"/>
  <c r="I497" i="7"/>
  <c r="J497" i="7"/>
  <c r="Q286" i="13"/>
  <c r="Z287" i="13" s="1"/>
  <c r="K286" i="13"/>
  <c r="BB286" i="13"/>
  <c r="BE286" i="13" s="1"/>
  <c r="BG286" i="13"/>
  <c r="I286" i="13"/>
  <c r="AV286" i="13"/>
  <c r="AJ287" i="13" s="1"/>
  <c r="BK286" i="13" l="1"/>
  <c r="BH287" i="13" s="1"/>
  <c r="AR287" i="13"/>
  <c r="L497" i="7"/>
  <c r="G397" i="12" s="1"/>
  <c r="H397" i="12" s="1"/>
  <c r="I397" i="12" s="1"/>
  <c r="BO287" i="13" s="1"/>
  <c r="N286" i="13"/>
  <c r="H287" i="13"/>
  <c r="BC286" i="13"/>
  <c r="BF286" i="13" s="1"/>
  <c r="BI286" i="13"/>
  <c r="J287" i="13"/>
  <c r="AW287" i="13"/>
  <c r="AK288" i="13" s="1"/>
  <c r="R286" i="13"/>
  <c r="AA287" i="13" s="1"/>
  <c r="F497" i="7" s="1"/>
  <c r="L286" i="13"/>
  <c r="BA286" i="13"/>
  <c r="BY287" i="13" l="1"/>
  <c r="AS287" i="13"/>
  <c r="AV287" i="13" s="1"/>
  <c r="AJ288" i="13" s="1"/>
  <c r="J398" i="12"/>
  <c r="BN287" i="13"/>
  <c r="BW287" i="13"/>
  <c r="BP287" i="13"/>
  <c r="AT288" i="13" s="1"/>
  <c r="BX287" i="13"/>
  <c r="O286" i="13"/>
  <c r="AU287" i="13"/>
  <c r="AI288" i="13" s="1"/>
  <c r="I498" i="7"/>
  <c r="J498" i="7"/>
  <c r="K498" i="7"/>
  <c r="H498" i="7"/>
  <c r="G498" i="7"/>
  <c r="S287" i="13"/>
  <c r="AB288" i="13" s="1"/>
  <c r="M287" i="13"/>
  <c r="BA287" i="13"/>
  <c r="Q287" i="13"/>
  <c r="Z288" i="13" s="1"/>
  <c r="K287" i="13"/>
  <c r="BB287" i="13"/>
  <c r="BE287" i="13" s="1"/>
  <c r="BD287" i="13"/>
  <c r="BG287" i="13" s="1"/>
  <c r="BJ287" i="13"/>
  <c r="AR288" i="13" l="1"/>
  <c r="N287" i="13"/>
  <c r="P287" i="13"/>
  <c r="I287" i="13"/>
  <c r="L498" i="7"/>
  <c r="G398" i="12" s="1"/>
  <c r="H398" i="12" s="1"/>
  <c r="I398" i="12" s="1"/>
  <c r="BC287" i="13"/>
  <c r="BF287" i="13" s="1"/>
  <c r="BI287" i="13"/>
  <c r="BK287" i="13" l="1"/>
  <c r="BH288" i="13" s="1"/>
  <c r="AS288" i="13"/>
  <c r="R287" i="13"/>
  <c r="AA288" i="13" s="1"/>
  <c r="F498" i="7" s="1"/>
  <c r="K499" i="7" s="1"/>
  <c r="L287" i="13"/>
  <c r="J399" i="12"/>
  <c r="BP288" i="13"/>
  <c r="BO288" i="13"/>
  <c r="BN288" i="13"/>
  <c r="BY288" i="13"/>
  <c r="BX288" i="13"/>
  <c r="BW288" i="13"/>
  <c r="BD288" i="13"/>
  <c r="BG288" i="13" s="1"/>
  <c r="BJ288" i="13"/>
  <c r="I499" i="7"/>
  <c r="BB288" i="13"/>
  <c r="BE288" i="13" s="1"/>
  <c r="H288" i="13"/>
  <c r="AU288" i="13"/>
  <c r="AI289" i="13" s="1"/>
  <c r="AW288" i="13"/>
  <c r="AK289" i="13" s="1"/>
  <c r="J288" i="13"/>
  <c r="J499" i="7" l="1"/>
  <c r="AT289" i="13"/>
  <c r="J289" i="13" s="1"/>
  <c r="G499" i="7"/>
  <c r="H499" i="7"/>
  <c r="AR289" i="13"/>
  <c r="AU289" i="13" s="1"/>
  <c r="AI290" i="13" s="1"/>
  <c r="O287" i="13"/>
  <c r="L499" i="7"/>
  <c r="G399" i="12" s="1"/>
  <c r="H399" i="12" s="1"/>
  <c r="I399" i="12" s="1"/>
  <c r="I288" i="13"/>
  <c r="BK288" i="13" s="1"/>
  <c r="AV288" i="13"/>
  <c r="AJ289" i="13" s="1"/>
  <c r="M288" i="13"/>
  <c r="S288" i="13"/>
  <c r="AB289" i="13" s="1"/>
  <c r="AW289" i="13"/>
  <c r="AK290" i="13" s="1"/>
  <c r="Q288" i="13"/>
  <c r="Z289" i="13" s="1"/>
  <c r="K288" i="13"/>
  <c r="H289" i="13" l="1"/>
  <c r="BH289" i="13"/>
  <c r="N288" i="13"/>
  <c r="P288" i="13"/>
  <c r="J400" i="12"/>
  <c r="BX289" i="13"/>
  <c r="BW289" i="13"/>
  <c r="BP289" i="13"/>
  <c r="BO289" i="13"/>
  <c r="BN289" i="13"/>
  <c r="BY289" i="13"/>
  <c r="L288" i="13"/>
  <c r="R288" i="13"/>
  <c r="AA289" i="13" s="1"/>
  <c r="S289" i="13"/>
  <c r="AB290" i="13" s="1"/>
  <c r="M289" i="13"/>
  <c r="BC288" i="13"/>
  <c r="BF288" i="13" s="1"/>
  <c r="BI288" i="13"/>
  <c r="BA288" i="13"/>
  <c r="K289" i="13"/>
  <c r="Q289" i="13"/>
  <c r="Z290" i="13" s="1"/>
  <c r="AS289" i="13" l="1"/>
  <c r="P289" i="13"/>
  <c r="O288" i="13"/>
  <c r="N289" i="13"/>
  <c r="F499" i="7"/>
  <c r="BD289" i="13"/>
  <c r="AT290" i="13" s="1"/>
  <c r="BJ289" i="13"/>
  <c r="BB289" i="13"/>
  <c r="AR290" i="13" s="1"/>
  <c r="BE289" i="13" l="1"/>
  <c r="BG289" i="13"/>
  <c r="G500" i="7"/>
  <c r="K500" i="7"/>
  <c r="H500" i="7"/>
  <c r="I500" i="7"/>
  <c r="J500" i="7"/>
  <c r="AV289" i="13"/>
  <c r="AJ290" i="13" s="1"/>
  <c r="I289" i="13"/>
  <c r="BK289" i="13" s="1"/>
  <c r="L500" i="7" l="1"/>
  <c r="G400" i="12" s="1"/>
  <c r="H400" i="12" s="1"/>
  <c r="I400" i="12" s="1"/>
  <c r="BC289" i="13"/>
  <c r="BF289" i="13" s="1"/>
  <c r="BI289" i="13"/>
  <c r="BA289" i="13"/>
  <c r="J290" i="13"/>
  <c r="AW290" i="13"/>
  <c r="AK291" i="13" s="1"/>
  <c r="H290" i="13"/>
  <c r="AU290" i="13"/>
  <c r="AI291" i="13" s="1"/>
  <c r="R289" i="13"/>
  <c r="AA290" i="13" s="1"/>
  <c r="F500" i="7" s="1"/>
  <c r="L289" i="13"/>
  <c r="BH290" i="13"/>
  <c r="AS290" i="13" l="1"/>
  <c r="O289" i="13"/>
  <c r="J401" i="12"/>
  <c r="BY290" i="13"/>
  <c r="BX290" i="13"/>
  <c r="BW290" i="13"/>
  <c r="BP290" i="13"/>
  <c r="BO290" i="13"/>
  <c r="BN290" i="13"/>
  <c r="BC290" i="13"/>
  <c r="BF290" i="13" s="1"/>
  <c r="BI290" i="13"/>
  <c r="K290" i="13"/>
  <c r="Q290" i="13"/>
  <c r="Z291" i="13" s="1"/>
  <c r="S290" i="13"/>
  <c r="AB291" i="13" s="1"/>
  <c r="M290" i="13"/>
  <c r="J501" i="7"/>
  <c r="H501" i="7"/>
  <c r="G501" i="7"/>
  <c r="I290" i="13"/>
  <c r="AV290" i="13"/>
  <c r="AJ291" i="13" s="1"/>
  <c r="I501" i="7"/>
  <c r="K501" i="7"/>
  <c r="BK290" i="13" l="1"/>
  <c r="BH291" i="13" s="1"/>
  <c r="AS291" i="13"/>
  <c r="N290" i="13"/>
  <c r="P290" i="13"/>
  <c r="AV291" i="13"/>
  <c r="AJ292" i="13" s="1"/>
  <c r="L501" i="7"/>
  <c r="G401" i="12" s="1"/>
  <c r="H401" i="12" s="1"/>
  <c r="I401" i="12" s="1"/>
  <c r="BA290" i="13"/>
  <c r="BB290" i="13"/>
  <c r="AR291" i="13" s="1"/>
  <c r="L290" i="13"/>
  <c r="R290" i="13"/>
  <c r="AA291" i="13" s="1"/>
  <c r="F501" i="7" s="1"/>
  <c r="BD290" i="13"/>
  <c r="AT291" i="13" s="1"/>
  <c r="BJ290" i="13"/>
  <c r="I291" i="13" l="1"/>
  <c r="O290" i="13"/>
  <c r="J402" i="12"/>
  <c r="BN291" i="13"/>
  <c r="BY291" i="13"/>
  <c r="BX291" i="13"/>
  <c r="BW291" i="13"/>
  <c r="BP291" i="13"/>
  <c r="BO291" i="13"/>
  <c r="J502" i="7"/>
  <c r="I502" i="7"/>
  <c r="K502" i="7"/>
  <c r="G502" i="7"/>
  <c r="H502" i="7"/>
  <c r="R291" i="13"/>
  <c r="AA292" i="13" s="1"/>
  <c r="L291" i="13"/>
  <c r="BE290" i="13"/>
  <c r="BG290" i="13"/>
  <c r="O291" i="13" l="1"/>
  <c r="J291" i="13"/>
  <c r="AW291" i="13"/>
  <c r="AK292" i="13" s="1"/>
  <c r="L502" i="7"/>
  <c r="G402" i="12" s="1"/>
  <c r="H402" i="12" s="1"/>
  <c r="I402" i="12" s="1"/>
  <c r="H291" i="13"/>
  <c r="BK291" i="13" s="1"/>
  <c r="AU291" i="13"/>
  <c r="AI292" i="13" s="1"/>
  <c r="BC291" i="13"/>
  <c r="AS292" i="13" s="1"/>
  <c r="BI291" i="13"/>
  <c r="J403" i="12" l="1"/>
  <c r="BP292" i="13"/>
  <c r="BO292" i="13"/>
  <c r="BN292" i="13"/>
  <c r="BY292" i="13"/>
  <c r="BX292" i="13"/>
  <c r="BW292" i="13"/>
  <c r="BF291" i="13"/>
  <c r="BD291" i="13"/>
  <c r="BG291" i="13" s="1"/>
  <c r="BJ291" i="13"/>
  <c r="BB291" i="13"/>
  <c r="BE291" i="13" s="1"/>
  <c r="BA291" i="13"/>
  <c r="BH292" i="13"/>
  <c r="K291" i="13"/>
  <c r="Q291" i="13"/>
  <c r="Z292" i="13" s="1"/>
  <c r="S291" i="13"/>
  <c r="AB292" i="13" s="1"/>
  <c r="M291" i="13"/>
  <c r="AT292" i="13" l="1"/>
  <c r="AR292" i="13"/>
  <c r="N291" i="13"/>
  <c r="P291" i="13"/>
  <c r="F502" i="7"/>
  <c r="K503" i="7" s="1"/>
  <c r="AV292" i="13"/>
  <c r="AJ293" i="13" s="1"/>
  <c r="I292" i="13"/>
  <c r="I503" i="7" l="1"/>
  <c r="J503" i="7"/>
  <c r="G503" i="7"/>
  <c r="H503" i="7"/>
  <c r="BD292" i="13"/>
  <c r="BG292" i="13" s="1"/>
  <c r="BJ292" i="13"/>
  <c r="AU292" i="13"/>
  <c r="AI293" i="13" s="1"/>
  <c r="H292" i="13"/>
  <c r="L292" i="13"/>
  <c r="R292" i="13"/>
  <c r="AA293" i="13" s="1"/>
  <c r="J292" i="13"/>
  <c r="AW292" i="13"/>
  <c r="AK293" i="13" s="1"/>
  <c r="AT293" i="13" s="1"/>
  <c r="BC292" i="13"/>
  <c r="BF292" i="13" s="1"/>
  <c r="BI292" i="13"/>
  <c r="BK292" i="13" l="1"/>
  <c r="L503" i="7"/>
  <c r="G403" i="12" s="1"/>
  <c r="H403" i="12" s="1"/>
  <c r="I403" i="12" s="1"/>
  <c r="BY293" i="13" s="1"/>
  <c r="AS293" i="13"/>
  <c r="O292" i="13"/>
  <c r="BW293" i="13"/>
  <c r="BP293" i="13"/>
  <c r="BO293" i="13"/>
  <c r="BN293" i="13"/>
  <c r="BA292" i="13"/>
  <c r="BB292" i="13"/>
  <c r="BE292" i="13" s="1"/>
  <c r="I293" i="13"/>
  <c r="AV293" i="13"/>
  <c r="AJ294" i="13" s="1"/>
  <c r="Q292" i="13"/>
  <c r="Z293" i="13" s="1"/>
  <c r="BH293" i="13"/>
  <c r="K292" i="13"/>
  <c r="S292" i="13"/>
  <c r="AB293" i="13" s="1"/>
  <c r="M292" i="13"/>
  <c r="J293" i="13"/>
  <c r="AW293" i="13"/>
  <c r="AK294" i="13" s="1"/>
  <c r="BX293" i="13" l="1"/>
  <c r="J404" i="12"/>
  <c r="AR293" i="13"/>
  <c r="N292" i="13"/>
  <c r="P292" i="13"/>
  <c r="F503" i="7"/>
  <c r="H504" i="7" s="1"/>
  <c r="R293" i="13"/>
  <c r="L293" i="13"/>
  <c r="S293" i="13"/>
  <c r="M293" i="13"/>
  <c r="J504" i="7" l="1"/>
  <c r="P293" i="13"/>
  <c r="O293" i="13"/>
  <c r="I504" i="7"/>
  <c r="K504" i="7"/>
  <c r="G504" i="7"/>
  <c r="BB293" i="13"/>
  <c r="BE293" i="13" s="1"/>
  <c r="BA293" i="13"/>
  <c r="AA294" i="13"/>
  <c r="BD293" i="13"/>
  <c r="AT294" i="13" s="1"/>
  <c r="BJ293" i="13"/>
  <c r="BC293" i="13"/>
  <c r="AS294" i="13" s="1"/>
  <c r="BI293" i="13"/>
  <c r="AB294" i="13"/>
  <c r="AU293" i="13"/>
  <c r="AI294" i="13" s="1"/>
  <c r="AR294" i="13" s="1"/>
  <c r="H293" i="13"/>
  <c r="BK293" i="13" s="1"/>
  <c r="L504" i="7" l="1"/>
  <c r="G404" i="12" s="1"/>
  <c r="H404" i="12" s="1"/>
  <c r="I404" i="12" s="1"/>
  <c r="J405" i="12" s="1"/>
  <c r="BF293" i="13"/>
  <c r="Q293" i="13"/>
  <c r="Z294" i="13" s="1"/>
  <c r="F504" i="7" s="1"/>
  <c r="K293" i="13"/>
  <c r="BH294" i="13"/>
  <c r="BG293" i="13"/>
  <c r="H294" i="13"/>
  <c r="AU294" i="13"/>
  <c r="AI295" i="13" s="1"/>
  <c r="BN294" i="13" l="1"/>
  <c r="BO294" i="13"/>
  <c r="BP294" i="13"/>
  <c r="BW294" i="13"/>
  <c r="BX294" i="13"/>
  <c r="BY294" i="13"/>
  <c r="N293" i="13"/>
  <c r="AW294" i="13"/>
  <c r="AK295" i="13" s="1"/>
  <c r="J294" i="13"/>
  <c r="AV294" i="13"/>
  <c r="AJ295" i="13" s="1"/>
  <c r="I294" i="13"/>
  <c r="BK294" i="13" s="1"/>
  <c r="K505" i="7"/>
  <c r="I505" i="7"/>
  <c r="H505" i="7"/>
  <c r="J505" i="7"/>
  <c r="G505" i="7"/>
  <c r="Q294" i="13"/>
  <c r="Z295" i="13" s="1"/>
  <c r="K294" i="13"/>
  <c r="N294" i="13" l="1"/>
  <c r="R294" i="13"/>
  <c r="AA295" i="13" s="1"/>
  <c r="L294" i="13"/>
  <c r="L505" i="7"/>
  <c r="G405" i="12" s="1"/>
  <c r="H405" i="12" s="1"/>
  <c r="I405" i="12" s="1"/>
  <c r="M294" i="13"/>
  <c r="S294" i="13"/>
  <c r="AB295" i="13" s="1"/>
  <c r="BD294" i="13"/>
  <c r="BG294" i="13" s="1"/>
  <c r="BJ294" i="13"/>
  <c r="BB294" i="13"/>
  <c r="AR295" i="13" s="1"/>
  <c r="BA294" i="13"/>
  <c r="BH295" i="13"/>
  <c r="BC294" i="13"/>
  <c r="BF294" i="13" s="1"/>
  <c r="BI294" i="13"/>
  <c r="AT295" i="13" l="1"/>
  <c r="AS295" i="13"/>
  <c r="AW295" i="13"/>
  <c r="AK296" i="13" s="1"/>
  <c r="P294" i="13"/>
  <c r="O294" i="13"/>
  <c r="BN295" i="13"/>
  <c r="BY295" i="13"/>
  <c r="BX295" i="13"/>
  <c r="BW295" i="13"/>
  <c r="BP295" i="13"/>
  <c r="BO295" i="13"/>
  <c r="F505" i="7"/>
  <c r="K506" i="7" s="1"/>
  <c r="J406" i="12"/>
  <c r="J295" i="13"/>
  <c r="BE294" i="13"/>
  <c r="H506" i="7" l="1"/>
  <c r="G506" i="7"/>
  <c r="I506" i="7"/>
  <c r="J506" i="7"/>
  <c r="H295" i="13"/>
  <c r="AU295" i="13"/>
  <c r="AI296" i="13" s="1"/>
  <c r="M295" i="13"/>
  <c r="S295" i="13"/>
  <c r="AB296" i="13" s="1"/>
  <c r="BD295" i="13"/>
  <c r="BG295" i="13" s="1"/>
  <c r="BJ295" i="13"/>
  <c r="I295" i="13"/>
  <c r="AV295" i="13"/>
  <c r="AJ296" i="13" s="1"/>
  <c r="BK295" i="13" l="1"/>
  <c r="AT296" i="13"/>
  <c r="P295" i="13"/>
  <c r="L506" i="7"/>
  <c r="G406" i="12" s="1"/>
  <c r="H406" i="12" s="1"/>
  <c r="I406" i="12" s="1"/>
  <c r="J407" i="12" s="1"/>
  <c r="AW296" i="13"/>
  <c r="AK297" i="13" s="1"/>
  <c r="J296" i="13"/>
  <c r="R295" i="13"/>
  <c r="AA296" i="13" s="1"/>
  <c r="L295" i="13"/>
  <c r="BC295" i="13"/>
  <c r="BF295" i="13" s="1"/>
  <c r="BI295" i="13"/>
  <c r="BB295" i="13"/>
  <c r="BE295" i="13" s="1"/>
  <c r="BA295" i="13"/>
  <c r="BH296" i="13"/>
  <c r="Q295" i="13"/>
  <c r="Z296" i="13" s="1"/>
  <c r="K295" i="13"/>
  <c r="AS296" i="13" l="1"/>
  <c r="AR296" i="13"/>
  <c r="AU296" i="13" s="1"/>
  <c r="AI297" i="13" s="1"/>
  <c r="BY296" i="13"/>
  <c r="O295" i="13"/>
  <c r="BO296" i="13"/>
  <c r="N295" i="13"/>
  <c r="BP296" i="13"/>
  <c r="BX296" i="13"/>
  <c r="BN296" i="13"/>
  <c r="BW296" i="13"/>
  <c r="F506" i="7"/>
  <c r="K507" i="7" s="1"/>
  <c r="BD296" i="13"/>
  <c r="BG296" i="13" s="1"/>
  <c r="BJ296" i="13"/>
  <c r="S296" i="13"/>
  <c r="AB297" i="13" s="1"/>
  <c r="M296" i="13"/>
  <c r="H296" i="13"/>
  <c r="AT297" i="13" l="1"/>
  <c r="J297" i="13" s="1"/>
  <c r="I507" i="7"/>
  <c r="G507" i="7"/>
  <c r="H507" i="7"/>
  <c r="J507" i="7"/>
  <c r="P296" i="13"/>
  <c r="BB296" i="13"/>
  <c r="BE296" i="13" s="1"/>
  <c r="I296" i="13"/>
  <c r="AV296" i="13"/>
  <c r="AJ297" i="13" s="1"/>
  <c r="Q296" i="13"/>
  <c r="Z297" i="13" s="1"/>
  <c r="K296" i="13"/>
  <c r="BA296" i="13"/>
  <c r="BK296" i="13" l="1"/>
  <c r="BH297" i="13" s="1"/>
  <c r="L507" i="7"/>
  <c r="G407" i="12" s="1"/>
  <c r="H407" i="12" s="1"/>
  <c r="I407" i="12" s="1"/>
  <c r="BN297" i="13" s="1"/>
  <c r="AW297" i="13"/>
  <c r="AK298" i="13" s="1"/>
  <c r="AR297" i="13"/>
  <c r="AU297" i="13" s="1"/>
  <c r="AI298" i="13" s="1"/>
  <c r="N296" i="13"/>
  <c r="M297" i="13"/>
  <c r="S297" i="13"/>
  <c r="AB298" i="13" s="1"/>
  <c r="BD297" i="13"/>
  <c r="BG297" i="13" s="1"/>
  <c r="BJ297" i="13"/>
  <c r="BC296" i="13"/>
  <c r="BF296" i="13" s="1"/>
  <c r="BI296" i="13"/>
  <c r="R296" i="13"/>
  <c r="AA297" i="13" s="1"/>
  <c r="F507" i="7" s="1"/>
  <c r="L296" i="13"/>
  <c r="BX297" i="13" l="1"/>
  <c r="J408" i="12"/>
  <c r="BY297" i="13"/>
  <c r="BO297" i="13"/>
  <c r="BP297" i="13"/>
  <c r="AT298" i="13" s="1"/>
  <c r="H297" i="13"/>
  <c r="BW297" i="13"/>
  <c r="AS297" i="13"/>
  <c r="O296" i="13"/>
  <c r="P297" i="13"/>
  <c r="G508" i="7"/>
  <c r="K508" i="7"/>
  <c r="I508" i="7"/>
  <c r="J508" i="7"/>
  <c r="H508" i="7"/>
  <c r="BB297" i="13"/>
  <c r="BE297" i="13" s="1"/>
  <c r="K297" i="13" l="1"/>
  <c r="Q297" i="13"/>
  <c r="Z298" i="13" s="1"/>
  <c r="AR298" i="13"/>
  <c r="N297" i="13"/>
  <c r="J298" i="13"/>
  <c r="AW298" i="13"/>
  <c r="AK299" i="13" s="1"/>
  <c r="I297" i="13"/>
  <c r="BK297" i="13" s="1"/>
  <c r="AV297" i="13"/>
  <c r="AJ298" i="13" s="1"/>
  <c r="AS298" i="13" s="1"/>
  <c r="BC297" i="13"/>
  <c r="BF297" i="13" s="1"/>
  <c r="BI297" i="13"/>
  <c r="BA297" i="13"/>
  <c r="L508" i="7"/>
  <c r="G408" i="12" s="1"/>
  <c r="H408" i="12" s="1"/>
  <c r="I408" i="12" s="1"/>
  <c r="J409" i="12" l="1"/>
  <c r="BY298" i="13"/>
  <c r="BX298" i="13"/>
  <c r="BW298" i="13"/>
  <c r="BP298" i="13"/>
  <c r="BO298" i="13"/>
  <c r="BN298" i="13"/>
  <c r="S298" i="13"/>
  <c r="M298" i="13"/>
  <c r="R297" i="13"/>
  <c r="AA298" i="13" s="1"/>
  <c r="F508" i="7" s="1"/>
  <c r="L297" i="13"/>
  <c r="BH298" i="13"/>
  <c r="H298" i="13"/>
  <c r="AU298" i="13"/>
  <c r="AI299" i="13" s="1"/>
  <c r="O297" i="13" l="1"/>
  <c r="P298" i="13"/>
  <c r="H509" i="7"/>
  <c r="J509" i="7"/>
  <c r="K509" i="7"/>
  <c r="I509" i="7"/>
  <c r="G509" i="7"/>
  <c r="Q298" i="13"/>
  <c r="K298" i="13"/>
  <c r="AV298" i="13"/>
  <c r="AJ299" i="13" s="1"/>
  <c r="I298" i="13"/>
  <c r="BK298" i="13" s="1"/>
  <c r="N298" i="13" l="1"/>
  <c r="BD298" i="13"/>
  <c r="AT299" i="13" s="1"/>
  <c r="BJ298" i="13"/>
  <c r="L509" i="7"/>
  <c r="G409" i="12" s="1"/>
  <c r="H409" i="12" s="1"/>
  <c r="I409" i="12" s="1"/>
  <c r="AB299" i="13"/>
  <c r="BA298" i="13"/>
  <c r="BB298" i="13"/>
  <c r="AR299" i="13" s="1"/>
  <c r="L298" i="13"/>
  <c r="R298" i="13"/>
  <c r="AA299" i="13" s="1"/>
  <c r="BH299" i="13"/>
  <c r="Z299" i="13"/>
  <c r="BC298" i="13"/>
  <c r="BF298" i="13" s="1"/>
  <c r="BI298" i="13"/>
  <c r="AS299" i="13" l="1"/>
  <c r="O298" i="13"/>
  <c r="F509" i="7"/>
  <c r="G510" i="7" s="1"/>
  <c r="J410" i="12"/>
  <c r="BN299" i="13"/>
  <c r="BY299" i="13"/>
  <c r="BX299" i="13"/>
  <c r="BW299" i="13"/>
  <c r="BP299" i="13"/>
  <c r="BO299" i="13"/>
  <c r="I299" i="13"/>
  <c r="AV299" i="13"/>
  <c r="AJ300" i="13" s="1"/>
  <c r="BE298" i="13"/>
  <c r="BG298" i="13"/>
  <c r="H510" i="7" l="1"/>
  <c r="J510" i="7"/>
  <c r="I510" i="7"/>
  <c r="K510" i="7"/>
  <c r="L510" i="7" s="1"/>
  <c r="G410" i="12" s="1"/>
  <c r="H410" i="12" s="1"/>
  <c r="I410" i="12" s="1"/>
  <c r="J411" i="12" s="1"/>
  <c r="BC299" i="13"/>
  <c r="BF299" i="13" s="1"/>
  <c r="BI299" i="13"/>
  <c r="BB299" i="13"/>
  <c r="BE299" i="13" s="1"/>
  <c r="BA299" i="13"/>
  <c r="L299" i="13"/>
  <c r="R299" i="13"/>
  <c r="AA300" i="13" s="1"/>
  <c r="BD299" i="13"/>
  <c r="BG299" i="13" s="1"/>
  <c r="BJ299" i="13"/>
  <c r="H299" i="13"/>
  <c r="AU299" i="13"/>
  <c r="AI300" i="13" s="1"/>
  <c r="AR300" i="13" s="1"/>
  <c r="AW299" i="13"/>
  <c r="AK300" i="13" s="1"/>
  <c r="AT300" i="13" s="1"/>
  <c r="J299" i="13"/>
  <c r="BK299" i="13" l="1"/>
  <c r="BH300" i="13" s="1"/>
  <c r="AS300" i="13"/>
  <c r="AV300" i="13" s="1"/>
  <c r="AJ301" i="13" s="1"/>
  <c r="BW300" i="13"/>
  <c r="BX300" i="13"/>
  <c r="BY300" i="13"/>
  <c r="O299" i="13"/>
  <c r="BN300" i="13"/>
  <c r="BO300" i="13"/>
  <c r="BP300" i="13"/>
  <c r="S299" i="13"/>
  <c r="AB300" i="13" s="1"/>
  <c r="M299" i="13"/>
  <c r="J300" i="13"/>
  <c r="AW300" i="13"/>
  <c r="AK301" i="13" s="1"/>
  <c r="Q299" i="13"/>
  <c r="Z300" i="13" s="1"/>
  <c r="K299" i="13"/>
  <c r="I300" i="13" l="1"/>
  <c r="F510" i="7"/>
  <c r="H511" i="7" s="1"/>
  <c r="P299" i="13"/>
  <c r="N299" i="13"/>
  <c r="M300" i="13"/>
  <c r="S300" i="13"/>
  <c r="L300" i="13"/>
  <c r="R300" i="13"/>
  <c r="AA301" i="13" s="1"/>
  <c r="H300" i="13"/>
  <c r="BK300" i="13" s="1"/>
  <c r="AU300" i="13"/>
  <c r="AI301" i="13" s="1"/>
  <c r="G511" i="7"/>
  <c r="J511" i="7"/>
  <c r="I511" i="7" l="1"/>
  <c r="K511" i="7"/>
  <c r="O300" i="13"/>
  <c r="P300" i="13"/>
  <c r="BH301" i="13"/>
  <c r="K300" i="13"/>
  <c r="Q300" i="13"/>
  <c r="Z301" i="13" s="1"/>
  <c r="L511" i="7"/>
  <c r="G411" i="12" s="1"/>
  <c r="H411" i="12" s="1"/>
  <c r="I411" i="12" s="1"/>
  <c r="BD300" i="13"/>
  <c r="AT301" i="13" s="1"/>
  <c r="BJ300" i="13"/>
  <c r="BB300" i="13"/>
  <c r="BE300" i="13" s="1"/>
  <c r="BA300" i="13"/>
  <c r="AB301" i="13"/>
  <c r="BC300" i="13"/>
  <c r="AS301" i="13" s="1"/>
  <c r="BI300" i="13"/>
  <c r="AR301" i="13" l="1"/>
  <c r="N300" i="13"/>
  <c r="J412" i="12"/>
  <c r="BX301" i="13"/>
  <c r="BW301" i="13"/>
  <c r="BP301" i="13"/>
  <c r="BO301" i="13"/>
  <c r="BN301" i="13"/>
  <c r="BY301" i="13"/>
  <c r="H301" i="13"/>
  <c r="F511" i="7"/>
  <c r="BF300" i="13"/>
  <c r="BG300" i="13"/>
  <c r="AU301" i="13" l="1"/>
  <c r="AI302" i="13" s="1"/>
  <c r="BB301" i="13"/>
  <c r="BE301" i="13" s="1"/>
  <c r="AV301" i="13"/>
  <c r="AJ302" i="13" s="1"/>
  <c r="I301" i="13"/>
  <c r="AW301" i="13"/>
  <c r="AK302" i="13" s="1"/>
  <c r="J301" i="13"/>
  <c r="K301" i="13"/>
  <c r="Q301" i="13"/>
  <c r="Z302" i="13" s="1"/>
  <c r="I512" i="7"/>
  <c r="H512" i="7"/>
  <c r="K512" i="7"/>
  <c r="G512" i="7"/>
  <c r="J512" i="7"/>
  <c r="BK301" i="13" l="1"/>
  <c r="AR302" i="13"/>
  <c r="AU302" i="13" s="1"/>
  <c r="AI303" i="13" s="1"/>
  <c r="N301" i="13"/>
  <c r="BC301" i="13"/>
  <c r="BF301" i="13" s="1"/>
  <c r="BI301" i="13"/>
  <c r="L301" i="13"/>
  <c r="R301" i="13"/>
  <c r="AA302" i="13" s="1"/>
  <c r="BD301" i="13"/>
  <c r="BG301" i="13" s="1"/>
  <c r="BJ301" i="13"/>
  <c r="BH302" i="13"/>
  <c r="BA301" i="13"/>
  <c r="L512" i="7"/>
  <c r="G412" i="12" s="1"/>
  <c r="H412" i="12" s="1"/>
  <c r="I412" i="12" s="1"/>
  <c r="S301" i="13"/>
  <c r="AB302" i="13" s="1"/>
  <c r="M301" i="13"/>
  <c r="H302" i="13" l="1"/>
  <c r="AS302" i="13"/>
  <c r="AT302" i="13"/>
  <c r="AV302" i="13"/>
  <c r="AJ303" i="13" s="1"/>
  <c r="P301" i="13"/>
  <c r="O301" i="13"/>
  <c r="F512" i="7"/>
  <c r="H513" i="7" s="1"/>
  <c r="J413" i="12"/>
  <c r="BY302" i="13"/>
  <c r="BX302" i="13"/>
  <c r="BW302" i="13"/>
  <c r="BP302" i="13"/>
  <c r="BO302" i="13"/>
  <c r="BN302" i="13"/>
  <c r="BD302" i="13"/>
  <c r="BJ302" i="13"/>
  <c r="BC302" i="13"/>
  <c r="BI302" i="13"/>
  <c r="J302" i="13"/>
  <c r="AW302" i="13"/>
  <c r="AK303" i="13" s="1"/>
  <c r="K302" i="13"/>
  <c r="Q302" i="13"/>
  <c r="Z303" i="13" s="1"/>
  <c r="I302" i="13"/>
  <c r="BA302" i="13"/>
  <c r="BB302" i="13"/>
  <c r="BE302" i="13" s="1"/>
  <c r="BK302" i="13" l="1"/>
  <c r="AT303" i="13"/>
  <c r="BG302" i="13"/>
  <c r="AR303" i="13"/>
  <c r="AS303" i="13"/>
  <c r="BF302" i="13"/>
  <c r="J303" i="13"/>
  <c r="I513" i="7"/>
  <c r="AV303" i="13"/>
  <c r="AJ304" i="13" s="1"/>
  <c r="G513" i="7"/>
  <c r="J513" i="7"/>
  <c r="N302" i="13"/>
  <c r="BH303" i="13"/>
  <c r="K513" i="7"/>
  <c r="M302" i="13"/>
  <c r="S302" i="13"/>
  <c r="AB303" i="13" s="1"/>
  <c r="R302" i="13"/>
  <c r="AA303" i="13" s="1"/>
  <c r="L302" i="13"/>
  <c r="I303" i="13" l="1"/>
  <c r="R303" i="13" s="1"/>
  <c r="AA304" i="13" s="1"/>
  <c r="L513" i="7"/>
  <c r="G413" i="12" s="1"/>
  <c r="H413" i="12" s="1"/>
  <c r="I413" i="12" s="1"/>
  <c r="BY303" i="13" s="1"/>
  <c r="O302" i="13"/>
  <c r="AW303" i="13"/>
  <c r="AK304" i="13" s="1"/>
  <c r="P302" i="13"/>
  <c r="F513" i="7"/>
  <c r="H514" i="7" s="1"/>
  <c r="BD303" i="13"/>
  <c r="BG303" i="13" s="1"/>
  <c r="BJ303" i="13"/>
  <c r="M303" i="13"/>
  <c r="S303" i="13"/>
  <c r="AB304" i="13" s="1"/>
  <c r="H303" i="13"/>
  <c r="BK303" i="13" s="1"/>
  <c r="AU303" i="13"/>
  <c r="AI304" i="13" s="1"/>
  <c r="L303" i="13" l="1"/>
  <c r="O303" i="13" s="1"/>
  <c r="BO303" i="13"/>
  <c r="BN303" i="13"/>
  <c r="J414" i="12"/>
  <c r="BP303" i="13"/>
  <c r="AT304" i="13" s="1"/>
  <c r="AW304" i="13" s="1"/>
  <c r="AK305" i="13" s="1"/>
  <c r="BW303" i="13"/>
  <c r="BX303" i="13"/>
  <c r="P303" i="13"/>
  <c r="G514" i="7"/>
  <c r="K514" i="7"/>
  <c r="J514" i="7"/>
  <c r="I514" i="7"/>
  <c r="K303" i="13"/>
  <c r="BH304" i="13"/>
  <c r="Q303" i="13"/>
  <c r="Z304" i="13" s="1"/>
  <c r="F514" i="7" s="1"/>
  <c r="H515" i="7" s="1"/>
  <c r="BA303" i="13"/>
  <c r="BB303" i="13"/>
  <c r="BE303" i="13" s="1"/>
  <c r="BC303" i="13"/>
  <c r="BI303" i="13"/>
  <c r="AS304" i="13" l="1"/>
  <c r="AR304" i="13"/>
  <c r="J304" i="13"/>
  <c r="M304" i="13" s="1"/>
  <c r="N303" i="13"/>
  <c r="L514" i="7"/>
  <c r="G414" i="12" s="1"/>
  <c r="H414" i="12" s="1"/>
  <c r="I414" i="12" s="1"/>
  <c r="BW304" i="13" s="1"/>
  <c r="BD304" i="13"/>
  <c r="BG304" i="13" s="1"/>
  <c r="BJ304" i="13"/>
  <c r="BF303" i="13"/>
  <c r="J515" i="7"/>
  <c r="G515" i="7"/>
  <c r="K515" i="7"/>
  <c r="I515" i="7"/>
  <c r="S304" i="13" l="1"/>
  <c r="AB305" i="13" s="1"/>
  <c r="BY304" i="13"/>
  <c r="BP304" i="13"/>
  <c r="AT305" i="13" s="1"/>
  <c r="BN304" i="13"/>
  <c r="BX304" i="13"/>
  <c r="P304" i="13"/>
  <c r="BO304" i="13"/>
  <c r="J415" i="12"/>
  <c r="BC304" i="13"/>
  <c r="BF304" i="13" s="1"/>
  <c r="BI304" i="13"/>
  <c r="H304" i="13"/>
  <c r="AU304" i="13"/>
  <c r="AI305" i="13" s="1"/>
  <c r="AV304" i="13"/>
  <c r="AJ305" i="13" s="1"/>
  <c r="I304" i="13"/>
  <c r="L515" i="7"/>
  <c r="G415" i="12" s="1"/>
  <c r="H415" i="12" s="1"/>
  <c r="I415" i="12" s="1"/>
  <c r="BK304" i="13" l="1"/>
  <c r="AS305" i="13"/>
  <c r="J305" i="13"/>
  <c r="S305" i="13" s="1"/>
  <c r="AW305" i="13"/>
  <c r="AK306" i="13" s="1"/>
  <c r="J416" i="12"/>
  <c r="BX305" i="13"/>
  <c r="BW305" i="13"/>
  <c r="BP305" i="13"/>
  <c r="BO305" i="13"/>
  <c r="BN305" i="13"/>
  <c r="BY305" i="13"/>
  <c r="M305" i="13"/>
  <c r="L304" i="13"/>
  <c r="R304" i="13"/>
  <c r="AA305" i="13" s="1"/>
  <c r="BH305" i="13"/>
  <c r="Q304" i="13"/>
  <c r="Z305" i="13" s="1"/>
  <c r="K304" i="13"/>
  <c r="I305" i="13"/>
  <c r="AV305" i="13"/>
  <c r="AJ306" i="13" s="1"/>
  <c r="BA304" i="13"/>
  <c r="BB304" i="13"/>
  <c r="BE304" i="13" s="1"/>
  <c r="AR305" i="13" l="1"/>
  <c r="N304" i="13"/>
  <c r="P305" i="13"/>
  <c r="O304" i="13"/>
  <c r="AB306" i="13"/>
  <c r="R305" i="13"/>
  <c r="AA306" i="13" s="1"/>
  <c r="L305" i="13"/>
  <c r="F515" i="7"/>
  <c r="O305" i="13" l="1"/>
  <c r="H305" i="13"/>
  <c r="BK305" i="13" s="1"/>
  <c r="AU305" i="13"/>
  <c r="AI306" i="13" s="1"/>
  <c r="BC305" i="13"/>
  <c r="AS306" i="13" s="1"/>
  <c r="BI305" i="13"/>
  <c r="H516" i="7"/>
  <c r="I516" i="7"/>
  <c r="K516" i="7"/>
  <c r="G516" i="7"/>
  <c r="J516" i="7"/>
  <c r="BD305" i="13"/>
  <c r="AT306" i="13" s="1"/>
  <c r="BJ305" i="13"/>
  <c r="BG305" i="13" l="1"/>
  <c r="BF305" i="13"/>
  <c r="BB305" i="13"/>
  <c r="BE305" i="13" s="1"/>
  <c r="BA305" i="13"/>
  <c r="L516" i="7"/>
  <c r="G416" i="12" s="1"/>
  <c r="H416" i="12" s="1"/>
  <c r="I416" i="12" s="1"/>
  <c r="Q305" i="13"/>
  <c r="Z306" i="13" s="1"/>
  <c r="F516" i="7" s="1"/>
  <c r="H517" i="7" s="1"/>
  <c r="K305" i="13"/>
  <c r="BH306" i="13"/>
  <c r="AR306" i="13" l="1"/>
  <c r="N305" i="13"/>
  <c r="J417" i="12"/>
  <c r="BY306" i="13"/>
  <c r="BX306" i="13"/>
  <c r="BW306" i="13"/>
  <c r="BP306" i="13"/>
  <c r="BO306" i="13"/>
  <c r="BN306" i="13"/>
  <c r="G517" i="7"/>
  <c r="AV306" i="13"/>
  <c r="AJ307" i="13" s="1"/>
  <c r="I306" i="13"/>
  <c r="J517" i="7"/>
  <c r="K517" i="7"/>
  <c r="AW306" i="13"/>
  <c r="AK307" i="13" s="1"/>
  <c r="J306" i="13"/>
  <c r="I517" i="7"/>
  <c r="H306" i="13" l="1"/>
  <c r="BK306" i="13" s="1"/>
  <c r="AU306" i="13"/>
  <c r="AI307" i="13" s="1"/>
  <c r="BC306" i="13"/>
  <c r="BF306" i="13" s="1"/>
  <c r="BI306" i="13"/>
  <c r="L306" i="13"/>
  <c r="R306" i="13"/>
  <c r="AA307" i="13" s="1"/>
  <c r="L517" i="7"/>
  <c r="G417" i="12" s="1"/>
  <c r="H417" i="12" s="1"/>
  <c r="I417" i="12" s="1"/>
  <c r="BD306" i="13"/>
  <c r="BG306" i="13" s="1"/>
  <c r="BJ306" i="13"/>
  <c r="S306" i="13"/>
  <c r="AB307" i="13" s="1"/>
  <c r="M306" i="13"/>
  <c r="AT307" i="13" l="1"/>
  <c r="J307" i="13" s="1"/>
  <c r="AS307" i="13"/>
  <c r="I307" i="13" s="1"/>
  <c r="P306" i="13"/>
  <c r="O306" i="13"/>
  <c r="J418" i="12"/>
  <c r="BN307" i="13"/>
  <c r="BY307" i="13"/>
  <c r="BX307" i="13"/>
  <c r="BW307" i="13"/>
  <c r="BP307" i="13"/>
  <c r="BO307" i="13"/>
  <c r="AV307" i="13"/>
  <c r="AJ308" i="13" s="1"/>
  <c r="AW307" i="13"/>
  <c r="AK308" i="13" s="1"/>
  <c r="BA306" i="13"/>
  <c r="BB306" i="13"/>
  <c r="BE306" i="13" s="1"/>
  <c r="Q306" i="13"/>
  <c r="Z307" i="13" s="1"/>
  <c r="F517" i="7" s="1"/>
  <c r="K306" i="13"/>
  <c r="BH307" i="13"/>
  <c r="AR307" i="13" l="1"/>
  <c r="AU307" i="13"/>
  <c r="AI308" i="13" s="1"/>
  <c r="N306" i="13"/>
  <c r="BB307" i="13"/>
  <c r="BE307" i="13" s="1"/>
  <c r="M307" i="13"/>
  <c r="S307" i="13"/>
  <c r="AB308" i="13" s="1"/>
  <c r="H518" i="7"/>
  <c r="J518" i="7"/>
  <c r="I518" i="7"/>
  <c r="G518" i="7"/>
  <c r="K518" i="7"/>
  <c r="R307" i="13"/>
  <c r="AA308" i="13" s="1"/>
  <c r="L307" i="13"/>
  <c r="AR308" i="13" l="1"/>
  <c r="H307" i="13"/>
  <c r="O307" i="13"/>
  <c r="P307" i="13"/>
  <c r="AU308" i="13"/>
  <c r="AI309" i="13" s="1"/>
  <c r="H308" i="13"/>
  <c r="L518" i="7"/>
  <c r="G418" i="12" s="1"/>
  <c r="H418" i="12" s="1"/>
  <c r="I418" i="12" s="1"/>
  <c r="K307" i="13"/>
  <c r="BD307" i="13"/>
  <c r="AT308" i="13" s="1"/>
  <c r="BJ307" i="13"/>
  <c r="BC307" i="13"/>
  <c r="AS308" i="13" s="1"/>
  <c r="BI307" i="13"/>
  <c r="BA307" i="13"/>
  <c r="BK307" i="13" l="1"/>
  <c r="BH308" i="13" s="1"/>
  <c r="Q307" i="13"/>
  <c r="Z308" i="13" s="1"/>
  <c r="F518" i="7" s="1"/>
  <c r="G519" i="7" s="1"/>
  <c r="N307" i="13"/>
  <c r="J419" i="12"/>
  <c r="BP308" i="13"/>
  <c r="BO308" i="13"/>
  <c r="BN308" i="13"/>
  <c r="BY308" i="13"/>
  <c r="BX308" i="13"/>
  <c r="BW308" i="13"/>
  <c r="BB308" i="13"/>
  <c r="BE308" i="13" s="1"/>
  <c r="BF307" i="13"/>
  <c r="H519" i="7"/>
  <c r="K308" i="13"/>
  <c r="Q308" i="13"/>
  <c r="Z309" i="13" s="1"/>
  <c r="BG307" i="13"/>
  <c r="K519" i="7" l="1"/>
  <c r="I519" i="7"/>
  <c r="J519" i="7"/>
  <c r="L519" i="7" s="1"/>
  <c r="G419" i="12" s="1"/>
  <c r="H419" i="12" s="1"/>
  <c r="I419" i="12" s="1"/>
  <c r="AR309" i="13"/>
  <c r="N308" i="13"/>
  <c r="I308" i="13"/>
  <c r="AV308" i="13"/>
  <c r="AJ309" i="13" s="1"/>
  <c r="J308" i="13"/>
  <c r="AW308" i="13"/>
  <c r="AK309" i="13" s="1"/>
  <c r="BK308" i="13" l="1"/>
  <c r="J420" i="12"/>
  <c r="BX309" i="13"/>
  <c r="BW309" i="13"/>
  <c r="BP309" i="13"/>
  <c r="BO309" i="13"/>
  <c r="BN309" i="13"/>
  <c r="BY309" i="13"/>
  <c r="M308" i="13"/>
  <c r="S308" i="13"/>
  <c r="AB309" i="13" s="1"/>
  <c r="H309" i="13"/>
  <c r="AU309" i="13"/>
  <c r="AI310" i="13" s="1"/>
  <c r="BC308" i="13"/>
  <c r="BF308" i="13" s="1"/>
  <c r="BI308" i="13"/>
  <c r="BA308" i="13"/>
  <c r="L308" i="13"/>
  <c r="R308" i="13"/>
  <c r="AA309" i="13" s="1"/>
  <c r="BH309" i="13"/>
  <c r="BD308" i="13"/>
  <c r="BG308" i="13" s="1"/>
  <c r="BJ308" i="13"/>
  <c r="AS309" i="13" l="1"/>
  <c r="AT309" i="13"/>
  <c r="F519" i="7"/>
  <c r="H520" i="7" s="1"/>
  <c r="P308" i="13"/>
  <c r="O308" i="13"/>
  <c r="K309" i="13"/>
  <c r="Q309" i="13"/>
  <c r="Z310" i="13" s="1"/>
  <c r="BB309" i="13"/>
  <c r="BE309" i="13" s="1"/>
  <c r="J520" i="7" l="1"/>
  <c r="K520" i="7"/>
  <c r="G520" i="7"/>
  <c r="I520" i="7"/>
  <c r="AR310" i="13"/>
  <c r="N309" i="13"/>
  <c r="BD309" i="13"/>
  <c r="BG309" i="13" s="1"/>
  <c r="BJ309" i="13"/>
  <c r="J309" i="13"/>
  <c r="AW309" i="13"/>
  <c r="AK310" i="13" s="1"/>
  <c r="BA309" i="13"/>
  <c r="BC309" i="13"/>
  <c r="BF309" i="13" s="1"/>
  <c r="BI309" i="13"/>
  <c r="I309" i="13"/>
  <c r="AV309" i="13"/>
  <c r="AJ310" i="13" s="1"/>
  <c r="AS310" i="13" s="1"/>
  <c r="BK309" i="13" l="1"/>
  <c r="L520" i="7"/>
  <c r="G420" i="12" s="1"/>
  <c r="H420" i="12" s="1"/>
  <c r="I420" i="12" s="1"/>
  <c r="AT310" i="13"/>
  <c r="AW310" i="13" s="1"/>
  <c r="AK311" i="13" s="1"/>
  <c r="J421" i="12"/>
  <c r="BY310" i="13"/>
  <c r="BX310" i="13"/>
  <c r="BW310" i="13"/>
  <c r="BP310" i="13"/>
  <c r="BO310" i="13"/>
  <c r="BN310" i="13"/>
  <c r="H310" i="13"/>
  <c r="AU310" i="13"/>
  <c r="AI311" i="13" s="1"/>
  <c r="M309" i="13"/>
  <c r="S309" i="13"/>
  <c r="AB310" i="13" s="1"/>
  <c r="I310" i="13"/>
  <c r="AV310" i="13"/>
  <c r="AJ311" i="13" s="1"/>
  <c r="L309" i="13"/>
  <c r="R309" i="13"/>
  <c r="AA310" i="13" s="1"/>
  <c r="BH310" i="13"/>
  <c r="J310" i="13" l="1"/>
  <c r="BK310" i="13"/>
  <c r="O309" i="13"/>
  <c r="P309" i="13"/>
  <c r="F520" i="7"/>
  <c r="J521" i="7" s="1"/>
  <c r="M310" i="13"/>
  <c r="S310" i="13"/>
  <c r="AB311" i="13" s="1"/>
  <c r="L310" i="13"/>
  <c r="R310" i="13"/>
  <c r="AA311" i="13" s="1"/>
  <c r="Q310" i="13"/>
  <c r="Z311" i="13" s="1"/>
  <c r="BH311" i="13"/>
  <c r="K310" i="13"/>
  <c r="O310" i="13" l="1"/>
  <c r="G521" i="7"/>
  <c r="K521" i="7"/>
  <c r="N310" i="13"/>
  <c r="P310" i="13"/>
  <c r="H521" i="7"/>
  <c r="I521" i="7"/>
  <c r="F521" i="7"/>
  <c r="I522" i="7" s="1"/>
  <c r="BC310" i="13"/>
  <c r="AS311" i="13" s="1"/>
  <c r="BI310" i="13"/>
  <c r="BD310" i="13"/>
  <c r="AT311" i="13" s="1"/>
  <c r="BJ310" i="13"/>
  <c r="BA310" i="13"/>
  <c r="BB310" i="13"/>
  <c r="AR311" i="13" s="1"/>
  <c r="L521" i="7" l="1"/>
  <c r="G421" i="12" s="1"/>
  <c r="H421" i="12" s="1"/>
  <c r="I421" i="12" s="1"/>
  <c r="BW311" i="13" s="1"/>
  <c r="H522" i="7"/>
  <c r="G522" i="7"/>
  <c r="J522" i="7"/>
  <c r="K522" i="7"/>
  <c r="J422" i="12"/>
  <c r="BN311" i="13"/>
  <c r="BY311" i="13"/>
  <c r="BX311" i="13"/>
  <c r="BE310" i="13"/>
  <c r="BF310" i="13"/>
  <c r="BG310" i="13"/>
  <c r="L522" i="7" l="1"/>
  <c r="G422" i="12" s="1"/>
  <c r="H422" i="12" s="1"/>
  <c r="I422" i="12" s="1"/>
  <c r="BW312" i="13" s="1"/>
  <c r="BO311" i="13"/>
  <c r="BP311" i="13"/>
  <c r="J423" i="12"/>
  <c r="BP312" i="13"/>
  <c r="BO312" i="13"/>
  <c r="BN312" i="13"/>
  <c r="BY312" i="13"/>
  <c r="BX312" i="13"/>
  <c r="AV311" i="13"/>
  <c r="AJ312" i="13" s="1"/>
  <c r="I311" i="13"/>
  <c r="J311" i="13"/>
  <c r="AW311" i="13"/>
  <c r="AK312" i="13" s="1"/>
  <c r="H311" i="13"/>
  <c r="AU311" i="13"/>
  <c r="AI312" i="13" s="1"/>
  <c r="BK311" i="13" l="1"/>
  <c r="BD311" i="13"/>
  <c r="BG311" i="13" s="1"/>
  <c r="BJ311" i="13"/>
  <c r="S311" i="13"/>
  <c r="AB312" i="13" s="1"/>
  <c r="M311" i="13"/>
  <c r="BA311" i="13"/>
  <c r="BB311" i="13"/>
  <c r="BE311" i="13" s="1"/>
  <c r="BC311" i="13"/>
  <c r="BF311" i="13" s="1"/>
  <c r="BI311" i="13"/>
  <c r="L311" i="13"/>
  <c r="R311" i="13"/>
  <c r="AA312" i="13" s="1"/>
  <c r="BH312" i="13"/>
  <c r="Q311" i="13"/>
  <c r="Z312" i="13" s="1"/>
  <c r="K311" i="13"/>
  <c r="AR312" i="13" l="1"/>
  <c r="AT312" i="13"/>
  <c r="AS312" i="13"/>
  <c r="AV312" i="13" s="1"/>
  <c r="AJ313" i="13" s="1"/>
  <c r="AW312" i="13"/>
  <c r="AK313" i="13" s="1"/>
  <c r="N311" i="13"/>
  <c r="P311" i="13"/>
  <c r="O311" i="13"/>
  <c r="H312" i="13"/>
  <c r="AU312" i="13"/>
  <c r="AI313" i="13" s="1"/>
  <c r="BA312" i="13"/>
  <c r="BB312" i="13"/>
  <c r="BE312" i="13" s="1"/>
  <c r="F522" i="7"/>
  <c r="AR313" i="13" l="1"/>
  <c r="I312" i="13"/>
  <c r="R312" i="13" s="1"/>
  <c r="AA313" i="13" s="1"/>
  <c r="J312" i="13"/>
  <c r="M312" i="13" s="1"/>
  <c r="BC312" i="13"/>
  <c r="BF312" i="13" s="1"/>
  <c r="BI312" i="13"/>
  <c r="BD312" i="13"/>
  <c r="BG312" i="13" s="1"/>
  <c r="BJ312" i="13"/>
  <c r="K523" i="7"/>
  <c r="H523" i="7"/>
  <c r="I523" i="7"/>
  <c r="J523" i="7"/>
  <c r="G523" i="7"/>
  <c r="Q312" i="13"/>
  <c r="Z313" i="13" s="1"/>
  <c r="K312" i="13"/>
  <c r="BK312" i="13" l="1"/>
  <c r="AT313" i="13"/>
  <c r="AS313" i="13"/>
  <c r="BH313" i="13"/>
  <c r="L312" i="13"/>
  <c r="O312" i="13" s="1"/>
  <c r="S312" i="13"/>
  <c r="AB313" i="13" s="1"/>
  <c r="I313" i="13"/>
  <c r="F523" i="7"/>
  <c r="I524" i="7" s="1"/>
  <c r="N312" i="13"/>
  <c r="P312" i="13"/>
  <c r="H313" i="13"/>
  <c r="AU313" i="13"/>
  <c r="AI314" i="13" s="1"/>
  <c r="L523" i="7"/>
  <c r="G423" i="12" s="1"/>
  <c r="H423" i="12" s="1"/>
  <c r="I423" i="12" s="1"/>
  <c r="H524" i="7" l="1"/>
  <c r="G524" i="7"/>
  <c r="K524" i="7"/>
  <c r="J524" i="7"/>
  <c r="AV313" i="13"/>
  <c r="AJ314" i="13" s="1"/>
  <c r="J424" i="12"/>
  <c r="BX313" i="13"/>
  <c r="BW313" i="13"/>
  <c r="BP313" i="13"/>
  <c r="BO313" i="13"/>
  <c r="BN313" i="13"/>
  <c r="AR314" i="13" s="1"/>
  <c r="BY313" i="13"/>
  <c r="BD313" i="13"/>
  <c r="BG313" i="13" s="1"/>
  <c r="BJ313" i="13"/>
  <c r="K313" i="13"/>
  <c r="Q313" i="13"/>
  <c r="Z314" i="13" s="1"/>
  <c r="BA313" i="13"/>
  <c r="BB313" i="13"/>
  <c r="BE313" i="13" s="1"/>
  <c r="BC313" i="13"/>
  <c r="BF313" i="13" s="1"/>
  <c r="BI313" i="13"/>
  <c r="AW313" i="13"/>
  <c r="AK314" i="13" s="1"/>
  <c r="J313" i="13"/>
  <c r="L313" i="13"/>
  <c r="R313" i="13"/>
  <c r="AA314" i="13" s="1"/>
  <c r="BK313" i="13" l="1"/>
  <c r="BH314" i="13" s="1"/>
  <c r="AT314" i="13"/>
  <c r="J314" i="13" s="1"/>
  <c r="L524" i="7"/>
  <c r="G424" i="12" s="1"/>
  <c r="H424" i="12" s="1"/>
  <c r="I424" i="12" s="1"/>
  <c r="BY314" i="13" s="1"/>
  <c r="AS314" i="13"/>
  <c r="O313" i="13"/>
  <c r="N313" i="13"/>
  <c r="S313" i="13"/>
  <c r="AB314" i="13" s="1"/>
  <c r="M313" i="13"/>
  <c r="AW314" i="13" l="1"/>
  <c r="AK315" i="13" s="1"/>
  <c r="J425" i="12"/>
  <c r="BN314" i="13"/>
  <c r="BO314" i="13"/>
  <c r="BP314" i="13"/>
  <c r="BW314" i="13"/>
  <c r="BX314" i="13"/>
  <c r="P313" i="13"/>
  <c r="BD314" i="13"/>
  <c r="BG314" i="13" s="1"/>
  <c r="BJ314" i="13"/>
  <c r="I314" i="13"/>
  <c r="AV314" i="13"/>
  <c r="AJ315" i="13" s="1"/>
  <c r="AU314" i="13"/>
  <c r="AI315" i="13" s="1"/>
  <c r="H314" i="13"/>
  <c r="F524" i="7"/>
  <c r="M314" i="13"/>
  <c r="S314" i="13"/>
  <c r="AB315" i="13" s="1"/>
  <c r="BK314" i="13" l="1"/>
  <c r="AT315" i="13"/>
  <c r="P314" i="13"/>
  <c r="K314" i="13"/>
  <c r="BH315" i="13"/>
  <c r="Q314" i="13"/>
  <c r="Z315" i="13" s="1"/>
  <c r="L314" i="13"/>
  <c r="R314" i="13"/>
  <c r="AA315" i="13" s="1"/>
  <c r="BB314" i="13"/>
  <c r="BE314" i="13" s="1"/>
  <c r="BA314" i="13"/>
  <c r="AW315" i="13"/>
  <c r="AK316" i="13" s="1"/>
  <c r="J315" i="13"/>
  <c r="BC314" i="13"/>
  <c r="BF314" i="13" s="1"/>
  <c r="BI314" i="13"/>
  <c r="K525" i="7"/>
  <c r="I525" i="7"/>
  <c r="G525" i="7"/>
  <c r="H525" i="7"/>
  <c r="J525" i="7"/>
  <c r="AR315" i="13" l="1"/>
  <c r="AS315" i="13"/>
  <c r="O314" i="13"/>
  <c r="N314" i="13"/>
  <c r="F525" i="7"/>
  <c r="I526" i="7" s="1"/>
  <c r="L525" i="7"/>
  <c r="G425" i="12" s="1"/>
  <c r="H425" i="12" s="1"/>
  <c r="I425" i="12" s="1"/>
  <c r="S315" i="13"/>
  <c r="AB316" i="13" s="1"/>
  <c r="M315" i="13"/>
  <c r="J526" i="7" l="1"/>
  <c r="P315" i="13"/>
  <c r="H526" i="7"/>
  <c r="G526" i="7"/>
  <c r="K526" i="7"/>
  <c r="L526" i="7" s="1"/>
  <c r="G426" i="12" s="1"/>
  <c r="H426" i="12" s="1"/>
  <c r="I426" i="12" s="1"/>
  <c r="J426" i="12"/>
  <c r="BN315" i="13"/>
  <c r="BY315" i="13"/>
  <c r="BX315" i="13"/>
  <c r="BW315" i="13"/>
  <c r="BP315" i="13"/>
  <c r="BO315" i="13"/>
  <c r="AV315" i="13"/>
  <c r="AJ316" i="13" s="1"/>
  <c r="I315" i="13"/>
  <c r="BD315" i="13"/>
  <c r="BJ315" i="13"/>
  <c r="H315" i="13"/>
  <c r="AU315" i="13"/>
  <c r="AI316" i="13" s="1"/>
  <c r="BK315" i="13" l="1"/>
  <c r="AT316" i="13"/>
  <c r="J427" i="12"/>
  <c r="BP316" i="13"/>
  <c r="BO316" i="13"/>
  <c r="BN316" i="13"/>
  <c r="BY316" i="13"/>
  <c r="BX316" i="13"/>
  <c r="BW316" i="13"/>
  <c r="BA315" i="13"/>
  <c r="BB315" i="13"/>
  <c r="BE315" i="13" s="1"/>
  <c r="BH316" i="13"/>
  <c r="Q315" i="13"/>
  <c r="Z316" i="13" s="1"/>
  <c r="K315" i="13"/>
  <c r="BC315" i="13"/>
  <c r="BF315" i="13" s="1"/>
  <c r="BI315" i="13"/>
  <c r="L315" i="13"/>
  <c r="R315" i="13"/>
  <c r="AA316" i="13" s="1"/>
  <c r="BG315" i="13"/>
  <c r="AR316" i="13" l="1"/>
  <c r="AS316" i="13"/>
  <c r="I316" i="13" s="1"/>
  <c r="F526" i="7"/>
  <c r="I527" i="7" s="1"/>
  <c r="AV316" i="13"/>
  <c r="AJ317" i="13" s="1"/>
  <c r="N315" i="13"/>
  <c r="O315" i="13"/>
  <c r="BD316" i="13"/>
  <c r="BG316" i="13" s="1"/>
  <c r="BJ316" i="13"/>
  <c r="J316" i="13"/>
  <c r="AW316" i="13"/>
  <c r="AK317" i="13" s="1"/>
  <c r="AU316" i="13"/>
  <c r="AI317" i="13" s="1"/>
  <c r="H316" i="13"/>
  <c r="BK316" i="13" s="1"/>
  <c r="AT317" i="13" l="1"/>
  <c r="H527" i="7"/>
  <c r="G527" i="7"/>
  <c r="J527" i="7"/>
  <c r="K527" i="7"/>
  <c r="L527" i="7" s="1"/>
  <c r="G427" i="12" s="1"/>
  <c r="H427" i="12" s="1"/>
  <c r="I427" i="12" s="1"/>
  <c r="BB316" i="13"/>
  <c r="BE316" i="13" s="1"/>
  <c r="BA316" i="13"/>
  <c r="J317" i="13"/>
  <c r="AW317" i="13"/>
  <c r="AK318" i="13" s="1"/>
  <c r="M316" i="13"/>
  <c r="S316" i="13"/>
  <c r="AB317" i="13" s="1"/>
  <c r="BC316" i="13"/>
  <c r="BF316" i="13" s="1"/>
  <c r="BI316" i="13"/>
  <c r="L316" i="13"/>
  <c r="R316" i="13"/>
  <c r="AA317" i="13" s="1"/>
  <c r="Q316" i="13"/>
  <c r="Z317" i="13" s="1"/>
  <c r="K316" i="13"/>
  <c r="BH317" i="13"/>
  <c r="AR317" i="13" l="1"/>
  <c r="AS317" i="13"/>
  <c r="N316" i="13"/>
  <c r="P316" i="13"/>
  <c r="O316" i="13"/>
  <c r="J428" i="12"/>
  <c r="BX317" i="13"/>
  <c r="BW317" i="13"/>
  <c r="BP317" i="13"/>
  <c r="BO317" i="13"/>
  <c r="BN317" i="13"/>
  <c r="BY317" i="13"/>
  <c r="F527" i="7"/>
  <c r="H528" i="7" s="1"/>
  <c r="M317" i="13"/>
  <c r="S317" i="13"/>
  <c r="P317" i="13" l="1"/>
  <c r="G528" i="7"/>
  <c r="K528" i="7"/>
  <c r="I528" i="7"/>
  <c r="L528" i="7" s="1"/>
  <c r="G428" i="12" s="1"/>
  <c r="H428" i="12" s="1"/>
  <c r="I428" i="12" s="1"/>
  <c r="J528" i="7"/>
  <c r="BB317" i="13"/>
  <c r="BE317" i="13" s="1"/>
  <c r="AB318" i="13"/>
  <c r="AU317" i="13"/>
  <c r="AI318" i="13" s="1"/>
  <c r="H317" i="13"/>
  <c r="BD317" i="13"/>
  <c r="AT318" i="13" s="1"/>
  <c r="BJ317" i="13"/>
  <c r="I317" i="13"/>
  <c r="AV317" i="13"/>
  <c r="AJ318" i="13" s="1"/>
  <c r="BK317" i="13" l="1"/>
  <c r="AR318" i="13"/>
  <c r="AU318" i="13" s="1"/>
  <c r="AI319" i="13" s="1"/>
  <c r="J429" i="12"/>
  <c r="BY318" i="13"/>
  <c r="BX318" i="13"/>
  <c r="BW318" i="13"/>
  <c r="BP318" i="13"/>
  <c r="BO318" i="13"/>
  <c r="BN318" i="13"/>
  <c r="Q317" i="13"/>
  <c r="Z318" i="13" s="1"/>
  <c r="BH318" i="13"/>
  <c r="K317" i="13"/>
  <c r="H318" i="13"/>
  <c r="BG317" i="13"/>
  <c r="BC317" i="13"/>
  <c r="BF317" i="13" s="1"/>
  <c r="BI317" i="13"/>
  <c r="L317" i="13"/>
  <c r="R317" i="13"/>
  <c r="AA318" i="13" s="1"/>
  <c r="BA317" i="13"/>
  <c r="AS318" i="13" l="1"/>
  <c r="O317" i="13"/>
  <c r="N317" i="13"/>
  <c r="BC318" i="13"/>
  <c r="BF318" i="13" s="1"/>
  <c r="BI318" i="13"/>
  <c r="K318" i="13"/>
  <c r="Q318" i="13"/>
  <c r="Z319" i="13" s="1"/>
  <c r="AW318" i="13"/>
  <c r="AK319" i="13" s="1"/>
  <c r="J318" i="13"/>
  <c r="BB318" i="13"/>
  <c r="BE318" i="13" s="1"/>
  <c r="AV318" i="13"/>
  <c r="AJ319" i="13" s="1"/>
  <c r="I318" i="13"/>
  <c r="BK318" i="13" s="1"/>
  <c r="F528" i="7"/>
  <c r="AS319" i="13" l="1"/>
  <c r="AV319" i="13" s="1"/>
  <c r="AJ320" i="13" s="1"/>
  <c r="AR319" i="13"/>
  <c r="H319" i="13" s="1"/>
  <c r="N318" i="13"/>
  <c r="BH319" i="13"/>
  <c r="BD318" i="13"/>
  <c r="BG318" i="13" s="1"/>
  <c r="BJ318" i="13"/>
  <c r="R318" i="13"/>
  <c r="AA319" i="13" s="1"/>
  <c r="L318" i="13"/>
  <c r="BA318" i="13"/>
  <c r="I529" i="7"/>
  <c r="J529" i="7"/>
  <c r="K529" i="7"/>
  <c r="H529" i="7"/>
  <c r="G529" i="7"/>
  <c r="AU319" i="13"/>
  <c r="AI320" i="13" s="1"/>
  <c r="M318" i="13"/>
  <c r="S318" i="13"/>
  <c r="AB319" i="13" s="1"/>
  <c r="AT319" i="13" l="1"/>
  <c r="AW319" i="13" s="1"/>
  <c r="AK320" i="13" s="1"/>
  <c r="I319" i="13"/>
  <c r="BJ319" i="13"/>
  <c r="P318" i="13"/>
  <c r="O318" i="13"/>
  <c r="BC319" i="13"/>
  <c r="BF319" i="13" s="1"/>
  <c r="BI319" i="13"/>
  <c r="BD319" i="13"/>
  <c r="J319" i="13"/>
  <c r="F529" i="7"/>
  <c r="J530" i="7" s="1"/>
  <c r="K319" i="13"/>
  <c r="Q319" i="13"/>
  <c r="Z320" i="13" s="1"/>
  <c r="BA319" i="13"/>
  <c r="BB319" i="13"/>
  <c r="BE319" i="13" s="1"/>
  <c r="L529" i="7"/>
  <c r="G429" i="12" s="1"/>
  <c r="H429" i="12" s="1"/>
  <c r="I429" i="12" s="1"/>
  <c r="BK319" i="13" l="1"/>
  <c r="R319" i="13"/>
  <c r="AA320" i="13" s="1"/>
  <c r="L319" i="13"/>
  <c r="BG319" i="13"/>
  <c r="N319" i="13"/>
  <c r="O319" i="13"/>
  <c r="J430" i="12"/>
  <c r="BN319" i="13"/>
  <c r="AR320" i="13" s="1"/>
  <c r="BY319" i="13"/>
  <c r="BX319" i="13"/>
  <c r="BW319" i="13"/>
  <c r="BP319" i="13"/>
  <c r="AT320" i="13" s="1"/>
  <c r="BO319" i="13"/>
  <c r="AS320" i="13" s="1"/>
  <c r="I530" i="7"/>
  <c r="H530" i="7"/>
  <c r="M319" i="13"/>
  <c r="S319" i="13"/>
  <c r="AB320" i="13" s="1"/>
  <c r="F530" i="7" s="1"/>
  <c r="BH320" i="13"/>
  <c r="G530" i="7"/>
  <c r="K530" i="7"/>
  <c r="AU320" i="13" l="1"/>
  <c r="AI321" i="13" s="1"/>
  <c r="AV320" i="13"/>
  <c r="AJ321" i="13" s="1"/>
  <c r="P319" i="13"/>
  <c r="AW320" i="13"/>
  <c r="AK321" i="13" s="1"/>
  <c r="J320" i="13"/>
  <c r="M320" i="13" s="1"/>
  <c r="K531" i="7"/>
  <c r="I531" i="7"/>
  <c r="L530" i="7"/>
  <c r="G430" i="12" s="1"/>
  <c r="H430" i="12" s="1"/>
  <c r="I430" i="12" s="1"/>
  <c r="H531" i="7"/>
  <c r="G531" i="7"/>
  <c r="J531" i="7"/>
  <c r="S320" i="13" l="1"/>
  <c r="I320" i="13"/>
  <c r="H320" i="13"/>
  <c r="P320" i="13"/>
  <c r="J431" i="12"/>
  <c r="BP320" i="13"/>
  <c r="AT321" i="13" s="1"/>
  <c r="BO320" i="13"/>
  <c r="AS321" i="13" s="1"/>
  <c r="BN320" i="13"/>
  <c r="BY320" i="13"/>
  <c r="BX320" i="13"/>
  <c r="BW320" i="13"/>
  <c r="AB321" i="13"/>
  <c r="BD320" i="13"/>
  <c r="BJ320" i="13"/>
  <c r="BA320" i="13"/>
  <c r="BB320" i="13"/>
  <c r="L531" i="7"/>
  <c r="G431" i="12" s="1"/>
  <c r="H431" i="12" s="1"/>
  <c r="I431" i="12" s="1"/>
  <c r="BC320" i="13"/>
  <c r="BI320" i="13"/>
  <c r="BK320" i="13" l="1"/>
  <c r="BH321" i="13" s="1"/>
  <c r="AR321" i="13"/>
  <c r="R320" i="13"/>
  <c r="AA321" i="13" s="1"/>
  <c r="L320" i="13"/>
  <c r="K320" i="13"/>
  <c r="Q320" i="13"/>
  <c r="Z321" i="13" s="1"/>
  <c r="F531" i="7" s="1"/>
  <c r="N320" i="13"/>
  <c r="J432" i="12"/>
  <c r="BX321" i="13"/>
  <c r="BW321" i="13"/>
  <c r="BP321" i="13"/>
  <c r="BO321" i="13"/>
  <c r="BN321" i="13"/>
  <c r="BY321" i="13"/>
  <c r="BE320" i="13"/>
  <c r="BG320" i="13"/>
  <c r="BF320" i="13"/>
  <c r="I532" i="7" l="1"/>
  <c r="K532" i="7"/>
  <c r="G532" i="7"/>
  <c r="H532" i="7"/>
  <c r="J532" i="7"/>
  <c r="O320" i="13"/>
  <c r="I321" i="13"/>
  <c r="AV321" i="13"/>
  <c r="AJ322" i="13" s="1"/>
  <c r="BB321" i="13"/>
  <c r="BE321" i="13" s="1"/>
  <c r="BA321" i="13"/>
  <c r="AW321" i="13"/>
  <c r="AK322" i="13" s="1"/>
  <c r="J321" i="13"/>
  <c r="AU321" i="13"/>
  <c r="AI322" i="13" s="1"/>
  <c r="AR322" i="13" s="1"/>
  <c r="H321" i="13"/>
  <c r="BK321" i="13" l="1"/>
  <c r="L532" i="7"/>
  <c r="G432" i="12" s="1"/>
  <c r="H432" i="12" s="1"/>
  <c r="I432" i="12" s="1"/>
  <c r="BN322" i="13" s="1"/>
  <c r="M321" i="13"/>
  <c r="S321" i="13"/>
  <c r="AB322" i="13" s="1"/>
  <c r="BC321" i="13"/>
  <c r="BF321" i="13" s="1"/>
  <c r="BI321" i="13"/>
  <c r="BD321" i="13"/>
  <c r="BG321" i="13" s="1"/>
  <c r="BJ321" i="13"/>
  <c r="Q321" i="13"/>
  <c r="Z322" i="13" s="1"/>
  <c r="K321" i="13"/>
  <c r="BH322" i="13"/>
  <c r="L321" i="13"/>
  <c r="R321" i="13"/>
  <c r="AA322" i="13" s="1"/>
  <c r="AS322" i="13" l="1"/>
  <c r="AT322" i="13"/>
  <c r="BO322" i="13"/>
  <c r="BW322" i="13"/>
  <c r="F532" i="7"/>
  <c r="G533" i="7" s="1"/>
  <c r="BP322" i="13"/>
  <c r="BX322" i="13"/>
  <c r="BY322" i="13"/>
  <c r="J433" i="12"/>
  <c r="P321" i="13"/>
  <c r="N321" i="13"/>
  <c r="O321" i="13"/>
  <c r="BB322" i="13"/>
  <c r="BE322" i="13" s="1"/>
  <c r="H322" i="13"/>
  <c r="AU322" i="13"/>
  <c r="AI323" i="13" s="1"/>
  <c r="J533" i="7" l="1"/>
  <c r="H533" i="7"/>
  <c r="AR323" i="13"/>
  <c r="AU323" i="13" s="1"/>
  <c r="AI324" i="13" s="1"/>
  <c r="I533" i="7"/>
  <c r="K533" i="7"/>
  <c r="Q322" i="13"/>
  <c r="Z323" i="13" s="1"/>
  <c r="K322" i="13"/>
  <c r="I322" i="13"/>
  <c r="AV322" i="13"/>
  <c r="AJ323" i="13" s="1"/>
  <c r="AW322" i="13"/>
  <c r="AK323" i="13" s="1"/>
  <c r="J322" i="13"/>
  <c r="BK322" i="13" l="1"/>
  <c r="L533" i="7"/>
  <c r="G433" i="12" s="1"/>
  <c r="H433" i="12" s="1"/>
  <c r="I433" i="12" s="1"/>
  <c r="H323" i="13"/>
  <c r="N322" i="13"/>
  <c r="J434" i="12"/>
  <c r="BN323" i="13"/>
  <c r="BY323" i="13"/>
  <c r="BX323" i="13"/>
  <c r="BW323" i="13"/>
  <c r="BP323" i="13"/>
  <c r="BO323" i="13"/>
  <c r="BD322" i="13"/>
  <c r="BG322" i="13" s="1"/>
  <c r="BJ322" i="13"/>
  <c r="M322" i="13"/>
  <c r="S322" i="13"/>
  <c r="AB323" i="13" s="1"/>
  <c r="R322" i="13"/>
  <c r="AA323" i="13" s="1"/>
  <c r="L322" i="13"/>
  <c r="BH323" i="13"/>
  <c r="K323" i="13"/>
  <c r="Q323" i="13"/>
  <c r="Z324" i="13" s="1"/>
  <c r="BC322" i="13"/>
  <c r="BF322" i="13" s="1"/>
  <c r="BI322" i="13"/>
  <c r="BA322" i="13"/>
  <c r="F533" i="7" l="1"/>
  <c r="G534" i="7" s="1"/>
  <c r="AS323" i="13"/>
  <c r="AT323" i="13"/>
  <c r="J323" i="13" s="1"/>
  <c r="O322" i="13"/>
  <c r="P322" i="13"/>
  <c r="N323" i="13"/>
  <c r="H534" i="7"/>
  <c r="I534" i="7"/>
  <c r="K534" i="7"/>
  <c r="BB323" i="13"/>
  <c r="AR324" i="13" s="1"/>
  <c r="J534" i="7" l="1"/>
  <c r="AW323" i="13"/>
  <c r="AK324" i="13" s="1"/>
  <c r="BC323" i="13"/>
  <c r="BF323" i="13" s="1"/>
  <c r="BI323" i="13"/>
  <c r="I323" i="13"/>
  <c r="BK323" i="13" s="1"/>
  <c r="AV323" i="13"/>
  <c r="AJ324" i="13" s="1"/>
  <c r="AS324" i="13" s="1"/>
  <c r="M323" i="13"/>
  <c r="S323" i="13"/>
  <c r="AB324" i="13" s="1"/>
  <c r="L534" i="7"/>
  <c r="G434" i="12" s="1"/>
  <c r="H434" i="12" s="1"/>
  <c r="I434" i="12" s="1"/>
  <c r="BE323" i="13"/>
  <c r="BD323" i="13"/>
  <c r="BG323" i="13" s="1"/>
  <c r="BJ323" i="13"/>
  <c r="BA323" i="13"/>
  <c r="AT324" i="13" l="1"/>
  <c r="P323" i="13"/>
  <c r="J435" i="12"/>
  <c r="BP324" i="13"/>
  <c r="BO324" i="13"/>
  <c r="BN324" i="13"/>
  <c r="BY324" i="13"/>
  <c r="BX324" i="13"/>
  <c r="BW324" i="13"/>
  <c r="I324" i="13"/>
  <c r="AV324" i="13"/>
  <c r="AJ325" i="13" s="1"/>
  <c r="H324" i="13"/>
  <c r="AU324" i="13"/>
  <c r="AI325" i="13" s="1"/>
  <c r="L323" i="13"/>
  <c r="R323" i="13"/>
  <c r="AA324" i="13" s="1"/>
  <c r="F534" i="7" s="1"/>
  <c r="BH324" i="13"/>
  <c r="O323" i="13" l="1"/>
  <c r="J324" i="13"/>
  <c r="AW324" i="13"/>
  <c r="AK325" i="13" s="1"/>
  <c r="K324" i="13"/>
  <c r="Q324" i="13"/>
  <c r="Z325" i="13" s="1"/>
  <c r="J535" i="7"/>
  <c r="I535" i="7"/>
  <c r="G535" i="7"/>
  <c r="H535" i="7"/>
  <c r="K535" i="7"/>
  <c r="R324" i="13"/>
  <c r="L324" i="13"/>
  <c r="BK324" i="13" l="1"/>
  <c r="BH325" i="13" s="1"/>
  <c r="O324" i="13"/>
  <c r="N324" i="13"/>
  <c r="BC324" i="13"/>
  <c r="AS325" i="13" s="1"/>
  <c r="BI324" i="13"/>
  <c r="BD324" i="13"/>
  <c r="BG324" i="13" s="1"/>
  <c r="BJ324" i="13"/>
  <c r="BB324" i="13"/>
  <c r="AR325" i="13" s="1"/>
  <c r="BA324" i="13"/>
  <c r="L535" i="7"/>
  <c r="G435" i="12" s="1"/>
  <c r="H435" i="12" s="1"/>
  <c r="I435" i="12" s="1"/>
  <c r="AA325" i="13"/>
  <c r="S324" i="13"/>
  <c r="AB325" i="13" s="1"/>
  <c r="M324" i="13"/>
  <c r="AT325" i="13" l="1"/>
  <c r="P324" i="13"/>
  <c r="J436" i="12"/>
  <c r="BX325" i="13"/>
  <c r="BW325" i="13"/>
  <c r="BP325" i="13"/>
  <c r="BO325" i="13"/>
  <c r="BN325" i="13"/>
  <c r="BY325" i="13"/>
  <c r="F535" i="7"/>
  <c r="H536" i="7" s="1"/>
  <c r="J325" i="13"/>
  <c r="AW325" i="13"/>
  <c r="AK326" i="13" s="1"/>
  <c r="BF324" i="13"/>
  <c r="BE324" i="13"/>
  <c r="J536" i="7" l="1"/>
  <c r="G536" i="7"/>
  <c r="K536" i="7"/>
  <c r="I536" i="7"/>
  <c r="S325" i="13"/>
  <c r="AB326" i="13" s="1"/>
  <c r="M325" i="13"/>
  <c r="H325" i="13"/>
  <c r="AU325" i="13"/>
  <c r="AI326" i="13" s="1"/>
  <c r="BD325" i="13"/>
  <c r="BG325" i="13" s="1"/>
  <c r="BJ325" i="13"/>
  <c r="AV325" i="13"/>
  <c r="AJ326" i="13" s="1"/>
  <c r="I325" i="13"/>
  <c r="BK325" i="13" l="1"/>
  <c r="AT326" i="13"/>
  <c r="P325" i="13"/>
  <c r="L536" i="7"/>
  <c r="G436" i="12" s="1"/>
  <c r="H436" i="12" s="1"/>
  <c r="I436" i="12" s="1"/>
  <c r="J437" i="12" s="1"/>
  <c r="Q325" i="13"/>
  <c r="Z326" i="13" s="1"/>
  <c r="K325" i="13"/>
  <c r="BH326" i="13"/>
  <c r="BA325" i="13"/>
  <c r="BB325" i="13"/>
  <c r="BE325" i="13" s="1"/>
  <c r="BC325" i="13"/>
  <c r="BF325" i="13" s="1"/>
  <c r="BI325" i="13"/>
  <c r="L325" i="13"/>
  <c r="R325" i="13"/>
  <c r="AA326" i="13" s="1"/>
  <c r="AR326" i="13" l="1"/>
  <c r="AS326" i="13"/>
  <c r="AV326" i="13" s="1"/>
  <c r="AJ327" i="13" s="1"/>
  <c r="BN326" i="13"/>
  <c r="N325" i="13"/>
  <c r="O325" i="13"/>
  <c r="BO326" i="13"/>
  <c r="BW326" i="13"/>
  <c r="BP326" i="13"/>
  <c r="BX326" i="13"/>
  <c r="BY326" i="13"/>
  <c r="AW326" i="13"/>
  <c r="AK327" i="13" s="1"/>
  <c r="J326" i="13"/>
  <c r="F536" i="7"/>
  <c r="I326" i="13" l="1"/>
  <c r="G537" i="7"/>
  <c r="K537" i="7"/>
  <c r="H537" i="7"/>
  <c r="I537" i="7"/>
  <c r="J537" i="7"/>
  <c r="BC326" i="13"/>
  <c r="BF326" i="13" s="1"/>
  <c r="BI326" i="13"/>
  <c r="L326" i="13"/>
  <c r="R326" i="13"/>
  <c r="AA327" i="13" s="1"/>
  <c r="BD326" i="13"/>
  <c r="BG326" i="13" s="1"/>
  <c r="BJ326" i="13"/>
  <c r="M326" i="13"/>
  <c r="S326" i="13"/>
  <c r="AB327" i="13" s="1"/>
  <c r="H326" i="13"/>
  <c r="BK326" i="13" s="1"/>
  <c r="AU326" i="13"/>
  <c r="AI327" i="13" s="1"/>
  <c r="AS327" i="13" l="1"/>
  <c r="AT327" i="13"/>
  <c r="AW327" i="13" s="1"/>
  <c r="AK328" i="13" s="1"/>
  <c r="O326" i="13"/>
  <c r="P326" i="13"/>
  <c r="BA326" i="13"/>
  <c r="BB326" i="13"/>
  <c r="BE326" i="13" s="1"/>
  <c r="L537" i="7"/>
  <c r="G437" i="12" s="1"/>
  <c r="H437" i="12" s="1"/>
  <c r="I437" i="12" s="1"/>
  <c r="Q326" i="13"/>
  <c r="Z327" i="13" s="1"/>
  <c r="F537" i="7" s="1"/>
  <c r="H538" i="7" s="1"/>
  <c r="K326" i="13"/>
  <c r="BH327" i="13"/>
  <c r="AR327" i="13" l="1"/>
  <c r="J327" i="13"/>
  <c r="N326" i="13"/>
  <c r="J438" i="12"/>
  <c r="BN327" i="13"/>
  <c r="BY327" i="13"/>
  <c r="BX327" i="13"/>
  <c r="BW327" i="13"/>
  <c r="BP327" i="13"/>
  <c r="BO327" i="13"/>
  <c r="M327" i="13"/>
  <c r="S327" i="13"/>
  <c r="AB328" i="13" s="1"/>
  <c r="I538" i="7"/>
  <c r="AV327" i="13"/>
  <c r="AJ328" i="13" s="1"/>
  <c r="I327" i="13"/>
  <c r="G538" i="7"/>
  <c r="K538" i="7"/>
  <c r="J538" i="7"/>
  <c r="P327" i="13" l="1"/>
  <c r="L538" i="7"/>
  <c r="G438" i="12" s="1"/>
  <c r="H438" i="12" s="1"/>
  <c r="I438" i="12" s="1"/>
  <c r="R327" i="13"/>
  <c r="AA328" i="13" s="1"/>
  <c r="L327" i="13"/>
  <c r="BD327" i="13"/>
  <c r="AT328" i="13" s="1"/>
  <c r="BJ327" i="13"/>
  <c r="H327" i="13"/>
  <c r="BK327" i="13" s="1"/>
  <c r="AU327" i="13"/>
  <c r="AI328" i="13" s="1"/>
  <c r="BC327" i="13"/>
  <c r="BF327" i="13" s="1"/>
  <c r="BI327" i="13"/>
  <c r="AS328" i="13" l="1"/>
  <c r="O327" i="13"/>
  <c r="J439" i="12"/>
  <c r="BP328" i="13"/>
  <c r="BO328" i="13"/>
  <c r="BN328" i="13"/>
  <c r="BY328" i="13"/>
  <c r="BX328" i="13"/>
  <c r="BW328" i="13"/>
  <c r="BB327" i="13"/>
  <c r="BE327" i="13" s="1"/>
  <c r="BA327" i="13"/>
  <c r="AV328" i="13"/>
  <c r="AJ329" i="13" s="1"/>
  <c r="I328" i="13"/>
  <c r="BH328" i="13"/>
  <c r="Q327" i="13"/>
  <c r="Z328" i="13" s="1"/>
  <c r="F538" i="7" s="1"/>
  <c r="K327" i="13"/>
  <c r="BG327" i="13"/>
  <c r="AR328" i="13" l="1"/>
  <c r="AU328" i="13" s="1"/>
  <c r="AI329" i="13" s="1"/>
  <c r="N327" i="13"/>
  <c r="R328" i="13"/>
  <c r="AA329" i="13" s="1"/>
  <c r="L328" i="13"/>
  <c r="AW328" i="13"/>
  <c r="AK329" i="13" s="1"/>
  <c r="J328" i="13"/>
  <c r="H328" i="13"/>
  <c r="BK328" i="13" s="1"/>
  <c r="H539" i="7"/>
  <c r="K539" i="7"/>
  <c r="I539" i="7"/>
  <c r="J539" i="7"/>
  <c r="G539" i="7"/>
  <c r="O328" i="13" l="1"/>
  <c r="BH329" i="13"/>
  <c r="Q328" i="13"/>
  <c r="Z329" i="13" s="1"/>
  <c r="K328" i="13"/>
  <c r="M328" i="13"/>
  <c r="S328" i="13"/>
  <c r="AB329" i="13" s="1"/>
  <c r="L539" i="7"/>
  <c r="G439" i="12" s="1"/>
  <c r="H439" i="12" s="1"/>
  <c r="I439" i="12" s="1"/>
  <c r="BD328" i="13"/>
  <c r="BG328" i="13" s="1"/>
  <c r="BJ328" i="13"/>
  <c r="BB328" i="13"/>
  <c r="BE328" i="13" s="1"/>
  <c r="BA328" i="13"/>
  <c r="BC328" i="13"/>
  <c r="AS329" i="13" s="1"/>
  <c r="BI328" i="13"/>
  <c r="AT329" i="13" l="1"/>
  <c r="AR329" i="13"/>
  <c r="P328" i="13"/>
  <c r="N328" i="13"/>
  <c r="J440" i="12"/>
  <c r="BX329" i="13"/>
  <c r="BW329" i="13"/>
  <c r="BP329" i="13"/>
  <c r="BO329" i="13"/>
  <c r="BN329" i="13"/>
  <c r="BY329" i="13"/>
  <c r="BF328" i="13"/>
  <c r="F539" i="7"/>
  <c r="BC329" i="13" l="1"/>
  <c r="BF329" i="13" s="1"/>
  <c r="BI329" i="13"/>
  <c r="J329" i="13"/>
  <c r="AW329" i="13"/>
  <c r="AK330" i="13" s="1"/>
  <c r="J540" i="7"/>
  <c r="I540" i="7"/>
  <c r="K540" i="7"/>
  <c r="H540" i="7"/>
  <c r="G540" i="7"/>
  <c r="I329" i="13"/>
  <c r="AV329" i="13"/>
  <c r="AJ330" i="13" s="1"/>
  <c r="AS330" i="13" s="1"/>
  <c r="H329" i="13"/>
  <c r="BK329" i="13" s="1"/>
  <c r="AU329" i="13"/>
  <c r="AI330" i="13" s="1"/>
  <c r="BD329" i="13" l="1"/>
  <c r="BG329" i="13" s="1"/>
  <c r="BJ329" i="13"/>
  <c r="BH330" i="13"/>
  <c r="K329" i="13"/>
  <c r="Q329" i="13"/>
  <c r="Z330" i="13" s="1"/>
  <c r="I330" i="13"/>
  <c r="AV330" i="13"/>
  <c r="AJ331" i="13" s="1"/>
  <c r="L329" i="13"/>
  <c r="R329" i="13"/>
  <c r="AA330" i="13" s="1"/>
  <c r="M329" i="13"/>
  <c r="S329" i="13"/>
  <c r="AB330" i="13" s="1"/>
  <c r="L540" i="7"/>
  <c r="G440" i="12" s="1"/>
  <c r="H440" i="12" s="1"/>
  <c r="I440" i="12" s="1"/>
  <c r="BA329" i="13"/>
  <c r="BB329" i="13"/>
  <c r="BE329" i="13" s="1"/>
  <c r="AT330" i="13" l="1"/>
  <c r="J330" i="13" s="1"/>
  <c r="AR330" i="13"/>
  <c r="O329" i="13"/>
  <c r="F540" i="7"/>
  <c r="K541" i="7" s="1"/>
  <c r="N329" i="13"/>
  <c r="P329" i="13"/>
  <c r="J441" i="12"/>
  <c r="BY330" i="13"/>
  <c r="BX330" i="13"/>
  <c r="BW330" i="13"/>
  <c r="BP330" i="13"/>
  <c r="BO330" i="13"/>
  <c r="AS331" i="13" s="1"/>
  <c r="BN330" i="13"/>
  <c r="AW330" i="13"/>
  <c r="AK331" i="13" s="1"/>
  <c r="BC330" i="13"/>
  <c r="BF330" i="13" s="1"/>
  <c r="BI330" i="13"/>
  <c r="R330" i="13"/>
  <c r="AA331" i="13" s="1"/>
  <c r="L330" i="13"/>
  <c r="G541" i="7" l="1"/>
  <c r="H541" i="7"/>
  <c r="J541" i="7"/>
  <c r="I541" i="7"/>
  <c r="O330" i="13"/>
  <c r="H330" i="13"/>
  <c r="BK330" i="13" s="1"/>
  <c r="AU330" i="13"/>
  <c r="AI331" i="13" s="1"/>
  <c r="BD330" i="13"/>
  <c r="BG330" i="13" s="1"/>
  <c r="BJ330" i="13"/>
  <c r="M330" i="13"/>
  <c r="S330" i="13"/>
  <c r="AB331" i="13" s="1"/>
  <c r="L541" i="7" l="1"/>
  <c r="G441" i="12" s="1"/>
  <c r="H441" i="12" s="1"/>
  <c r="I441" i="12" s="1"/>
  <c r="BO331" i="13" s="1"/>
  <c r="AT331" i="13"/>
  <c r="P330" i="13"/>
  <c r="AV331" i="13"/>
  <c r="AJ332" i="13" s="1"/>
  <c r="I331" i="13"/>
  <c r="AW331" i="13"/>
  <c r="AK332" i="13" s="1"/>
  <c r="J331" i="13"/>
  <c r="BA330" i="13"/>
  <c r="BB330" i="13"/>
  <c r="BE330" i="13" s="1"/>
  <c r="Q330" i="13"/>
  <c r="Z331" i="13" s="1"/>
  <c r="F541" i="7" s="1"/>
  <c r="K330" i="13"/>
  <c r="BH331" i="13"/>
  <c r="BP331" i="13" l="1"/>
  <c r="BX331" i="13"/>
  <c r="BN331" i="13"/>
  <c r="BW331" i="13"/>
  <c r="J442" i="12"/>
  <c r="BY331" i="13"/>
  <c r="AR331" i="13"/>
  <c r="H331" i="13" s="1"/>
  <c r="BK331" i="13" s="1"/>
  <c r="N330" i="13"/>
  <c r="S331" i="13"/>
  <c r="AB332" i="13" s="1"/>
  <c r="M331" i="13"/>
  <c r="R331" i="13"/>
  <c r="AA332" i="13" s="1"/>
  <c r="L331" i="13"/>
  <c r="H542" i="7"/>
  <c r="I542" i="7"/>
  <c r="J542" i="7"/>
  <c r="K542" i="7"/>
  <c r="G542" i="7"/>
  <c r="AU331" i="13" l="1"/>
  <c r="AI332" i="13" s="1"/>
  <c r="P331" i="13"/>
  <c r="O331" i="13"/>
  <c r="BA331" i="13"/>
  <c r="BB331" i="13"/>
  <c r="BE331" i="13" s="1"/>
  <c r="BD331" i="13"/>
  <c r="AT332" i="13" s="1"/>
  <c r="BJ331" i="13"/>
  <c r="L542" i="7"/>
  <c r="G442" i="12" s="1"/>
  <c r="H442" i="12" s="1"/>
  <c r="I442" i="12" s="1"/>
  <c r="BC331" i="13"/>
  <c r="AS332" i="13" s="1"/>
  <c r="BI331" i="13"/>
  <c r="K331" i="13"/>
  <c r="BH332" i="13"/>
  <c r="Q331" i="13"/>
  <c r="Z332" i="13" s="1"/>
  <c r="F542" i="7" s="1"/>
  <c r="H543" i="7" s="1"/>
  <c r="AR332" i="13" l="1"/>
  <c r="N331" i="13"/>
  <c r="J443" i="12"/>
  <c r="BP332" i="13"/>
  <c r="BO332" i="13"/>
  <c r="BN332" i="13"/>
  <c r="BY332" i="13"/>
  <c r="BX332" i="13"/>
  <c r="BW332" i="13"/>
  <c r="BF331" i="13"/>
  <c r="G543" i="7"/>
  <c r="K543" i="7"/>
  <c r="I543" i="7"/>
  <c r="BG331" i="13"/>
  <c r="J543" i="7"/>
  <c r="AU332" i="13" l="1"/>
  <c r="AI333" i="13" s="1"/>
  <c r="H332" i="13"/>
  <c r="L543" i="7"/>
  <c r="G443" i="12" s="1"/>
  <c r="H443" i="12" s="1"/>
  <c r="I443" i="12" s="1"/>
  <c r="J332" i="13"/>
  <c r="AW332" i="13"/>
  <c r="AK333" i="13" s="1"/>
  <c r="I332" i="13"/>
  <c r="AV332" i="13"/>
  <c r="AJ333" i="13" s="1"/>
  <c r="BK332" i="13" l="1"/>
  <c r="J444" i="12"/>
  <c r="BX333" i="13"/>
  <c r="BW333" i="13"/>
  <c r="BP333" i="13"/>
  <c r="BO333" i="13"/>
  <c r="BN333" i="13"/>
  <c r="BY333" i="13"/>
  <c r="M332" i="13"/>
  <c r="S332" i="13"/>
  <c r="AB333" i="13" s="1"/>
  <c r="BC332" i="13"/>
  <c r="BF332" i="13" s="1"/>
  <c r="BI332" i="13"/>
  <c r="BB332" i="13"/>
  <c r="BE332" i="13" s="1"/>
  <c r="BA332" i="13"/>
  <c r="L332" i="13"/>
  <c r="R332" i="13"/>
  <c r="AA333" i="13" s="1"/>
  <c r="BH333" i="13"/>
  <c r="Q332" i="13"/>
  <c r="Z333" i="13" s="1"/>
  <c r="K332" i="13"/>
  <c r="BD332" i="13"/>
  <c r="BG332" i="13" s="1"/>
  <c r="BJ332" i="13"/>
  <c r="AR333" i="13" l="1"/>
  <c r="AU333" i="13" s="1"/>
  <c r="AI334" i="13" s="1"/>
  <c r="AT333" i="13"/>
  <c r="AS333" i="13"/>
  <c r="I333" i="13" s="1"/>
  <c r="P332" i="13"/>
  <c r="O332" i="13"/>
  <c r="N332" i="13"/>
  <c r="F543" i="7"/>
  <c r="K544" i="7" s="1"/>
  <c r="H333" i="13" l="1"/>
  <c r="AV333" i="13"/>
  <c r="AJ334" i="13" s="1"/>
  <c r="H544" i="7"/>
  <c r="I544" i="7"/>
  <c r="G544" i="7"/>
  <c r="J544" i="7"/>
  <c r="Q333" i="13"/>
  <c r="Z334" i="13" s="1"/>
  <c r="K333" i="13"/>
  <c r="BB333" i="13"/>
  <c r="BE333" i="13" s="1"/>
  <c r="AW333" i="13"/>
  <c r="AK334" i="13" s="1"/>
  <c r="J333" i="13"/>
  <c r="BC333" i="13"/>
  <c r="BF333" i="13" s="1"/>
  <c r="BI333" i="13"/>
  <c r="R333" i="13"/>
  <c r="AA334" i="13" s="1"/>
  <c r="L333" i="13"/>
  <c r="BK333" i="13" l="1"/>
  <c r="BH334" i="13" s="1"/>
  <c r="AR334" i="13"/>
  <c r="AS334" i="13"/>
  <c r="I334" i="13" s="1"/>
  <c r="L544" i="7"/>
  <c r="G444" i="12" s="1"/>
  <c r="H444" i="12" s="1"/>
  <c r="I444" i="12" s="1"/>
  <c r="BP334" i="13" s="1"/>
  <c r="N333" i="13"/>
  <c r="O333" i="13"/>
  <c r="AU334" i="13"/>
  <c r="AI335" i="13" s="1"/>
  <c r="BD333" i="13"/>
  <c r="BG333" i="13" s="1"/>
  <c r="BJ333" i="13"/>
  <c r="BA333" i="13"/>
  <c r="M333" i="13"/>
  <c r="S333" i="13"/>
  <c r="AB334" i="13" s="1"/>
  <c r="F544" i="7" s="1"/>
  <c r="AT334" i="13" l="1"/>
  <c r="BN334" i="13"/>
  <c r="J445" i="12"/>
  <c r="BW334" i="13"/>
  <c r="BO334" i="13"/>
  <c r="AV334" i="13"/>
  <c r="AJ335" i="13" s="1"/>
  <c r="BX334" i="13"/>
  <c r="BY334" i="13"/>
  <c r="BJ334" i="13"/>
  <c r="P333" i="13"/>
  <c r="H334" i="13"/>
  <c r="BD334" i="13"/>
  <c r="K545" i="7"/>
  <c r="I545" i="7"/>
  <c r="G545" i="7"/>
  <c r="H545" i="7"/>
  <c r="J545" i="7"/>
  <c r="R334" i="13"/>
  <c r="AA335" i="13" s="1"/>
  <c r="L334" i="13"/>
  <c r="BB334" i="13"/>
  <c r="BE334" i="13" s="1"/>
  <c r="BA334" i="13"/>
  <c r="BC334" i="13"/>
  <c r="BF334" i="13" s="1"/>
  <c r="BI334" i="13"/>
  <c r="Q334" i="13" l="1"/>
  <c r="Z335" i="13" s="1"/>
  <c r="AS335" i="13"/>
  <c r="AR335" i="13"/>
  <c r="AU335" i="13" s="1"/>
  <c r="AI336" i="13" s="1"/>
  <c r="BG334" i="13"/>
  <c r="K334" i="13"/>
  <c r="N334" i="13" s="1"/>
  <c r="J334" i="13"/>
  <c r="S334" i="13" s="1"/>
  <c r="AB335" i="13" s="1"/>
  <c r="F545" i="7" s="1"/>
  <c r="AW334" i="13"/>
  <c r="AK335" i="13" s="1"/>
  <c r="AT335" i="13" s="1"/>
  <c r="O334" i="13"/>
  <c r="L545" i="7"/>
  <c r="G445" i="12" s="1"/>
  <c r="H445" i="12" s="1"/>
  <c r="I445" i="12" s="1"/>
  <c r="BK334" i="13" l="1"/>
  <c r="BH335" i="13"/>
  <c r="M334" i="13"/>
  <c r="J335" i="13"/>
  <c r="H335" i="13"/>
  <c r="P334" i="13"/>
  <c r="J446" i="12"/>
  <c r="BN335" i="13"/>
  <c r="AR336" i="13" s="1"/>
  <c r="BY335" i="13"/>
  <c r="BX335" i="13"/>
  <c r="BW335" i="13"/>
  <c r="BP335" i="13"/>
  <c r="BO335" i="13"/>
  <c r="BB335" i="13"/>
  <c r="BE335" i="13" s="1"/>
  <c r="H546" i="7"/>
  <c r="G546" i="7"/>
  <c r="I546" i="7"/>
  <c r="K546" i="7"/>
  <c r="J546" i="7"/>
  <c r="AV335" i="13"/>
  <c r="AJ336" i="13" s="1"/>
  <c r="I335" i="13"/>
  <c r="Q335" i="13"/>
  <c r="Z336" i="13" s="1"/>
  <c r="K335" i="13"/>
  <c r="BK335" i="13" l="1"/>
  <c r="M335" i="13"/>
  <c r="S335" i="13"/>
  <c r="AB336" i="13" s="1"/>
  <c r="AW335" i="13"/>
  <c r="AK336" i="13" s="1"/>
  <c r="AT336" i="13" s="1"/>
  <c r="N335" i="13"/>
  <c r="P335" i="13"/>
  <c r="L335" i="13"/>
  <c r="R335" i="13"/>
  <c r="AA336" i="13" s="1"/>
  <c r="L546" i="7"/>
  <c r="G446" i="12" s="1"/>
  <c r="H446" i="12" s="1"/>
  <c r="I446" i="12" s="1"/>
  <c r="BD335" i="13"/>
  <c r="BJ335" i="13"/>
  <c r="BC335" i="13"/>
  <c r="BF335" i="13" s="1"/>
  <c r="BI335" i="13"/>
  <c r="BA335" i="13"/>
  <c r="BH336" i="13"/>
  <c r="H336" i="13"/>
  <c r="AU336" i="13"/>
  <c r="AI337" i="13" s="1"/>
  <c r="AS336" i="13" l="1"/>
  <c r="O335" i="13"/>
  <c r="J447" i="12"/>
  <c r="BP336" i="13"/>
  <c r="BO336" i="13"/>
  <c r="BN336" i="13"/>
  <c r="AR337" i="13" s="1"/>
  <c r="BY336" i="13"/>
  <c r="BX336" i="13"/>
  <c r="BW336" i="13"/>
  <c r="F546" i="7"/>
  <c r="I547" i="7" s="1"/>
  <c r="Q336" i="13"/>
  <c r="Z337" i="13" s="1"/>
  <c r="K336" i="13"/>
  <c r="BG335" i="13"/>
  <c r="BB336" i="13"/>
  <c r="BE336" i="13" s="1"/>
  <c r="N336" i="13" l="1"/>
  <c r="G547" i="7"/>
  <c r="K547" i="7"/>
  <c r="H547" i="7"/>
  <c r="J547" i="7"/>
  <c r="BD336" i="13"/>
  <c r="BG336" i="13" s="1"/>
  <c r="BJ336" i="13"/>
  <c r="AV336" i="13"/>
  <c r="AJ337" i="13" s="1"/>
  <c r="I336" i="13"/>
  <c r="AU337" i="13"/>
  <c r="AI338" i="13" s="1"/>
  <c r="H337" i="13"/>
  <c r="AW336" i="13"/>
  <c r="AK337" i="13" s="1"/>
  <c r="J336" i="13"/>
  <c r="BK336" i="13" l="1"/>
  <c r="AT337" i="13"/>
  <c r="L547" i="7"/>
  <c r="G447" i="12" s="1"/>
  <c r="H447" i="12" s="1"/>
  <c r="I447" i="12" s="1"/>
  <c r="J448" i="12" s="1"/>
  <c r="M336" i="13"/>
  <c r="S336" i="13"/>
  <c r="AB337" i="13" s="1"/>
  <c r="AW337" i="13"/>
  <c r="AK338" i="13" s="1"/>
  <c r="J337" i="13"/>
  <c r="R336" i="13"/>
  <c r="AA337" i="13" s="1"/>
  <c r="L336" i="13"/>
  <c r="BH337" i="13"/>
  <c r="Q337" i="13"/>
  <c r="K337" i="13"/>
  <c r="BC336" i="13"/>
  <c r="BF336" i="13" s="1"/>
  <c r="BI336" i="13"/>
  <c r="BA336" i="13"/>
  <c r="AS337" i="13" l="1"/>
  <c r="BY337" i="13"/>
  <c r="BO337" i="13"/>
  <c r="BN337" i="13"/>
  <c r="BP337" i="13"/>
  <c r="F547" i="7"/>
  <c r="I548" i="7" s="1"/>
  <c r="BW337" i="13"/>
  <c r="P336" i="13"/>
  <c r="BX337" i="13"/>
  <c r="N337" i="13"/>
  <c r="O336" i="13"/>
  <c r="M337" i="13"/>
  <c r="S337" i="13"/>
  <c r="AB338" i="13" s="1"/>
  <c r="Z338" i="13"/>
  <c r="H548" i="7" l="1"/>
  <c r="K548" i="7"/>
  <c r="J548" i="7"/>
  <c r="G548" i="7"/>
  <c r="P337" i="13"/>
  <c r="AV337" i="13"/>
  <c r="AJ338" i="13" s="1"/>
  <c r="I337" i="13"/>
  <c r="BK337" i="13" s="1"/>
  <c r="BD337" i="13"/>
  <c r="AT338" i="13" s="1"/>
  <c r="BJ337" i="13"/>
  <c r="BB337" i="13"/>
  <c r="AR338" i="13" s="1"/>
  <c r="L548" i="7" l="1"/>
  <c r="G448" i="12" s="1"/>
  <c r="H448" i="12" s="1"/>
  <c r="I448" i="12" s="1"/>
  <c r="J449" i="12" s="1"/>
  <c r="BG337" i="13"/>
  <c r="BE337" i="13"/>
  <c r="BC337" i="13"/>
  <c r="BF337" i="13" s="1"/>
  <c r="BI337" i="13"/>
  <c r="R337" i="13"/>
  <c r="AA338" i="13" s="1"/>
  <c r="F548" i="7" s="1"/>
  <c r="L337" i="13"/>
  <c r="BH338" i="13"/>
  <c r="BA337" i="13"/>
  <c r="AS338" i="13" l="1"/>
  <c r="BN338" i="13"/>
  <c r="BO338" i="13"/>
  <c r="BP338" i="13"/>
  <c r="BW338" i="13"/>
  <c r="BX338" i="13"/>
  <c r="BY338" i="13"/>
  <c r="O337" i="13"/>
  <c r="AU338" i="13"/>
  <c r="AI339" i="13" s="1"/>
  <c r="H338" i="13"/>
  <c r="AW338" i="13"/>
  <c r="AK339" i="13" s="1"/>
  <c r="J338" i="13"/>
  <c r="J549" i="7"/>
  <c r="I549" i="7"/>
  <c r="H549" i="7"/>
  <c r="G549" i="7"/>
  <c r="K549" i="7"/>
  <c r="S338" i="13" l="1"/>
  <c r="AB339" i="13" s="1"/>
  <c r="M338" i="13"/>
  <c r="BB338" i="13"/>
  <c r="BE338" i="13" s="1"/>
  <c r="BD338" i="13"/>
  <c r="BG338" i="13" s="1"/>
  <c r="BJ338" i="13"/>
  <c r="AV338" i="13"/>
  <c r="AJ339" i="13" s="1"/>
  <c r="I338" i="13"/>
  <c r="L549" i="7"/>
  <c r="G449" i="12" s="1"/>
  <c r="H449" i="12" s="1"/>
  <c r="I449" i="12" s="1"/>
  <c r="Q338" i="13"/>
  <c r="Z339" i="13" s="1"/>
  <c r="K338" i="13"/>
  <c r="BK338" i="13" l="1"/>
  <c r="BH339" i="13" s="1"/>
  <c r="AR339" i="13"/>
  <c r="H339" i="13" s="1"/>
  <c r="AT339" i="13"/>
  <c r="BJ339" i="13" s="1"/>
  <c r="P338" i="13"/>
  <c r="N338" i="13"/>
  <c r="J450" i="12"/>
  <c r="BN339" i="13"/>
  <c r="BY339" i="13"/>
  <c r="BX339" i="13"/>
  <c r="BW339" i="13"/>
  <c r="BP339" i="13"/>
  <c r="BO339" i="13"/>
  <c r="BD339" i="13"/>
  <c r="BC338" i="13"/>
  <c r="BF338" i="13" s="1"/>
  <c r="BI338" i="13"/>
  <c r="BA338" i="13"/>
  <c r="AW339" i="13"/>
  <c r="AK340" i="13" s="1"/>
  <c r="L338" i="13"/>
  <c r="R338" i="13"/>
  <c r="AA339" i="13" s="1"/>
  <c r="BG339" i="13" l="1"/>
  <c r="J339" i="13"/>
  <c r="AT340" i="13"/>
  <c r="J340" i="13" s="1"/>
  <c r="AS339" i="13"/>
  <c r="BI339" i="13" s="1"/>
  <c r="AU339" i="13"/>
  <c r="AI340" i="13" s="1"/>
  <c r="O338" i="13"/>
  <c r="BC339" i="13"/>
  <c r="F549" i="7"/>
  <c r="K339" i="13"/>
  <c r="Q339" i="13"/>
  <c r="Z340" i="13" s="1"/>
  <c r="M339" i="13"/>
  <c r="S339" i="13"/>
  <c r="AB340" i="13" s="1"/>
  <c r="BB339" i="13"/>
  <c r="BE339" i="13" s="1"/>
  <c r="BA339" i="13"/>
  <c r="AV339" i="13" l="1"/>
  <c r="AJ340" i="13" s="1"/>
  <c r="AS340" i="13" s="1"/>
  <c r="I339" i="13"/>
  <c r="AR340" i="13"/>
  <c r="AU340" i="13" s="1"/>
  <c r="AI341" i="13" s="1"/>
  <c r="AW340" i="13"/>
  <c r="AK341" i="13" s="1"/>
  <c r="BF339" i="13"/>
  <c r="N339" i="13"/>
  <c r="P339" i="13"/>
  <c r="I340" i="13"/>
  <c r="AV340" i="13"/>
  <c r="AJ341" i="13" s="1"/>
  <c r="S340" i="13"/>
  <c r="AB341" i="13" s="1"/>
  <c r="M340" i="13"/>
  <c r="H340" i="13"/>
  <c r="R339" i="13"/>
  <c r="AA340" i="13" s="1"/>
  <c r="F550" i="7" s="1"/>
  <c r="L339" i="13"/>
  <c r="G550" i="7"/>
  <c r="J550" i="7"/>
  <c r="K550" i="7"/>
  <c r="H550" i="7"/>
  <c r="I550" i="7"/>
  <c r="BK340" i="13" l="1"/>
  <c r="BK339" i="13"/>
  <c r="BH340" i="13" s="1"/>
  <c r="BH341" i="13" s="1"/>
  <c r="O339" i="13"/>
  <c r="P340" i="13"/>
  <c r="K551" i="7"/>
  <c r="I551" i="7"/>
  <c r="BC340" i="13"/>
  <c r="BF340" i="13" s="1"/>
  <c r="BI340" i="13"/>
  <c r="L550" i="7"/>
  <c r="G450" i="12" s="1"/>
  <c r="H450" i="12" s="1"/>
  <c r="I450" i="12" s="1"/>
  <c r="G551" i="7"/>
  <c r="R340" i="13"/>
  <c r="AA341" i="13" s="1"/>
  <c r="L340" i="13"/>
  <c r="BD340" i="13"/>
  <c r="BJ340" i="13"/>
  <c r="J551" i="7"/>
  <c r="H551" i="7"/>
  <c r="K340" i="13"/>
  <c r="Q340" i="13"/>
  <c r="Z341" i="13" s="1"/>
  <c r="BB340" i="13"/>
  <c r="BE340" i="13" s="1"/>
  <c r="BA340" i="13"/>
  <c r="O340" i="13" l="1"/>
  <c r="F551" i="7"/>
  <c r="J552" i="7" s="1"/>
  <c r="N340" i="13"/>
  <c r="J451" i="12"/>
  <c r="BP340" i="13"/>
  <c r="AT341" i="13" s="1"/>
  <c r="BO340" i="13"/>
  <c r="AS341" i="13" s="1"/>
  <c r="BN340" i="13"/>
  <c r="AR341" i="13" s="1"/>
  <c r="BY340" i="13"/>
  <c r="BX340" i="13"/>
  <c r="BW340" i="13"/>
  <c r="BC341" i="13"/>
  <c r="L551" i="7"/>
  <c r="G451" i="12" s="1"/>
  <c r="H451" i="12" s="1"/>
  <c r="I451" i="12" s="1"/>
  <c r="BG340" i="13"/>
  <c r="G552" i="7" l="1"/>
  <c r="K552" i="7"/>
  <c r="H552" i="7"/>
  <c r="L552" i="7" s="1"/>
  <c r="G452" i="12" s="1"/>
  <c r="H452" i="12" s="1"/>
  <c r="I452" i="12" s="1"/>
  <c r="I552" i="7"/>
  <c r="AV341" i="13"/>
  <c r="AJ342" i="13" s="1"/>
  <c r="J452" i="12"/>
  <c r="BX341" i="13"/>
  <c r="BW341" i="13"/>
  <c r="BP341" i="13"/>
  <c r="BO341" i="13"/>
  <c r="BN341" i="13"/>
  <c r="BY341" i="13"/>
  <c r="AW341" i="13"/>
  <c r="AK342" i="13" s="1"/>
  <c r="J341" i="13"/>
  <c r="H341" i="13"/>
  <c r="AU341" i="13"/>
  <c r="AI342" i="13" s="1"/>
  <c r="AS342" i="13" l="1"/>
  <c r="I341" i="13"/>
  <c r="BK341" i="13" s="1"/>
  <c r="BH342" i="13" s="1"/>
  <c r="BI341" i="13"/>
  <c r="BF341" i="13"/>
  <c r="I342" i="13"/>
  <c r="R342" i="13" s="1"/>
  <c r="AV342" i="13"/>
  <c r="AJ343" i="13" s="1"/>
  <c r="J453" i="12"/>
  <c r="BY342" i="13"/>
  <c r="BX342" i="13"/>
  <c r="BW342" i="13"/>
  <c r="BP342" i="13"/>
  <c r="BO342" i="13"/>
  <c r="BN342" i="13"/>
  <c r="BD341" i="13"/>
  <c r="BG341" i="13" s="1"/>
  <c r="BJ341" i="13"/>
  <c r="BB341" i="13"/>
  <c r="BE341" i="13" s="1"/>
  <c r="BA341" i="13"/>
  <c r="Q341" i="13"/>
  <c r="Z342" i="13" s="1"/>
  <c r="K341" i="13"/>
  <c r="S341" i="13"/>
  <c r="AB342" i="13" s="1"/>
  <c r="M341" i="13"/>
  <c r="L342" i="13" l="1"/>
  <c r="AT342" i="13"/>
  <c r="J342" i="13" s="1"/>
  <c r="AR342" i="13"/>
  <c r="H342" i="13" s="1"/>
  <c r="BK342" i="13" s="1"/>
  <c r="L341" i="13"/>
  <c r="R341" i="13"/>
  <c r="AA342" i="13" s="1"/>
  <c r="F552" i="7" s="1"/>
  <c r="P341" i="13"/>
  <c r="N341" i="13"/>
  <c r="AW342" i="13"/>
  <c r="AK343" i="13" s="1"/>
  <c r="AA343" i="13"/>
  <c r="AU342" i="13" l="1"/>
  <c r="AI343" i="13" s="1"/>
  <c r="O342" i="13"/>
  <c r="O341" i="13"/>
  <c r="BD342" i="13"/>
  <c r="BG342" i="13" s="1"/>
  <c r="BJ342" i="13"/>
  <c r="BB342" i="13"/>
  <c r="BE342" i="13" s="1"/>
  <c r="BA342" i="13"/>
  <c r="BC342" i="13"/>
  <c r="AS343" i="13" s="1"/>
  <c r="BI342" i="13"/>
  <c r="S342" i="13"/>
  <c r="AB343" i="13" s="1"/>
  <c r="M342" i="13"/>
  <c r="K553" i="7"/>
  <c r="J553" i="7"/>
  <c r="H553" i="7"/>
  <c r="G553" i="7"/>
  <c r="I553" i="7"/>
  <c r="K342" i="13"/>
  <c r="Q342" i="13"/>
  <c r="Z343" i="13" s="1"/>
  <c r="BH343" i="13"/>
  <c r="AR343" i="13" l="1"/>
  <c r="AT343" i="13"/>
  <c r="J343" i="13" s="1"/>
  <c r="F553" i="7"/>
  <c r="G554" i="7" s="1"/>
  <c r="H343" i="13"/>
  <c r="P342" i="13"/>
  <c r="N342" i="13"/>
  <c r="J554" i="7"/>
  <c r="BB343" i="13"/>
  <c r="BE343" i="13" s="1"/>
  <c r="AU343" i="13"/>
  <c r="AI344" i="13" s="1"/>
  <c r="L553" i="7"/>
  <c r="G453" i="12" s="1"/>
  <c r="H453" i="12" s="1"/>
  <c r="I453" i="12" s="1"/>
  <c r="BF342" i="13"/>
  <c r="I554" i="7" l="1"/>
  <c r="K554" i="7"/>
  <c r="H554" i="7"/>
  <c r="L554" i="7" s="1"/>
  <c r="G454" i="12" s="1"/>
  <c r="H454" i="12" s="1"/>
  <c r="I454" i="12" s="1"/>
  <c r="AW343" i="13"/>
  <c r="AK344" i="13" s="1"/>
  <c r="J454" i="12"/>
  <c r="BN343" i="13"/>
  <c r="AR344" i="13" s="1"/>
  <c r="BY343" i="13"/>
  <c r="BX343" i="13"/>
  <c r="BW343" i="13"/>
  <c r="BP343" i="13"/>
  <c r="BO343" i="13"/>
  <c r="S343" i="13"/>
  <c r="AB344" i="13" s="1"/>
  <c r="M343" i="13"/>
  <c r="Q343" i="13"/>
  <c r="Z344" i="13" s="1"/>
  <c r="K343" i="13"/>
  <c r="BD343" i="13"/>
  <c r="BG343" i="13" s="1"/>
  <c r="BJ343" i="13"/>
  <c r="AV343" i="13"/>
  <c r="AJ344" i="13" s="1"/>
  <c r="I343" i="13"/>
  <c r="BK343" i="13" s="1"/>
  <c r="AT344" i="13" l="1"/>
  <c r="N343" i="13"/>
  <c r="P343" i="13"/>
  <c r="AU344" i="13"/>
  <c r="AI345" i="13" s="1"/>
  <c r="H344" i="13"/>
  <c r="J455" i="12"/>
  <c r="BP344" i="13"/>
  <c r="BO344" i="13"/>
  <c r="BN344" i="13"/>
  <c r="BY344" i="13"/>
  <c r="BX344" i="13"/>
  <c r="BW344" i="13"/>
  <c r="R343" i="13"/>
  <c r="AA344" i="13" s="1"/>
  <c r="F554" i="7" s="1"/>
  <c r="L343" i="13"/>
  <c r="BH344" i="13"/>
  <c r="BC343" i="13"/>
  <c r="BF343" i="13" s="1"/>
  <c r="BI343" i="13"/>
  <c r="BA343" i="13"/>
  <c r="Q344" i="13" l="1"/>
  <c r="AS344" i="13"/>
  <c r="O343" i="13"/>
  <c r="K344" i="13"/>
  <c r="J555" i="7"/>
  <c r="H555" i="7"/>
  <c r="K555" i="7"/>
  <c r="I555" i="7"/>
  <c r="G555" i="7"/>
  <c r="J344" i="13"/>
  <c r="AW344" i="13"/>
  <c r="AK345" i="13" s="1"/>
  <c r="N344" i="13" l="1"/>
  <c r="L555" i="7"/>
  <c r="G455" i="12" s="1"/>
  <c r="H455" i="12" s="1"/>
  <c r="I455" i="12" s="1"/>
  <c r="AV344" i="13"/>
  <c r="AJ345" i="13" s="1"/>
  <c r="I344" i="13"/>
  <c r="BK344" i="13" s="1"/>
  <c r="S344" i="13"/>
  <c r="AB345" i="13" s="1"/>
  <c r="M344" i="13"/>
  <c r="BA344" i="13"/>
  <c r="BB344" i="13"/>
  <c r="AR345" i="13" s="1"/>
  <c r="Z345" i="13"/>
  <c r="BD344" i="13"/>
  <c r="BG344" i="13" s="1"/>
  <c r="BJ344" i="13"/>
  <c r="AT345" i="13" l="1"/>
  <c r="P344" i="13"/>
  <c r="J456" i="12"/>
  <c r="BX345" i="13"/>
  <c r="BW345" i="13"/>
  <c r="BP345" i="13"/>
  <c r="BO345" i="13"/>
  <c r="BN345" i="13"/>
  <c r="BY345" i="13"/>
  <c r="R344" i="13"/>
  <c r="AA345" i="13" s="1"/>
  <c r="F555" i="7" s="1"/>
  <c r="L344" i="13"/>
  <c r="BH345" i="13"/>
  <c r="BE344" i="13"/>
  <c r="AW345" i="13"/>
  <c r="AK346" i="13" s="1"/>
  <c r="J345" i="13"/>
  <c r="BC344" i="13"/>
  <c r="BF344" i="13" s="1"/>
  <c r="BI344" i="13"/>
  <c r="AS345" i="13" l="1"/>
  <c r="O344" i="13"/>
  <c r="AV345" i="13"/>
  <c r="AJ346" i="13" s="1"/>
  <c r="I345" i="13"/>
  <c r="H345" i="13"/>
  <c r="BK345" i="13" s="1"/>
  <c r="AU345" i="13"/>
  <c r="AI346" i="13" s="1"/>
  <c r="K556" i="7"/>
  <c r="G556" i="7"/>
  <c r="H556" i="7"/>
  <c r="I556" i="7"/>
  <c r="J556" i="7"/>
  <c r="BD345" i="13"/>
  <c r="BG345" i="13" s="1"/>
  <c r="BJ345" i="13"/>
  <c r="M345" i="13"/>
  <c r="S345" i="13"/>
  <c r="AB346" i="13" s="1"/>
  <c r="AT346" i="13" l="1"/>
  <c r="P345" i="13"/>
  <c r="BC345" i="13"/>
  <c r="BF345" i="13" s="1"/>
  <c r="BI345" i="13"/>
  <c r="Q345" i="13"/>
  <c r="Z346" i="13" s="1"/>
  <c r="K345" i="13"/>
  <c r="BH346" i="13"/>
  <c r="BA345" i="13"/>
  <c r="BB345" i="13"/>
  <c r="BE345" i="13" s="1"/>
  <c r="R345" i="13"/>
  <c r="AA346" i="13" s="1"/>
  <c r="L345" i="13"/>
  <c r="L556" i="7"/>
  <c r="G456" i="12" s="1"/>
  <c r="H456" i="12" s="1"/>
  <c r="I456" i="12" s="1"/>
  <c r="AR346" i="13" l="1"/>
  <c r="AS346" i="13"/>
  <c r="I346" i="13" s="1"/>
  <c r="N345" i="13"/>
  <c r="O345" i="13"/>
  <c r="F556" i="7"/>
  <c r="BY346" i="13"/>
  <c r="BX346" i="13"/>
  <c r="BW346" i="13"/>
  <c r="BP346" i="13"/>
  <c r="BO346" i="13"/>
  <c r="BN346" i="13"/>
  <c r="AV346" i="13"/>
  <c r="BD346" i="13"/>
  <c r="BG346" i="13" s="1"/>
  <c r="BJ346" i="13"/>
  <c r="AW346" i="13"/>
  <c r="J346" i="13"/>
  <c r="BB346" i="13" l="1"/>
  <c r="BE346" i="13" s="1"/>
  <c r="BA346" i="13"/>
  <c r="S346" i="13"/>
  <c r="M346" i="13"/>
  <c r="BC346" i="13"/>
  <c r="BF346" i="13" s="1"/>
  <c r="BI346" i="13"/>
  <c r="R346" i="13"/>
  <c r="L346" i="13"/>
  <c r="AU346" i="13"/>
  <c r="H346" i="13"/>
  <c r="BK346" i="13" s="1"/>
  <c r="O346" i="13" l="1"/>
  <c r="P346" i="13"/>
  <c r="K346" i="13"/>
  <c r="Q346" i="13"/>
  <c r="N346" i="13" l="1"/>
</calcChain>
</file>

<file path=xl/sharedStrings.xml><?xml version="1.0" encoding="utf-8"?>
<sst xmlns="http://schemas.openxmlformats.org/spreadsheetml/2006/main" count="185" uniqueCount="73">
  <si>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</si>
  <si>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</si>
  <si>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</si>
  <si>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</si>
  <si>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</si>
  <si>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</si>
  <si>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</si>
  <si>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</si>
  <si>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</si>
  <si>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</si>
  <si>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</si>
  <si>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</si>
  <si>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</si>
  <si>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</si>
  <si>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</si>
  <si>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</si>
  <si>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</si>
  <si>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</si>
  <si>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</si>
  <si>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</si>
  <si>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</si>
  <si>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</si>
  <si>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</si>
  <si>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</si>
  <si>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</si>
  <si>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</si>
  <si>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</si>
  <si>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</si>
  <si>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</si>
  <si>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</si>
  <si>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</si>
  <si>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</si>
  <si>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</si>
  <si>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</si>
  <si>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</si>
  <si>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</si>
  <si>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</si>
  <si>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</si>
  <si>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</si>
  <si>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</si>
  <si>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</si>
  <si>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</si>
  <si>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</si>
  <si>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</si>
  <si>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</si>
  <si>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</si>
  <si>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</si>
  <si>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</si>
  <si>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</si>
  <si>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</si>
  <si>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</si>
  <si>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</si>
  <si>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</si>
  <si>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</si>
  <si>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</si>
  <si>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</si>
  <si>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</si>
  <si>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</si>
  <si>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</si>
  <si>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</si>
  <si>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</si>
  <si>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</si>
  <si>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</si>
  <si>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</si>
  <si>
    <t>Ramsey</t>
  </si>
  <si>
    <t>Perturbed</t>
  </si>
  <si>
    <t>perturbed</t>
  </si>
  <si>
    <t>perturbation</t>
  </si>
  <si>
    <t>Discount factor</t>
  </si>
  <si>
    <t>Consumption</t>
  </si>
  <si>
    <t>Difference</t>
  </si>
  <si>
    <t>SCC</t>
  </si>
  <si>
    <t>$/tCO2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</si>
</sst>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31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O1" sqref="O1"/>
    </sheetView>
  </sheetViews>
  <sheetFormatPr defaultRowHeight="14.5"/>
  <cols>
    <col min="12" max="12" width="9.453125" customWidth="1"/>
  </cols>
  <sheetData>
    <row r="1" spans="1:38">
      <c r="A1" t="s">
        <v>49</v>
      </c>
      <c r="C1" t="s">
        <v>10</v>
      </c>
      <c r="E1" t="s">
        <v>10</v>
      </c>
      <c r="G1" t="s">
        <v>11</v>
      </c>
      <c r="P1" t="s">
        <v>66</v>
      </c>
    </row>
    <row r="2" spans="1:38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  <c r="N2" t="s">
        <v>67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38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</row>
    <row r="4" spans="1:38">
      <c r="A4" s="3" t="s">
        <v>51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P4">
        <f>G4</f>
        <v>0.13</v>
      </c>
      <c r="Q4">
        <f t="shared" ref="Q4:U4" si="0">H4</f>
        <v>0.2</v>
      </c>
      <c r="R4">
        <f t="shared" si="0"/>
        <v>0.32</v>
      </c>
      <c r="S4">
        <f t="shared" si="0"/>
        <v>0.25</v>
      </c>
      <c r="T4">
        <f t="shared" si="0"/>
        <v>0.1</v>
      </c>
      <c r="U4">
        <f t="shared" si="0"/>
        <v>0.46948356807511737</v>
      </c>
    </row>
    <row r="5" spans="1:38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  <c r="N5" s="2"/>
      <c r="Q5">
        <f t="shared" ref="Q5" si="1">H5</f>
        <v>2.7510298994511961E-3</v>
      </c>
      <c r="R5">
        <f t="shared" ref="R5" si="2">I5</f>
        <v>1.3422615899161938E-2</v>
      </c>
      <c r="S5">
        <f t="shared" ref="S5" si="3">J5</f>
        <v>5.7126856145125027E-2</v>
      </c>
      <c r="T5">
        <f t="shared" ref="T5" si="4">K5</f>
        <v>0.39346934028736658</v>
      </c>
      <c r="U5">
        <f t="shared" ref="U5" si="5">L5</f>
        <v>275</v>
      </c>
      <c r="V5" s="2"/>
    </row>
    <row r="6" spans="1:38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R6" s="2"/>
      <c r="S6" s="2"/>
      <c r="T6" s="2"/>
      <c r="U6" s="2"/>
      <c r="V6" s="2"/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6">1+E6</f>
        <v>1751</v>
      </c>
      <c r="F7">
        <v>3</v>
      </c>
      <c r="G7" s="2">
        <f t="shared" ref="G7:K22" si="7">G6*(1-G$5)+G$4*$F6*$L$4/1000</f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ref="L7:L70" si="8">SUM(G7:K7,L$5)</f>
        <v>275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6"/>
        <v>1752</v>
      </c>
      <c r="F8">
        <v>3</v>
      </c>
      <c r="G8" s="2">
        <f t="shared" si="7"/>
        <v>1.8309859154929577E-4</v>
      </c>
      <c r="H8" s="2">
        <f t="shared" si="7"/>
        <v>2.8169014084507049E-4</v>
      </c>
      <c r="I8" s="2">
        <f t="shared" si="7"/>
        <v>4.5070422535211269E-4</v>
      </c>
      <c r="J8" s="2">
        <f t="shared" si="7"/>
        <v>3.5211267605633799E-4</v>
      </c>
      <c r="K8" s="2">
        <f t="shared" si="7"/>
        <v>1.4084507042253525E-4</v>
      </c>
      <c r="L8" s="2">
        <f t="shared" si="8"/>
        <v>275.00140845070422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6"/>
        <v>1753</v>
      </c>
      <c r="F9">
        <v>3</v>
      </c>
      <c r="G9" s="2">
        <f t="shared" si="7"/>
        <v>3.6619718309859154E-4</v>
      </c>
      <c r="H9" s="2">
        <f t="shared" si="7"/>
        <v>5.626053436902955E-4</v>
      </c>
      <c r="I9" s="2">
        <f t="shared" si="7"/>
        <v>8.9535882100319464E-4</v>
      </c>
      <c r="J9" s="2">
        <f t="shared" si="7"/>
        <v>6.8411026192073058E-4</v>
      </c>
      <c r="K9" s="2">
        <f t="shared" si="7"/>
        <v>2.2627192390318784E-4</v>
      </c>
      <c r="L9" s="2">
        <f t="shared" si="8"/>
        <v>275.00273454353362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6"/>
        <v>1754</v>
      </c>
      <c r="F10">
        <v>3</v>
      </c>
      <c r="G10" s="2">
        <f t="shared" si="7"/>
        <v>5.4929577464788728E-4</v>
      </c>
      <c r="H10" s="2">
        <f t="shared" si="7"/>
        <v>8.4274774041328301E-4</v>
      </c>
      <c r="I10" s="2">
        <f t="shared" si="7"/>
        <v>1.334044988809055E-3</v>
      </c>
      <c r="J10" s="2">
        <f t="shared" si="7"/>
        <v>9.9714186945691922E-4</v>
      </c>
      <c r="K10" s="2">
        <f t="shared" si="7"/>
        <v>2.7808592970198257E-4</v>
      </c>
      <c r="L10" s="2">
        <f t="shared" si="8"/>
        <v>275.004001316303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6"/>
        <v>1755</v>
      </c>
      <c r="F11">
        <v>3</v>
      </c>
      <c r="G11" s="2">
        <f t="shared" si="7"/>
        <v>7.3239436619718307E-4</v>
      </c>
      <c r="H11" s="2">
        <f t="shared" si="7"/>
        <v>1.1221194570267816E-3</v>
      </c>
      <c r="I11" s="2">
        <f t="shared" si="7"/>
        <v>1.766842840684182E-3</v>
      </c>
      <c r="J11" s="2">
        <f t="shared" si="7"/>
        <v>1.2922909653805107E-3</v>
      </c>
      <c r="K11" s="2">
        <f t="shared" si="7"/>
        <v>3.0951271282147975E-4</v>
      </c>
      <c r="L11" s="2">
        <f t="shared" si="8"/>
        <v>275.0052231603421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6"/>
        <v>1756</v>
      </c>
      <c r="F12">
        <v>3</v>
      </c>
      <c r="G12" s="2">
        <f t="shared" si="7"/>
        <v>9.1549295774647887E-4</v>
      </c>
      <c r="H12" s="2">
        <f t="shared" si="7"/>
        <v>1.4007226136948155E-3</v>
      </c>
      <c r="I12" s="2">
        <f t="shared" si="7"/>
        <v>2.1938314132316067E-3</v>
      </c>
      <c r="J12" s="2">
        <f t="shared" si="7"/>
        <v>1.5705791213599116E-3</v>
      </c>
      <c r="K12" s="2">
        <f t="shared" si="7"/>
        <v>3.2857402031959419E-4</v>
      </c>
      <c r="L12" s="2">
        <f t="shared" si="8"/>
        <v>275.00640920012637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6"/>
        <v>1757</v>
      </c>
      <c r="F13">
        <v>3</v>
      </c>
      <c r="G13" s="2">
        <f t="shared" si="7"/>
        <v>1.0985915492957746E-3</v>
      </c>
      <c r="H13" s="2">
        <f t="shared" si="7"/>
        <v>1.6785593247487741E-3</v>
      </c>
      <c r="I13" s="2">
        <f t="shared" si="7"/>
        <v>2.6150886821763959E-3</v>
      </c>
      <c r="J13" s="2">
        <f t="shared" si="7"/>
        <v>1.832969549885785E-3</v>
      </c>
      <c r="K13" s="2">
        <f t="shared" si="7"/>
        <v>3.4013528773141094E-4</v>
      </c>
      <c r="L13" s="2">
        <f t="shared" si="8"/>
        <v>275.00756534439381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6"/>
        <v>1758</v>
      </c>
      <c r="F14">
        <v>3</v>
      </c>
      <c r="G14" s="2">
        <f t="shared" si="7"/>
        <v>1.2816901408450702E-3</v>
      </c>
      <c r="H14" s="2">
        <f t="shared" si="7"/>
        <v>1.9556316987034581E-3</v>
      </c>
      <c r="I14" s="2">
        <f t="shared" si="7"/>
        <v>3.0306915766054091E-3</v>
      </c>
      <c r="J14" s="2">
        <f t="shared" si="7"/>
        <v>2.0803704381474031E-3</v>
      </c>
      <c r="K14" s="2">
        <f t="shared" si="7"/>
        <v>3.4714755088181436E-4</v>
      </c>
      <c r="L14" s="2">
        <f t="shared" si="8"/>
        <v>275.00869553140518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6"/>
        <v>1759</v>
      </c>
      <c r="F15">
        <v>3</v>
      </c>
      <c r="G15" s="2">
        <f t="shared" si="7"/>
        <v>1.4647887323943659E-3</v>
      </c>
      <c r="H15" s="2">
        <f t="shared" si="7"/>
        <v>2.231941838273081E-3</v>
      </c>
      <c r="I15" s="2">
        <f t="shared" si="7"/>
        <v>3.4407159930159217E-3</v>
      </c>
      <c r="J15" s="2">
        <f t="shared" si="7"/>
        <v>2.3136380914551237E-3</v>
      </c>
      <c r="K15" s="2">
        <f t="shared" si="7"/>
        <v>3.5140070347650706E-4</v>
      </c>
      <c r="L15" s="2">
        <f t="shared" si="8"/>
        <v>275.00980248535859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6"/>
        <v>1760</v>
      </c>
      <c r="F16">
        <v>3</v>
      </c>
      <c r="G16" s="2">
        <f t="shared" si="7"/>
        <v>1.6478873239436616E-3</v>
      </c>
      <c r="H16" s="2">
        <f t="shared" si="7"/>
        <v>2.5074918403872265E-3</v>
      </c>
      <c r="I16" s="2">
        <f t="shared" si="7"/>
        <v>3.845236809175678E-3</v>
      </c>
      <c r="J16" s="2">
        <f t="shared" si="7"/>
        <v>2.5335798970890231E-3</v>
      </c>
      <c r="K16" s="2">
        <f t="shared" si="7"/>
        <v>3.5398037092562458E-4</v>
      </c>
      <c r="L16" s="2">
        <f t="shared" si="8"/>
        <v>275.01088817624151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6"/>
        <v>1761</v>
      </c>
      <c r="F17">
        <v>3</v>
      </c>
      <c r="G17" s="2">
        <f t="shared" si="7"/>
        <v>1.8309859154929573E-3</v>
      </c>
      <c r="H17" s="2">
        <f t="shared" si="7"/>
        <v>2.782283796206762E-3</v>
      </c>
      <c r="I17" s="2">
        <f t="shared" si="7"/>
        <v>4.2443278977969063E-3</v>
      </c>
      <c r="J17" s="2">
        <f t="shared" si="7"/>
        <v>2.7409571188321759E-3</v>
      </c>
      <c r="K17" s="2">
        <f t="shared" si="7"/>
        <v>3.5554501832537699E-4</v>
      </c>
      <c r="L17" s="2">
        <f t="shared" si="8"/>
        <v>275.01195409974667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6"/>
        <v>1762</v>
      </c>
      <c r="F18">
        <v>3</v>
      </c>
      <c r="G18" s="2">
        <f t="shared" si="7"/>
        <v>2.014084507042253E-3</v>
      </c>
      <c r="H18" s="2">
        <f t="shared" si="7"/>
        <v>3.0563197911397093E-3</v>
      </c>
      <c r="I18" s="2">
        <f t="shared" si="7"/>
        <v>4.6380621400267932E-3</v>
      </c>
      <c r="J18" s="2">
        <f t="shared" si="7"/>
        <v>2.936487531861032E-3</v>
      </c>
      <c r="K18" s="2">
        <f t="shared" si="7"/>
        <v>3.5649402494496651E-4</v>
      </c>
      <c r="L18" s="2">
        <f t="shared" si="8"/>
        <v>275.01300144799501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6"/>
        <v>1763</v>
      </c>
      <c r="F19">
        <v>3</v>
      </c>
      <c r="G19" s="2">
        <f t="shared" si="7"/>
        <v>2.1971830985915487E-3</v>
      </c>
      <c r="H19" s="2">
        <f t="shared" si="7"/>
        <v>3.3296019048570701E-3</v>
      </c>
      <c r="I19" s="2">
        <f t="shared" si="7"/>
        <v>5.0265114387568807E-3</v>
      </c>
      <c r="J19" s="2">
        <f t="shared" si="7"/>
        <v>3.1208479071127915E-3</v>
      </c>
      <c r="K19" s="2">
        <f t="shared" si="7"/>
        <v>3.570696265560178E-4</v>
      </c>
      <c r="L19" s="2">
        <f t="shared" si="8"/>
        <v>275.0140312139759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6"/>
        <v>1764</v>
      </c>
      <c r="F20">
        <v>3</v>
      </c>
      <c r="G20" s="2">
        <f t="shared" si="7"/>
        <v>2.3802816901408444E-3</v>
      </c>
      <c r="H20" s="2">
        <f t="shared" si="7"/>
        <v>3.6021322113086091E-3</v>
      </c>
      <c r="I20" s="2">
        <f t="shared" si="7"/>
        <v>5.4097467317538155E-3</v>
      </c>
      <c r="J20" s="2">
        <f t="shared" si="7"/>
        <v>3.2946763537286825E-3</v>
      </c>
      <c r="K20" s="2">
        <f t="shared" si="7"/>
        <v>3.5741874658090037E-4</v>
      </c>
      <c r="L20" s="2">
        <f t="shared" si="8"/>
        <v>275.01504425573353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6"/>
        <v>1765</v>
      </c>
      <c r="F21">
        <v>3</v>
      </c>
      <c r="G21" s="2">
        <f t="shared" si="7"/>
        <v>2.56338028169014E-3</v>
      </c>
      <c r="H21" s="2">
        <f t="shared" si="7"/>
        <v>3.8739127787385938E-3</v>
      </c>
      <c r="I21" s="2">
        <f t="shared" si="7"/>
        <v>5.7878380046138501E-3</v>
      </c>
      <c r="J21" s="2">
        <f t="shared" si="7"/>
        <v>3.4585745276808169E-3</v>
      </c>
      <c r="K21" s="2">
        <f t="shared" si="7"/>
        <v>3.576304985799113E-4</v>
      </c>
      <c r="L21" s="2">
        <f t="shared" si="8"/>
        <v>275.01604133609129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6"/>
        <v>1766</v>
      </c>
      <c r="F22">
        <v>3</v>
      </c>
      <c r="G22" s="2">
        <f t="shared" si="7"/>
        <v>2.7464788732394357E-3</v>
      </c>
      <c r="H22" s="2">
        <f t="shared" si="7"/>
        <v>4.1449456697014884E-3</v>
      </c>
      <c r="I22" s="2">
        <f t="shared" si="7"/>
        <v>6.1608543035434589E-3</v>
      </c>
      <c r="J22" s="2">
        <f t="shared" si="7"/>
        <v>3.613109714227139E-3</v>
      </c>
      <c r="K22" s="2">
        <f t="shared" si="7"/>
        <v>3.5775893265956689E-4</v>
      </c>
      <c r="L22" s="2">
        <f t="shared" si="8"/>
        <v>275.01702314749338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6"/>
        <v>1767</v>
      </c>
      <c r="F23">
        <v>3</v>
      </c>
      <c r="G23" s="2">
        <f t="shared" ref="G23:K38" si="9">G22*(1-G$5)+G$4*$F22*$L$4/1000</f>
        <v>2.9295774647887314E-3</v>
      </c>
      <c r="H23" s="2">
        <f t="shared" si="9"/>
        <v>4.4152329410776089E-3</v>
      </c>
      <c r="I23" s="2">
        <f t="shared" si="9"/>
        <v>6.5288637479684088E-3</v>
      </c>
      <c r="J23" s="2">
        <f t="shared" si="9"/>
        <v>3.7588167914022696E-3</v>
      </c>
      <c r="K23" s="2">
        <f t="shared" si="9"/>
        <v>3.5783683186662994E-4</v>
      </c>
      <c r="L23" s="2">
        <f t="shared" si="8"/>
        <v>275.01799032777711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6"/>
        <v>1768</v>
      </c>
      <c r="F24">
        <v>3</v>
      </c>
      <c r="G24" s="2">
        <f t="shared" si="9"/>
        <v>3.1126760563380271E-3</v>
      </c>
      <c r="H24" s="2">
        <f t="shared" si="9"/>
        <v>4.6847766440887327E-3</v>
      </c>
      <c r="I24" s="2">
        <f t="shared" si="9"/>
        <v>6.8919335429735787E-3</v>
      </c>
      <c r="J24" s="2">
        <f t="shared" si="9"/>
        <v>3.8962000813402898E-3</v>
      </c>
      <c r="K24" s="2">
        <f t="shared" si="9"/>
        <v>3.5788408012408103E-4</v>
      </c>
      <c r="L24" s="2">
        <f t="shared" si="8"/>
        <v>275.01894347040485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6"/>
        <v>1769</v>
      </c>
      <c r="F25">
        <v>3</v>
      </c>
      <c r="G25" s="2">
        <f t="shared" si="9"/>
        <v>3.2957746478873228E-3</v>
      </c>
      <c r="H25" s="2">
        <f t="shared" si="9"/>
        <v>4.9535788243136643E-3</v>
      </c>
      <c r="I25" s="2">
        <f t="shared" si="9"/>
        <v>7.2501299915758068E-3</v>
      </c>
      <c r="J25" s="2">
        <f t="shared" si="9"/>
        <v>4.0257350958372764E-3</v>
      </c>
      <c r="K25" s="2">
        <f t="shared" si="9"/>
        <v>3.579127376408431E-4</v>
      </c>
      <c r="L25" s="2">
        <f t="shared" si="8"/>
        <v>275.01988313129726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6"/>
        <v>1770</v>
      </c>
      <c r="F26">
        <v>3</v>
      </c>
      <c r="G26" s="2">
        <f t="shared" si="9"/>
        <v>3.4788732394366185E-3</v>
      </c>
      <c r="H26" s="2">
        <f t="shared" si="9"/>
        <v>5.2216415217037591E-3</v>
      </c>
      <c r="I26" s="2">
        <f t="shared" si="9"/>
        <v>7.6035185068320035E-3</v>
      </c>
      <c r="J26" s="2">
        <f t="shared" si="9"/>
        <v>4.1478701821953366E-3</v>
      </c>
      <c r="K26" s="2">
        <f t="shared" si="9"/>
        <v>3.5793011930339053E-4</v>
      </c>
      <c r="L26" s="2">
        <f t="shared" si="8"/>
        <v>275.02080983356944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6"/>
        <v>1771</v>
      </c>
      <c r="F27">
        <v>4</v>
      </c>
      <c r="G27" s="2">
        <f t="shared" si="9"/>
        <v>3.6619718309859142E-3</v>
      </c>
      <c r="H27" s="2">
        <f t="shared" si="9"/>
        <v>5.4889667705984068E-3</v>
      </c>
      <c r="I27" s="2">
        <f t="shared" si="9"/>
        <v>7.9521636237847408E-3</v>
      </c>
      <c r="J27" s="2">
        <f t="shared" si="9"/>
        <v>4.2630280750447485E-3</v>
      </c>
      <c r="K27" s="2">
        <f t="shared" si="9"/>
        <v>3.5794066181464232E-4</v>
      </c>
      <c r="L27" s="2">
        <f t="shared" si="8"/>
        <v>275.02172407096225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6"/>
        <v>1772</v>
      </c>
      <c r="F28">
        <v>4</v>
      </c>
      <c r="G28" s="2">
        <f t="shared" si="9"/>
        <v>3.9061032863849754E-3</v>
      </c>
      <c r="H28" s="2">
        <f t="shared" si="9"/>
        <v>5.8494533133554901E-3</v>
      </c>
      <c r="I28" s="2">
        <f t="shared" si="9"/>
        <v>8.44636375303154E-3</v>
      </c>
      <c r="J28" s="2">
        <f t="shared" si="9"/>
        <v>4.4889782515341549E-3</v>
      </c>
      <c r="K28" s="2">
        <f t="shared" si="9"/>
        <v>4.0489541297845856E-4</v>
      </c>
      <c r="L28" s="2">
        <f t="shared" si="8"/>
        <v>275.02309579401731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6"/>
        <v>1773</v>
      </c>
      <c r="F29">
        <v>4</v>
      </c>
      <c r="G29" s="2">
        <f t="shared" si="9"/>
        <v>4.1502347417840361E-3</v>
      </c>
      <c r="H29" s="2">
        <f t="shared" si="9"/>
        <v>6.208948146855099E-3</v>
      </c>
      <c r="I29" s="2">
        <f t="shared" si="9"/>
        <v>8.9339304237661434E-3</v>
      </c>
      <c r="J29" s="2">
        <f t="shared" si="9"/>
        <v>4.7020206047952854E-3</v>
      </c>
      <c r="K29" s="2">
        <f t="shared" si="9"/>
        <v>4.3337490917849062E-4</v>
      </c>
      <c r="L29" s="2">
        <f t="shared" si="8"/>
        <v>275.02442850882636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6"/>
        <v>1774</v>
      </c>
      <c r="F30">
        <v>4</v>
      </c>
      <c r="G30" s="2">
        <f t="shared" si="9"/>
        <v>4.3943661971830974E-3</v>
      </c>
      <c r="H30" s="2">
        <f t="shared" si="9"/>
        <v>6.567453999319052E-3</v>
      </c>
      <c r="I30" s="2">
        <f t="shared" si="9"/>
        <v>9.4149526743542433E-3</v>
      </c>
      <c r="J30" s="2">
        <f t="shared" si="9"/>
        <v>4.9028925181888484E-3</v>
      </c>
      <c r="K30" s="2">
        <f t="shared" si="9"/>
        <v>4.5064859679697951E-4</v>
      </c>
      <c r="L30" s="2">
        <f t="shared" si="8"/>
        <v>275.02573031398583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6"/>
        <v>1775</v>
      </c>
      <c r="F31">
        <v>4</v>
      </c>
      <c r="G31" s="2">
        <f t="shared" si="9"/>
        <v>4.6384976525821586E-3</v>
      </c>
      <c r="H31" s="2">
        <f t="shared" si="9"/>
        <v>6.9249735914637487E-3</v>
      </c>
      <c r="I31" s="2">
        <f t="shared" si="9"/>
        <v>9.8895183480337476E-3</v>
      </c>
      <c r="J31" s="2">
        <f t="shared" si="9"/>
        <v>5.0922892506823809E-3</v>
      </c>
      <c r="K31" s="2">
        <f t="shared" si="9"/>
        <v>4.6112561794389148E-4</v>
      </c>
      <c r="L31" s="2">
        <f t="shared" si="8"/>
        <v>275.02700640446068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6"/>
        <v>1776</v>
      </c>
      <c r="F32">
        <v>4</v>
      </c>
      <c r="G32" s="2">
        <f t="shared" si="9"/>
        <v>4.8826291079812198E-3</v>
      </c>
      <c r="H32" s="2">
        <f t="shared" si="9"/>
        <v>7.2815096365208155E-3</v>
      </c>
      <c r="I32" s="2">
        <f t="shared" si="9"/>
        <v>1.0357714108956525E-2</v>
      </c>
      <c r="J32" s="2">
        <f t="shared" si="9"/>
        <v>5.2708663432843991E-3</v>
      </c>
      <c r="K32" s="2">
        <f t="shared" si="9"/>
        <v>4.6748025249195122E-4</v>
      </c>
      <c r="L32" s="2">
        <f t="shared" si="8"/>
        <v>275.02826019944922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6"/>
        <v>1777</v>
      </c>
      <c r="F33">
        <v>4</v>
      </c>
      <c r="G33" s="2">
        <f t="shared" si="9"/>
        <v>5.126760563380281E-3</v>
      </c>
      <c r="H33" s="2">
        <f t="shared" si="9"/>
        <v>7.6370648402576983E-3</v>
      </c>
      <c r="I33" s="2">
        <f t="shared" si="9"/>
        <v>1.081962545801482E-2</v>
      </c>
      <c r="J33" s="2">
        <f t="shared" si="9"/>
        <v>5.4392418880065269E-3</v>
      </c>
      <c r="K33" s="2">
        <f t="shared" si="9"/>
        <v>4.7133453317661859E-4</v>
      </c>
      <c r="L33" s="2">
        <f t="shared" si="8"/>
        <v>275.02949402728285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6"/>
        <v>1778</v>
      </c>
      <c r="F34">
        <v>4</v>
      </c>
      <c r="G34" s="2">
        <f t="shared" si="9"/>
        <v>5.3708920187793422E-3</v>
      </c>
      <c r="H34" s="2">
        <f t="shared" si="9"/>
        <v>7.9916419009981952E-3</v>
      </c>
      <c r="I34" s="2">
        <f t="shared" si="9"/>
        <v>1.1275336748455243E-2</v>
      </c>
      <c r="J34" s="2">
        <f t="shared" si="9"/>
        <v>5.5979986672069571E-3</v>
      </c>
      <c r="K34" s="2">
        <f t="shared" si="9"/>
        <v>4.7367227258300756E-4</v>
      </c>
      <c r="L34" s="2">
        <f t="shared" si="8"/>
        <v>275.03070954160802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6"/>
        <v>1779</v>
      </c>
      <c r="F35">
        <v>4</v>
      </c>
      <c r="G35" s="2">
        <f t="shared" si="9"/>
        <v>5.6150234741784034E-3</v>
      </c>
      <c r="H35" s="2">
        <f t="shared" si="9"/>
        <v>8.3452435096429359E-3</v>
      </c>
      <c r="I35" s="2">
        <f t="shared" si="9"/>
        <v>1.1724931201283172E-2</v>
      </c>
      <c r="J35" s="2">
        <f t="shared" si="9"/>
        <v>5.7476861707199409E-3</v>
      </c>
      <c r="K35" s="2">
        <f t="shared" si="9"/>
        <v>4.7509018320740086E-4</v>
      </c>
      <c r="L35" s="2">
        <f t="shared" si="8"/>
        <v>275.03190797453902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6"/>
        <v>1780</v>
      </c>
      <c r="F36">
        <v>4</v>
      </c>
      <c r="G36" s="2">
        <f t="shared" si="9"/>
        <v>5.8591549295774646E-3</v>
      </c>
      <c r="H36" s="2">
        <f t="shared" si="9"/>
        <v>8.6978723496898003E-3</v>
      </c>
      <c r="I36" s="2">
        <f t="shared" si="9"/>
        <v>1.2168490920460398E-2</v>
      </c>
      <c r="J36" s="2">
        <f t="shared" si="9"/>
        <v>5.8888224977530152E-3</v>
      </c>
      <c r="K36" s="2">
        <f t="shared" si="9"/>
        <v>4.7595018947382768E-4</v>
      </c>
      <c r="L36" s="2">
        <f t="shared" si="8"/>
        <v>275.03309029088695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6"/>
        <v>1781</v>
      </c>
      <c r="F37">
        <v>5</v>
      </c>
      <c r="G37" s="2">
        <f t="shared" si="9"/>
        <v>6.1032863849765258E-3</v>
      </c>
      <c r="H37" s="2">
        <f t="shared" si="9"/>
        <v>9.0495310972542875E-3</v>
      </c>
      <c r="I37" s="2">
        <f t="shared" si="9"/>
        <v>1.2606096907898767E-2</v>
      </c>
      <c r="J37" s="2">
        <f t="shared" si="9"/>
        <v>6.02189615013482E-3</v>
      </c>
      <c r="K37" s="2">
        <f t="shared" si="9"/>
        <v>4.7647180964196053E-4</v>
      </c>
      <c r="L37" s="2">
        <f t="shared" si="8"/>
        <v>275.03425728234993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6"/>
        <v>1782</v>
      </c>
      <c r="F38">
        <v>5</v>
      </c>
      <c r="G38" s="2">
        <f t="shared" si="9"/>
        <v>6.4084507042253521E-3</v>
      </c>
      <c r="H38" s="2">
        <f t="shared" si="9"/>
        <v>9.494119134704845E-3</v>
      </c>
      <c r="I38" s="2">
        <f t="shared" si="9"/>
        <v>1.3188063820036617E-2</v>
      </c>
      <c r="J38" s="2">
        <f t="shared" si="9"/>
        <v>6.2647386151390826E-3</v>
      </c>
      <c r="K38" s="2">
        <f t="shared" si="9"/>
        <v>5.237365450741693E-4</v>
      </c>
      <c r="L38" s="2">
        <f t="shared" si="8"/>
        <v>275.03587910881919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6"/>
        <v>1783</v>
      </c>
      <c r="F39">
        <v>5</v>
      </c>
      <c r="G39" s="2">
        <f t="shared" ref="G39:K54" si="10">G38*(1-G$5)+G$4*$F38*$L$4/1000</f>
        <v>6.7136150234741784E-3</v>
      </c>
      <c r="H39" s="2">
        <f t="shared" si="10"/>
        <v>9.9374840971714375E-3</v>
      </c>
      <c r="I39" s="2">
        <f t="shared" si="10"/>
        <v>1.3762219213846818E-2</v>
      </c>
      <c r="J39" s="2">
        <f t="shared" si="10"/>
        <v>6.4937082535791186E-3</v>
      </c>
      <c r="K39" s="2">
        <f t="shared" si="10"/>
        <v>5.5240405623700989E-4</v>
      </c>
      <c r="L39" s="2">
        <f t="shared" si="8"/>
        <v>275.03745943064433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6"/>
        <v>1784</v>
      </c>
      <c r="F40">
        <v>5</v>
      </c>
      <c r="G40" s="2">
        <f t="shared" si="10"/>
        <v>7.0187793427230047E-3</v>
      </c>
      <c r="H40" s="2">
        <f t="shared" si="10"/>
        <v>1.0379629349369916E-2</v>
      </c>
      <c r="I40" s="2">
        <f t="shared" si="10"/>
        <v>1.4328667940339473E-2</v>
      </c>
      <c r="J40" s="2">
        <f t="shared" si="10"/>
        <v>6.7095975764223893E-3</v>
      </c>
      <c r="K40" s="2">
        <f t="shared" si="10"/>
        <v>5.6979178069492694E-4</v>
      </c>
      <c r="L40" s="2">
        <f t="shared" si="8"/>
        <v>275.03900646598953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6"/>
        <v>1785</v>
      </c>
      <c r="F41">
        <v>5</v>
      </c>
      <c r="G41" s="2">
        <f t="shared" si="10"/>
        <v>7.3239436619718309E-3</v>
      </c>
      <c r="H41" s="2">
        <f t="shared" si="10"/>
        <v>1.0820558246759697E-2</v>
      </c>
      <c r="I41" s="2">
        <f t="shared" si="10"/>
        <v>1.4887513443149848E-2</v>
      </c>
      <c r="J41" s="2">
        <f t="shared" si="10"/>
        <v>6.9131538209763243E-3</v>
      </c>
      <c r="K41" s="2">
        <f t="shared" si="10"/>
        <v>5.8033796868128882E-4</v>
      </c>
      <c r="L41" s="2">
        <f t="shared" si="8"/>
        <v>275.04052550714152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6"/>
        <v>1786</v>
      </c>
      <c r="F42">
        <v>5</v>
      </c>
      <c r="G42" s="2">
        <f t="shared" si="10"/>
        <v>7.6291079812206572E-3</v>
      </c>
      <c r="H42" s="2">
        <f t="shared" si="10"/>
        <v>1.1260274135569225E-2</v>
      </c>
      <c r="I42" s="2">
        <f t="shared" si="10"/>
        <v>1.5438857777429026E-2</v>
      </c>
      <c r="J42" s="2">
        <f t="shared" si="10"/>
        <v>7.1050815372301849E-3</v>
      </c>
      <c r="K42" s="2">
        <f t="shared" si="10"/>
        <v>5.867345550381103E-4</v>
      </c>
      <c r="L42" s="2">
        <f t="shared" si="8"/>
        <v>275.04202005598648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6"/>
        <v>1787</v>
      </c>
      <c r="F43">
        <v>5</v>
      </c>
      <c r="G43" s="2">
        <f t="shared" si="10"/>
        <v>7.9342723004694835E-3</v>
      </c>
      <c r="H43" s="2">
        <f t="shared" si="10"/>
        <v>1.1698780352821375E-2</v>
      </c>
      <c r="I43" s="2">
        <f t="shared" si="10"/>
        <v>1.5982801628480994E-2</v>
      </c>
      <c r="J43" s="2">
        <f t="shared" si="10"/>
        <v>7.2860450264473492E-3</v>
      </c>
      <c r="K43" s="2">
        <f t="shared" si="10"/>
        <v>5.9061428078102207E-4</v>
      </c>
      <c r="L43" s="2">
        <f t="shared" si="8"/>
        <v>275.043492513589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6"/>
        <v>1788</v>
      </c>
      <c r="F44">
        <v>5</v>
      </c>
      <c r="G44" s="2">
        <f t="shared" si="10"/>
        <v>8.2394366197183107E-3</v>
      </c>
      <c r="H44" s="2">
        <f t="shared" si="10"/>
        <v>1.2136080226358769E-2</v>
      </c>
      <c r="I44" s="2">
        <f t="shared" si="10"/>
        <v>1.6519444330149582E-2</v>
      </c>
      <c r="J44" s="2">
        <f t="shared" si="10"/>
        <v>7.4566706404484845E-3</v>
      </c>
      <c r="K44" s="2">
        <f t="shared" si="10"/>
        <v>5.9296745339537443E-4</v>
      </c>
      <c r="L44" s="2">
        <f t="shared" si="8"/>
        <v>275.04494459927008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6"/>
        <v>1789</v>
      </c>
      <c r="F45">
        <v>5</v>
      </c>
      <c r="G45" s="2">
        <f t="shared" si="10"/>
        <v>8.5446009389671361E-3</v>
      </c>
      <c r="H45" s="2">
        <f t="shared" si="10"/>
        <v>1.2572177074869035E-2</v>
      </c>
      <c r="I45" s="2">
        <f t="shared" si="10"/>
        <v>1.7048883882958582E-2</v>
      </c>
      <c r="J45" s="2">
        <f t="shared" si="10"/>
        <v>7.6175489495439027E-3</v>
      </c>
      <c r="K45" s="2">
        <f t="shared" si="10"/>
        <v>5.9439472473357528E-4</v>
      </c>
      <c r="L45" s="2">
        <f t="shared" si="8"/>
        <v>275.04637760557108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6"/>
        <v>1790</v>
      </c>
      <c r="F46">
        <v>5</v>
      </c>
      <c r="G46" s="2">
        <f t="shared" si="10"/>
        <v>8.8497652582159615E-3</v>
      </c>
      <c r="H46" s="2">
        <f t="shared" si="10"/>
        <v>1.3007074207909993E-2</v>
      </c>
      <c r="I46" s="2">
        <f t="shared" si="10"/>
        <v>1.7571216972008405E-2</v>
      </c>
      <c r="J46" s="2">
        <f t="shared" si="10"/>
        <v>7.7692367866187568E-3</v>
      </c>
      <c r="K46" s="2">
        <f t="shared" si="10"/>
        <v>5.9526040855992321E-4</v>
      </c>
      <c r="L46" s="2">
        <f t="shared" si="8"/>
        <v>275.04779255363331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6"/>
        <v>1791</v>
      </c>
      <c r="F47">
        <v>6</v>
      </c>
      <c r="G47" s="2">
        <f t="shared" si="10"/>
        <v>9.1549295774647869E-3</v>
      </c>
      <c r="H47" s="2">
        <f t="shared" si="10"/>
        <v>1.3440774925934771E-2</v>
      </c>
      <c r="I47" s="2">
        <f t="shared" si="10"/>
        <v>1.8086538984632489E-2</v>
      </c>
      <c r="J47" s="2">
        <f t="shared" si="10"/>
        <v>7.91225917444607E-3</v>
      </c>
      <c r="K47" s="2">
        <f t="shared" si="10"/>
        <v>5.9578547234222061E-4</v>
      </c>
      <c r="L47" s="2">
        <f t="shared" si="8"/>
        <v>275.04919028813481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6"/>
        <v>1792</v>
      </c>
      <c r="F48">
        <v>6</v>
      </c>
      <c r="G48" s="2">
        <f t="shared" si="10"/>
        <v>9.5211267605633792E-3</v>
      </c>
      <c r="H48" s="2">
        <f t="shared" si="10"/>
        <v>1.396717923393187E-2</v>
      </c>
      <c r="I48" s="2">
        <f t="shared" si="10"/>
        <v>1.8745178769600777E-2</v>
      </c>
      <c r="J48" s="2">
        <f t="shared" si="10"/>
        <v>8.1644820349172191E-3</v>
      </c>
      <c r="K48" s="2">
        <f t="shared" si="10"/>
        <v>6.4305229643200055E-4</v>
      </c>
      <c r="L48" s="2">
        <f t="shared" si="8"/>
        <v>275.05104101909546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6"/>
        <v>1793</v>
      </c>
      <c r="F49">
        <v>6</v>
      </c>
      <c r="G49" s="2">
        <f t="shared" si="10"/>
        <v>9.8873239436619714E-3</v>
      </c>
      <c r="H49" s="2">
        <f t="shared" si="10"/>
        <v>1.4492135387938469E-2</v>
      </c>
      <c r="I49" s="2">
        <f t="shared" si="10"/>
        <v>1.9394977885719526E-2</v>
      </c>
      <c r="J49" s="2">
        <f t="shared" si="10"/>
        <v>8.4022961963217211E-3</v>
      </c>
      <c r="K49" s="2">
        <f t="shared" si="10"/>
        <v>6.7172107442969571E-4</v>
      </c>
      <c r="L49" s="2">
        <f t="shared" si="8"/>
        <v>275.05284845448807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6"/>
        <v>1794</v>
      </c>
      <c r="F50">
        <v>6</v>
      </c>
      <c r="G50" s="2">
        <f t="shared" si="10"/>
        <v>1.0253521126760564E-2</v>
      </c>
      <c r="H50" s="2">
        <f t="shared" si="10"/>
        <v>1.5015647371869497E-2</v>
      </c>
      <c r="I50" s="2">
        <f t="shared" si="10"/>
        <v>2.0036054997891E-2</v>
      </c>
      <c r="J50" s="2">
        <f t="shared" si="10"/>
        <v>8.6265247823383955E-3</v>
      </c>
      <c r="K50" s="2">
        <f t="shared" si="10"/>
        <v>6.8910956726179269E-4</v>
      </c>
      <c r="L50" s="2">
        <f t="shared" si="8"/>
        <v>275.05462085784615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6"/>
        <v>1795</v>
      </c>
      <c r="F51">
        <v>6</v>
      </c>
      <c r="G51" s="2">
        <f t="shared" si="10"/>
        <v>1.0619718309859156E-2</v>
      </c>
      <c r="H51" s="2">
        <f t="shared" si="10"/>
        <v>1.5537719158680009E-2</v>
      </c>
      <c r="I51" s="2">
        <f t="shared" si="10"/>
        <v>2.0668527178224053E-2</v>
      </c>
      <c r="J51" s="2">
        <f t="shared" si="10"/>
        <v>8.8379438941780693E-3</v>
      </c>
      <c r="K51" s="2">
        <f t="shared" si="10"/>
        <v>6.9965622129065301E-4</v>
      </c>
      <c r="L51" s="2">
        <f t="shared" si="8"/>
        <v>275.05636356476225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6"/>
        <v>1796</v>
      </c>
      <c r="F52">
        <v>6</v>
      </c>
      <c r="G52" s="2">
        <f t="shared" si="10"/>
        <v>1.0985915492957748E-2</v>
      </c>
      <c r="H52" s="2">
        <f t="shared" si="10"/>
        <v>1.6058354710395347E-2</v>
      </c>
      <c r="I52" s="2">
        <f t="shared" si="10"/>
        <v>2.1292509927413588E-2</v>
      </c>
      <c r="J52" s="2">
        <f t="shared" si="10"/>
        <v>9.0372852968293484E-3</v>
      </c>
      <c r="K52" s="2">
        <f t="shared" si="10"/>
        <v>7.0605309031653843E-4</v>
      </c>
      <c r="L52" s="2">
        <f t="shared" si="8"/>
        <v>275.05808011851792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6"/>
        <v>1797</v>
      </c>
      <c r="F53">
        <v>7</v>
      </c>
      <c r="G53" s="2">
        <f t="shared" si="10"/>
        <v>1.135211267605634E-2</v>
      </c>
      <c r="H53" s="2">
        <f t="shared" si="10"/>
        <v>1.65775579781412E-2</v>
      </c>
      <c r="I53" s="2">
        <f t="shared" si="10"/>
        <v>2.1908117195833049E-2</v>
      </c>
      <c r="J53" s="2">
        <f t="shared" si="10"/>
        <v>9.2252389518476009E-3</v>
      </c>
      <c r="K53" s="2">
        <f t="shared" si="10"/>
        <v>7.0993298750690408E-4</v>
      </c>
      <c r="L53" s="2">
        <f t="shared" si="8"/>
        <v>275.05977295978937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6"/>
        <v>1798</v>
      </c>
      <c r="F54">
        <v>7</v>
      </c>
      <c r="G54" s="2">
        <f t="shared" si="10"/>
        <v>1.1779342723004698E-2</v>
      </c>
      <c r="H54" s="2">
        <f t="shared" si="10"/>
        <v>1.7189229615788611E-2</v>
      </c>
      <c r="I54" s="2">
        <f t="shared" si="10"/>
        <v>2.2665696146127821E-2</v>
      </c>
      <c r="J54" s="2">
        <f t="shared" si="10"/>
        <v>9.519826297472455E-3</v>
      </c>
      <c r="K54" s="2">
        <f t="shared" si="10"/>
        <v>7.5923462091690547E-4</v>
      </c>
      <c r="L54" s="2">
        <f t="shared" si="8"/>
        <v>275.0619133294033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6"/>
        <v>1799</v>
      </c>
      <c r="F55">
        <v>7</v>
      </c>
      <c r="G55" s="2">
        <f t="shared" ref="G55:K70" si="11">G54*(1-G$5)+G$4*$F54*$L$4/1000</f>
        <v>1.2206572769953055E-2</v>
      </c>
      <c r="H55" s="2">
        <f t="shared" si="11"/>
        <v>1.7799218526472208E-2</v>
      </c>
      <c r="I55" s="2">
        <f t="shared" si="11"/>
        <v>2.3413106405159496E-2</v>
      </c>
      <c r="J55" s="2">
        <f t="shared" si="11"/>
        <v>9.797584794181623E-3</v>
      </c>
      <c r="K55" s="2">
        <f t="shared" si="11"/>
        <v>7.8913757315398399E-4</v>
      </c>
      <c r="L55" s="2">
        <f t="shared" si="8"/>
        <v>275.06400562006894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6"/>
        <v>1800</v>
      </c>
      <c r="F56">
        <v>8</v>
      </c>
      <c r="G56" s="2">
        <f t="shared" si="11"/>
        <v>1.2633802816901412E-2</v>
      </c>
      <c r="H56" s="2">
        <f t="shared" si="11"/>
        <v>1.8407529339424182E-2</v>
      </c>
      <c r="I56" s="2">
        <f t="shared" si="11"/>
        <v>2.4150484463365096E-2</v>
      </c>
      <c r="J56" s="2">
        <f t="shared" si="11"/>
        <v>1.00594758212062E-2</v>
      </c>
      <c r="K56" s="2">
        <f t="shared" si="11"/>
        <v>8.0727463050169466E-4</v>
      </c>
      <c r="L56" s="2">
        <f t="shared" si="8"/>
        <v>275.06605856707142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6"/>
        <v>1801</v>
      </c>
      <c r="F57">
        <v>8</v>
      </c>
      <c r="G57" s="2">
        <f t="shared" si="11"/>
        <v>1.3122065727699535E-2</v>
      </c>
      <c r="H57" s="2">
        <f t="shared" si="11"/>
        <v>1.9108063384756589E-2</v>
      </c>
      <c r="I57" s="2">
        <f t="shared" si="11"/>
        <v>2.5028199720906967E-2</v>
      </c>
      <c r="J57" s="2">
        <f t="shared" si="11"/>
        <v>1.0423776729223025E-2</v>
      </c>
      <c r="K57" s="2">
        <f t="shared" si="11"/>
        <v>8.6522366866755918E-4</v>
      </c>
      <c r="L57" s="2">
        <f t="shared" si="8"/>
        <v>275.06854732923125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6"/>
        <v>1802</v>
      </c>
      <c r="F58">
        <v>10</v>
      </c>
      <c r="G58" s="2">
        <f t="shared" si="11"/>
        <v>1.3610328638497657E-2</v>
      </c>
      <c r="H58" s="2">
        <f t="shared" si="11"/>
        <v>1.9806670239984704E-2</v>
      </c>
      <c r="I58" s="2">
        <f t="shared" si="11"/>
        <v>2.5894133743678018E-2</v>
      </c>
      <c r="J58" s="2">
        <f t="shared" si="11"/>
        <v>1.0767266271674033E-2</v>
      </c>
      <c r="K58" s="2">
        <f t="shared" si="11"/>
        <v>9.0037153701601354E-4</v>
      </c>
      <c r="L58" s="2">
        <f t="shared" si="8"/>
        <v>275.07097877043083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6"/>
        <v>1803</v>
      </c>
      <c r="F59">
        <v>9</v>
      </c>
      <c r="G59" s="2">
        <f t="shared" si="11"/>
        <v>1.422065727699531E-2</v>
      </c>
      <c r="H59" s="2">
        <f t="shared" si="11"/>
        <v>2.0691148634096171E-2</v>
      </c>
      <c r="I59" s="2">
        <f t="shared" si="11"/>
        <v>2.7048914150235474E-2</v>
      </c>
      <c r="J59" s="2">
        <f t="shared" si="11"/>
        <v>1.1325875120483647E-2</v>
      </c>
      <c r="K59" s="2">
        <f t="shared" si="11"/>
        <v>1.0155865104079179E-3</v>
      </c>
      <c r="L59" s="2">
        <f t="shared" si="8"/>
        <v>275.07430218169225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6"/>
        <v>1804</v>
      </c>
      <c r="F60">
        <v>9</v>
      </c>
      <c r="G60" s="2">
        <f t="shared" si="11"/>
        <v>1.4769953051643197E-2</v>
      </c>
      <c r="H60" s="2">
        <f t="shared" si="11"/>
        <v>2.1479297088084996E-2</v>
      </c>
      <c r="I60" s="2">
        <f t="shared" si="11"/>
        <v>2.8037959641163793E-2</v>
      </c>
      <c r="J60" s="2">
        <f t="shared" si="11"/>
        <v>1.1735201509927141E-2</v>
      </c>
      <c r="K60" s="2">
        <f t="shared" si="11"/>
        <v>1.0385195674205714E-3</v>
      </c>
      <c r="L60" s="2">
        <f t="shared" si="8"/>
        <v>275.07706093085824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6"/>
        <v>1805</v>
      </c>
      <c r="F61">
        <v>9</v>
      </c>
      <c r="G61" s="2">
        <f t="shared" si="11"/>
        <v>1.5319248826291085E-2</v>
      </c>
      <c r="H61" s="2">
        <f t="shared" si="11"/>
        <v>2.2265277322111691E-2</v>
      </c>
      <c r="I61" s="2">
        <f t="shared" si="11"/>
        <v>2.9013729554360587E-2</v>
      </c>
      <c r="J61" s="2">
        <f t="shared" si="11"/>
        <v>1.2121144369604493E-2</v>
      </c>
      <c r="K61" s="2">
        <f t="shared" si="11"/>
        <v>1.0524291696196834E-3</v>
      </c>
      <c r="L61" s="2">
        <f t="shared" si="8"/>
        <v>275.07977182924196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6"/>
        <v>1806</v>
      </c>
      <c r="F62">
        <v>10</v>
      </c>
      <c r="G62" s="2">
        <f t="shared" si="11"/>
        <v>1.5868544600938971E-2</v>
      </c>
      <c r="H62" s="2">
        <f t="shared" si="11"/>
        <v>2.3049095301014202E-2</v>
      </c>
      <c r="I62" s="2">
        <f t="shared" si="11"/>
        <v>2.997640208280658E-2</v>
      </c>
      <c r="J62" s="2">
        <f t="shared" si="11"/>
        <v>1.248503952705682E-2</v>
      </c>
      <c r="K62" s="2">
        <f t="shared" si="11"/>
        <v>1.0608657698178512E-3</v>
      </c>
      <c r="L62" s="2">
        <f t="shared" si="8"/>
        <v>275.08243994728161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6"/>
        <v>1807</v>
      </c>
      <c r="F63">
        <v>10</v>
      </c>
      <c r="G63" s="2">
        <f t="shared" si="11"/>
        <v>1.6478873239436621E-2</v>
      </c>
      <c r="H63" s="2">
        <f t="shared" si="11"/>
        <v>2.3924653686836047E-2</v>
      </c>
      <c r="I63" s="2">
        <f t="shared" si="11"/>
        <v>3.1076387769450604E-2</v>
      </c>
      <c r="J63" s="2">
        <f t="shared" si="11"/>
        <v>1.2945517390216238E-2</v>
      </c>
      <c r="K63" s="2">
        <f t="shared" si="11"/>
        <v>1.1129311833092894E-3</v>
      </c>
      <c r="L63" s="2">
        <f t="shared" si="8"/>
        <v>275.08553836326922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6"/>
        <v>1808</v>
      </c>
      <c r="F64">
        <v>10</v>
      </c>
      <c r="G64" s="2">
        <f t="shared" si="11"/>
        <v>1.7089201877934272E-2</v>
      </c>
      <c r="H64" s="2">
        <f t="shared" si="11"/>
        <v>2.4797803385359782E-2</v>
      </c>
      <c r="I64" s="2">
        <f t="shared" si="11"/>
        <v>3.2161608770728232E-2</v>
      </c>
      <c r="J64" s="2">
        <f t="shared" si="11"/>
        <v>1.3379689600728934E-2</v>
      </c>
      <c r="K64" s="2">
        <f t="shared" si="11"/>
        <v>1.1445104529024626E-3</v>
      </c>
      <c r="L64" s="2">
        <f t="shared" si="8"/>
        <v>275.08857281408763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6"/>
        <v>1809</v>
      </c>
      <c r="F65">
        <v>10</v>
      </c>
      <c r="G65" s="2">
        <f t="shared" si="11"/>
        <v>1.7699530516431923E-2</v>
      </c>
      <c r="H65" s="2">
        <f t="shared" si="11"/>
        <v>2.566855102295618E-2</v>
      </c>
      <c r="I65" s="2">
        <f t="shared" si="11"/>
        <v>3.3232263267340002E-2</v>
      </c>
      <c r="J65" s="2">
        <f t="shared" si="11"/>
        <v>1.378905891782946E-2</v>
      </c>
      <c r="K65" s="2">
        <f t="shared" si="11"/>
        <v>1.1636642481220529E-3</v>
      </c>
      <c r="L65" s="2">
        <f t="shared" si="8"/>
        <v>275.09155306797265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6"/>
        <v>1810</v>
      </c>
      <c r="F66">
        <v>10</v>
      </c>
      <c r="G66" s="2">
        <f t="shared" si="11"/>
        <v>1.8309859154929574E-2</v>
      </c>
      <c r="H66" s="2">
        <f t="shared" si="11"/>
        <v>2.6536903207766676E-2</v>
      </c>
      <c r="I66" s="2">
        <f t="shared" si="11"/>
        <v>3.4288546779883043E-2</v>
      </c>
      <c r="J66" s="2">
        <f t="shared" si="11"/>
        <v>1.4175042252841757E-2</v>
      </c>
      <c r="K66" s="2">
        <f t="shared" si="11"/>
        <v>1.1752816121725915E-3</v>
      </c>
      <c r="L66" s="2">
        <f t="shared" si="8"/>
        <v>275.09448563300759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6"/>
        <v>1811</v>
      </c>
      <c r="F67">
        <v>11</v>
      </c>
      <c r="G67" s="2">
        <f t="shared" si="11"/>
        <v>1.8920187793427225E-2</v>
      </c>
      <c r="H67" s="2">
        <f t="shared" si="11"/>
        <v>2.7402866529753503E-2</v>
      </c>
      <c r="I67" s="2">
        <f t="shared" si="11"/>
        <v>3.5330652204556605E-2</v>
      </c>
      <c r="J67" s="2">
        <f t="shared" si="11"/>
        <v>1.4538975573400391E-2</v>
      </c>
      <c r="K67" s="2">
        <f t="shared" si="11"/>
        <v>1.1823278996542868E-3</v>
      </c>
      <c r="L67" s="2">
        <f t="shared" si="8"/>
        <v>275.0973750100008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6"/>
        <v>1812</v>
      </c>
      <c r="F68">
        <v>11</v>
      </c>
      <c r="G68" s="2">
        <f t="shared" si="11"/>
        <v>1.9591549295774644E-2</v>
      </c>
      <c r="H68" s="2">
        <f t="shared" si="11"/>
        <v>2.8360344274364742E-2</v>
      </c>
      <c r="I68" s="2">
        <f t="shared" si="11"/>
        <v>3.6509004590172374E-2</v>
      </c>
      <c r="J68" s="2">
        <f t="shared" si="11"/>
        <v>1.4999489419527834E-2</v>
      </c>
      <c r="K68" s="2">
        <f t="shared" si="11"/>
        <v>1.233550045856596E-3</v>
      </c>
      <c r="L68" s="2">
        <f t="shared" si="8"/>
        <v>275.10069393762569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6"/>
        <v>1813</v>
      </c>
      <c r="F69">
        <v>11</v>
      </c>
      <c r="G69" s="2">
        <f t="shared" si="11"/>
        <v>2.0262910798122064E-2</v>
      </c>
      <c r="H69" s="2">
        <f t="shared" si="11"/>
        <v>2.9315187969072495E-2</v>
      </c>
      <c r="I69" s="2">
        <f t="shared" si="11"/>
        <v>3.7671540404322162E-2</v>
      </c>
      <c r="J69" s="2">
        <f t="shared" si="11"/>
        <v>1.5433695557414716E-2</v>
      </c>
      <c r="K69" s="2">
        <f t="shared" si="11"/>
        <v>1.2646178479845797E-3</v>
      </c>
      <c r="L69" s="2">
        <f t="shared" si="8"/>
        <v>275.1039479525769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6"/>
        <v>1814</v>
      </c>
      <c r="F70">
        <v>11</v>
      </c>
      <c r="G70" s="2">
        <f t="shared" si="11"/>
        <v>2.0934272300469483E-2</v>
      </c>
      <c r="H70" s="2">
        <f t="shared" si="11"/>
        <v>3.0267404860226804E-2</v>
      </c>
      <c r="I70" s="2">
        <f t="shared" si="11"/>
        <v>3.88184719467696E-2</v>
      </c>
      <c r="J70" s="2">
        <f t="shared" si="11"/>
        <v>1.5843096863725203E-2</v>
      </c>
      <c r="K70" s="2">
        <f t="shared" si="11"/>
        <v>1.283461422505087E-3</v>
      </c>
      <c r="L70" s="2">
        <f t="shared" si="8"/>
        <v>275.10714670739372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12">1+E70</f>
        <v>1815</v>
      </c>
      <c r="F71">
        <v>12</v>
      </c>
      <c r="G71" s="2">
        <f t="shared" ref="G71:K86" si="13">G70*(1-G$5)+G$4*$F70*$L$4/1000</f>
        <v>2.1605633802816902E-2</v>
      </c>
      <c r="H71" s="2">
        <f t="shared" si="13"/>
        <v>3.1217002174242788E-2</v>
      </c>
      <c r="I71" s="2">
        <f t="shared" si="13"/>
        <v>3.9950008667660131E-2</v>
      </c>
      <c r="J71" s="2">
        <f t="shared" si="13"/>
        <v>1.6229110360504465E-2</v>
      </c>
      <c r="K71" s="2">
        <f t="shared" si="13"/>
        <v>1.2948906281903545E-3</v>
      </c>
      <c r="L71" s="2">
        <f t="shared" ref="L71:L134" si="14">SUM(G71:K71,L$5)</f>
        <v>275.11029664563341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12"/>
        <v>1816</v>
      </c>
      <c r="F72">
        <v>13</v>
      </c>
      <c r="G72" s="2">
        <f t="shared" si="13"/>
        <v>2.2338028169014087E-2</v>
      </c>
      <c r="H72" s="2">
        <f t="shared" si="13"/>
        <v>3.2257883831270498E-2</v>
      </c>
      <c r="I72" s="2">
        <f t="shared" si="13"/>
        <v>4.1216591947554393E-2</v>
      </c>
      <c r="J72" s="2">
        <f t="shared" si="13"/>
        <v>1.6710443011801919E-2</v>
      </c>
      <c r="K72" s="2">
        <f t="shared" si="13"/>
        <v>1.3487711486621431E-3</v>
      </c>
      <c r="L72" s="2">
        <f t="shared" si="14"/>
        <v>275.11387171810833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12"/>
        <v>1817</v>
      </c>
      <c r="F73">
        <v>14</v>
      </c>
      <c r="G73" s="2">
        <f t="shared" si="13"/>
        <v>2.3131455399061036E-2</v>
      </c>
      <c r="H73" s="2">
        <f t="shared" si="13"/>
        <v>3.3389798705352955E-2</v>
      </c>
      <c r="I73" s="2">
        <f t="shared" si="13"/>
        <v>4.2616409108362369E-2</v>
      </c>
      <c r="J73" s="2">
        <f t="shared" si="13"/>
        <v>1.7281649533989533E-2</v>
      </c>
      <c r="K73" s="2">
        <f t="shared" si="13"/>
        <v>1.4283996930970686E-3</v>
      </c>
      <c r="L73" s="2">
        <f t="shared" si="14"/>
        <v>275.11784771243987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12"/>
        <v>1818</v>
      </c>
      <c r="F74">
        <v>14</v>
      </c>
      <c r="G74" s="2">
        <f t="shared" si="13"/>
        <v>2.3985915492957751E-2</v>
      </c>
      <c r="H74" s="2">
        <f t="shared" si="13"/>
        <v>3.4612496361388197E-2</v>
      </c>
      <c r="I74" s="2">
        <f t="shared" si="13"/>
        <v>4.41476718028758E-2</v>
      </c>
      <c r="J74" s="2">
        <f t="shared" si="13"/>
        <v>1.7937595715373757E-2</v>
      </c>
      <c r="K74" s="2">
        <f t="shared" si="13"/>
        <v>1.5236452034926525E-3</v>
      </c>
      <c r="L74" s="2">
        <f t="shared" si="14"/>
        <v>275.1222073245761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12"/>
        <v>1819</v>
      </c>
      <c r="F75">
        <v>14</v>
      </c>
      <c r="G75" s="2">
        <f t="shared" si="13"/>
        <v>2.4840375586854466E-2</v>
      </c>
      <c r="H75" s="2">
        <f t="shared" si="13"/>
        <v>3.58318303396137E-2</v>
      </c>
      <c r="I75" s="2">
        <f t="shared" si="13"/>
        <v>4.5658380946400061E-2</v>
      </c>
      <c r="J75" s="2">
        <f t="shared" si="13"/>
        <v>1.8556069753615102E-2</v>
      </c>
      <c r="K75" s="2">
        <f t="shared" si="13"/>
        <v>1.5814145257475524E-3</v>
      </c>
      <c r="L75" s="2">
        <f t="shared" si="14"/>
        <v>275.1264680711522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12"/>
        <v>1820</v>
      </c>
      <c r="F76">
        <v>14</v>
      </c>
      <c r="G76" s="2">
        <f t="shared" si="13"/>
        <v>2.569483568075118E-2</v>
      </c>
      <c r="H76" s="2">
        <f t="shared" si="13"/>
        <v>3.7047809893607689E-2</v>
      </c>
      <c r="I76" s="2">
        <f t="shared" si="13"/>
        <v>4.7148812421355442E-2</v>
      </c>
      <c r="J76" s="2">
        <f t="shared" si="13"/>
        <v>1.9139212314444338E-2</v>
      </c>
      <c r="K76" s="2">
        <f t="shared" si="13"/>
        <v>1.6164533908859687E-3</v>
      </c>
      <c r="L76" s="2">
        <f t="shared" si="14"/>
        <v>275.13064712370107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12"/>
        <v>1821</v>
      </c>
      <c r="F77">
        <v>14</v>
      </c>
      <c r="G77" s="2">
        <f t="shared" si="13"/>
        <v>2.6549295774647895E-2</v>
      </c>
      <c r="H77" s="2">
        <f t="shared" si="13"/>
        <v>3.826044425149152E-2</v>
      </c>
      <c r="I77" s="2">
        <f t="shared" si="13"/>
        <v>4.8619238407098475E-2</v>
      </c>
      <c r="J77" s="2">
        <f t="shared" si="13"/>
        <v>1.9689041774088981E-2</v>
      </c>
      <c r="K77" s="2">
        <f t="shared" si="13"/>
        <v>1.6377055368739543E-3</v>
      </c>
      <c r="L77" s="2">
        <f t="shared" si="14"/>
        <v>275.13475572574418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12"/>
        <v>1822</v>
      </c>
      <c r="F78">
        <v>15</v>
      </c>
      <c r="G78" s="2">
        <f t="shared" si="13"/>
        <v>2.740375586854461E-2</v>
      </c>
      <c r="H78" s="2">
        <f t="shared" si="13"/>
        <v>3.9469742615999705E-2</v>
      </c>
      <c r="I78" s="2">
        <f t="shared" si="13"/>
        <v>5.0069927429626737E-2</v>
      </c>
      <c r="J78" s="2">
        <f t="shared" si="13"/>
        <v>2.0207461205288154E-2</v>
      </c>
      <c r="K78" s="2">
        <f t="shared" si="13"/>
        <v>1.6505956150003566E-3</v>
      </c>
      <c r="L78" s="2">
        <f t="shared" si="14"/>
        <v>275.13880148273444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12"/>
        <v>1823</v>
      </c>
      <c r="F79">
        <v>16</v>
      </c>
      <c r="G79" s="2">
        <f t="shared" si="13"/>
        <v>2.8319248826291089E-2</v>
      </c>
      <c r="H79" s="2">
        <f t="shared" si="13"/>
        <v>4.0769610878164796E-2</v>
      </c>
      <c r="I79" s="2">
        <f t="shared" si="13"/>
        <v>5.1651379152400506E-2</v>
      </c>
      <c r="J79" s="2">
        <f t="shared" si="13"/>
        <v>2.0813635856237155E-2</v>
      </c>
      <c r="K79" s="2">
        <f t="shared" si="13"/>
        <v>1.7053621993976221E-3</v>
      </c>
      <c r="L79" s="2">
        <f t="shared" si="14"/>
        <v>275.14325923691251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12"/>
        <v>1824</v>
      </c>
      <c r="F80">
        <v>16</v>
      </c>
      <c r="G80" s="2">
        <f t="shared" si="13"/>
        <v>2.9295774647887334E-2</v>
      </c>
      <c r="H80" s="2">
        <f t="shared" si="13"/>
        <v>4.2159799877490349E-2</v>
      </c>
      <c r="I80" s="2">
        <f t="shared" si="13"/>
        <v>5.3361838397920448E-2</v>
      </c>
      <c r="J80" s="2">
        <f t="shared" si="13"/>
        <v>2.1502552547121346E-2</v>
      </c>
      <c r="K80" s="2">
        <f t="shared" si="13"/>
        <v>1.7855281687698152E-3</v>
      </c>
      <c r="L80" s="2">
        <f t="shared" si="14"/>
        <v>275.14810549363921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12"/>
        <v>1825</v>
      </c>
      <c r="F81">
        <v>17</v>
      </c>
      <c r="G81" s="2">
        <f t="shared" si="13"/>
        <v>3.0272300469483579E-2</v>
      </c>
      <c r="H81" s="2">
        <f t="shared" si="13"/>
        <v>4.3546164425312867E-2</v>
      </c>
      <c r="I81" s="2">
        <f t="shared" si="13"/>
        <v>5.5049338805976608E-2</v>
      </c>
      <c r="J81" s="2">
        <f t="shared" si="13"/>
        <v>2.215211359330942E-2</v>
      </c>
      <c r="K81" s="2">
        <f t="shared" si="13"/>
        <v>1.8341512870596341E-3</v>
      </c>
      <c r="L81" s="2">
        <f t="shared" si="14"/>
        <v>275.15285406858112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12"/>
        <v>1826</v>
      </c>
      <c r="F82">
        <v>17</v>
      </c>
      <c r="G82" s="2">
        <f t="shared" si="13"/>
        <v>3.1309859154929585E-2</v>
      </c>
      <c r="H82" s="2">
        <f t="shared" si="13"/>
        <v>4.5022611756427813E-2</v>
      </c>
      <c r="I82" s="2">
        <f t="shared" si="13"/>
        <v>5.6864423286009796E-2</v>
      </c>
      <c r="J82" s="2">
        <f t="shared" si="13"/>
        <v>2.2881938151073214E-2</v>
      </c>
      <c r="K82" s="2">
        <f t="shared" si="13"/>
        <v>1.9105910558807552E-3</v>
      </c>
      <c r="L82" s="2">
        <f t="shared" si="14"/>
        <v>275.15798942340433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12"/>
        <v>1827</v>
      </c>
      <c r="F83">
        <v>18</v>
      </c>
      <c r="G83" s="2">
        <f t="shared" si="13"/>
        <v>3.2347417840375592E-2</v>
      </c>
      <c r="H83" s="2">
        <f t="shared" si="13"/>
        <v>4.6494997336789898E-2</v>
      </c>
      <c r="I83" s="2">
        <f t="shared" si="13"/>
        <v>5.8655144584242966E-2</v>
      </c>
      <c r="J83" s="2">
        <f t="shared" si="13"/>
        <v>2.3570070126314454E-2</v>
      </c>
      <c r="K83" s="2">
        <f t="shared" si="13"/>
        <v>1.9569541192921112E-3</v>
      </c>
      <c r="L83" s="2">
        <f t="shared" si="14"/>
        <v>275.16302458400702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12"/>
        <v>1828</v>
      </c>
      <c r="F84">
        <v>18</v>
      </c>
      <c r="G84" s="2">
        <f t="shared" si="13"/>
        <v>3.3446009389671363E-2</v>
      </c>
      <c r="H84" s="2">
        <f t="shared" si="13"/>
        <v>4.8057229054011906E-2</v>
      </c>
      <c r="I84" s="2">
        <f t="shared" si="13"/>
        <v>6.0572064460091543E-2</v>
      </c>
      <c r="J84" s="2">
        <f t="shared" si="13"/>
        <v>2.4336262177216007E-2</v>
      </c>
      <c r="K84" s="2">
        <f t="shared" si="13"/>
        <v>2.0320230955368111E-3</v>
      </c>
      <c r="L84" s="2">
        <f t="shared" si="14"/>
        <v>275.1684435881765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12"/>
        <v>1829</v>
      </c>
      <c r="F85">
        <v>18</v>
      </c>
      <c r="G85" s="2">
        <f t="shared" si="13"/>
        <v>3.4544600938967135E-2</v>
      </c>
      <c r="H85" s="2">
        <f t="shared" si="13"/>
        <v>4.9615163025069971E-2</v>
      </c>
      <c r="I85" s="2">
        <f t="shared" si="13"/>
        <v>6.2463254256737134E-2</v>
      </c>
      <c r="J85" s="2">
        <f t="shared" si="13"/>
        <v>2.5058684085046169E-2</v>
      </c>
      <c r="K85" s="2">
        <f t="shared" si="13"/>
        <v>2.0775547312224607E-3</v>
      </c>
      <c r="L85" s="2">
        <f t="shared" si="14"/>
        <v>275.17375925703703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12"/>
        <v>1830</v>
      </c>
      <c r="F86">
        <v>24</v>
      </c>
      <c r="G86" s="2">
        <f t="shared" si="13"/>
        <v>3.5643192488262906E-2</v>
      </c>
      <c r="H86" s="2">
        <f t="shared" si="13"/>
        <v>5.116881107319228E-2</v>
      </c>
      <c r="I86" s="2">
        <f t="shared" si="13"/>
        <v>6.4329059339149938E-2</v>
      </c>
      <c r="J86" s="2">
        <f t="shared" si="13"/>
        <v>2.5739836300471632E-2</v>
      </c>
      <c r="K86" s="2">
        <f t="shared" si="13"/>
        <v>2.1051710642526729E-3</v>
      </c>
      <c r="L86" s="2">
        <f t="shared" si="14"/>
        <v>275.17898607026535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12"/>
        <v>1831</v>
      </c>
      <c r="F87">
        <v>23</v>
      </c>
      <c r="G87" s="2">
        <f t="shared" ref="G87:K102" si="15">G86*(1-G$5)+G$4*$F86*$L$4/1000</f>
        <v>3.7107981220657275E-2</v>
      </c>
      <c r="H87" s="2">
        <f t="shared" si="15"/>
        <v>5.3281565270771124E-2</v>
      </c>
      <c r="I87" s="2">
        <f t="shared" si="15"/>
        <v>6.7071228887303033E-2</v>
      </c>
      <c r="J87" s="2">
        <f t="shared" si="15"/>
        <v>2.7086301783386228E-2</v>
      </c>
      <c r="K87" s="2">
        <f t="shared" si="15"/>
        <v>2.4036113577894022E-3</v>
      </c>
      <c r="L87" s="2">
        <f t="shared" si="14"/>
        <v>275.18695068851991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12"/>
        <v>1832</v>
      </c>
      <c r="F88">
        <v>23</v>
      </c>
      <c r="G88" s="2">
        <f t="shared" si="15"/>
        <v>3.8511737089201879E-2</v>
      </c>
      <c r="H88" s="2">
        <f t="shared" si="15"/>
        <v>5.5294610504767208E-2</v>
      </c>
      <c r="I88" s="2">
        <f t="shared" si="15"/>
        <v>6.9626356605096862E-2</v>
      </c>
      <c r="J88" s="2">
        <f t="shared" si="15"/>
        <v>2.8238477034335203E-2</v>
      </c>
      <c r="K88" s="2">
        <f t="shared" si="15"/>
        <v>2.537676189105555E-3</v>
      </c>
      <c r="L88" s="2">
        <f t="shared" si="14"/>
        <v>275.1942088574225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12"/>
        <v>1833</v>
      </c>
      <c r="F89">
        <v>24</v>
      </c>
      <c r="G89" s="2">
        <f t="shared" si="15"/>
        <v>3.9915492957746483E-2</v>
      </c>
      <c r="H89" s="2">
        <f t="shared" si="15"/>
        <v>5.7302117791135622E-2</v>
      </c>
      <c r="I89" s="2">
        <f t="shared" si="15"/>
        <v>7.2147187824961434E-2</v>
      </c>
      <c r="J89" s="2">
        <f t="shared" si="15"/>
        <v>2.9324832135469242E-2</v>
      </c>
      <c r="K89" s="2">
        <f t="shared" si="15"/>
        <v>2.6189906196880039E-3</v>
      </c>
      <c r="L89" s="2">
        <f t="shared" si="14"/>
        <v>275.20130862132902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12"/>
        <v>1834</v>
      </c>
      <c r="F90">
        <v>24</v>
      </c>
      <c r="G90" s="2">
        <f t="shared" si="15"/>
        <v>4.1380281690140852E-2</v>
      </c>
      <c r="H90" s="2">
        <f t="shared" si="15"/>
        <v>5.9397999078550895E-2</v>
      </c>
      <c r="I90" s="2">
        <f t="shared" si="15"/>
        <v>7.4784417637399195E-2</v>
      </c>
      <c r="J90" s="2">
        <f t="shared" si="15"/>
        <v>3.0466498077037055E-2</v>
      </c>
      <c r="K90" s="2">
        <f t="shared" si="15"/>
        <v>2.7152586717208455E-3</v>
      </c>
      <c r="L90" s="2">
        <f t="shared" si="14"/>
        <v>275.20874445515483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12"/>
        <v>1835</v>
      </c>
      <c r="F91">
        <v>25</v>
      </c>
      <c r="G91" s="2">
        <f t="shared" si="15"/>
        <v>4.2845070422535221E-2</v>
      </c>
      <c r="H91" s="2">
        <f t="shared" si="15"/>
        <v>6.1488114533878792E-2</v>
      </c>
      <c r="I91" s="2">
        <f t="shared" si="15"/>
        <v>7.7386248927026779E-2</v>
      </c>
      <c r="J91" s="2">
        <f t="shared" si="15"/>
        <v>3.1542944232595134E-2</v>
      </c>
      <c r="K91" s="2">
        <f t="shared" si="15"/>
        <v>2.7736481968295753E-3</v>
      </c>
      <c r="L91" s="2">
        <f t="shared" si="14"/>
        <v>275.21603602631285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12"/>
        <v>1836</v>
      </c>
      <c r="F92">
        <v>29</v>
      </c>
      <c r="G92" s="2">
        <f t="shared" si="15"/>
        <v>4.4370892018779355E-2</v>
      </c>
      <c r="H92" s="2">
        <f t="shared" si="15"/>
        <v>6.3666376732710805E-2</v>
      </c>
      <c r="I92" s="2">
        <f t="shared" si="15"/>
        <v>8.010339157640331E-2</v>
      </c>
      <c r="J92" s="2">
        <f t="shared" si="15"/>
        <v>3.2675267295495455E-2</v>
      </c>
      <c r="K92" s="2">
        <f t="shared" si="15"/>
        <v>2.8560115908215916E-3</v>
      </c>
      <c r="L92" s="2">
        <f t="shared" si="14"/>
        <v>275.22367193921423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12"/>
        <v>1837</v>
      </c>
      <c r="F93">
        <v>29</v>
      </c>
      <c r="G93" s="2">
        <f t="shared" si="15"/>
        <v>4.614084507042255E-2</v>
      </c>
      <c r="H93" s="2">
        <f t="shared" si="15"/>
        <v>6.6214233321565064E-2</v>
      </c>
      <c r="I93" s="2">
        <f t="shared" si="15"/>
        <v>8.3385002030790176E-2</v>
      </c>
      <c r="J93" s="2">
        <f t="shared" si="15"/>
        <v>3.4212387869746778E-2</v>
      </c>
      <c r="K93" s="2">
        <f t="shared" si="15"/>
        <v>3.0937609417457882E-3</v>
      </c>
      <c r="L93" s="2">
        <f t="shared" si="14"/>
        <v>275.23304622923428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12"/>
        <v>1838</v>
      </c>
      <c r="F94">
        <v>30</v>
      </c>
      <c r="G94" s="2">
        <f t="shared" si="15"/>
        <v>4.7910798122065744E-2</v>
      </c>
      <c r="H94" s="2">
        <f t="shared" si="15"/>
        <v>6.8755080680763872E-2</v>
      </c>
      <c r="I94" s="2">
        <f t="shared" si="15"/>
        <v>8.6622564688517131E-2</v>
      </c>
      <c r="J94" s="2">
        <f t="shared" si="15"/>
        <v>3.5661697578075136E-2</v>
      </c>
      <c r="K94" s="2">
        <f t="shared" si="15"/>
        <v>3.2379632124080915E-3</v>
      </c>
      <c r="L94" s="2">
        <f t="shared" si="14"/>
        <v>275.24218810428181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12"/>
        <v>1839</v>
      </c>
      <c r="F95">
        <v>31</v>
      </c>
      <c r="G95" s="2">
        <f t="shared" si="15"/>
        <v>4.9741784037558703E-2</v>
      </c>
      <c r="H95" s="2">
        <f t="shared" si="15"/>
        <v>7.1382834806522619E-2</v>
      </c>
      <c r="I95" s="2">
        <f t="shared" si="15"/>
        <v>8.9966905528023985E-2</v>
      </c>
      <c r="J95" s="2">
        <f t="shared" si="15"/>
        <v>3.7145583671204865E-2</v>
      </c>
      <c r="K95" s="2">
        <f t="shared" si="15"/>
        <v>3.3723746675724696E-3</v>
      </c>
      <c r="L95" s="2">
        <f t="shared" si="14"/>
        <v>275.25160948271088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12"/>
        <v>1840</v>
      </c>
      <c r="F96">
        <v>33</v>
      </c>
      <c r="G96" s="2">
        <f t="shared" si="15"/>
        <v>5.1633802816901428E-2</v>
      </c>
      <c r="H96" s="2">
        <f t="shared" si="15"/>
        <v>7.409725661572801E-2</v>
      </c>
      <c r="I96" s="2">
        <f t="shared" si="15"/>
        <v>9.3416591306790295E-2</v>
      </c>
      <c r="J96" s="2">
        <f t="shared" si="15"/>
        <v>3.8662070908975402E-2</v>
      </c>
      <c r="K96" s="2">
        <f t="shared" si="15"/>
        <v>3.5008476929537669E-3</v>
      </c>
      <c r="L96" s="2">
        <f t="shared" si="14"/>
        <v>275.26131056934133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12"/>
        <v>1841</v>
      </c>
      <c r="F97">
        <v>34</v>
      </c>
      <c r="G97" s="2">
        <f t="shared" si="15"/>
        <v>5.3647887323943683E-2</v>
      </c>
      <c r="H97" s="2">
        <f t="shared" si="15"/>
        <v>7.6992004396606611E-2</v>
      </c>
      <c r="I97" s="2">
        <f t="shared" si="15"/>
        <v>9.712044276194351E-2</v>
      </c>
      <c r="J97" s="2">
        <f t="shared" si="15"/>
        <v>4.032666778250546E-2</v>
      </c>
      <c r="K97" s="2">
        <f t="shared" si="15"/>
        <v>3.6726672354085864E-3</v>
      </c>
      <c r="L97" s="2">
        <f t="shared" si="14"/>
        <v>275.2717596695004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12"/>
        <v>1842</v>
      </c>
      <c r="F98">
        <v>36</v>
      </c>
      <c r="G98" s="2">
        <f t="shared" si="15"/>
        <v>5.5723004694835702E-2</v>
      </c>
      <c r="H98" s="2">
        <f t="shared" si="15"/>
        <v>7.9972685353403669E-2</v>
      </c>
      <c r="I98" s="2">
        <f t="shared" si="15"/>
        <v>0.10092481358345068</v>
      </c>
      <c r="J98" s="2">
        <f t="shared" si="15"/>
        <v>4.2013542361920522E-2</v>
      </c>
      <c r="K98" s="2">
        <f t="shared" si="15"/>
        <v>3.8238294126527426E-3</v>
      </c>
      <c r="L98" s="2">
        <f t="shared" si="14"/>
        <v>275.28245787540624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12"/>
        <v>1843</v>
      </c>
      <c r="F99">
        <v>37</v>
      </c>
      <c r="G99" s="2">
        <f t="shared" si="15"/>
        <v>5.7920187793427252E-2</v>
      </c>
      <c r="H99" s="2">
        <f t="shared" si="15"/>
        <v>8.3132959794997893E-2</v>
      </c>
      <c r="I99" s="2">
        <f t="shared" si="15"/>
        <v>0.10497858928025085</v>
      </c>
      <c r="J99" s="2">
        <f t="shared" si="15"/>
        <v>4.3838792883940027E-2</v>
      </c>
      <c r="K99" s="2">
        <f t="shared" si="15"/>
        <v>4.0094106213552621E-3</v>
      </c>
      <c r="L99" s="2">
        <f t="shared" si="14"/>
        <v>275.29387994037398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12"/>
        <v>1844</v>
      </c>
      <c r="F100">
        <v>39</v>
      </c>
      <c r="G100" s="2">
        <f t="shared" si="15"/>
        <v>6.0178403755868567E-2</v>
      </c>
      <c r="H100" s="2">
        <f t="shared" si="15"/>
        <v>8.6378436940727846E-2</v>
      </c>
      <c r="I100" s="2">
        <f t="shared" si="15"/>
        <v>0.10912818744471556</v>
      </c>
      <c r="J100" s="2">
        <f t="shared" si="15"/>
        <v>4.5677143473978089E-2</v>
      </c>
      <c r="K100" s="2">
        <f t="shared" si="15"/>
        <v>4.1689196711073816E-3</v>
      </c>
      <c r="L100" s="2">
        <f t="shared" si="14"/>
        <v>275.30553109128641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12"/>
        <v>1845</v>
      </c>
      <c r="F101">
        <v>43</v>
      </c>
      <c r="G101" s="2">
        <f t="shared" si="15"/>
        <v>6.2558685446009413E-2</v>
      </c>
      <c r="H101" s="2">
        <f t="shared" si="15"/>
        <v>8.9802779109021957E-2</v>
      </c>
      <c r="I101" s="2">
        <f t="shared" si="15"/>
        <v>0.11352255663045085</v>
      </c>
      <c r="J101" s="2">
        <f t="shared" si="15"/>
        <v>4.76452166583523E-2</v>
      </c>
      <c r="K101" s="2">
        <f t="shared" si="15"/>
        <v>4.359563513898693E-3</v>
      </c>
      <c r="L101" s="2">
        <f t="shared" si="14"/>
        <v>275.31788880135775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12"/>
        <v>1846</v>
      </c>
      <c r="F102">
        <v>43</v>
      </c>
      <c r="G102" s="2">
        <f t="shared" si="15"/>
        <v>6.5183098591549318E-2</v>
      </c>
      <c r="H102" s="2">
        <f t="shared" si="15"/>
        <v>9.3593287664085228E-2</v>
      </c>
      <c r="I102" s="2">
        <f t="shared" si="15"/>
        <v>0.11845888085362308</v>
      </c>
      <c r="J102" s="2">
        <f t="shared" si="15"/>
        <v>4.9970343577114801E-2</v>
      </c>
      <c r="K102" s="2">
        <f t="shared" si="15"/>
        <v>4.6629882768671055E-3</v>
      </c>
      <c r="L102" s="2">
        <f t="shared" si="14"/>
        <v>275.33186859896324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12"/>
        <v>1847</v>
      </c>
      <c r="F103">
        <v>46</v>
      </c>
      <c r="G103" s="2">
        <f t="shared" ref="G103:K118" si="16">G102*(1-G$5)+G$4*$F102*$L$4/1000</f>
        <v>6.7807511737089224E-2</v>
      </c>
      <c r="H103" s="2">
        <f t="shared" si="16"/>
        <v>9.7373368416779404E-2</v>
      </c>
      <c r="I103" s="2">
        <f t="shared" si="16"/>
        <v>0.12332894669279393</v>
      </c>
      <c r="J103" s="2">
        <f t="shared" si="16"/>
        <v>5.2162643304869999E-2</v>
      </c>
      <c r="K103" s="2">
        <f t="shared" si="16"/>
        <v>4.8470246985234857E-3</v>
      </c>
      <c r="L103" s="2">
        <f t="shared" si="14"/>
        <v>275.34551949485007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12"/>
        <v>1848</v>
      </c>
      <c r="F104">
        <v>47</v>
      </c>
      <c r="G104" s="2">
        <f t="shared" si="16"/>
        <v>7.0615023474178432E-2</v>
      </c>
      <c r="H104" s="2">
        <f t="shared" si="16"/>
        <v>0.10142474019514565</v>
      </c>
      <c r="I104" s="2">
        <f t="shared" si="16"/>
        <v>0.12858434773415406</v>
      </c>
      <c r="J104" s="2">
        <f t="shared" si="16"/>
        <v>5.458181651750707E-2</v>
      </c>
      <c r="K104" s="2">
        <f t="shared" si="16"/>
        <v>5.0994935011844178E-3</v>
      </c>
      <c r="L104" s="2">
        <f t="shared" si="14"/>
        <v>275.3603054214222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12"/>
        <v>1849</v>
      </c>
      <c r="F105">
        <v>50</v>
      </c>
      <c r="G105" s="2">
        <f t="shared" si="16"/>
        <v>7.3483568075117398E-2</v>
      </c>
      <c r="H105" s="2">
        <f t="shared" si="16"/>
        <v>0.10555886324223084</v>
      </c>
      <c r="I105" s="2">
        <f t="shared" si="16"/>
        <v>0.13391944228772401</v>
      </c>
      <c r="J105" s="2">
        <f t="shared" si="16"/>
        <v>5.6980160862054464E-2</v>
      </c>
      <c r="K105" s="2">
        <f t="shared" si="16"/>
        <v>5.2995719274267234E-3</v>
      </c>
      <c r="L105" s="2">
        <f t="shared" si="14"/>
        <v>275.37524160639458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12"/>
        <v>1850</v>
      </c>
      <c r="F106">
        <v>54</v>
      </c>
      <c r="G106" s="2">
        <f t="shared" si="16"/>
        <v>7.6535211267605666E-2</v>
      </c>
      <c r="H106" s="2">
        <f t="shared" si="16"/>
        <v>0.10996330333405055</v>
      </c>
      <c r="I106" s="2">
        <f t="shared" si="16"/>
        <v>0.1396336301416678</v>
      </c>
      <c r="J106" s="2">
        <f t="shared" si="16"/>
        <v>5.9593608010300766E-2</v>
      </c>
      <c r="K106" s="2">
        <f t="shared" si="16"/>
        <v>5.5617706977122696E-3</v>
      </c>
      <c r="L106" s="2">
        <f t="shared" si="14"/>
        <v>275.39128752345135</v>
      </c>
      <c r="M106" s="2">
        <f>B100</f>
        <v>287.73346999999995</v>
      </c>
      <c r="N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12"/>
        <v>1851</v>
      </c>
      <c r="F107">
        <v>54</v>
      </c>
      <c r="G107" s="2">
        <f t="shared" si="16"/>
        <v>7.9830985915492994E-2</v>
      </c>
      <c r="H107" s="2">
        <f t="shared" si="16"/>
        <v>0.11473121353394743</v>
      </c>
      <c r="I107" s="2">
        <f t="shared" si="16"/>
        <v>0.14587205761400859</v>
      </c>
      <c r="J107" s="2">
        <f t="shared" si="16"/>
        <v>6.2527240707341433E-2</v>
      </c>
      <c r="K107" s="2">
        <f t="shared" si="16"/>
        <v>5.9085957180594504E-3</v>
      </c>
      <c r="L107" s="2">
        <f t="shared" si="14"/>
        <v>275.40887009348887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12"/>
        <v>1852</v>
      </c>
      <c r="F108">
        <v>57</v>
      </c>
      <c r="G108" s="2">
        <f t="shared" si="16"/>
        <v>8.3126760563380322E-2</v>
      </c>
      <c r="H108" s="2">
        <f t="shared" si="16"/>
        <v>0.11948600707032649</v>
      </c>
      <c r="I108" s="2">
        <f t="shared" si="16"/>
        <v>0.15202674907057337</v>
      </c>
      <c r="J108" s="2">
        <f t="shared" si="16"/>
        <v>6.5293284191315623E-2</v>
      </c>
      <c r="K108" s="2">
        <f t="shared" si="16"/>
        <v>6.1189557264554736E-3</v>
      </c>
      <c r="L108" s="2">
        <f t="shared" si="14"/>
        <v>275.42605175662203</v>
      </c>
      <c r="M108" s="2">
        <f>B101</f>
        <v>285.17396666666662</v>
      </c>
      <c r="N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12"/>
        <v>1853</v>
      </c>
      <c r="F109">
        <v>59</v>
      </c>
      <c r="G109" s="2">
        <f t="shared" si="16"/>
        <v>8.6605633802816939E-2</v>
      </c>
      <c r="H109" s="2">
        <f t="shared" si="16"/>
        <v>0.12450941016836632</v>
      </c>
      <c r="I109" s="2">
        <f t="shared" si="16"/>
        <v>0.15854953269309094</v>
      </c>
      <c r="J109" s="2">
        <f t="shared" si="16"/>
        <v>6.8253424983145988E-2</v>
      </c>
      <c r="K109" s="2">
        <f t="shared" si="16"/>
        <v>6.3873905915476032E-3</v>
      </c>
      <c r="L109" s="2">
        <f t="shared" si="14"/>
        <v>275.44430539223896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12"/>
        <v>1854</v>
      </c>
      <c r="F110">
        <v>69</v>
      </c>
      <c r="G110" s="2">
        <f t="shared" si="16"/>
        <v>9.0206572769953086E-2</v>
      </c>
      <c r="H110" s="2">
        <f t="shared" si="16"/>
        <v>0.12970678716151648</v>
      </c>
      <c r="I110" s="2">
        <f t="shared" si="16"/>
        <v>0.16528523298001818</v>
      </c>
      <c r="J110" s="2">
        <f t="shared" si="16"/>
        <v>7.1279204021829703E-2</v>
      </c>
      <c r="K110" s="2">
        <f t="shared" si="16"/>
        <v>6.6441012809768281E-3</v>
      </c>
      <c r="L110" s="2">
        <f t="shared" si="14"/>
        <v>275.4631218982143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12"/>
        <v>1855</v>
      </c>
      <c r="F111">
        <v>71</v>
      </c>
      <c r="G111" s="2">
        <f t="shared" si="16"/>
        <v>9.4417840375586884E-2</v>
      </c>
      <c r="H111" s="2">
        <f t="shared" si="16"/>
        <v>0.13582883315131003</v>
      </c>
      <c r="I111" s="2">
        <f t="shared" si="16"/>
        <v>0.17343286996702248</v>
      </c>
      <c r="J111" s="2">
        <f t="shared" si="16"/>
        <v>7.5305838736831401E-2</v>
      </c>
      <c r="K111" s="2">
        <f t="shared" si="16"/>
        <v>7.2692877528667387E-3</v>
      </c>
      <c r="L111" s="2">
        <f t="shared" si="14"/>
        <v>275.48625466998362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12"/>
        <v>1856</v>
      </c>
      <c r="F112">
        <v>76</v>
      </c>
      <c r="G112" s="2">
        <f t="shared" si="16"/>
        <v>9.8751173708920212E-2</v>
      </c>
      <c r="H112" s="2">
        <f t="shared" si="16"/>
        <v>0.14212183063676986</v>
      </c>
      <c r="I112" s="2">
        <f t="shared" si="16"/>
        <v>0.18177161383583249</v>
      </c>
      <c r="J112" s="2">
        <f t="shared" si="16"/>
        <v>7.9337186253757783E-2</v>
      </c>
      <c r="K112" s="2">
        <f t="shared" si="16"/>
        <v>7.7423792297205626E-3</v>
      </c>
      <c r="L112" s="2">
        <f t="shared" si="14"/>
        <v>275.50972418366501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12"/>
        <v>1857</v>
      </c>
      <c r="F113">
        <v>77</v>
      </c>
      <c r="G113" s="2">
        <f t="shared" si="16"/>
        <v>0.10338967136150237</v>
      </c>
      <c r="H113" s="2">
        <f t="shared" si="16"/>
        <v>0.14886699946606516</v>
      </c>
      <c r="I113" s="2">
        <f t="shared" si="16"/>
        <v>0.19074960365753016</v>
      </c>
      <c r="J113" s="2">
        <f t="shared" si="16"/>
        <v>8.372509002110759E-2</v>
      </c>
      <c r="K113" s="2">
        <f t="shared" si="16"/>
        <v>8.2640654993186968E-3</v>
      </c>
      <c r="L113" s="2">
        <f t="shared" si="14"/>
        <v>275.53499543000555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12"/>
        <v>1858</v>
      </c>
      <c r="F114">
        <v>78</v>
      </c>
      <c r="G114" s="2">
        <f t="shared" si="16"/>
        <v>0.1080892018779343</v>
      </c>
      <c r="H114" s="2">
        <f t="shared" si="16"/>
        <v>0.15568750884784924</v>
      </c>
      <c r="I114" s="2">
        <f t="shared" si="16"/>
        <v>0.19975732011208866</v>
      </c>
      <c r="J114" s="2">
        <f t="shared" si="16"/>
        <v>8.7979697533180135E-2</v>
      </c>
      <c r="K114" s="2">
        <f t="shared" si="16"/>
        <v>8.6274325733885857E-3</v>
      </c>
      <c r="L114" s="2">
        <f t="shared" si="14"/>
        <v>275.56014116094445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12"/>
        <v>1859</v>
      </c>
      <c r="F115">
        <v>83</v>
      </c>
      <c r="G115" s="2">
        <f t="shared" si="16"/>
        <v>0.11284976525821599</v>
      </c>
      <c r="H115" s="2">
        <f t="shared" si="16"/>
        <v>0.16258315151800956</v>
      </c>
      <c r="I115" s="2">
        <f t="shared" si="16"/>
        <v>0.20879436419033309</v>
      </c>
      <c r="J115" s="2">
        <f t="shared" si="16"/>
        <v>9.2108623585975338E-2</v>
      </c>
      <c r="K115" s="2">
        <f t="shared" si="16"/>
        <v>8.8947742013495579E-3</v>
      </c>
      <c r="L115" s="2">
        <f t="shared" si="14"/>
        <v>275.58523067875387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12"/>
        <v>1860</v>
      </c>
      <c r="F116">
        <v>91</v>
      </c>
      <c r="G116" s="2">
        <f t="shared" si="16"/>
        <v>0.11791549295774652</v>
      </c>
      <c r="H116" s="2">
        <f t="shared" si="16"/>
        <v>0.16992930763708347</v>
      </c>
      <c r="I116" s="2">
        <f t="shared" si="16"/>
        <v>0.21846128120597164</v>
      </c>
      <c r="J116" s="2">
        <f t="shared" si="16"/>
        <v>9.6588531534212541E-2</v>
      </c>
      <c r="K116" s="2">
        <f t="shared" si="16"/>
        <v>9.2916668793629337E-3</v>
      </c>
      <c r="L116" s="2">
        <f t="shared" si="14"/>
        <v>275.61218628021436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12"/>
        <v>1861</v>
      </c>
      <c r="F117">
        <v>95</v>
      </c>
      <c r="G117" s="2">
        <f t="shared" si="16"/>
        <v>0.12346948356807516</v>
      </c>
      <c r="H117" s="2">
        <f t="shared" si="16"/>
        <v>0.17800642796994795</v>
      </c>
      <c r="I117" s="2">
        <f t="shared" si="16"/>
        <v>0.22920032084185249</v>
      </c>
      <c r="J117" s="2">
        <f t="shared" si="16"/>
        <v>0.10175148356169764</v>
      </c>
      <c r="K117" s="2">
        <f t="shared" si="16"/>
        <v>9.907981311653595E-3</v>
      </c>
      <c r="L117" s="2">
        <f t="shared" si="14"/>
        <v>275.6423356972532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12"/>
        <v>1862</v>
      </c>
      <c r="F118">
        <v>97</v>
      </c>
      <c r="G118" s="2">
        <f t="shared" si="16"/>
        <v>0.12926760563380285</v>
      </c>
      <c r="H118" s="2">
        <f t="shared" si="16"/>
        <v>0.18643691475773536</v>
      </c>
      <c r="I118" s="2">
        <f t="shared" si="16"/>
        <v>0.24039615344071119</v>
      </c>
      <c r="J118" s="2">
        <f t="shared" si="16"/>
        <v>0.10708897593949951</v>
      </c>
      <c r="K118" s="2">
        <f t="shared" si="16"/>
        <v>1.0469588338091314E-2</v>
      </c>
      <c r="L118" s="2">
        <f t="shared" si="14"/>
        <v>275.67365923810985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12"/>
        <v>1863</v>
      </c>
      <c r="F119">
        <v>104</v>
      </c>
      <c r="G119" s="2">
        <f t="shared" ref="G119:K134" si="17">G118*(1-G$5)+G$4*$F118*$L$4/1000</f>
        <v>0.13518779342723009</v>
      </c>
      <c r="H119" s="2">
        <f t="shared" si="17"/>
        <v>0.19503200245153268</v>
      </c>
      <c r="I119" s="2">
        <f t="shared" si="17"/>
        <v>0.25174217816249217</v>
      </c>
      <c r="J119" s="2">
        <f t="shared" si="17"/>
        <v>0.11235629594209656</v>
      </c>
      <c r="K119" s="2">
        <f t="shared" si="17"/>
        <v>1.0904116931950857E-2</v>
      </c>
      <c r="L119" s="2">
        <f t="shared" si="14"/>
        <v>275.7052223869153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12"/>
        <v>1864</v>
      </c>
      <c r="F120">
        <v>112</v>
      </c>
      <c r="G120" s="2">
        <f t="shared" si="17"/>
        <v>0.14153521126760568</v>
      </c>
      <c r="H120" s="2">
        <f t="shared" si="17"/>
        <v>0.20426072179740112</v>
      </c>
      <c r="I120" s="2">
        <f t="shared" si="17"/>
        <v>0.26398755274493857</v>
      </c>
      <c r="J120" s="2">
        <f t="shared" si="17"/>
        <v>0.11814430675676638</v>
      </c>
      <c r="K120" s="2">
        <f t="shared" si="17"/>
        <v>1.1496310344301069E-2</v>
      </c>
      <c r="L120" s="2">
        <f t="shared" si="14"/>
        <v>275.73942410291102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12"/>
        <v>1865</v>
      </c>
      <c r="F121">
        <v>119</v>
      </c>
      <c r="G121" s="2">
        <f t="shared" si="17"/>
        <v>0.1483708920187794</v>
      </c>
      <c r="H121" s="2">
        <f t="shared" si="17"/>
        <v>0.21421522636933563</v>
      </c>
      <c r="I121" s="2">
        <f t="shared" si="17"/>
        <v>0.27727044030209569</v>
      </c>
      <c r="J121" s="2">
        <f t="shared" si="17"/>
        <v>0.12454063384641034</v>
      </c>
      <c r="K121" s="2">
        <f t="shared" si="17"/>
        <v>1.2231080659831414E-2</v>
      </c>
      <c r="L121" s="2">
        <f t="shared" si="14"/>
        <v>275.77662827319648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12"/>
        <v>1866</v>
      </c>
      <c r="F122">
        <v>122</v>
      </c>
      <c r="G122" s="2">
        <f t="shared" si="17"/>
        <v>0.15563380281690148</v>
      </c>
      <c r="H122" s="2">
        <f t="shared" si="17"/>
        <v>0.22479962279686366</v>
      </c>
      <c r="I122" s="2">
        <f t="shared" si="17"/>
        <v>0.2914266799540296</v>
      </c>
      <c r="J122" s="2">
        <f t="shared" si="17"/>
        <v>0.13139315512267852</v>
      </c>
      <c r="K122" s="2">
        <f t="shared" si="17"/>
        <v>1.3005379881699876E-2</v>
      </c>
      <c r="L122" s="2">
        <f t="shared" si="14"/>
        <v>275.81625864057219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12"/>
        <v>1867</v>
      </c>
      <c r="F123">
        <v>130</v>
      </c>
      <c r="G123" s="2">
        <f t="shared" si="17"/>
        <v>0.16307981220657283</v>
      </c>
      <c r="H123" s="2">
        <f t="shared" si="17"/>
        <v>0.23563659137419701</v>
      </c>
      <c r="I123" s="2">
        <f t="shared" si="17"/>
        <v>0.30584361006389127</v>
      </c>
      <c r="J123" s="2">
        <f t="shared" si="17"/>
        <v>0.13820632607782224</v>
      </c>
      <c r="K123" s="2">
        <f t="shared" si="17"/>
        <v>1.3615861169977268E-2</v>
      </c>
      <c r="L123" s="2">
        <f t="shared" si="14"/>
        <v>275.85638220089248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12"/>
        <v>1868</v>
      </c>
      <c r="F124">
        <v>135</v>
      </c>
      <c r="G124" s="2">
        <f t="shared" si="17"/>
        <v>0.17101408450704231</v>
      </c>
      <c r="H124" s="2">
        <f t="shared" si="17"/>
        <v>0.24719492083587488</v>
      </c>
      <c r="I124" s="2">
        <f t="shared" si="17"/>
        <v>0.3212689051927155</v>
      </c>
      <c r="J124" s="2">
        <f t="shared" si="17"/>
        <v>0.14556924913206956</v>
      </c>
      <c r="K124" s="2">
        <f t="shared" si="17"/>
        <v>1.4361723642958468E-2</v>
      </c>
      <c r="L124" s="2">
        <f t="shared" si="14"/>
        <v>275.89940888331068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12"/>
        <v>1869</v>
      </c>
      <c r="F125">
        <v>142</v>
      </c>
      <c r="G125" s="2">
        <f t="shared" si="17"/>
        <v>0.17925352112676063</v>
      </c>
      <c r="H125" s="2">
        <f t="shared" si="17"/>
        <v>0.25919093655569109</v>
      </c>
      <c r="I125" s="2">
        <f t="shared" si="17"/>
        <v>0.3372383262188145</v>
      </c>
      <c r="J125" s="2">
        <f t="shared" si="17"/>
        <v>0.15309840600028318</v>
      </c>
      <c r="K125" s="2">
        <f t="shared" si="17"/>
        <v>1.5048853884788209E-2</v>
      </c>
      <c r="L125" s="2">
        <f t="shared" si="14"/>
        <v>275.94383004378636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12"/>
        <v>1870</v>
      </c>
      <c r="F126">
        <v>147</v>
      </c>
      <c r="G126" s="2">
        <f t="shared" si="17"/>
        <v>0.18792018779342728</v>
      </c>
      <c r="H126" s="2">
        <f t="shared" si="17"/>
        <v>0.27181122787289291</v>
      </c>
      <c r="I126" s="2">
        <f t="shared" si="17"/>
        <v>0.35404503903283641</v>
      </c>
      <c r="J126" s="2">
        <f t="shared" si="17"/>
        <v>0.16101904205132372</v>
      </c>
      <c r="K126" s="2">
        <f t="shared" si="17"/>
        <v>1.5794257941326287E-2</v>
      </c>
      <c r="L126" s="2">
        <f t="shared" si="14"/>
        <v>275.99058975469183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12"/>
        <v>1871</v>
      </c>
      <c r="F127">
        <v>156</v>
      </c>
      <c r="G127" s="2">
        <f t="shared" si="17"/>
        <v>0.19689201877934279</v>
      </c>
      <c r="H127" s="2">
        <f t="shared" si="17"/>
        <v>0.28486628395941649</v>
      </c>
      <c r="I127" s="2">
        <f t="shared" si="17"/>
        <v>0.37137733550514834</v>
      </c>
      <c r="J127" s="2">
        <f t="shared" si="17"/>
        <v>0.16907405152619248</v>
      </c>
      <c r="K127" s="2">
        <f t="shared" si="17"/>
        <v>1.6481110139528358E-2</v>
      </c>
      <c r="L127" s="2">
        <f t="shared" si="14"/>
        <v>276.0386907999096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12"/>
        <v>1872</v>
      </c>
      <c r="F128">
        <v>173</v>
      </c>
      <c r="G128" s="2">
        <f t="shared" si="17"/>
        <v>0.20641314553990617</v>
      </c>
      <c r="H128" s="2">
        <f t="shared" si="17"/>
        <v>0.29873049561884224</v>
      </c>
      <c r="I128" s="2">
        <f t="shared" si="17"/>
        <v>0.38982909989531839</v>
      </c>
      <c r="J128" s="2">
        <f t="shared" si="17"/>
        <v>0.1777252416617118</v>
      </c>
      <c r="K128" s="2">
        <f t="shared" si="17"/>
        <v>1.7320242267696538E-2</v>
      </c>
      <c r="L128" s="2">
        <f t="shared" si="14"/>
        <v>276.09001822498345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12"/>
        <v>1873</v>
      </c>
      <c r="F129">
        <v>184</v>
      </c>
      <c r="G129" s="2">
        <f t="shared" si="17"/>
        <v>0.21697183098591555</v>
      </c>
      <c r="H129" s="2">
        <f t="shared" si="17"/>
        <v>0.31415281054891597</v>
      </c>
      <c r="I129" s="2">
        <f t="shared" si="17"/>
        <v>0.41058718394974597</v>
      </c>
      <c r="J129" s="2">
        <f t="shared" si="17"/>
        <v>0.18787752166719446</v>
      </c>
      <c r="K129" s="2">
        <f t="shared" si="17"/>
        <v>1.8627323696708151E-2</v>
      </c>
      <c r="L129" s="2">
        <f t="shared" si="14"/>
        <v>276.14821667084846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12"/>
        <v>1874</v>
      </c>
      <c r="F130">
        <v>174</v>
      </c>
      <c r="G130" s="2">
        <f t="shared" si="17"/>
        <v>0.22820187793427235</v>
      </c>
      <c r="H130" s="2">
        <f t="shared" si="17"/>
        <v>0.33056556207926358</v>
      </c>
      <c r="I130" s="2">
        <f t="shared" si="17"/>
        <v>0.43271922237473287</v>
      </c>
      <c r="J130" s="2">
        <f t="shared" si="17"/>
        <v>0.19874091364546542</v>
      </c>
      <c r="K130" s="2">
        <f t="shared" si="17"/>
        <v>1.9936540583027323E-2</v>
      </c>
      <c r="L130" s="2">
        <f t="shared" si="14"/>
        <v>276.21016411661674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12"/>
        <v>1875</v>
      </c>
      <c r="F131">
        <v>188</v>
      </c>
      <c r="G131" s="2">
        <f t="shared" si="17"/>
        <v>0.23882159624413152</v>
      </c>
      <c r="H131" s="2">
        <f t="shared" si="17"/>
        <v>0.34599419450326874</v>
      </c>
      <c r="I131" s="2">
        <f t="shared" si="17"/>
        <v>0.45305184353103534</v>
      </c>
      <c r="J131" s="2">
        <f t="shared" si="17"/>
        <v>0.20781000527275781</v>
      </c>
      <c r="K131" s="2">
        <f t="shared" si="17"/>
        <v>2.0261137196718296E-2</v>
      </c>
      <c r="L131" s="2">
        <f t="shared" si="14"/>
        <v>276.26593877674793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12"/>
        <v>1876</v>
      </c>
      <c r="F132">
        <v>191</v>
      </c>
      <c r="G132" s="2">
        <f t="shared" si="17"/>
        <v>0.25029577464788738</v>
      </c>
      <c r="H132" s="2">
        <f t="shared" si="17"/>
        <v>0.36269493628877814</v>
      </c>
      <c r="I132" s="2">
        <f t="shared" si="17"/>
        <v>0.47521483410831011</v>
      </c>
      <c r="J132" s="2">
        <f t="shared" si="17"/>
        <v>0.21800420069555382</v>
      </c>
      <c r="K132" s="2">
        <f t="shared" si="17"/>
        <v>2.1115291990265933E-2</v>
      </c>
      <c r="L132" s="2">
        <f t="shared" si="14"/>
        <v>276.32732503773082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12"/>
        <v>1877</v>
      </c>
      <c r="F133">
        <v>194</v>
      </c>
      <c r="G133" s="2">
        <f t="shared" si="17"/>
        <v>0.26195305164319255</v>
      </c>
      <c r="H133" s="2">
        <f t="shared" si="17"/>
        <v>0.37963142397513761</v>
      </c>
      <c r="I133" s="2">
        <f t="shared" si="17"/>
        <v>0.49753104360124145</v>
      </c>
      <c r="J133" s="2">
        <f t="shared" si="17"/>
        <v>0.22796814645897281</v>
      </c>
      <c r="K133" s="2">
        <f t="shared" si="17"/>
        <v>2.1774208131115622E-2</v>
      </c>
      <c r="L133" s="2">
        <f t="shared" si="14"/>
        <v>276.38885787380968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12"/>
        <v>1878</v>
      </c>
      <c r="F134">
        <v>196</v>
      </c>
      <c r="G134" s="2">
        <f t="shared" si="17"/>
        <v>0.27379342723004702</v>
      </c>
      <c r="H134" s="2">
        <f t="shared" si="17"/>
        <v>0.39680300901832533</v>
      </c>
      <c r="I134" s="2">
        <f t="shared" si="17"/>
        <v>0.51999841541117608</v>
      </c>
      <c r="J134" s="2">
        <f t="shared" si="17"/>
        <v>0.23771499600218349</v>
      </c>
      <c r="K134" s="2">
        <f t="shared" si="17"/>
        <v>2.2314706043143024E-2</v>
      </c>
      <c r="L134" s="2">
        <f t="shared" si="14"/>
        <v>276.45062455370487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18">1+E134</f>
        <v>1879</v>
      </c>
      <c r="F135">
        <v>210</v>
      </c>
      <c r="G135" s="2">
        <f t="shared" ref="G135:K150" si="19">G134*(1-G$5)+G$4*$F134*$L$4/1000</f>
        <v>0.285755868544601</v>
      </c>
      <c r="H135" s="2">
        <f t="shared" si="19"/>
        <v>0.41411514794486831</v>
      </c>
      <c r="I135" s="2">
        <f t="shared" si="19"/>
        <v>0.54246468580261031</v>
      </c>
      <c r="J135" s="2">
        <f t="shared" si="19"/>
        <v>0.24713978045770851</v>
      </c>
      <c r="K135" s="2">
        <f t="shared" si="19"/>
        <v>2.273643131191333E-2</v>
      </c>
      <c r="L135" s="2">
        <f t="shared" ref="L135:L198" si="20">SUM(G135:K135,L$5)</f>
        <v>276.51221191406171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18"/>
        <v>1880</v>
      </c>
      <c r="F136">
        <v>236</v>
      </c>
      <c r="G136" s="2">
        <f t="shared" si="19"/>
        <v>0.29857276995305171</v>
      </c>
      <c r="H136" s="2">
        <f t="shared" si="19"/>
        <v>0.43269421465021124</v>
      </c>
      <c r="I136" s="2">
        <f t="shared" si="19"/>
        <v>0.56673268646087027</v>
      </c>
      <c r="J136" s="2">
        <f t="shared" si="19"/>
        <v>0.25766934909570688</v>
      </c>
      <c r="K136" s="2">
        <f t="shared" si="19"/>
        <v>2.364949761270323E-2</v>
      </c>
      <c r="L136" s="2">
        <f t="shared" si="20"/>
        <v>276.57931851777255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18"/>
        <v>1881</v>
      </c>
      <c r="F137">
        <v>243</v>
      </c>
      <c r="G137" s="2">
        <f t="shared" si="19"/>
        <v>0.3129765258215963</v>
      </c>
      <c r="H137" s="2">
        <f t="shared" si="19"/>
        <v>0.45366348434153453</v>
      </c>
      <c r="I137" s="2">
        <f t="shared" si="19"/>
        <v>0.59458105035403874</v>
      </c>
      <c r="J137" s="2">
        <f t="shared" si="19"/>
        <v>0.27064903977334032</v>
      </c>
      <c r="K137" s="2">
        <f t="shared" si="19"/>
        <v>2.5423957595478011E-2</v>
      </c>
      <c r="L137" s="2">
        <f t="shared" si="20"/>
        <v>276.65729405788596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18"/>
        <v>1882</v>
      </c>
      <c r="F138">
        <v>256</v>
      </c>
      <c r="G138" s="2">
        <f t="shared" si="19"/>
        <v>0.32780751173708927</v>
      </c>
      <c r="H138" s="2">
        <f t="shared" si="19"/>
        <v>0.47523234394027247</v>
      </c>
      <c r="I138" s="2">
        <f t="shared" si="19"/>
        <v>0.62310725954773727</v>
      </c>
      <c r="J138" s="2">
        <f t="shared" si="19"/>
        <v>0.28370883777295586</v>
      </c>
      <c r="K138" s="2">
        <f t="shared" si="19"/>
        <v>2.6828860477116648E-2</v>
      </c>
      <c r="L138" s="2">
        <f t="shared" si="20"/>
        <v>276.73668481347516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18"/>
        <v>1883</v>
      </c>
      <c r="F139">
        <v>272</v>
      </c>
      <c r="G139" s="2">
        <f t="shared" si="19"/>
        <v>0.34343192488262919</v>
      </c>
      <c r="H139" s="2">
        <f t="shared" si="19"/>
        <v>0.49796252423835252</v>
      </c>
      <c r="I139" s="2">
        <f t="shared" si="19"/>
        <v>0.6532036240355622</v>
      </c>
      <c r="J139" s="2">
        <f t="shared" si="19"/>
        <v>0.29754839216720708</v>
      </c>
      <c r="K139" s="2">
        <f t="shared" si="19"/>
        <v>2.8291305787246764E-2</v>
      </c>
      <c r="L139" s="2">
        <f t="shared" si="20"/>
        <v>276.82043777111102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18"/>
        <v>1884</v>
      </c>
      <c r="F140">
        <v>275</v>
      </c>
      <c r="G140" s="2">
        <f t="shared" si="19"/>
        <v>0.36003286384976535</v>
      </c>
      <c r="H140" s="2">
        <f t="shared" si="19"/>
        <v>0.522132520548653</v>
      </c>
      <c r="I140" s="2">
        <f t="shared" si="19"/>
        <v>0.68529977245145057</v>
      </c>
      <c r="J140" s="2">
        <f t="shared" si="19"/>
        <v>0.31247527060076574</v>
      </c>
      <c r="K140" s="2">
        <f t="shared" si="19"/>
        <v>2.9929497414913818E-2</v>
      </c>
      <c r="L140" s="2">
        <f t="shared" si="20"/>
        <v>276.90986992486557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18"/>
        <v>1885</v>
      </c>
      <c r="F141">
        <v>277</v>
      </c>
      <c r="G141" s="2">
        <f t="shared" si="19"/>
        <v>0.37681690140845081</v>
      </c>
      <c r="H141" s="2">
        <f t="shared" si="19"/>
        <v>0.54651771461727938</v>
      </c>
      <c r="I141" s="2">
        <f t="shared" si="19"/>
        <v>0.71741581082066197</v>
      </c>
      <c r="J141" s="2">
        <f t="shared" si="19"/>
        <v>0.3269015360734111</v>
      </c>
      <c r="K141" s="2">
        <f t="shared" si="19"/>
        <v>3.1063955934000964E-2</v>
      </c>
      <c r="L141" s="2">
        <f t="shared" si="20"/>
        <v>276.9987159188538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18"/>
        <v>1886</v>
      </c>
      <c r="F142">
        <v>281</v>
      </c>
      <c r="G142" s="2">
        <f t="shared" si="19"/>
        <v>0.39372300469483579</v>
      </c>
      <c r="H142" s="2">
        <f t="shared" si="19"/>
        <v>0.57102361771514898</v>
      </c>
      <c r="I142" s="2">
        <f t="shared" si="19"/>
        <v>0.7494012374262089</v>
      </c>
      <c r="J142" s="2">
        <f t="shared" si="19"/>
        <v>0.34073841613772682</v>
      </c>
      <c r="K142" s="2">
        <f t="shared" si="19"/>
        <v>3.1845936521614535E-2</v>
      </c>
      <c r="L142" s="2">
        <f t="shared" si="20"/>
        <v>277.08673221249552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18"/>
        <v>1887</v>
      </c>
      <c r="F143">
        <v>295</v>
      </c>
      <c r="G143" s="2">
        <f t="shared" si="19"/>
        <v>0.41087323943661985</v>
      </c>
      <c r="H143" s="2">
        <f t="shared" si="19"/>
        <v>0.59583769119534347</v>
      </c>
      <c r="I143" s="2">
        <f t="shared" si="19"/>
        <v>0.78155827490319474</v>
      </c>
      <c r="J143" s="2">
        <f t="shared" si="19"/>
        <v>0.35425432231318615</v>
      </c>
      <c r="K143" s="2">
        <f t="shared" si="19"/>
        <v>3.2508025150532305E-2</v>
      </c>
      <c r="L143" s="2">
        <f t="shared" si="20"/>
        <v>277.17503155299886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18"/>
        <v>1888</v>
      </c>
      <c r="F144">
        <v>327</v>
      </c>
      <c r="G144" s="2">
        <f t="shared" si="19"/>
        <v>0.42887793427230059</v>
      </c>
      <c r="H144" s="2">
        <f t="shared" si="19"/>
        <v>0.62189805440807699</v>
      </c>
      <c r="I144" s="2">
        <f t="shared" si="19"/>
        <v>0.81538696720264869</v>
      </c>
      <c r="J144" s="2">
        <f t="shared" si="19"/>
        <v>0.36864129974915194</v>
      </c>
      <c r="K144" s="2">
        <f t="shared" si="19"/>
        <v>3.3566879198723198E-2</v>
      </c>
      <c r="L144" s="2">
        <f t="shared" si="20"/>
        <v>277.26837113483089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18"/>
        <v>1889</v>
      </c>
      <c r="F145">
        <v>327</v>
      </c>
      <c r="G145" s="2">
        <f t="shared" si="19"/>
        <v>0.4488356807511738</v>
      </c>
      <c r="H145" s="2">
        <f t="shared" si="19"/>
        <v>0.6508914196181026</v>
      </c>
      <c r="I145" s="2">
        <f t="shared" si="19"/>
        <v>0.85356910169608524</v>
      </c>
      <c r="J145" s="2">
        <f t="shared" si="19"/>
        <v>0.38596226293937108</v>
      </c>
      <c r="K145" s="2">
        <f t="shared" si="19"/>
        <v>3.5711454060952191E-2</v>
      </c>
      <c r="L145" s="2">
        <f t="shared" si="20"/>
        <v>277.37496991906568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18"/>
        <v>1890</v>
      </c>
      <c r="F146">
        <v>356</v>
      </c>
      <c r="G146" s="2">
        <f t="shared" si="19"/>
        <v>0.46879342723004702</v>
      </c>
      <c r="H146" s="2">
        <f t="shared" si="19"/>
        <v>0.67980502321354963</v>
      </c>
      <c r="I146" s="2">
        <f t="shared" si="19"/>
        <v>0.89123873206400628</v>
      </c>
      <c r="J146" s="2">
        <f t="shared" si="19"/>
        <v>0.40229373395712759</v>
      </c>
      <c r="K146" s="2">
        <f t="shared" si="19"/>
        <v>3.7012204466943074E-2</v>
      </c>
      <c r="L146" s="2">
        <f t="shared" si="20"/>
        <v>277.47914312093167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18"/>
        <v>1891</v>
      </c>
      <c r="F147">
        <v>372</v>
      </c>
      <c r="G147" s="2">
        <f t="shared" si="19"/>
        <v>0.49052112676056348</v>
      </c>
      <c r="H147" s="2">
        <f t="shared" si="19"/>
        <v>0.71136208931584044</v>
      </c>
      <c r="I147" s="2">
        <f t="shared" si="19"/>
        <v>0.93275954496417235</v>
      </c>
      <c r="J147" s="2">
        <f t="shared" si="19"/>
        <v>0.42109599524795899</v>
      </c>
      <c r="K147" s="2">
        <f t="shared" si="19"/>
        <v>3.9162651816228036E-2</v>
      </c>
      <c r="L147" s="2">
        <f t="shared" si="20"/>
        <v>277.59490140810476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18"/>
        <v>1892</v>
      </c>
      <c r="F148">
        <v>374</v>
      </c>
      <c r="G148" s="2">
        <f t="shared" si="19"/>
        <v>0.51322535211267617</v>
      </c>
      <c r="H148" s="2">
        <f t="shared" si="19"/>
        <v>0.7443346884035853</v>
      </c>
      <c r="I148" s="2">
        <f t="shared" si="19"/>
        <v>0.97612679580950323</v>
      </c>
      <c r="J148" s="2">
        <f t="shared" si="19"/>
        <v>0.44070207673512651</v>
      </c>
      <c r="K148" s="2">
        <f t="shared" si="19"/>
        <v>4.1218137774587327E-2</v>
      </c>
      <c r="L148" s="2">
        <f t="shared" si="20"/>
        <v>277.7156070508355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18"/>
        <v>1893</v>
      </c>
      <c r="F149">
        <v>370</v>
      </c>
      <c r="G149" s="2">
        <f t="shared" si="19"/>
        <v>0.53605164319248833</v>
      </c>
      <c r="H149" s="2">
        <f t="shared" si="19"/>
        <v>0.77740437231260717</v>
      </c>
      <c r="I149" s="2">
        <f t="shared" si="19"/>
        <v>1.0192124141877026</v>
      </c>
      <c r="J149" s="2">
        <f t="shared" si="19"/>
        <v>0.45942286620964456</v>
      </c>
      <c r="K149" s="2">
        <f t="shared" si="19"/>
        <v>4.2558749742556051E-2</v>
      </c>
      <c r="L149" s="2">
        <f t="shared" si="20"/>
        <v>277.83465004564499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">
        <v>1929</v>
      </c>
      <c r="B150" s="5">
        <v>305.71715</v>
      </c>
      <c r="C150">
        <v>1970.2027</v>
      </c>
      <c r="D150">
        <v>326.93</v>
      </c>
      <c r="E150" s="1">
        <f t="shared" si="18"/>
        <v>1894</v>
      </c>
      <c r="F150">
        <v>383</v>
      </c>
      <c r="G150" s="2">
        <f t="shared" si="19"/>
        <v>0.55863380281690145</v>
      </c>
      <c r="H150" s="2">
        <f t="shared" si="19"/>
        <v>0.81000749367796976</v>
      </c>
      <c r="I150" s="2">
        <f t="shared" si="19"/>
        <v>1.0611187718924975</v>
      </c>
      <c r="J150" s="2">
        <f t="shared" si="19"/>
        <v>0.47660471226885354</v>
      </c>
      <c r="K150" s="2">
        <f t="shared" si="19"/>
        <v>4.3184078576676735E-2</v>
      </c>
      <c r="L150" s="2">
        <f t="shared" si="20"/>
        <v>277.94954885923289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18"/>
        <v>1895</v>
      </c>
      <c r="F151">
        <v>406</v>
      </c>
      <c r="G151" s="2">
        <f t="shared" ref="G151:K166" si="21">G150*(1-G$5)+G$4*$F150*$L$4/1000</f>
        <v>0.58200938967136151</v>
      </c>
      <c r="H151" s="2">
        <f t="shared" si="21"/>
        <v>0.8437415801586361</v>
      </c>
      <c r="I151" s="2">
        <f t="shared" si="21"/>
        <v>1.1044156882972804</v>
      </c>
      <c r="J151" s="2">
        <f t="shared" si="21"/>
        <v>0.49433083507617448</v>
      </c>
      <c r="K151" s="2">
        <f t="shared" si="21"/>
        <v>4.4173688325470931E-2</v>
      </c>
      <c r="L151" s="2">
        <f t="shared" si="20"/>
        <v>278.06867118152894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18"/>
        <v>1896</v>
      </c>
      <c r="F152">
        <v>419</v>
      </c>
      <c r="G152" s="2">
        <f t="shared" si="21"/>
        <v>0.60678873239436626</v>
      </c>
      <c r="H152" s="2">
        <f t="shared" si="21"/>
        <v>0.879542487571909</v>
      </c>
      <c r="I152" s="2">
        <f t="shared" si="21"/>
        <v>1.1505868458845767</v>
      </c>
      <c r="J152" s="2">
        <f t="shared" si="21"/>
        <v>0.51374385073230278</v>
      </c>
      <c r="K152" s="2">
        <f t="shared" si="21"/>
        <v>4.5853729185837903E-2</v>
      </c>
      <c r="L152" s="2">
        <f t="shared" si="20"/>
        <v>278.19651564576901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18"/>
        <v>1897</v>
      </c>
      <c r="F153">
        <v>440</v>
      </c>
      <c r="G153" s="2">
        <f t="shared" si="21"/>
        <v>0.63236150234741795</v>
      </c>
      <c r="H153" s="2">
        <f t="shared" si="21"/>
        <v>0.91646556289545589</v>
      </c>
      <c r="I153" s="2">
        <f t="shared" si="21"/>
        <v>1.1980913174011516</v>
      </c>
      <c r="J153" s="2">
        <f t="shared" si="21"/>
        <v>0.53357368343194445</v>
      </c>
      <c r="K153" s="2">
        <f t="shared" si="21"/>
        <v>4.7483054115718112E-2</v>
      </c>
      <c r="L153" s="2">
        <f t="shared" si="20"/>
        <v>278.3279751201917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18"/>
        <v>1898</v>
      </c>
      <c r="F154">
        <v>465</v>
      </c>
      <c r="G154" s="2">
        <f t="shared" si="21"/>
        <v>0.65921596244131464</v>
      </c>
      <c r="H154" s="2">
        <f t="shared" si="21"/>
        <v>0.95525889272072351</v>
      </c>
      <c r="I154" s="2">
        <f t="shared" si="21"/>
        <v>1.2481130842205315</v>
      </c>
      <c r="J154" s="2">
        <f t="shared" si="21"/>
        <v>0.55473548886396618</v>
      </c>
      <c r="K154" s="2">
        <f t="shared" si="21"/>
        <v>4.9457205133282348E-2</v>
      </c>
      <c r="L154" s="2">
        <f t="shared" si="20"/>
        <v>278.46678063337981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18"/>
        <v>1899</v>
      </c>
      <c r="F155">
        <v>507</v>
      </c>
      <c r="G155" s="2">
        <f t="shared" si="21"/>
        <v>0.68759624413145548</v>
      </c>
      <c r="H155" s="2">
        <f t="shared" si="21"/>
        <v>0.99629291877611803</v>
      </c>
      <c r="I155" s="2">
        <f t="shared" si="21"/>
        <v>1.3012192966218985</v>
      </c>
      <c r="J155" s="2">
        <f t="shared" si="21"/>
        <v>0.57762265918177114</v>
      </c>
      <c r="K155" s="2">
        <f t="shared" si="21"/>
        <v>5.1828297172525739E-2</v>
      </c>
      <c r="L155" s="2">
        <f t="shared" si="20"/>
        <v>278.61455941588378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18"/>
        <v>1900</v>
      </c>
      <c r="F156">
        <v>534</v>
      </c>
      <c r="G156" s="2">
        <f t="shared" si="21"/>
        <v>0.71853990610328644</v>
      </c>
      <c r="H156" s="2">
        <f t="shared" si="21"/>
        <v>1.0411577209707703</v>
      </c>
      <c r="I156" s="2">
        <f t="shared" si="21"/>
        <v>1.3599225438872722</v>
      </c>
      <c r="J156" s="2">
        <f t="shared" si="21"/>
        <v>0.60413193487805061</v>
      </c>
      <c r="K156" s="2">
        <f t="shared" si="21"/>
        <v>5.5238268177242901E-2</v>
      </c>
      <c r="L156" s="2">
        <f t="shared" si="20"/>
        <v>278.77899037401664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18"/>
        <v>1901</v>
      </c>
      <c r="F157">
        <v>552</v>
      </c>
      <c r="G157" s="2">
        <f t="shared" si="21"/>
        <v>0.75113145539906112</v>
      </c>
      <c r="H157" s="2">
        <f t="shared" si="21"/>
        <v>1.0884343100207579</v>
      </c>
      <c r="I157" s="2">
        <f t="shared" si="21"/>
        <v>1.4218941780407381</v>
      </c>
      <c r="J157" s="2">
        <f t="shared" si="21"/>
        <v>0.63229583307962434</v>
      </c>
      <c r="K157" s="2">
        <f t="shared" si="21"/>
        <v>5.8574125774137772E-2</v>
      </c>
      <c r="L157" s="2">
        <f t="shared" si="20"/>
        <v>278.95232990231432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18"/>
        <v>1902</v>
      </c>
      <c r="F158">
        <v>566</v>
      </c>
      <c r="G158" s="2">
        <f t="shared" si="21"/>
        <v>0.7848215962441315</v>
      </c>
      <c r="H158" s="2">
        <f t="shared" si="21"/>
        <v>1.1372709806057952</v>
      </c>
      <c r="I158" s="2">
        <f t="shared" si="21"/>
        <v>1.4857382161044315</v>
      </c>
      <c r="J158" s="2">
        <f t="shared" si="21"/>
        <v>0.66096349237648888</v>
      </c>
      <c r="K158" s="2">
        <f t="shared" si="21"/>
        <v>6.1442496105625036E-2</v>
      </c>
      <c r="L158" s="2">
        <f t="shared" si="20"/>
        <v>279.13023678143645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18"/>
        <v>1903</v>
      </c>
      <c r="F159">
        <v>617</v>
      </c>
      <c r="G159" s="2">
        <f t="shared" si="21"/>
        <v>0.81936619718309867</v>
      </c>
      <c r="H159" s="2">
        <f t="shared" si="21"/>
        <v>1.1872878540404739</v>
      </c>
      <c r="I159" s="2">
        <f t="shared" si="21"/>
        <v>1.5508285865527209</v>
      </c>
      <c r="J159" s="2">
        <f t="shared" si="21"/>
        <v>0.68963665091294679</v>
      </c>
      <c r="K159" s="2">
        <f t="shared" si="21"/>
        <v>6.3839527650387307E-2</v>
      </c>
      <c r="L159" s="2">
        <f t="shared" si="20"/>
        <v>279.31095881633962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18"/>
        <v>1904</v>
      </c>
      <c r="F160">
        <v>624</v>
      </c>
      <c r="G160" s="2">
        <f t="shared" si="21"/>
        <v>0.85702347417840385</v>
      </c>
      <c r="H160" s="2">
        <f t="shared" si="21"/>
        <v>1.2419558619552227</v>
      </c>
      <c r="I160" s="2">
        <f t="shared" si="21"/>
        <v>1.6227072457907346</v>
      </c>
      <c r="J160" s="2">
        <f t="shared" si="21"/>
        <v>0.72265771753942387</v>
      </c>
      <c r="K160" s="2">
        <f t="shared" si="21"/>
        <v>6.7687766971767052E-2</v>
      </c>
      <c r="L160" s="2">
        <f t="shared" si="20"/>
        <v>279.51203206643555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18"/>
        <v>1905</v>
      </c>
      <c r="F161">
        <v>663</v>
      </c>
      <c r="G161" s="2">
        <f t="shared" si="21"/>
        <v>0.89510798122065738</v>
      </c>
      <c r="H161" s="2">
        <f t="shared" si="21"/>
        <v>1.29713075354096</v>
      </c>
      <c r="I161" s="2">
        <f t="shared" si="21"/>
        <v>1.6946727485869379</v>
      </c>
      <c r="J161" s="2">
        <f t="shared" si="21"/>
        <v>0.75461399068710311</v>
      </c>
      <c r="K161" s="2">
        <f t="shared" si="21"/>
        <v>7.0350480603748197E-2</v>
      </c>
      <c r="L161" s="2">
        <f t="shared" si="20"/>
        <v>279.71187595463942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18"/>
        <v>1906</v>
      </c>
      <c r="F162">
        <v>707</v>
      </c>
      <c r="G162" s="2">
        <f t="shared" si="21"/>
        <v>0.93557276995305172</v>
      </c>
      <c r="H162" s="2">
        <f t="shared" si="21"/>
        <v>1.3558158291812317</v>
      </c>
      <c r="I162" s="2">
        <f t="shared" si="21"/>
        <v>1.7715314410106953</v>
      </c>
      <c r="J162" s="2">
        <f t="shared" si="21"/>
        <v>0.7893221672044729</v>
      </c>
      <c r="K162" s="2">
        <f t="shared" si="21"/>
        <v>7.3796483975072491E-2</v>
      </c>
      <c r="L162" s="2">
        <f t="shared" si="20"/>
        <v>279.92603869132455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18"/>
        <v>1907</v>
      </c>
      <c r="F163">
        <v>784</v>
      </c>
      <c r="G163" s="2">
        <f t="shared" si="21"/>
        <v>0.97872300469483575</v>
      </c>
      <c r="H163" s="2">
        <f t="shared" si="21"/>
        <v>1.4184709158228264</v>
      </c>
      <c r="I163" s="2">
        <f t="shared" si="21"/>
        <v>1.8539688173660345</v>
      </c>
      <c r="J163" s="2">
        <f t="shared" si="21"/>
        <v>0.82721189396370165</v>
      </c>
      <c r="K163" s="2">
        <f t="shared" si="21"/>
        <v>7.7952318372784296E-2</v>
      </c>
      <c r="L163" s="2">
        <f t="shared" si="20"/>
        <v>280.1563269502202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18"/>
        <v>1908</v>
      </c>
      <c r="F164">
        <v>750</v>
      </c>
      <c r="G164" s="2">
        <f t="shared" si="21"/>
        <v>1.0265727699530518</v>
      </c>
      <c r="H164" s="2">
        <f t="shared" si="21"/>
        <v>1.4881836833960742</v>
      </c>
      <c r="I164" s="2">
        <f t="shared" si="21"/>
        <v>1.946867743600192</v>
      </c>
      <c r="J164" s="2">
        <f t="shared" si="21"/>
        <v>0.87197465843842381</v>
      </c>
      <c r="K164" s="2">
        <f t="shared" si="21"/>
        <v>8.40879828258633E-2</v>
      </c>
      <c r="L164" s="2">
        <f t="shared" si="20"/>
        <v>280.41768683821363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18"/>
        <v>1909</v>
      </c>
      <c r="F165">
        <v>785</v>
      </c>
      <c r="G165" s="2">
        <f t="shared" si="21"/>
        <v>1.0723474178403758</v>
      </c>
      <c r="H165" s="2">
        <f t="shared" si="21"/>
        <v>1.5545121807984437</v>
      </c>
      <c r="I165" s="2">
        <f t="shared" si="21"/>
        <v>2.0334117420094064</v>
      </c>
      <c r="J165" s="2">
        <f t="shared" si="21"/>
        <v>0.9101896565777019</v>
      </c>
      <c r="K165" s="2">
        <f t="shared" si="21"/>
        <v>8.6213207302909253E-2</v>
      </c>
      <c r="L165" s="2">
        <f t="shared" si="20"/>
        <v>280.65667420452883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18"/>
        <v>1910</v>
      </c>
      <c r="F166">
        <v>819</v>
      </c>
      <c r="G166" s="2">
        <f t="shared" si="21"/>
        <v>1.1202582159624415</v>
      </c>
      <c r="H166" s="2">
        <f t="shared" si="21"/>
        <v>1.6239445914977995</v>
      </c>
      <c r="I166" s="2">
        <f t="shared" si="21"/>
        <v>2.1240523095320381</v>
      </c>
      <c r="J166" s="2">
        <f t="shared" si="21"/>
        <v>0.9503295332363485</v>
      </c>
      <c r="K166" s="2">
        <f t="shared" si="21"/>
        <v>8.9145413595272283E-2</v>
      </c>
      <c r="L166" s="2">
        <f t="shared" si="20"/>
        <v>280.90773006382392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18"/>
        <v>1911</v>
      </c>
      <c r="F167">
        <v>836</v>
      </c>
      <c r="G167" s="2">
        <f t="shared" ref="G167:K182" si="22">G166*(1-G$5)+G$4*$F166*$L$4/1000</f>
        <v>1.1702441314553993</v>
      </c>
      <c r="H167" s="2">
        <f t="shared" si="22"/>
        <v>1.6963784798222412</v>
      </c>
      <c r="I167" s="2">
        <f t="shared" si="22"/>
        <v>2.2185842247525884</v>
      </c>
      <c r="J167" s="2">
        <f t="shared" si="22"/>
        <v>0.99216695526407217</v>
      </c>
      <c r="K167" s="2">
        <f t="shared" si="22"/>
        <v>9.2520130743648177E-2</v>
      </c>
      <c r="L167" s="2">
        <f t="shared" si="20"/>
        <v>281.16989392203794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18"/>
        <v>1912</v>
      </c>
      <c r="F168">
        <v>879</v>
      </c>
      <c r="G168" s="2">
        <f t="shared" si="22"/>
        <v>1.221267605633803</v>
      </c>
      <c r="H168" s="2">
        <f t="shared" si="22"/>
        <v>1.7702093444856244</v>
      </c>
      <c r="I168" s="2">
        <f t="shared" si="22"/>
        <v>2.3144012649952499</v>
      </c>
      <c r="J168" s="2">
        <f t="shared" si="22"/>
        <v>1.0336096420664542</v>
      </c>
      <c r="K168" s="2">
        <f t="shared" si="22"/>
        <v>9.5365122227723836E-2</v>
      </c>
      <c r="L168" s="2">
        <f t="shared" si="20"/>
        <v>281.43485297940884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18"/>
        <v>1913</v>
      </c>
      <c r="F169">
        <v>943</v>
      </c>
      <c r="G169" s="2">
        <f t="shared" si="22"/>
        <v>1.2749154929577466</v>
      </c>
      <c r="H169" s="2">
        <f t="shared" si="22"/>
        <v>1.8478746569182622</v>
      </c>
      <c r="I169" s="2">
        <f t="shared" si="22"/>
        <v>2.4153922838068533</v>
      </c>
      <c r="J169" s="2">
        <f t="shared" si="22"/>
        <v>1.0777317868184166</v>
      </c>
      <c r="K169" s="2">
        <f t="shared" si="22"/>
        <v>9.910947613216009E-2</v>
      </c>
      <c r="L169" s="2">
        <f t="shared" si="20"/>
        <v>281.71502369663347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18"/>
        <v>1914</v>
      </c>
      <c r="F170">
        <v>850</v>
      </c>
      <c r="G170" s="2">
        <f t="shared" si="22"/>
        <v>1.3324694835680753</v>
      </c>
      <c r="H170" s="2">
        <f t="shared" si="22"/>
        <v>1.9313356994256092</v>
      </c>
      <c r="I170" s="2">
        <f t="shared" si="22"/>
        <v>2.5246427624378618</v>
      </c>
      <c r="J170" s="2">
        <f t="shared" si="22"/>
        <v>1.1268451092435212</v>
      </c>
      <c r="K170" s="2">
        <f t="shared" si="22"/>
        <v>0.10438523641169614</v>
      </c>
      <c r="L170" s="2">
        <f t="shared" si="20"/>
        <v>282.01967829108679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18"/>
        <v>1915</v>
      </c>
      <c r="F171">
        <v>838</v>
      </c>
      <c r="G171" s="2">
        <f t="shared" si="22"/>
        <v>1.3843474178403756</v>
      </c>
      <c r="H171" s="2">
        <f t="shared" si="22"/>
        <v>2.0058347437433817</v>
      </c>
      <c r="I171" s="2">
        <f t="shared" si="22"/>
        <v>2.6184549828714911</v>
      </c>
      <c r="J171" s="2">
        <f t="shared" si="22"/>
        <v>1.1622372490058914</v>
      </c>
      <c r="K171" s="2">
        <f t="shared" si="22"/>
        <v>0.10321894959143024</v>
      </c>
      <c r="L171" s="2">
        <f t="shared" si="20"/>
        <v>282.27409334305258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18"/>
        <v>1916</v>
      </c>
      <c r="F172">
        <v>901</v>
      </c>
      <c r="G172" s="2">
        <f t="shared" si="22"/>
        <v>1.435492957746479</v>
      </c>
      <c r="H172" s="2">
        <f t="shared" si="22"/>
        <v>2.079002078399375</v>
      </c>
      <c r="I172" s="2">
        <f t="shared" si="22"/>
        <v>2.7092051810021838</v>
      </c>
      <c r="J172" s="2">
        <f t="shared" si="22"/>
        <v>1.1941990963871632</v>
      </c>
      <c r="K172" s="2">
        <f t="shared" si="22"/>
        <v>0.10194818059523007</v>
      </c>
      <c r="L172" s="2">
        <f t="shared" si="20"/>
        <v>282.51984749413043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18"/>
        <v>1917</v>
      </c>
      <c r="F173">
        <v>955</v>
      </c>
      <c r="G173" s="2">
        <f t="shared" si="22"/>
        <v>1.4904835680751174</v>
      </c>
      <c r="H173" s="2">
        <f t="shared" si="22"/>
        <v>2.1578836204878131</v>
      </c>
      <c r="I173" s="2">
        <f t="shared" si="22"/>
        <v>2.80820206281299</v>
      </c>
      <c r="J173" s="2">
        <f t="shared" si="22"/>
        <v>1.2317294301081356</v>
      </c>
      <c r="K173" s="2">
        <f t="shared" si="22"/>
        <v>0.10413516671649567</v>
      </c>
      <c r="L173" s="2">
        <f t="shared" si="20"/>
        <v>282.79243384820057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18"/>
        <v>1918</v>
      </c>
      <c r="F174">
        <v>936</v>
      </c>
      <c r="G174" s="2">
        <f t="shared" si="22"/>
        <v>1.5487699530516432</v>
      </c>
      <c r="H174" s="2">
        <f t="shared" si="22"/>
        <v>2.2416185796306625</v>
      </c>
      <c r="I174" s="2">
        <f t="shared" si="22"/>
        <v>2.9139828235603726</v>
      </c>
      <c r="J174" s="2">
        <f t="shared" si="22"/>
        <v>1.2734538020225656</v>
      </c>
      <c r="K174" s="2">
        <f t="shared" si="22"/>
        <v>0.1079968521190149</v>
      </c>
      <c r="L174" s="2">
        <f t="shared" si="20"/>
        <v>283.08582201038428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18"/>
        <v>1919</v>
      </c>
      <c r="F175">
        <v>806</v>
      </c>
      <c r="G175" s="2">
        <f t="shared" si="22"/>
        <v>1.6058967136150235</v>
      </c>
      <c r="H175" s="2">
        <f t="shared" si="22"/>
        <v>2.3233391438385951</v>
      </c>
      <c r="I175" s="2">
        <f t="shared" si="22"/>
        <v>3.0154892696928255</v>
      </c>
      <c r="J175" s="2">
        <f t="shared" si="22"/>
        <v>1.3105645447965375</v>
      </c>
      <c r="K175" s="2">
        <f t="shared" si="22"/>
        <v>0.10944706393446482</v>
      </c>
      <c r="L175" s="2">
        <f t="shared" si="20"/>
        <v>283.36473673587744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18"/>
        <v>1920</v>
      </c>
      <c r="F176">
        <v>932</v>
      </c>
      <c r="G176" s="2">
        <f t="shared" si="22"/>
        <v>1.6550892018779344</v>
      </c>
      <c r="H176" s="2">
        <f t="shared" si="22"/>
        <v>2.3926283195610387</v>
      </c>
      <c r="I176" s="2">
        <f t="shared" si="22"/>
        <v>3.0961027173556288</v>
      </c>
      <c r="J176" s="2">
        <f t="shared" si="22"/>
        <v>1.3302970515441805</v>
      </c>
      <c r="K176" s="2">
        <f t="shared" si="22"/>
        <v>0.10422337547863618</v>
      </c>
      <c r="L176" s="2">
        <f t="shared" si="20"/>
        <v>283.57834066581739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18"/>
        <v>1921</v>
      </c>
      <c r="F177">
        <v>803</v>
      </c>
      <c r="G177" s="2">
        <f t="shared" si="22"/>
        <v>1.7119718309859155</v>
      </c>
      <c r="H177" s="2">
        <f t="shared" si="22"/>
        <v>2.4735578646048544</v>
      </c>
      <c r="I177" s="2">
        <f t="shared" si="22"/>
        <v>3.1945636991389357</v>
      </c>
      <c r="J177" s="2">
        <f t="shared" si="22"/>
        <v>1.3636910346118345</v>
      </c>
      <c r="K177" s="2">
        <f t="shared" si="22"/>
        <v>0.10697054123113564</v>
      </c>
      <c r="L177" s="2">
        <f t="shared" si="20"/>
        <v>283.85075497057267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18"/>
        <v>1922</v>
      </c>
      <c r="F178">
        <v>845</v>
      </c>
      <c r="G178" s="2">
        <f t="shared" si="22"/>
        <v>1.760981220657277</v>
      </c>
      <c r="H178" s="2">
        <f t="shared" si="22"/>
        <v>2.5421520939941673</v>
      </c>
      <c r="I178" s="2">
        <f t="shared" si="22"/>
        <v>3.27232279529257</v>
      </c>
      <c r="J178" s="2">
        <f t="shared" si="22"/>
        <v>1.3800364793422475</v>
      </c>
      <c r="K178" s="2">
        <f t="shared" si="22"/>
        <v>0.10258044345917008</v>
      </c>
      <c r="L178" s="2">
        <f t="shared" si="20"/>
        <v>284.05807303274543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18"/>
        <v>1923</v>
      </c>
      <c r="F179">
        <v>970</v>
      </c>
      <c r="G179" s="2">
        <f t="shared" si="22"/>
        <v>1.8125539906103287</v>
      </c>
      <c r="H179" s="2">
        <f t="shared" si="22"/>
        <v>2.6145012805793315</v>
      </c>
      <c r="I179" s="2">
        <f t="shared" si="22"/>
        <v>3.3553480201207977</v>
      </c>
      <c r="J179" s="2">
        <f t="shared" si="22"/>
        <v>1.4003777376677067</v>
      </c>
      <c r="K179" s="2">
        <f t="shared" si="22"/>
        <v>0.10188954554725234</v>
      </c>
      <c r="L179" s="2">
        <f t="shared" si="20"/>
        <v>284.28467057452542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18"/>
        <v>1924</v>
      </c>
      <c r="F180">
        <v>963</v>
      </c>
      <c r="G180" s="2">
        <f t="shared" si="22"/>
        <v>1.871755868544601</v>
      </c>
      <c r="H180" s="2">
        <f t="shared" si="22"/>
        <v>2.6983885215908772</v>
      </c>
      <c r="I180" s="2">
        <f t="shared" si="22"/>
        <v>3.4560381719692193</v>
      </c>
      <c r="J180" s="2">
        <f t="shared" si="22"/>
        <v>1.434228325357344</v>
      </c>
      <c r="K180" s="2">
        <f t="shared" si="22"/>
        <v>0.10733903938188176</v>
      </c>
      <c r="L180" s="2">
        <f t="shared" si="20"/>
        <v>284.56774992684393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18"/>
        <v>1925</v>
      </c>
      <c r="F181">
        <v>975</v>
      </c>
      <c r="G181" s="2">
        <f t="shared" si="22"/>
        <v>1.9305305164319249</v>
      </c>
      <c r="H181" s="2">
        <f t="shared" si="22"/>
        <v>2.7813877092989121</v>
      </c>
      <c r="I181" s="2">
        <f t="shared" si="22"/>
        <v>3.5543251553920627</v>
      </c>
      <c r="J181" s="2">
        <f t="shared" si="22"/>
        <v>1.4653235391494759</v>
      </c>
      <c r="K181" s="2">
        <f t="shared" si="22"/>
        <v>0.11031568597484689</v>
      </c>
      <c r="L181" s="2">
        <f t="shared" si="20"/>
        <v>284.84188260624722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18"/>
        <v>1926</v>
      </c>
      <c r="F182">
        <v>983</v>
      </c>
      <c r="G182" s="2">
        <f t="shared" si="22"/>
        <v>1.990037558685446</v>
      </c>
      <c r="H182" s="2">
        <f t="shared" si="22"/>
        <v>2.8652853243233127</v>
      </c>
      <c r="I182" s="2">
        <f t="shared" si="22"/>
        <v>3.6530956872899423</v>
      </c>
      <c r="J182" s="2">
        <f t="shared" si="22"/>
        <v>1.496050831840728</v>
      </c>
      <c r="K182" s="2">
        <f t="shared" si="22"/>
        <v>0.11268449367829952</v>
      </c>
      <c r="L182" s="2">
        <f t="shared" si="20"/>
        <v>285.11715389581775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18"/>
        <v>1927</v>
      </c>
      <c r="F183">
        <v>1062</v>
      </c>
      <c r="G183" s="2">
        <f t="shared" ref="G183:K198" si="23">G182*(1-G$5)+G$4*$F182*$L$4/1000</f>
        <v>2.0500328638497654</v>
      </c>
      <c r="H183" s="2">
        <f t="shared" si="23"/>
        <v>2.9497033082092088</v>
      </c>
      <c r="I183" s="2">
        <f t="shared" si="23"/>
        <v>3.7517423382102733</v>
      </c>
      <c r="J183" s="2">
        <f t="shared" si="23"/>
        <v>1.5259617380388282</v>
      </c>
      <c r="K183" s="2">
        <f t="shared" si="23"/>
        <v>0.11449683503186711</v>
      </c>
      <c r="L183" s="2">
        <f t="shared" si="20"/>
        <v>285.39193708333994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18"/>
        <v>1928</v>
      </c>
      <c r="F184">
        <v>1065</v>
      </c>
      <c r="G184" s="2">
        <f t="shared" si="23"/>
        <v>2.1148497652582159</v>
      </c>
      <c r="H184" s="2">
        <f t="shared" si="23"/>
        <v>3.0413068960729701</v>
      </c>
      <c r="I184" s="2">
        <f t="shared" si="23"/>
        <v>3.860933437626501</v>
      </c>
      <c r="J184" s="2">
        <f t="shared" si="23"/>
        <v>1.5634362286708627</v>
      </c>
      <c r="K184" s="2">
        <f t="shared" si="23"/>
        <v>0.11930499581646439</v>
      </c>
      <c r="L184" s="2">
        <f t="shared" si="20"/>
        <v>285.69983132344504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18"/>
        <v>1929</v>
      </c>
      <c r="F185">
        <v>1145</v>
      </c>
      <c r="G185" s="2">
        <f t="shared" si="23"/>
        <v>2.1798497652582158</v>
      </c>
      <c r="H185" s="2">
        <f t="shared" si="23"/>
        <v>3.1329401698684665</v>
      </c>
      <c r="I185" s="2">
        <f t="shared" si="23"/>
        <v>3.9691096110810098</v>
      </c>
      <c r="J185" s="2">
        <f t="shared" si="23"/>
        <v>1.5991220321435056</v>
      </c>
      <c r="K185" s="2">
        <f t="shared" si="23"/>
        <v>0.12236213781957313</v>
      </c>
      <c r="L185" s="2">
        <f t="shared" si="20"/>
        <v>286.00338371617079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">
        <v>1954</v>
      </c>
      <c r="B186" s="5">
        <v>311.88655</v>
      </c>
      <c r="C186">
        <v>1973.2027</v>
      </c>
      <c r="D186">
        <v>330.3</v>
      </c>
      <c r="E186" s="1">
        <f t="shared" si="18"/>
        <v>1930</v>
      </c>
      <c r="F186">
        <v>1053</v>
      </c>
      <c r="G186" s="2">
        <f t="shared" si="23"/>
        <v>2.2497323943661969</v>
      </c>
      <c r="H186" s="2">
        <f t="shared" si="23"/>
        <v>3.2318330948771683</v>
      </c>
      <c r="I186" s="2">
        <f t="shared" si="23"/>
        <v>4.0878525566525203</v>
      </c>
      <c r="J186" s="2">
        <f t="shared" si="23"/>
        <v>1.6421588892162458</v>
      </c>
      <c r="K186" s="2">
        <f t="shared" si="23"/>
        <v>0.1279722567201548</v>
      </c>
      <c r="L186" s="2">
        <f t="shared" si="20"/>
        <v>286.3395491918323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18"/>
        <v>1931</v>
      </c>
      <c r="F187">
        <v>940</v>
      </c>
      <c r="G187" s="2">
        <f t="shared" si="23"/>
        <v>2.3139999999999996</v>
      </c>
      <c r="H187" s="2">
        <f t="shared" si="23"/>
        <v>3.3218154648397449</v>
      </c>
      <c r="I187" s="2">
        <f t="shared" si="23"/>
        <v>4.1911800650307578</v>
      </c>
      <c r="J187" s="2">
        <f t="shared" si="23"/>
        <v>1.6719390638803255</v>
      </c>
      <c r="K187" s="2">
        <f t="shared" si="23"/>
        <v>0.12705571701169985</v>
      </c>
      <c r="L187" s="2">
        <f t="shared" si="20"/>
        <v>286.62599031076252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18"/>
        <v>1932</v>
      </c>
      <c r="F188">
        <v>847</v>
      </c>
      <c r="G188" s="2">
        <f t="shared" si="23"/>
        <v>2.371370892018779</v>
      </c>
      <c r="H188" s="2">
        <f t="shared" si="23"/>
        <v>3.4009399619736334</v>
      </c>
      <c r="I188" s="2">
        <f t="shared" si="23"/>
        <v>4.2761441221306207</v>
      </c>
      <c r="J188" s="2">
        <f t="shared" si="23"/>
        <v>1.6867550799922717</v>
      </c>
      <c r="K188" s="2">
        <f t="shared" si="23"/>
        <v>0.12119464325842901</v>
      </c>
      <c r="L188" s="2">
        <f t="shared" si="20"/>
        <v>286.85640469937374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18"/>
        <v>1933</v>
      </c>
      <c r="F189">
        <v>893</v>
      </c>
      <c r="G189" s="2">
        <f t="shared" si="23"/>
        <v>2.4230657276995302</v>
      </c>
      <c r="H189" s="2">
        <f t="shared" si="23"/>
        <v>3.4711143908839301</v>
      </c>
      <c r="I189" s="2">
        <f t="shared" si="23"/>
        <v>4.3459959083408819</v>
      </c>
      <c r="J189" s="2">
        <f t="shared" si="23"/>
        <v>1.6898092107254004</v>
      </c>
      <c r="K189" s="2">
        <f t="shared" si="23"/>
        <v>0.11327352514513464</v>
      </c>
      <c r="L189" s="2">
        <f t="shared" si="20"/>
        <v>287.04325876279489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18"/>
        <v>1934</v>
      </c>
      <c r="F190">
        <v>973</v>
      </c>
      <c r="G190" s="2">
        <f t="shared" si="23"/>
        <v>2.4775680751173708</v>
      </c>
      <c r="H190" s="2">
        <f t="shared" si="23"/>
        <v>3.5454150166684091</v>
      </c>
      <c r="I190" s="2">
        <f t="shared" si="23"/>
        <v>4.421820898977038</v>
      </c>
      <c r="J190" s="2">
        <f t="shared" si="23"/>
        <v>1.698087929604353</v>
      </c>
      <c r="K190" s="2">
        <f t="shared" si="23"/>
        <v>0.11062874856336206</v>
      </c>
      <c r="L190" s="2">
        <f t="shared" si="20"/>
        <v>287.25352066893055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18"/>
        <v>1935</v>
      </c>
      <c r="F191">
        <v>1027</v>
      </c>
      <c r="G191" s="2">
        <f t="shared" si="23"/>
        <v>2.5369530516431924</v>
      </c>
      <c r="H191" s="2">
        <f t="shared" si="23"/>
        <v>3.6270229762990089</v>
      </c>
      <c r="I191" s="2">
        <f t="shared" si="23"/>
        <v>4.5086468992310511</v>
      </c>
      <c r="J191" s="2">
        <f t="shared" si="23"/>
        <v>1.7152833826623444</v>
      </c>
      <c r="K191" s="2">
        <f t="shared" si="23"/>
        <v>0.11278047902302797</v>
      </c>
      <c r="L191" s="2">
        <f t="shared" si="20"/>
        <v>287.50068678885862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18"/>
        <v>1936</v>
      </c>
      <c r="F192">
        <v>1130</v>
      </c>
      <c r="G192" s="2">
        <f t="shared" si="23"/>
        <v>2.5996338028169013</v>
      </c>
      <c r="H192" s="2">
        <f t="shared" si="23"/>
        <v>3.713476852527843</v>
      </c>
      <c r="I192" s="2">
        <f t="shared" si="23"/>
        <v>4.6024201434899314</v>
      </c>
      <c r="J192" s="2">
        <f t="shared" si="23"/>
        <v>1.7378345417161556</v>
      </c>
      <c r="K192" s="2">
        <f t="shared" si="23"/>
        <v>0.11662078078585852</v>
      </c>
      <c r="L192" s="2">
        <f t="shared" si="20"/>
        <v>287.76998612133667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18"/>
        <v>1937</v>
      </c>
      <c r="F193">
        <v>1209</v>
      </c>
      <c r="G193" s="2">
        <f t="shared" si="23"/>
        <v>2.6686009389671361</v>
      </c>
      <c r="H193" s="2">
        <f t="shared" si="23"/>
        <v>3.8093642530605956</v>
      </c>
      <c r="I193" s="2">
        <f t="shared" si="23"/>
        <v>4.7104088839132627</v>
      </c>
      <c r="J193" s="2">
        <f t="shared" si="23"/>
        <v>1.7711866258287283</v>
      </c>
      <c r="K193" s="2">
        <f t="shared" si="23"/>
        <v>0.12378572229873744</v>
      </c>
      <c r="L193" s="2">
        <f t="shared" si="20"/>
        <v>288.08334642406845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18"/>
        <v>1938</v>
      </c>
      <c r="F194">
        <v>1142</v>
      </c>
      <c r="G194" s="2">
        <f t="shared" si="23"/>
        <v>2.7423896713615021</v>
      </c>
      <c r="H194" s="2">
        <f t="shared" si="23"/>
        <v>3.9124057048630885</v>
      </c>
      <c r="I194" s="2">
        <f t="shared" si="23"/>
        <v>4.8288166775533963</v>
      </c>
      <c r="J194" s="2">
        <f t="shared" si="23"/>
        <v>1.8119057106995453</v>
      </c>
      <c r="K194" s="2">
        <f t="shared" si="23"/>
        <v>0.13184039918913976</v>
      </c>
      <c r="L194" s="2">
        <f t="shared" si="20"/>
        <v>288.42735816366667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18"/>
        <v>1939</v>
      </c>
      <c r="F195">
        <v>1192</v>
      </c>
      <c r="G195" s="2">
        <f t="shared" si="23"/>
        <v>2.8120892018779342</v>
      </c>
      <c r="H195" s="2">
        <f t="shared" si="23"/>
        <v>4.008872606738584</v>
      </c>
      <c r="I195" s="2">
        <f t="shared" si="23"/>
        <v>4.9355694011605005</v>
      </c>
      <c r="J195" s="2">
        <f t="shared" si="23"/>
        <v>1.842434792501328</v>
      </c>
      <c r="K195" s="2">
        <f t="shared" si="23"/>
        <v>0.13358026777114429</v>
      </c>
      <c r="L195" s="2">
        <f t="shared" si="20"/>
        <v>288.73254627004951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18"/>
        <v>1940</v>
      </c>
      <c r="F196">
        <v>1299</v>
      </c>
      <c r="G196" s="2">
        <f t="shared" si="23"/>
        <v>2.8848403755868546</v>
      </c>
      <c r="H196" s="2">
        <f t="shared" si="23"/>
        <v>4.1097689609634633</v>
      </c>
      <c r="I196" s="2">
        <f t="shared" si="23"/>
        <v>5.0484009610516392</v>
      </c>
      <c r="J196" s="2">
        <f t="shared" si="23"/>
        <v>1.8770883884397165</v>
      </c>
      <c r="K196" s="2">
        <f t="shared" si="23"/>
        <v>0.13698296925037637</v>
      </c>
      <c r="L196" s="2">
        <f t="shared" si="20"/>
        <v>289.05708165529205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18"/>
        <v>1941</v>
      </c>
      <c r="F197">
        <v>1334</v>
      </c>
      <c r="G197" s="2">
        <f t="shared" si="23"/>
        <v>2.9641220657276994</v>
      </c>
      <c r="H197" s="2">
        <f t="shared" si="23"/>
        <v>4.2204346946579321</v>
      </c>
      <c r="I197" s="2">
        <f t="shared" si="23"/>
        <v>5.175793143623947</v>
      </c>
      <c r="J197" s="2">
        <f t="shared" si="23"/>
        <v>1.9223210188340307</v>
      </c>
      <c r="K197" s="2">
        <f t="shared" si="23"/>
        <v>0.14407028620178391</v>
      </c>
      <c r="L197" s="2">
        <f t="shared" si="20"/>
        <v>289.42674120904542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18"/>
        <v>1942</v>
      </c>
      <c r="F198">
        <v>1342</v>
      </c>
      <c r="G198" s="2">
        <f t="shared" si="23"/>
        <v>3.0455399061032864</v>
      </c>
      <c r="H198" s="2">
        <f t="shared" si="23"/>
        <v>4.3340823685866887</v>
      </c>
      <c r="I198" s="2">
        <f t="shared" si="23"/>
        <v>5.3067336058234735</v>
      </c>
      <c r="J198" s="2">
        <f t="shared" si="23"/>
        <v>1.9690776324794006</v>
      </c>
      <c r="K198" s="2">
        <f t="shared" si="23"/>
        <v>0.15001215371617657</v>
      </c>
      <c r="L198" s="2">
        <f t="shared" si="20"/>
        <v>289.80544566670903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24">1+E198</f>
        <v>1943</v>
      </c>
      <c r="F199">
        <v>1391</v>
      </c>
      <c r="G199" s="2">
        <f t="shared" ref="G199:K214" si="25">G198*(1-G$5)+G$4*$F198*$L$4/1000</f>
        <v>3.1274460093896712</v>
      </c>
      <c r="H199" s="2">
        <f t="shared" si="25"/>
        <v>4.448168568075384</v>
      </c>
      <c r="I199" s="2">
        <f t="shared" si="25"/>
        <v>5.4371183824275091</v>
      </c>
      <c r="J199" s="2">
        <f t="shared" si="25"/>
        <v>2.0141021549193683</v>
      </c>
      <c r="K199" s="2">
        <f t="shared" si="25"/>
        <v>0.15399166539406631</v>
      </c>
      <c r="L199" s="2">
        <f t="shared" ref="L199:L262" si="26">SUM(G199:K199,L$5)</f>
        <v>290.18082678020602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24"/>
        <v>1944</v>
      </c>
      <c r="F200">
        <v>1383</v>
      </c>
      <c r="G200" s="2">
        <f t="shared" si="25"/>
        <v>3.2123427230046948</v>
      </c>
      <c r="H200" s="2">
        <f t="shared" si="25"/>
        <v>4.5665418519853072</v>
      </c>
      <c r="I200" s="2">
        <f t="shared" si="25"/>
        <v>5.5731145566035076</v>
      </c>
      <c r="J200" s="2">
        <f t="shared" si="25"/>
        <v>2.0623057416518256</v>
      </c>
      <c r="K200" s="2">
        <f t="shared" si="25"/>
        <v>0.15870583072095895</v>
      </c>
      <c r="L200" s="2">
        <f t="shared" si="26"/>
        <v>290.5730107039663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">
        <v>1963</v>
      </c>
      <c r="B201" s="5">
        <v>319.3528</v>
      </c>
      <c r="C201">
        <v>1974.4583</v>
      </c>
      <c r="D201">
        <v>332.2</v>
      </c>
      <c r="E201" s="1">
        <f t="shared" si="24"/>
        <v>1945</v>
      </c>
      <c r="F201">
        <v>1160</v>
      </c>
      <c r="G201" s="2">
        <f t="shared" si="25"/>
        <v>3.2967511737089201</v>
      </c>
      <c r="H201" s="2">
        <f t="shared" si="25"/>
        <v>4.683838313742978</v>
      </c>
      <c r="I201" s="2">
        <f t="shared" si="25"/>
        <v>5.7060834284355142</v>
      </c>
      <c r="J201" s="2">
        <f t="shared" si="25"/>
        <v>2.1068166418831882</v>
      </c>
      <c r="K201" s="2">
        <f t="shared" si="25"/>
        <v>0.16118952967221351</v>
      </c>
      <c r="L201" s="2">
        <f t="shared" si="26"/>
        <v>290.9546790874428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24"/>
        <v>1946</v>
      </c>
      <c r="F202">
        <v>1238</v>
      </c>
      <c r="G202" s="2">
        <f t="shared" si="25"/>
        <v>3.3675492957746478</v>
      </c>
      <c r="H202" s="2">
        <f t="shared" si="25"/>
        <v>4.7798731222911037</v>
      </c>
      <c r="I202" s="2">
        <f t="shared" si="25"/>
        <v>5.8037651627565348</v>
      </c>
      <c r="J202" s="2">
        <f t="shared" si="25"/>
        <v>2.1226110653999561</v>
      </c>
      <c r="K202" s="2">
        <f t="shared" si="25"/>
        <v>0.15222648566757038</v>
      </c>
      <c r="L202" s="2">
        <f t="shared" si="26"/>
        <v>291.2260251318898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24"/>
        <v>1947</v>
      </c>
      <c r="F203">
        <v>1392</v>
      </c>
      <c r="G203" s="2">
        <f t="shared" si="25"/>
        <v>3.4431079812206571</v>
      </c>
      <c r="H203" s="2">
        <f t="shared" si="25"/>
        <v>4.8829676798714976</v>
      </c>
      <c r="I203" s="2">
        <f t="shared" si="25"/>
        <v>5.9118540625365554</v>
      </c>
      <c r="J203" s="2">
        <f t="shared" si="25"/>
        <v>2.1466581327340513</v>
      </c>
      <c r="K203" s="2">
        <f t="shared" si="25"/>
        <v>0.15045209650538674</v>
      </c>
      <c r="L203" s="2">
        <f t="shared" si="26"/>
        <v>291.53503995286815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24"/>
        <v>1948</v>
      </c>
      <c r="F204">
        <v>1469</v>
      </c>
      <c r="G204" s="2">
        <f t="shared" si="25"/>
        <v>3.5280657276995302</v>
      </c>
      <c r="H204" s="2">
        <f t="shared" si="25"/>
        <v>5.0002387151382299</v>
      </c>
      <c r="I204" s="2">
        <f t="shared" si="25"/>
        <v>6.0416282767666081</v>
      </c>
      <c r="J204" s="2">
        <f t="shared" si="25"/>
        <v>2.1874065840827313</v>
      </c>
      <c r="K204" s="2">
        <f t="shared" si="25"/>
        <v>0.15660592202461737</v>
      </c>
      <c r="L204" s="2">
        <f t="shared" si="26"/>
        <v>291.9139452257117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24"/>
        <v>1949</v>
      </c>
      <c r="F205">
        <v>1419</v>
      </c>
      <c r="G205" s="2">
        <f t="shared" si="25"/>
        <v>3.6177230046948354</v>
      </c>
      <c r="H205" s="2">
        <f t="shared" si="25"/>
        <v>5.1244171812289609</v>
      </c>
      <c r="I205" s="2">
        <f t="shared" si="25"/>
        <v>6.1812286566828059</v>
      </c>
      <c r="J205" s="2">
        <f t="shared" si="25"/>
        <v>2.2348647631985243</v>
      </c>
      <c r="K205" s="2">
        <f t="shared" si="25"/>
        <v>0.16395342935073115</v>
      </c>
      <c r="L205" s="2">
        <f t="shared" si="26"/>
        <v>292.32218703515588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24"/>
        <v>1950</v>
      </c>
      <c r="F206">
        <v>1630</v>
      </c>
      <c r="G206" s="2">
        <f t="shared" si="25"/>
        <v>3.7043286384976524</v>
      </c>
      <c r="H206" s="2">
        <f t="shared" si="25"/>
        <v>5.2435591929658569</v>
      </c>
      <c r="I206" s="2">
        <f t="shared" si="25"/>
        <v>6.3114434972308091</v>
      </c>
      <c r="J206" s="2">
        <f t="shared" si="25"/>
        <v>2.2737432611421209</v>
      </c>
      <c r="K206" s="2">
        <f t="shared" si="25"/>
        <v>0.16606249997610675</v>
      </c>
      <c r="L206" s="2">
        <f t="shared" si="26"/>
        <v>292.69913708981255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">
        <v>1969</v>
      </c>
      <c r="B207" s="5">
        <v>323.733</v>
      </c>
      <c r="C207">
        <v>1974.9583</v>
      </c>
      <c r="D207">
        <v>329.58</v>
      </c>
      <c r="E207" s="1">
        <f t="shared" si="24"/>
        <v>1951</v>
      </c>
      <c r="F207">
        <v>1767</v>
      </c>
      <c r="G207" s="2">
        <f t="shared" si="25"/>
        <v>3.8038122065727697</v>
      </c>
      <c r="H207" s="2">
        <f t="shared" si="25"/>
        <v>5.3821856480389538</v>
      </c>
      <c r="I207" s="2">
        <f t="shared" si="25"/>
        <v>6.4716100445061979</v>
      </c>
      <c r="J207" s="2">
        <f t="shared" si="25"/>
        <v>2.3351660109425181</v>
      </c>
      <c r="K207" s="2">
        <f t="shared" si="25"/>
        <v>0.17724781926028133</v>
      </c>
      <c r="L207" s="2">
        <f t="shared" si="26"/>
        <v>293.17002172932069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24"/>
        <v>1952</v>
      </c>
      <c r="F208">
        <v>1795</v>
      </c>
      <c r="G208" s="2">
        <f t="shared" si="25"/>
        <v>3.9116572769953049</v>
      </c>
      <c r="H208" s="2">
        <f t="shared" si="25"/>
        <v>5.5332945873545478</v>
      </c>
      <c r="I208" s="2">
        <f t="shared" si="25"/>
        <v>6.6502088973620275</v>
      </c>
      <c r="J208" s="2">
        <f t="shared" si="25"/>
        <v>2.4091596843576024</v>
      </c>
      <c r="K208" s="2">
        <f t="shared" si="25"/>
        <v>0.19046398322743729</v>
      </c>
      <c r="L208" s="2">
        <f t="shared" si="26"/>
        <v>293.69478442929693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">
        <v>1970.7</v>
      </c>
      <c r="B209" s="5">
        <v>324.7285</v>
      </c>
      <c r="C209">
        <v>1975.125</v>
      </c>
      <c r="D209">
        <v>331.46</v>
      </c>
      <c r="E209" s="1">
        <f t="shared" si="24"/>
        <v>1953</v>
      </c>
      <c r="F209">
        <v>1841</v>
      </c>
      <c r="G209" s="2">
        <f t="shared" si="25"/>
        <v>4.0212112676056337</v>
      </c>
      <c r="H209" s="2">
        <f t="shared" si="25"/>
        <v>5.6866169294412305</v>
      </c>
      <c r="I209" s="2">
        <f t="shared" si="25"/>
        <v>6.8306170591858955</v>
      </c>
      <c r="J209" s="2">
        <f t="shared" si="25"/>
        <v>2.4822127168123798</v>
      </c>
      <c r="K209" s="2">
        <f t="shared" si="25"/>
        <v>0.19979454586791706</v>
      </c>
      <c r="L209" s="2">
        <f t="shared" si="26"/>
        <v>294.22045251891308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24"/>
        <v>1954</v>
      </c>
      <c r="F210">
        <v>1865</v>
      </c>
      <c r="G210" s="2">
        <f t="shared" si="25"/>
        <v>4.1335727699530516</v>
      </c>
      <c r="H210" s="2">
        <f t="shared" si="25"/>
        <v>5.8438367260068711</v>
      </c>
      <c r="I210" s="2">
        <f t="shared" si="25"/>
        <v>7.0155144696705936</v>
      </c>
      <c r="J210" s="2">
        <f t="shared" si="25"/>
        <v>2.5564915202240117</v>
      </c>
      <c r="K210" s="2">
        <f t="shared" si="25"/>
        <v>0.20761344259488285</v>
      </c>
      <c r="L210" s="2">
        <f t="shared" si="26"/>
        <v>294.75702892844942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24"/>
        <v>1955</v>
      </c>
      <c r="F211">
        <v>2043</v>
      </c>
      <c r="G211" s="2">
        <f t="shared" si="25"/>
        <v>4.2473990610328638</v>
      </c>
      <c r="H211" s="2">
        <f t="shared" si="25"/>
        <v>6.0028775273381338</v>
      </c>
      <c r="I211" s="2">
        <f t="shared" si="25"/>
        <v>7.201535707036423</v>
      </c>
      <c r="J211" s="2">
        <f t="shared" si="25"/>
        <v>2.6293439105269663</v>
      </c>
      <c r="K211" s="2">
        <f t="shared" si="25"/>
        <v>0.21348260374829464</v>
      </c>
      <c r="L211" s="2">
        <f t="shared" si="26"/>
        <v>295.29463880968268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24"/>
        <v>1956</v>
      </c>
      <c r="F212">
        <v>2177</v>
      </c>
      <c r="G212" s="2">
        <f t="shared" si="25"/>
        <v>4.3720892018779338</v>
      </c>
      <c r="H212" s="2">
        <f t="shared" si="25"/>
        <v>6.1781944176931756</v>
      </c>
      <c r="I212" s="2">
        <f t="shared" si="25"/>
        <v>7.4118018368215628</v>
      </c>
      <c r="J212" s="2">
        <f t="shared" si="25"/>
        <v>2.718926491588598</v>
      </c>
      <c r="K212" s="2">
        <f t="shared" si="25"/>
        <v>0.22539923744637033</v>
      </c>
      <c r="L212" s="2">
        <f t="shared" si="26"/>
        <v>295.90641118542766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24"/>
        <v>1957</v>
      </c>
      <c r="F213">
        <v>2270</v>
      </c>
      <c r="G213" s="2">
        <f t="shared" si="25"/>
        <v>4.5049577464788726</v>
      </c>
      <c r="H213" s="2">
        <f t="shared" si="25"/>
        <v>6.3656111656653849</v>
      </c>
      <c r="I213" s="2">
        <f t="shared" si="25"/>
        <v>7.6393771005090541</v>
      </c>
      <c r="J213" s="2">
        <f t="shared" si="25"/>
        <v>2.8191192009593293</v>
      </c>
      <c r="K213" s="2">
        <f t="shared" si="25"/>
        <v>0.23891812095702458</v>
      </c>
      <c r="L213" s="2">
        <f t="shared" si="26"/>
        <v>296.56798333456965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">
        <v>1974</v>
      </c>
      <c r="B214" s="5">
        <v>328.063425</v>
      </c>
      <c r="C214">
        <v>1975.5417</v>
      </c>
      <c r="D214">
        <v>331.97</v>
      </c>
      <c r="E214" s="1">
        <f t="shared" si="24"/>
        <v>1958</v>
      </c>
      <c r="F214">
        <v>2330</v>
      </c>
      <c r="G214" s="2">
        <f t="shared" si="25"/>
        <v>4.6435023474178401</v>
      </c>
      <c r="H214" s="2">
        <f t="shared" si="25"/>
        <v>6.5612447189264618</v>
      </c>
      <c r="I214" s="2">
        <f t="shared" si="25"/>
        <v>7.8778695398298328</v>
      </c>
      <c r="J214" s="2">
        <f t="shared" si="25"/>
        <v>2.9245037087927948</v>
      </c>
      <c r="K214" s="2">
        <f t="shared" si="25"/>
        <v>0.2514839354744185</v>
      </c>
      <c r="L214" s="2">
        <f t="shared" si="26"/>
        <v>297.25860425044135</v>
      </c>
      <c r="M214">
        <f>AVERAGE(D6:D15)</f>
        <v>315.23200000000003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24"/>
        <v>1959</v>
      </c>
      <c r="F215">
        <v>2454</v>
      </c>
      <c r="G215" s="2">
        <f t="shared" ref="G215:K230" si="27">G214*(1-G$5)+G$4*$F214*$L$4/1000</f>
        <v>4.7857089201877931</v>
      </c>
      <c r="H215" s="2">
        <f t="shared" si="27"/>
        <v>6.7619738812500838</v>
      </c>
      <c r="I215" s="2">
        <f t="shared" si="27"/>
        <v>8.122174871249797</v>
      </c>
      <c r="J215" s="2">
        <f t="shared" si="27"/>
        <v>3.0309101845284601</v>
      </c>
      <c r="K215" s="2">
        <f t="shared" si="27"/>
        <v>0.26192238865193074</v>
      </c>
      <c r="L215" s="2">
        <f t="shared" si="26"/>
        <v>297.96269024586809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24"/>
        <v>1960</v>
      </c>
      <c r="F216">
        <v>2569</v>
      </c>
      <c r="G216" s="2">
        <f t="shared" si="27"/>
        <v>4.9354835680751172</v>
      </c>
      <c r="H216" s="2">
        <f t="shared" si="27"/>
        <v>6.9737940241347243</v>
      </c>
      <c r="I216" s="2">
        <f t="shared" si="27"/>
        <v>8.3818300940252133</v>
      </c>
      <c r="J216" s="2">
        <f t="shared" si="27"/>
        <v>3.1457919834421926</v>
      </c>
      <c r="K216" s="2">
        <f t="shared" si="27"/>
        <v>0.27407522678819812</v>
      </c>
      <c r="L216" s="2">
        <f t="shared" si="26"/>
        <v>298.71097489646547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">
        <v>1978</v>
      </c>
      <c r="B217" s="5">
        <v>333.49275</v>
      </c>
      <c r="C217">
        <v>1975.7917</v>
      </c>
      <c r="D217">
        <v>328.36</v>
      </c>
      <c r="E217" s="1">
        <f t="shared" si="24"/>
        <v>1961</v>
      </c>
      <c r="F217">
        <v>2580</v>
      </c>
      <c r="G217" s="2">
        <f t="shared" si="27"/>
        <v>5.0922769953051645</v>
      </c>
      <c r="H217" s="2">
        <f t="shared" si="27"/>
        <v>7.1958295655387117</v>
      </c>
      <c r="I217" s="2">
        <f t="shared" si="27"/>
        <v>8.6552770597842681</v>
      </c>
      <c r="J217" s="2">
        <f t="shared" si="27"/>
        <v>3.2676085989378469</v>
      </c>
      <c r="K217" s="2">
        <f t="shared" si="27"/>
        <v>0.28684535675323308</v>
      </c>
      <c r="L217" s="2">
        <f t="shared" si="26"/>
        <v>299.49783757631923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">
        <v>1979</v>
      </c>
      <c r="B218" s="5">
        <v>335.2824167</v>
      </c>
      <c r="C218">
        <v>1975.875</v>
      </c>
      <c r="D218">
        <v>329.38</v>
      </c>
      <c r="E218" s="1">
        <f t="shared" si="24"/>
        <v>1962</v>
      </c>
      <c r="F218">
        <v>2686</v>
      </c>
      <c r="G218" s="2">
        <f t="shared" si="27"/>
        <v>5.2497417840375586</v>
      </c>
      <c r="H218" s="2">
        <f t="shared" si="27"/>
        <v>7.4182871443793204</v>
      </c>
      <c r="I218" s="2">
        <f t="shared" si="27"/>
        <v>8.926706234112773</v>
      </c>
      <c r="J218" s="2">
        <f t="shared" si="27"/>
        <v>3.3837572939762017</v>
      </c>
      <c r="K218" s="2">
        <f t="shared" si="27"/>
        <v>0.29510726403042442</v>
      </c>
      <c r="L218" s="2">
        <f t="shared" si="26"/>
        <v>300.27359972053625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24"/>
        <v>1963</v>
      </c>
      <c r="F219">
        <v>2833</v>
      </c>
      <c r="G219" s="2">
        <f t="shared" si="27"/>
        <v>5.4136760563380282</v>
      </c>
      <c r="H219" s="2">
        <f t="shared" si="27"/>
        <v>7.6500857874123716</v>
      </c>
      <c r="I219" s="2">
        <f t="shared" si="27"/>
        <v>9.2104170015195468</v>
      </c>
      <c r="J219" s="2">
        <f t="shared" si="27"/>
        <v>3.5057120937756472</v>
      </c>
      <c r="K219" s="2">
        <f t="shared" si="27"/>
        <v>0.30509488992334016</v>
      </c>
      <c r="L219" s="2">
        <f t="shared" si="26"/>
        <v>301.08498582896891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24"/>
        <v>1964</v>
      </c>
      <c r="F220">
        <v>2995</v>
      </c>
      <c r="G220" s="2">
        <f t="shared" si="27"/>
        <v>5.5865821596244132</v>
      </c>
      <c r="H220" s="2">
        <f t="shared" si="27"/>
        <v>7.895049562349195</v>
      </c>
      <c r="I220" s="2">
        <f t="shared" si="27"/>
        <v>9.5124041353112165</v>
      </c>
      <c r="J220" s="2">
        <f t="shared" si="27"/>
        <v>3.6379535203975024</v>
      </c>
      <c r="K220" s="2">
        <f t="shared" si="27"/>
        <v>0.31805409969583753</v>
      </c>
      <c r="L220" s="2">
        <f t="shared" si="26"/>
        <v>301.95004347737819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24"/>
        <v>1965</v>
      </c>
      <c r="F221">
        <v>3130</v>
      </c>
      <c r="G221" s="2">
        <f t="shared" si="27"/>
        <v>5.7693755868544603</v>
      </c>
      <c r="H221" s="2">
        <f t="shared" si="27"/>
        <v>8.1545507022225188</v>
      </c>
      <c r="I221" s="2">
        <f t="shared" si="27"/>
        <v>9.8346758399685257</v>
      </c>
      <c r="J221" s="2">
        <f t="shared" si="27"/>
        <v>3.7816544945713471</v>
      </c>
      <c r="K221" s="2">
        <f t="shared" si="27"/>
        <v>0.33351989155132167</v>
      </c>
      <c r="L221" s="2">
        <f t="shared" si="26"/>
        <v>302.87377651516817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24"/>
        <v>1966</v>
      </c>
      <c r="F222">
        <v>3288</v>
      </c>
      <c r="G222" s="2">
        <f t="shared" si="27"/>
        <v>5.9604084507042252</v>
      </c>
      <c r="H222" s="2">
        <f t="shared" si="27"/>
        <v>8.4260140030391373</v>
      </c>
      <c r="I222" s="2">
        <f t="shared" si="27"/>
        <v>10.172903505459898</v>
      </c>
      <c r="J222" s="2">
        <f t="shared" si="27"/>
        <v>3.9329913542881836</v>
      </c>
      <c r="K222" s="2">
        <f t="shared" si="27"/>
        <v>0.34923839665742085</v>
      </c>
      <c r="L222" s="2">
        <f t="shared" si="26"/>
        <v>303.84155571014884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24"/>
        <v>1967</v>
      </c>
      <c r="F223">
        <v>3393</v>
      </c>
      <c r="G223" s="2">
        <f t="shared" si="27"/>
        <v>6.1610845070422533</v>
      </c>
      <c r="H223" s="2">
        <f t="shared" si="27"/>
        <v>8.7115661809497791</v>
      </c>
      <c r="I223" s="2">
        <f t="shared" si="27"/>
        <v>10.530328360112787</v>
      </c>
      <c r="J223" s="2">
        <f t="shared" si="27"/>
        <v>4.0942274159294891</v>
      </c>
      <c r="K223" s="2">
        <f t="shared" si="27"/>
        <v>0.36618999230470639</v>
      </c>
      <c r="L223" s="2">
        <f t="shared" si="26"/>
        <v>304.86339645633899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24"/>
        <v>1968</v>
      </c>
      <c r="F224">
        <v>3566</v>
      </c>
      <c r="G224" s="2">
        <f t="shared" si="27"/>
        <v>6.3681690140845069</v>
      </c>
      <c r="H224" s="2">
        <f t="shared" si="27"/>
        <v>9.0061919512107131</v>
      </c>
      <c r="I224" s="2">
        <f t="shared" si="27"/>
        <v>10.89873028611618</v>
      </c>
      <c r="J224" s="2">
        <f t="shared" si="27"/>
        <v>4.2585765119339767</v>
      </c>
      <c r="K224" s="2">
        <f t="shared" si="27"/>
        <v>0.38140123226062506</v>
      </c>
      <c r="L224" s="2">
        <f t="shared" si="26"/>
        <v>305.91306899560601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24"/>
        <v>1969</v>
      </c>
      <c r="F225">
        <v>3780</v>
      </c>
      <c r="G225" s="2">
        <f t="shared" si="27"/>
        <v>6.5858122065727702</v>
      </c>
      <c r="H225" s="2">
        <f t="shared" si="27"/>
        <v>9.3162513286239097</v>
      </c>
      <c r="I225" s="2">
        <f t="shared" si="27"/>
        <v>11.288177904898959</v>
      </c>
      <c r="J225" s="2">
        <f t="shared" si="27"/>
        <v>4.4338420250926829</v>
      </c>
      <c r="K225" s="2">
        <f t="shared" si="27"/>
        <v>0.39874938139383509</v>
      </c>
      <c r="L225" s="2">
        <f t="shared" si="26"/>
        <v>307.02283284658216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24"/>
        <v>1970</v>
      </c>
      <c r="F226">
        <v>4053</v>
      </c>
      <c r="G226" s="2">
        <f t="shared" si="27"/>
        <v>6.8165164319248825</v>
      </c>
      <c r="H226" s="2">
        <f t="shared" si="27"/>
        <v>9.6455516201328528</v>
      </c>
      <c r="I226" s="2">
        <f t="shared" si="27"/>
        <v>11.704548352623755</v>
      </c>
      <c r="J226" s="2">
        <f t="shared" si="27"/>
        <v>4.6242125413859894</v>
      </c>
      <c r="K226" s="2">
        <f t="shared" si="27"/>
        <v>0.41931851408920162</v>
      </c>
      <c r="L226" s="2">
        <f t="shared" si="26"/>
        <v>308.21014746015669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24"/>
        <v>1971</v>
      </c>
      <c r="F227">
        <v>4208</v>
      </c>
      <c r="G227" s="2">
        <f t="shared" si="27"/>
        <v>7.0638826291079813</v>
      </c>
      <c r="H227" s="2">
        <f t="shared" si="27"/>
        <v>9.9995797995108582</v>
      </c>
      <c r="I227" s="2">
        <f t="shared" si="27"/>
        <v>12.156344104264022</v>
      </c>
      <c r="J227" s="2">
        <f t="shared" si="27"/>
        <v>4.8357500421018615</v>
      </c>
      <c r="K227" s="2">
        <f t="shared" si="27"/>
        <v>0.44461122512108975</v>
      </c>
      <c r="L227" s="2">
        <f t="shared" si="26"/>
        <v>309.50016780010583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24"/>
        <v>1972</v>
      </c>
      <c r="F228">
        <v>4376</v>
      </c>
      <c r="G228" s="2">
        <f t="shared" si="27"/>
        <v>7.3207089201877933</v>
      </c>
      <c r="H228" s="2">
        <f t="shared" si="27"/>
        <v>10.367188027392475</v>
      </c>
      <c r="I228" s="2">
        <f t="shared" si="27"/>
        <v>12.625361960041674</v>
      </c>
      <c r="J228" s="2">
        <f t="shared" si="27"/>
        <v>5.0533955587079493</v>
      </c>
      <c r="K228" s="2">
        <f t="shared" si="27"/>
        <v>0.46722902513434617</v>
      </c>
      <c r="L228" s="2">
        <f t="shared" si="26"/>
        <v>310.83388349146423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24"/>
        <v>1973</v>
      </c>
      <c r="F229">
        <v>4615</v>
      </c>
      <c r="G229" s="2">
        <f t="shared" si="27"/>
        <v>7.5877887323943662</v>
      </c>
      <c r="H229" s="2">
        <f t="shared" si="27"/>
        <v>10.749559601935228</v>
      </c>
      <c r="I229" s="2">
        <f t="shared" si="27"/>
        <v>13.113323805911094</v>
      </c>
      <c r="J229" s="2">
        <f t="shared" si="27"/>
        <v>5.2783259810554055</v>
      </c>
      <c r="K229" s="2">
        <f t="shared" si="27"/>
        <v>0.48883473824129697</v>
      </c>
      <c r="L229" s="2">
        <f t="shared" si="26"/>
        <v>312.2178328595374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24"/>
        <v>1974</v>
      </c>
      <c r="F230">
        <v>4623</v>
      </c>
      <c r="G230" s="2">
        <f t="shared" si="27"/>
        <v>7.8694553990610325</v>
      </c>
      <c r="H230" s="2">
        <f t="shared" si="27"/>
        <v>11.153320575397705</v>
      </c>
      <c r="I230" s="2">
        <f t="shared" si="27"/>
        <v>13.630642030636347</v>
      </c>
      <c r="J230" s="2">
        <f t="shared" si="27"/>
        <v>5.5184584787152442</v>
      </c>
      <c r="K230" s="2">
        <f t="shared" si="27"/>
        <v>0.51315992294261292</v>
      </c>
      <c r="L230" s="2">
        <f t="shared" si="26"/>
        <v>313.68503640675294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24"/>
        <v>1975</v>
      </c>
      <c r="F231">
        <v>4596</v>
      </c>
      <c r="G231" s="2">
        <f t="shared" ref="G231:K246" si="28">G230*(1-G$5)+G$4*$F230*$L$4/1000</f>
        <v>8.1516103286384975</v>
      </c>
      <c r="H231" s="2">
        <f t="shared" si="28"/>
        <v>11.556721964058877</v>
      </c>
      <c r="I231" s="2">
        <f t="shared" si="28"/>
        <v>14.142218369467749</v>
      </c>
      <c r="J231" s="2">
        <f t="shared" si="28"/>
        <v>5.7458119288616505</v>
      </c>
      <c r="K231" s="2">
        <f t="shared" si="28"/>
        <v>0.52828948012159394</v>
      </c>
      <c r="L231" s="2">
        <f t="shared" si="26"/>
        <v>315.12465207114838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24"/>
        <v>1976</v>
      </c>
      <c r="F232">
        <v>4864</v>
      </c>
      <c r="G232" s="2">
        <f t="shared" si="28"/>
        <v>8.4321173708920192</v>
      </c>
      <c r="H232" s="2">
        <f t="shared" si="28"/>
        <v>11.956478372170753</v>
      </c>
      <c r="I232" s="2">
        <f t="shared" si="28"/>
        <v>14.642871677571748</v>
      </c>
      <c r="J232" s="2">
        <f t="shared" si="28"/>
        <v>5.9570083770829374</v>
      </c>
      <c r="K232" s="2">
        <f t="shared" si="28"/>
        <v>0.53619841478471852</v>
      </c>
      <c r="L232" s="2">
        <f t="shared" si="26"/>
        <v>316.52467421250219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5">
        <v>1992</v>
      </c>
      <c r="B233" s="5">
        <v>354.07</v>
      </c>
      <c r="C233">
        <v>1977.125</v>
      </c>
      <c r="D233">
        <v>333.17</v>
      </c>
      <c r="E233" s="1">
        <f t="shared" si="24"/>
        <v>1977</v>
      </c>
      <c r="F233">
        <v>5026</v>
      </c>
      <c r="G233" s="2">
        <f t="shared" si="28"/>
        <v>8.7289812206572783</v>
      </c>
      <c r="H233" s="2">
        <f t="shared" si="28"/>
        <v>12.380299357700245</v>
      </c>
      <c r="I233" s="2">
        <f t="shared" si="28"/>
        <v>15.177067819420543</v>
      </c>
      <c r="J233" s="2">
        <f t="shared" si="28"/>
        <v>6.1875952352493577</v>
      </c>
      <c r="K233" s="2">
        <f t="shared" si="28"/>
        <v>0.55357758576798066</v>
      </c>
      <c r="L233" s="2">
        <f t="shared" si="26"/>
        <v>318.02752121879541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5">
        <v>1993</v>
      </c>
      <c r="B234" s="5">
        <v>354.87</v>
      </c>
      <c r="C234">
        <v>1977.2083</v>
      </c>
      <c r="D234">
        <v>334.96</v>
      </c>
      <c r="E234" s="1">
        <f t="shared" si="24"/>
        <v>1978</v>
      </c>
      <c r="F234">
        <v>5087</v>
      </c>
      <c r="G234" s="2">
        <f t="shared" si="28"/>
        <v>9.0357323943661978</v>
      </c>
      <c r="H234" s="2">
        <f t="shared" si="28"/>
        <v>12.818165666632165</v>
      </c>
      <c r="I234" s="2">
        <f t="shared" si="28"/>
        <v>15.728431679811502</v>
      </c>
      <c r="J234" s="2">
        <f t="shared" si="28"/>
        <v>6.4240234756473917</v>
      </c>
      <c r="K234" s="2">
        <f t="shared" si="28"/>
        <v>0.57172421961253428</v>
      </c>
      <c r="L234" s="2">
        <f t="shared" si="26"/>
        <v>319.5780774360698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5">
        <v>1994</v>
      </c>
      <c r="B235" s="5">
        <v>356.32</v>
      </c>
      <c r="C235">
        <v>1977.2917</v>
      </c>
      <c r="D235">
        <v>336.14</v>
      </c>
      <c r="E235" s="1">
        <f t="shared" si="24"/>
        <v>1979</v>
      </c>
      <c r="F235">
        <v>5369</v>
      </c>
      <c r="G235" s="2">
        <f t="shared" si="28"/>
        <v>9.3462065727699546</v>
      </c>
      <c r="H235" s="2">
        <f t="shared" si="28"/>
        <v>13.260555091786765</v>
      </c>
      <c r="I235" s="2">
        <f t="shared" si="28"/>
        <v>16.28155911413258</v>
      </c>
      <c r="J235" s="2">
        <f t="shared" si="28"/>
        <v>6.6541049383807076</v>
      </c>
      <c r="K235" s="2">
        <f t="shared" si="28"/>
        <v>0.58559455917509318</v>
      </c>
      <c r="L235" s="2">
        <f t="shared" si="26"/>
        <v>321.12802027624508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5">
        <v>1995</v>
      </c>
      <c r="B236" s="5">
        <v>358.31</v>
      </c>
      <c r="C236">
        <v>1977.375</v>
      </c>
      <c r="D236">
        <v>336.93</v>
      </c>
      <c r="E236" s="1">
        <f t="shared" si="24"/>
        <v>1980</v>
      </c>
      <c r="F236">
        <v>5316</v>
      </c>
      <c r="G236" s="2">
        <f t="shared" si="28"/>
        <v>9.6738920187793447</v>
      </c>
      <c r="H236" s="2">
        <f t="shared" si="28"/>
        <v>13.728206363645002</v>
      </c>
      <c r="I236" s="2">
        <f t="shared" si="28"/>
        <v>16.869628328542579</v>
      </c>
      <c r="J236" s="2">
        <f t="shared" si="28"/>
        <v>6.9041411620400934</v>
      </c>
      <c r="K236" s="2">
        <f t="shared" si="28"/>
        <v>0.6072467820001286</v>
      </c>
      <c r="L236" s="2">
        <f t="shared" si="26"/>
        <v>322.78311465500713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5">
        <v>1996</v>
      </c>
      <c r="B237" s="5">
        <v>359.8</v>
      </c>
      <c r="C237">
        <v>1977.4583</v>
      </c>
      <c r="D237">
        <v>336.17</v>
      </c>
      <c r="E237" s="1">
        <f t="shared" si="24"/>
        <v>1981</v>
      </c>
      <c r="F237">
        <v>5152</v>
      </c>
      <c r="G237" s="2">
        <f t="shared" si="28"/>
        <v>9.9983427230046971</v>
      </c>
      <c r="H237" s="2">
        <f t="shared" si="28"/>
        <v>14.189594587050243</v>
      </c>
      <c r="I237" s="2">
        <f t="shared" si="28"/>
        <v>17.441841674450874</v>
      </c>
      <c r="J237" s="2">
        <f t="shared" si="28"/>
        <v>7.1336729450424237</v>
      </c>
      <c r="K237" s="2">
        <f t="shared" si="28"/>
        <v>0.61789125608364415</v>
      </c>
      <c r="L237" s="2">
        <f t="shared" si="26"/>
        <v>324.38134318563186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5">
        <v>1997</v>
      </c>
      <c r="B238" s="5">
        <v>361.13</v>
      </c>
      <c r="C238">
        <v>1977.5417</v>
      </c>
      <c r="D238">
        <v>334.89</v>
      </c>
      <c r="E238" s="1">
        <f t="shared" si="24"/>
        <v>1982</v>
      </c>
      <c r="F238">
        <v>5113</v>
      </c>
      <c r="G238" s="2">
        <f t="shared" si="28"/>
        <v>10.312784037558687</v>
      </c>
      <c r="H238" s="2">
        <f t="shared" si="28"/>
        <v>14.634314456624777</v>
      </c>
      <c r="I238" s="2">
        <f t="shared" si="28"/>
        <v>17.981735922752087</v>
      </c>
      <c r="J238" s="2">
        <f t="shared" si="28"/>
        <v>7.3308434726053662</v>
      </c>
      <c r="K238" s="2">
        <f t="shared" si="28"/>
        <v>0.61664792545538094</v>
      </c>
      <c r="L238" s="2">
        <f t="shared" si="26"/>
        <v>325.87632581499628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5">
        <v>1998</v>
      </c>
      <c r="B239" s="5">
        <v>363.6</v>
      </c>
      <c r="C239">
        <v>1977.625</v>
      </c>
      <c r="D239">
        <v>332.56</v>
      </c>
      <c r="E239" s="1">
        <f t="shared" si="24"/>
        <v>1983</v>
      </c>
      <c r="F239">
        <v>5095</v>
      </c>
      <c r="G239" s="2">
        <f t="shared" si="28"/>
        <v>10.624845070422538</v>
      </c>
      <c r="H239" s="2">
        <f t="shared" si="28"/>
        <v>15.074148916710246</v>
      </c>
      <c r="I239" s="2">
        <f t="shared" si="28"/>
        <v>18.50852422300261</v>
      </c>
      <c r="J239" s="2">
        <f t="shared" si="28"/>
        <v>7.5121728030154289</v>
      </c>
      <c r="K239" s="2">
        <f t="shared" si="28"/>
        <v>0.61406282139368651</v>
      </c>
      <c r="L239" s="2">
        <f t="shared" si="26"/>
        <v>327.3337538345445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5">
        <v>1999</v>
      </c>
      <c r="B240" s="5">
        <v>365.54</v>
      </c>
      <c r="C240">
        <v>1977.7083</v>
      </c>
      <c r="D240">
        <v>331.29</v>
      </c>
      <c r="E240" s="1">
        <f t="shared" si="24"/>
        <v>1984</v>
      </c>
      <c r="F240">
        <v>5283</v>
      </c>
      <c r="G240" s="2">
        <f t="shared" si="28"/>
        <v>10.935807511737092</v>
      </c>
      <c r="H240" s="2">
        <f t="shared" si="28"/>
        <v>15.511083238200142</v>
      </c>
      <c r="I240" s="2">
        <f t="shared" si="28"/>
        <v>19.025537420886582</v>
      </c>
      <c r="J240" s="2">
        <f t="shared" si="28"/>
        <v>7.6810306827959272</v>
      </c>
      <c r="K240" s="2">
        <f t="shared" si="28"/>
        <v>0.61164980609918596</v>
      </c>
      <c r="L240" s="2">
        <f t="shared" si="26"/>
        <v>328.76510865971892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5">
        <v>2000</v>
      </c>
      <c r="B241" s="5">
        <v>366.82</v>
      </c>
      <c r="C241">
        <v>1977.7917</v>
      </c>
      <c r="D241">
        <v>331.28</v>
      </c>
      <c r="E241" s="1">
        <f t="shared" si="24"/>
        <v>1985</v>
      </c>
      <c r="F241">
        <v>5441</v>
      </c>
      <c r="G241" s="2">
        <f t="shared" si="28"/>
        <v>11.258244131455402</v>
      </c>
      <c r="H241" s="2">
        <f t="shared" si="28"/>
        <v>15.964468122467146</v>
      </c>
      <c r="I241" s="2">
        <f t="shared" si="28"/>
        <v>19.563855080655962</v>
      </c>
      <c r="J241" s="2">
        <f t="shared" si="28"/>
        <v>7.8623079704687644</v>
      </c>
      <c r="K241" s="2">
        <f t="shared" si="28"/>
        <v>0.61901252942052809</v>
      </c>
      <c r="L241" s="2">
        <f t="shared" si="26"/>
        <v>330.26788783446779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5">
        <v>2001</v>
      </c>
      <c r="B242" s="5">
        <v>368.33</v>
      </c>
      <c r="C242">
        <v>1977.875</v>
      </c>
      <c r="D242">
        <v>332.46</v>
      </c>
      <c r="E242" s="1">
        <f t="shared" si="24"/>
        <v>1986</v>
      </c>
      <c r="F242">
        <v>5609</v>
      </c>
      <c r="G242" s="2">
        <f t="shared" si="28"/>
        <v>11.590323943661975</v>
      </c>
      <c r="H242" s="2">
        <f t="shared" si="28"/>
        <v>16.431441412112747</v>
      </c>
      <c r="I242" s="2">
        <f t="shared" si="28"/>
        <v>20.118684198448399</v>
      </c>
      <c r="J242" s="2">
        <f t="shared" si="28"/>
        <v>8.0517740575453036</v>
      </c>
      <c r="K242" s="2">
        <f t="shared" si="28"/>
        <v>0.6308960872294902</v>
      </c>
      <c r="L242" s="2">
        <f t="shared" si="26"/>
        <v>331.82311969899791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5">
        <v>2002</v>
      </c>
      <c r="B243" s="5">
        <v>370.5</v>
      </c>
      <c r="C243">
        <v>1977.9583</v>
      </c>
      <c r="D243">
        <v>333.6</v>
      </c>
      <c r="E243" s="1">
        <f t="shared" si="24"/>
        <v>1987</v>
      </c>
      <c r="F243">
        <v>5755</v>
      </c>
      <c r="G243" s="2">
        <f t="shared" si="28"/>
        <v>11.932657276995307</v>
      </c>
      <c r="H243" s="2">
        <f t="shared" si="28"/>
        <v>16.912904692163611</v>
      </c>
      <c r="I243" s="2">
        <f t="shared" si="28"/>
        <v>20.691305494722755</v>
      </c>
      <c r="J243" s="2">
        <f t="shared" si="28"/>
        <v>8.2501348525801976</v>
      </c>
      <c r="K243" s="2">
        <f t="shared" si="28"/>
        <v>0.64599115333075519</v>
      </c>
      <c r="L243" s="2">
        <f t="shared" si="26"/>
        <v>333.43299346979262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5">
        <v>2003</v>
      </c>
      <c r="B244" s="5">
        <v>372.78</v>
      </c>
      <c r="C244">
        <v>1978.0417</v>
      </c>
      <c r="D244">
        <v>334.94</v>
      </c>
      <c r="E244" s="1">
        <f t="shared" si="24"/>
        <v>1988</v>
      </c>
      <c r="F244">
        <v>5968</v>
      </c>
      <c r="G244" s="2">
        <f t="shared" si="28"/>
        <v>12.283901408450706</v>
      </c>
      <c r="H244" s="2">
        <f t="shared" si="28"/>
        <v>17.406752372523361</v>
      </c>
      <c r="I244" s="2">
        <f t="shared" si="28"/>
        <v>21.278174987582009</v>
      </c>
      <c r="J244" s="2">
        <f t="shared" si="28"/>
        <v>8.4543000692470418</v>
      </c>
      <c r="K244" s="2">
        <f t="shared" si="28"/>
        <v>0.66200123382545795</v>
      </c>
      <c r="L244" s="2">
        <f t="shared" si="26"/>
        <v>335.08513007162856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5">
        <v>2004</v>
      </c>
      <c r="B245" s="5">
        <v>374.7</v>
      </c>
      <c r="C245">
        <v>1978.125</v>
      </c>
      <c r="D245">
        <v>335.26</v>
      </c>
      <c r="E245" s="1">
        <f t="shared" si="24"/>
        <v>1989</v>
      </c>
      <c r="F245">
        <v>6088</v>
      </c>
      <c r="G245" s="2">
        <f t="shared" si="28"/>
        <v>12.648145539906105</v>
      </c>
      <c r="H245" s="2">
        <f t="shared" si="28"/>
        <v>17.919241463148666</v>
      </c>
      <c r="I245" s="2">
        <f t="shared" si="28"/>
        <v>21.889167156655677</v>
      </c>
      <c r="J245" s="2">
        <f t="shared" si="28"/>
        <v>8.6718019689515202</v>
      </c>
      <c r="K245" s="2">
        <f t="shared" si="28"/>
        <v>0.68171183850996242</v>
      </c>
      <c r="L245" s="2">
        <f t="shared" si="26"/>
        <v>336.8100679671719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5">
        <v>2005</v>
      </c>
      <c r="B246" s="5">
        <v>376.7</v>
      </c>
      <c r="C246">
        <v>1978.2083</v>
      </c>
      <c r="D246">
        <v>336.66</v>
      </c>
      <c r="E246" s="1">
        <f t="shared" si="24"/>
        <v>1990</v>
      </c>
      <c r="F246">
        <v>6151</v>
      </c>
      <c r="G246" s="2">
        <f t="shared" si="28"/>
        <v>13.019713615023477</v>
      </c>
      <c r="H246" s="2">
        <f t="shared" si="28"/>
        <v>18.441588286596321</v>
      </c>
      <c r="I246" s="2">
        <f t="shared" si="28"/>
        <v>22.509986381540557</v>
      </c>
      <c r="J246" s="2">
        <f t="shared" si="28"/>
        <v>8.8909631759625434</v>
      </c>
      <c r="K246" s="2">
        <f t="shared" si="28"/>
        <v>0.69930072738949123</v>
      </c>
      <c r="L246" s="2">
        <f t="shared" si="26"/>
        <v>338.56155218651242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5">
        <v>2006</v>
      </c>
      <c r="B247" s="5">
        <v>378.7</v>
      </c>
      <c r="C247">
        <v>1978.2917</v>
      </c>
      <c r="D247">
        <v>337.69</v>
      </c>
      <c r="E247" s="1">
        <f t="shared" si="24"/>
        <v>1991</v>
      </c>
      <c r="F247">
        <v>6239</v>
      </c>
      <c r="G247" s="2">
        <f t="shared" ref="G247:K262" si="29">G246*(1-G$5)+G$4*$F246*$L$4/1000</f>
        <v>13.395126760563382</v>
      </c>
      <c r="H247" s="2">
        <f t="shared" si="29"/>
        <v>18.968413611272538</v>
      </c>
      <c r="I247" s="2">
        <f t="shared" si="29"/>
        <v>23.131937377159385</v>
      </c>
      <c r="J247" s="2">
        <f t="shared" si="29"/>
        <v>9.1049987584252374</v>
      </c>
      <c r="K247" s="2">
        <f t="shared" si="29"/>
        <v>0.71292667424407719</v>
      </c>
      <c r="L247" s="2">
        <f t="shared" si="26"/>
        <v>340.31340318166463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5"/>
      <c r="B248" s="5"/>
      <c r="C248">
        <v>1978.375</v>
      </c>
      <c r="D248">
        <v>338.02</v>
      </c>
      <c r="E248" s="1">
        <f t="shared" si="24"/>
        <v>1992</v>
      </c>
      <c r="F248">
        <v>6178</v>
      </c>
      <c r="G248" s="2">
        <f t="shared" si="29"/>
        <v>13.775910798122068</v>
      </c>
      <c r="H248" s="2">
        <f t="shared" si="29"/>
        <v>19.5020525345269</v>
      </c>
      <c r="I248" s="2">
        <f t="shared" si="29"/>
        <v>23.758760820732917</v>
      </c>
      <c r="J248" s="2">
        <f t="shared" si="29"/>
        <v>9.3171357994563024</v>
      </c>
      <c r="K248" s="2">
        <f t="shared" si="29"/>
        <v>0.72532268417805956</v>
      </c>
      <c r="L248" s="2">
        <f t="shared" si="26"/>
        <v>342.07918263701623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5"/>
      <c r="B249" s="5"/>
      <c r="C249">
        <v>1978.4583</v>
      </c>
      <c r="D249">
        <v>338.01</v>
      </c>
      <c r="E249" s="1">
        <f t="shared" si="24"/>
        <v>1993</v>
      </c>
      <c r="F249">
        <v>6172</v>
      </c>
      <c r="G249" s="2">
        <f t="shared" si="29"/>
        <v>14.152971830985917</v>
      </c>
      <c r="H249" s="2">
        <f t="shared" si="29"/>
        <v>20.028495701617366</v>
      </c>
      <c r="I249" s="2">
        <f t="shared" si="29"/>
        <v>24.368006334737949</v>
      </c>
      <c r="J249" s="2">
        <f t="shared" si="29"/>
        <v>9.5099944938481862</v>
      </c>
      <c r="K249" s="2">
        <f t="shared" si="29"/>
        <v>0.72997739449586407</v>
      </c>
      <c r="L249" s="2">
        <f t="shared" si="26"/>
        <v>343.78944575568528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5"/>
      <c r="B250" s="5"/>
      <c r="C250">
        <v>1978.5417</v>
      </c>
      <c r="D250">
        <v>336.5</v>
      </c>
      <c r="E250" s="1">
        <f t="shared" si="24"/>
        <v>1994</v>
      </c>
      <c r="F250">
        <v>6284</v>
      </c>
      <c r="G250" s="2">
        <f t="shared" si="29"/>
        <v>14.529666666666669</v>
      </c>
      <c r="H250" s="2">
        <f t="shared" si="29"/>
        <v>20.552927227533115</v>
      </c>
      <c r="I250" s="2">
        <f t="shared" si="29"/>
        <v>24.968172771769495</v>
      </c>
      <c r="J250" s="2">
        <f t="shared" si="29"/>
        <v>9.6911315519970955</v>
      </c>
      <c r="K250" s="2">
        <f t="shared" si="29"/>
        <v>0.73251892887484815</v>
      </c>
      <c r="L250" s="2">
        <f t="shared" si="26"/>
        <v>345.47441714684123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5"/>
      <c r="B251" s="5"/>
      <c r="C251">
        <v>1978.625</v>
      </c>
      <c r="D251">
        <v>334.42</v>
      </c>
      <c r="E251" s="1">
        <f t="shared" si="24"/>
        <v>1995</v>
      </c>
      <c r="F251">
        <v>6422</v>
      </c>
      <c r="G251" s="2">
        <f t="shared" si="29"/>
        <v>14.913197183098594</v>
      </c>
      <c r="H251" s="2">
        <f t="shared" si="29"/>
        <v>21.086432458565735</v>
      </c>
      <c r="I251" s="2">
        <f t="shared" si="29"/>
        <v>25.577109696321013</v>
      </c>
      <c r="J251" s="2">
        <f t="shared" si="29"/>
        <v>9.8750663593886845</v>
      </c>
      <c r="K251" s="2">
        <f t="shared" si="29"/>
        <v>0.73931866336085705</v>
      </c>
      <c r="L251" s="2">
        <f t="shared" si="26"/>
        <v>347.19112436073488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5"/>
      <c r="B252" s="5"/>
      <c r="C252">
        <v>1978.7083</v>
      </c>
      <c r="D252">
        <v>332.36</v>
      </c>
      <c r="E252" s="1">
        <f t="shared" si="24"/>
        <v>1996</v>
      </c>
      <c r="F252">
        <v>6550</v>
      </c>
      <c r="G252" s="2">
        <f t="shared" si="29"/>
        <v>15.305150234741786</v>
      </c>
      <c r="H252" s="2">
        <f t="shared" si="29"/>
        <v>21.63142774723514</v>
      </c>
      <c r="I252" s="2">
        <f t="shared" si="29"/>
        <v>26.198605488793653</v>
      </c>
      <c r="J252" s="2">
        <f t="shared" si="29"/>
        <v>10.064690732596926</v>
      </c>
      <c r="K252" s="2">
        <f t="shared" si="29"/>
        <v>0.74992178404396337</v>
      </c>
      <c r="L252" s="2">
        <f t="shared" si="26"/>
        <v>348.94979598741145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5"/>
      <c r="B253" s="5"/>
      <c r="C253">
        <v>1978.7917</v>
      </c>
      <c r="D253">
        <v>332.45</v>
      </c>
      <c r="E253" s="1">
        <f t="shared" si="24"/>
        <v>1997</v>
      </c>
      <c r="F253">
        <v>6663</v>
      </c>
      <c r="G253" s="2">
        <f t="shared" si="29"/>
        <v>15.704915492957749</v>
      </c>
      <c r="H253" s="2">
        <f t="shared" si="29"/>
        <v>22.186942516913081</v>
      </c>
      <c r="I253" s="2">
        <f t="shared" si="29"/>
        <v>26.830989228909349</v>
      </c>
      <c r="J253" s="2">
        <f t="shared" si="29"/>
        <v>10.258505935693693</v>
      </c>
      <c r="K253" s="2">
        <f t="shared" si="29"/>
        <v>0.76236229149826196</v>
      </c>
      <c r="L253" s="2">
        <f t="shared" si="26"/>
        <v>350.74371546597212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5"/>
      <c r="B254" s="5"/>
      <c r="C254">
        <v>1978.875</v>
      </c>
      <c r="D254">
        <v>333.76</v>
      </c>
      <c r="E254" s="1">
        <f t="shared" si="24"/>
        <v>1998</v>
      </c>
      <c r="F254">
        <v>6638</v>
      </c>
      <c r="G254" s="2">
        <f t="shared" si="29"/>
        <v>16.111577464788734</v>
      </c>
      <c r="H254" s="2">
        <f t="shared" si="29"/>
        <v>22.751539377488548</v>
      </c>
      <c r="I254" s="2">
        <f t="shared" si="29"/>
        <v>27.471861250802188</v>
      </c>
      <c r="J254" s="2">
        <f t="shared" si="29"/>
        <v>10.454511996362534</v>
      </c>
      <c r="K254" s="2">
        <f t="shared" si="29"/>
        <v>0.77521300501092649</v>
      </c>
      <c r="L254" s="2">
        <f t="shared" si="26"/>
        <v>352.56470309445297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5"/>
      <c r="B255" s="5"/>
      <c r="C255">
        <v>1978.9583</v>
      </c>
      <c r="D255">
        <v>334.91</v>
      </c>
      <c r="E255" s="1">
        <f t="shared" si="24"/>
        <v>1999</v>
      </c>
      <c r="F255">
        <v>6584</v>
      </c>
      <c r="G255" s="2">
        <f t="shared" si="29"/>
        <v>16.516713615023477</v>
      </c>
      <c r="H255" s="2">
        <f t="shared" si="29"/>
        <v>23.312235597379065</v>
      </c>
      <c r="I255" s="2">
        <f t="shared" si="29"/>
        <v>28.100375225160043</v>
      </c>
      <c r="J255" s="2">
        <f t="shared" si="29"/>
        <v>10.636386574699504</v>
      </c>
      <c r="K255" s="2">
        <f t="shared" si="29"/>
        <v>0.78183364783535314</v>
      </c>
      <c r="L255" s="2">
        <f t="shared" si="26"/>
        <v>354.34754466009747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5"/>
      <c r="B256" s="2"/>
      <c r="C256">
        <v>1979.0417</v>
      </c>
      <c r="D256">
        <v>336.14</v>
      </c>
      <c r="E256" s="1">
        <f t="shared" si="24"/>
        <v>2000</v>
      </c>
      <c r="F256">
        <v>6750</v>
      </c>
      <c r="G256" s="2">
        <f t="shared" si="29"/>
        <v>16.918553990610331</v>
      </c>
      <c r="H256" s="2">
        <f t="shared" si="29"/>
        <v>23.86631890266894</v>
      </c>
      <c r="I256" s="2">
        <f t="shared" si="29"/>
        <v>28.712340221796499</v>
      </c>
      <c r="J256" s="2">
        <f t="shared" si="29"/>
        <v>10.801533201994349</v>
      </c>
      <c r="K256" s="2">
        <f t="shared" si="29"/>
        <v>0.78331405942776877</v>
      </c>
      <c r="L256" s="2">
        <f t="shared" si="26"/>
        <v>356.08206037649791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5"/>
      <c r="B257" s="2"/>
      <c r="C257">
        <v>1979.125</v>
      </c>
      <c r="D257">
        <v>336.69</v>
      </c>
      <c r="E257" s="1">
        <f t="shared" si="24"/>
        <v>2001</v>
      </c>
      <c r="F257">
        <v>6916</v>
      </c>
      <c r="G257" s="2">
        <f t="shared" si="29"/>
        <v>17.330525821596247</v>
      </c>
      <c r="H257" s="2">
        <f t="shared" si="29"/>
        <v>24.434464762679269</v>
      </c>
      <c r="I257" s="2">
        <f t="shared" si="29"/>
        <v>29.341030014475518</v>
      </c>
      <c r="J257" s="2">
        <f t="shared" si="29"/>
        <v>10.976729089743987</v>
      </c>
      <c r="K257" s="2">
        <f t="shared" si="29"/>
        <v>0.7920054016776098</v>
      </c>
      <c r="L257" s="2">
        <f t="shared" si="26"/>
        <v>357.87475509017264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5"/>
      <c r="B258" s="2"/>
      <c r="C258">
        <v>1979.2083</v>
      </c>
      <c r="D258">
        <v>338.27</v>
      </c>
      <c r="E258" s="1">
        <f t="shared" si="24"/>
        <v>2002</v>
      </c>
      <c r="F258">
        <v>6981</v>
      </c>
      <c r="G258" s="2">
        <f t="shared" si="29"/>
        <v>17.752629107981225</v>
      </c>
      <c r="H258" s="2">
        <f t="shared" si="29"/>
        <v>25.016634490901552</v>
      </c>
      <c r="I258" s="2">
        <f t="shared" si="29"/>
        <v>29.986220112683835</v>
      </c>
      <c r="J258" s="2">
        <f t="shared" si="29"/>
        <v>11.161400155292052</v>
      </c>
      <c r="K258" s="2">
        <f t="shared" si="29"/>
        <v>0.80507039445624107</v>
      </c>
      <c r="L258" s="2">
        <f t="shared" si="26"/>
        <v>359.72195426131492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5"/>
      <c r="B259" s="2"/>
      <c r="C259">
        <v>1979.2917</v>
      </c>
      <c r="D259">
        <v>338.82</v>
      </c>
      <c r="E259" s="1">
        <f t="shared" si="24"/>
        <v>2003</v>
      </c>
      <c r="F259">
        <v>7397</v>
      </c>
      <c r="G259" s="2">
        <f t="shared" si="29"/>
        <v>18.178699530516436</v>
      </c>
      <c r="H259" s="2">
        <f t="shared" si="29"/>
        <v>25.603305939179918</v>
      </c>
      <c r="I259" s="2">
        <f t="shared" si="29"/>
        <v>30.632515330237922</v>
      </c>
      <c r="J259" s="2">
        <f t="shared" si="29"/>
        <v>11.343150651425605</v>
      </c>
      <c r="K259" s="2">
        <f t="shared" si="29"/>
        <v>0.81604635633789335</v>
      </c>
      <c r="L259" s="2">
        <f t="shared" si="26"/>
        <v>361.57371780769779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5"/>
      <c r="B260" s="2"/>
      <c r="C260">
        <v>1979.375</v>
      </c>
      <c r="D260">
        <v>339.24</v>
      </c>
      <c r="E260" s="1">
        <f t="shared" si="24"/>
        <v>2004</v>
      </c>
      <c r="F260">
        <v>7782</v>
      </c>
      <c r="G260" s="2">
        <f t="shared" si="29"/>
        <v>18.63015962441315</v>
      </c>
      <c r="H260" s="2">
        <f t="shared" si="29"/>
        <v>26.227424469626765</v>
      </c>
      <c r="I260" s="2">
        <f t="shared" si="29"/>
        <v>31.332633227911476</v>
      </c>
      <c r="J260" s="2">
        <f t="shared" si="29"/>
        <v>11.563344604192045</v>
      </c>
      <c r="K260" s="2">
        <f t="shared" si="29"/>
        <v>0.84223413017087756</v>
      </c>
      <c r="L260" s="2">
        <f t="shared" si="26"/>
        <v>363.59579605631433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5"/>
      <c r="B261" s="2"/>
      <c r="C261">
        <v>1979.4583</v>
      </c>
      <c r="D261">
        <v>339.26</v>
      </c>
      <c r="E261" s="1">
        <f t="shared" si="24"/>
        <v>2005</v>
      </c>
      <c r="F261">
        <v>8086</v>
      </c>
      <c r="G261" s="2">
        <f t="shared" si="29"/>
        <v>19.105117370892025</v>
      </c>
      <c r="H261" s="2">
        <f t="shared" si="29"/>
        <v>26.885976266077336</v>
      </c>
      <c r="I261" s="2">
        <f t="shared" si="29"/>
        <v>32.081194087547281</v>
      </c>
      <c r="J261" s="2">
        <f t="shared" si="29"/>
        <v>11.816147362121999</v>
      </c>
      <c r="K261" s="2">
        <f t="shared" si="29"/>
        <v>0.87619293528109476</v>
      </c>
      <c r="L261" s="2">
        <f t="shared" si="26"/>
        <v>365.76462802191975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5"/>
      <c r="B262" s="2"/>
      <c r="C262">
        <v>1979.5417</v>
      </c>
      <c r="D262">
        <v>337.54</v>
      </c>
      <c r="E262" s="1">
        <f t="shared" si="24"/>
        <v>2006</v>
      </c>
      <c r="F262">
        <v>8350</v>
      </c>
      <c r="G262" s="2">
        <f t="shared" si="29"/>
        <v>19.598629107981225</v>
      </c>
      <c r="H262" s="2">
        <f t="shared" si="29"/>
        <v>27.571260967784504</v>
      </c>
      <c r="I262" s="2">
        <f t="shared" si="29"/>
        <v>32.8653786637894</v>
      </c>
      <c r="J262" s="2">
        <f t="shared" si="29"/>
        <v>12.090189044440306</v>
      </c>
      <c r="K262" s="2">
        <f t="shared" si="29"/>
        <v>0.91106229221713098</v>
      </c>
      <c r="L262" s="2">
        <f t="shared" si="26"/>
        <v>368.03652007621258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5"/>
      <c r="B263" s="2"/>
      <c r="C263">
        <v>1979.625</v>
      </c>
      <c r="D263">
        <v>335.72</v>
      </c>
      <c r="E263" s="1">
        <f t="shared" ref="E263:E264" si="30">1+E262</f>
        <v>2007</v>
      </c>
      <c r="F263">
        <v>8543</v>
      </c>
      <c r="G263" s="2">
        <f t="shared" ref="G263:K278" si="31">G262*(1-G$5)+G$4*$F262*$L$4/1000</f>
        <v>20.108253521126766</v>
      </c>
      <c r="H263" s="2">
        <f t="shared" si="31"/>
        <v>28.279449163182001</v>
      </c>
      <c r="I263" s="2">
        <f t="shared" si="31"/>
        <v>33.678699403501554</v>
      </c>
      <c r="J263" s="2">
        <f t="shared" si="31"/>
        <v>12.379561502488006</v>
      </c>
      <c r="K263" s="2">
        <f t="shared" si="31"/>
        <v>0.94460599248048349</v>
      </c>
      <c r="L263" s="2">
        <f>SUM(G263:K263,L$5)</f>
        <v>370.39056958277882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5"/>
      <c r="B264" s="2"/>
      <c r="C264">
        <v>1979.7083</v>
      </c>
      <c r="D264">
        <v>333.97</v>
      </c>
      <c r="E264" s="1">
        <f t="shared" si="30"/>
        <v>2008</v>
      </c>
      <c r="F264">
        <v>8749</v>
      </c>
      <c r="G264" s="2">
        <f t="shared" si="31"/>
        <v>20.62965727699531</v>
      </c>
      <c r="H264" s="2">
        <f t="shared" si="31"/>
        <v>29.003811177407222</v>
      </c>
      <c r="I264" s="2">
        <f t="shared" si="31"/>
        <v>34.510098556486049</v>
      </c>
      <c r="J264" s="2">
        <f t="shared" si="31"/>
        <v>12.675055603912078</v>
      </c>
      <c r="K264" s="2">
        <f t="shared" si="31"/>
        <v>0.9740123079942673</v>
      </c>
      <c r="L264" s="2">
        <f>SUM(G264:K264,L$5)</f>
        <v>372.79263492279495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31"/>
        <v>21.163633802816907</v>
      </c>
      <c r="H265" s="2">
        <f t="shared" si="31"/>
        <v>29.745523173077977</v>
      </c>
      <c r="I265" s="2">
        <f t="shared" si="31"/>
        <v>35.361286514788659</v>
      </c>
      <c r="J265" s="2">
        <f t="shared" si="31"/>
        <v>12.977847460068233</v>
      </c>
      <c r="K265" s="2">
        <f t="shared" si="31"/>
        <v>1.0015195014449079</v>
      </c>
      <c r="L265" s="2">
        <f t="shared" ref="L265:L328" si="32">SUM(G265:K265,L$5)</f>
        <v>375.2498104521967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5"/>
      <c r="B266" s="2"/>
      <c r="C266">
        <v>1979.875</v>
      </c>
      <c r="D266">
        <v>335.32</v>
      </c>
      <c r="E266" s="1">
        <f t="shared" ref="E266:E329" si="33">1+E265</f>
        <v>2010</v>
      </c>
      <c r="F266" s="14">
        <v>9498.9534144443514</v>
      </c>
      <c r="G266" s="2">
        <f t="shared" si="31"/>
        <v>21.722419884847003</v>
      </c>
      <c r="H266" s="2">
        <f t="shared" si="31"/>
        <v>30.523363244884937</v>
      </c>
      <c r="I266" s="2">
        <f t="shared" si="31"/>
        <v>36.262118980889902</v>
      </c>
      <c r="J266" s="2">
        <f t="shared" si="31"/>
        <v>13.311052454432183</v>
      </c>
      <c r="K266" s="2">
        <f t="shared" si="31"/>
        <v>1.0372877316419054</v>
      </c>
      <c r="L266" s="2">
        <f t="shared" si="32"/>
        <v>377.85624229669594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5"/>
      <c r="B267" s="2"/>
      <c r="C267">
        <v>1979.9583</v>
      </c>
      <c r="D267">
        <v>336.82</v>
      </c>
      <c r="E267" s="1">
        <f t="shared" si="33"/>
        <v>2011</v>
      </c>
      <c r="F267" s="14">
        <v>9812.2726100693326</v>
      </c>
      <c r="G267" s="2">
        <f t="shared" si="31"/>
        <v>22.302168215306047</v>
      </c>
      <c r="H267" s="2">
        <f t="shared" si="31"/>
        <v>31.331313068364981</v>
      </c>
      <c r="I267" s="2">
        <f t="shared" si="31"/>
        <v>37.202459299557354</v>
      </c>
      <c r="J267" s="2">
        <f t="shared" si="31"/>
        <v>13.665534511225784</v>
      </c>
      <c r="K267" s="2">
        <f t="shared" si="31"/>
        <v>1.0751070663838513</v>
      </c>
      <c r="L267" s="2">
        <f t="shared" si="32"/>
        <v>380.57658216083803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5"/>
      <c r="B268" s="2"/>
      <c r="C268">
        <v>1980.0417</v>
      </c>
      <c r="D268">
        <v>337.9</v>
      </c>
      <c r="E268" s="1">
        <f t="shared" si="33"/>
        <v>2012</v>
      </c>
      <c r="F268" s="14">
        <v>10189.375344508617</v>
      </c>
      <c r="G268" s="2">
        <f t="shared" si="31"/>
        <v>22.90103931357319</v>
      </c>
      <c r="H268" s="2">
        <f t="shared" si="31"/>
        <v>32.166459840505063</v>
      </c>
      <c r="I268" s="2">
        <f t="shared" si="31"/>
        <v>38.177249219763546</v>
      </c>
      <c r="J268" s="2">
        <f t="shared" si="31"/>
        <v>14.036540676032022</v>
      </c>
      <c r="K268" s="2">
        <f t="shared" si="31"/>
        <v>1.1127554738256209</v>
      </c>
      <c r="L268" s="2">
        <f t="shared" si="32"/>
        <v>383.39404452369945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5"/>
      <c r="B269" s="2"/>
      <c r="C269">
        <v>1980.125</v>
      </c>
      <c r="D269">
        <v>338.34</v>
      </c>
      <c r="E269" s="1">
        <f t="shared" si="33"/>
        <v>2013</v>
      </c>
      <c r="F269" s="14">
        <v>10274.768020488516</v>
      </c>
      <c r="G269" s="2">
        <f t="shared" si="31"/>
        <v>23.52292607168874</v>
      </c>
      <c r="H269" s="2">
        <f t="shared" si="31"/>
        <v>33.034717806363645</v>
      </c>
      <c r="I269" s="2">
        <f t="shared" si="31"/>
        <v>39.19560884122297</v>
      </c>
      <c r="J269" s="2">
        <f t="shared" si="31"/>
        <v>14.430613309356279</v>
      </c>
      <c r="K269" s="2">
        <f t="shared" si="31"/>
        <v>1.1532947409579513</v>
      </c>
      <c r="L269" s="2">
        <f t="shared" si="32"/>
        <v>386.33716076958956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5"/>
      <c r="B270" s="2"/>
      <c r="C270">
        <v>1980.2083</v>
      </c>
      <c r="D270">
        <v>340.07</v>
      </c>
      <c r="E270" s="1">
        <f t="shared" si="33"/>
        <v>2014</v>
      </c>
      <c r="F270" s="14">
        <v>10158.274238369077</v>
      </c>
      <c r="G270" s="2">
        <f t="shared" si="31"/>
        <v>24.150024589371139</v>
      </c>
      <c r="H270" s="2">
        <f t="shared" si="31"/>
        <v>33.908605260239021</v>
      </c>
      <c r="I270" s="2">
        <f t="shared" si="31"/>
        <v>40.21312835926242</v>
      </c>
      <c r="J270" s="2">
        <f t="shared" si="31"/>
        <v>14.812196426597522</v>
      </c>
      <c r="K270" s="2">
        <f t="shared" si="31"/>
        <v>1.1818920952166427</v>
      </c>
      <c r="L270" s="2">
        <f t="shared" si="32"/>
        <v>389.26584673068675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5"/>
      <c r="B271" s="2"/>
      <c r="C271">
        <v>1980.2917</v>
      </c>
      <c r="D271">
        <v>340.93</v>
      </c>
      <c r="E271" s="1">
        <f t="shared" si="33"/>
        <v>2015</v>
      </c>
      <c r="F271" s="14">
        <v>10774.92826930818</v>
      </c>
      <c r="G271" s="2">
        <f t="shared" si="31"/>
        <v>24.770013157910096</v>
      </c>
      <c r="H271" s="2">
        <f t="shared" si="31"/>
        <v>34.76915024030243</v>
      </c>
      <c r="I271" s="2">
        <f t="shared" si="31"/>
        <v>41.199488690365158</v>
      </c>
      <c r="J271" s="2">
        <f t="shared" si="31"/>
        <v>15.158307920870715</v>
      </c>
      <c r="K271" s="2">
        <f t="shared" si="31"/>
        <v>1.1937680757124027</v>
      </c>
      <c r="L271" s="2">
        <f t="shared" si="32"/>
        <v>392.09072808516078</v>
      </c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5"/>
      <c r="B272" s="2"/>
      <c r="C272">
        <v>1980.375</v>
      </c>
      <c r="D272">
        <v>341.45</v>
      </c>
      <c r="E272" s="1">
        <f t="shared" si="33"/>
        <v>2016</v>
      </c>
      <c r="F272" s="14">
        <v>11110.268959968891</v>
      </c>
      <c r="G272" s="2">
        <f t="shared" si="31"/>
        <v>25.427637887961769</v>
      </c>
      <c r="H272" s="2">
        <f t="shared" si="31"/>
        <v>35.685229622338497</v>
      </c>
      <c r="I272" s="2">
        <f t="shared" si="31"/>
        <v>42.265252344713559</v>
      </c>
      <c r="J272" s="2">
        <f t="shared" si="31"/>
        <v>15.557024387278689</v>
      </c>
      <c r="K272" s="2">
        <f t="shared" si="31"/>
        <v>1.22992211546855</v>
      </c>
      <c r="L272" s="2">
        <f t="shared" si="32"/>
        <v>395.16506635776108</v>
      </c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5"/>
      <c r="B273" s="2"/>
      <c r="C273">
        <v>1980.4583</v>
      </c>
      <c r="D273">
        <v>341.36</v>
      </c>
      <c r="E273" s="1">
        <f t="shared" si="33"/>
        <v>2017</v>
      </c>
      <c r="F273" s="14">
        <v>11256.830468363096</v>
      </c>
      <c r="G273" s="2">
        <f t="shared" si="31"/>
        <v>26.105729420729823</v>
      </c>
      <c r="H273" s="2">
        <f t="shared" si="31"/>
        <v>36.630276231398746</v>
      </c>
      <c r="I273" s="2">
        <f t="shared" si="31"/>
        <v>43.367090484961452</v>
      </c>
      <c r="J273" s="2">
        <f t="shared" si="31"/>
        <v>15.972322671460523</v>
      </c>
      <c r="K273" s="2">
        <f t="shared" si="31"/>
        <v>1.2675943434503392</v>
      </c>
      <c r="L273" s="2">
        <f t="shared" si="32"/>
        <v>398.34301315200088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5"/>
      <c r="B274" s="2"/>
      <c r="C274">
        <v>1980.5417</v>
      </c>
      <c r="D274">
        <v>339.45</v>
      </c>
      <c r="E274" s="1">
        <f t="shared" si="33"/>
        <v>2018</v>
      </c>
      <c r="F274" s="14">
        <v>11467.297756108754</v>
      </c>
      <c r="G274" s="2">
        <f t="shared" si="31"/>
        <v>26.792766022085317</v>
      </c>
      <c r="H274" s="2">
        <f t="shared" si="31"/>
        <v>37.586484632961771</v>
      </c>
      <c r="I274" s="2">
        <f t="shared" si="31"/>
        <v>44.47615770543883</v>
      </c>
      <c r="J274" s="2">
        <f t="shared" si="31"/>
        <v>16.38109832528043</v>
      </c>
      <c r="K274" s="2">
        <f t="shared" si="31"/>
        <v>1.2973245267313167</v>
      </c>
      <c r="L274" s="2">
        <f t="shared" si="32"/>
        <v>401.53383121249766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5"/>
      <c r="B275" s="2"/>
      <c r="C275">
        <v>1980.625</v>
      </c>
      <c r="D275">
        <v>337.67</v>
      </c>
      <c r="E275" s="1">
        <f t="shared" si="33"/>
        <v>2019</v>
      </c>
      <c r="F275" s="14">
        <v>11476.535739799836</v>
      </c>
      <c r="G275" s="2">
        <f t="shared" si="31"/>
        <v>27.492648044758621</v>
      </c>
      <c r="H275" s="2">
        <f t="shared" si="31"/>
        <v>38.559824663264777</v>
      </c>
      <c r="I275" s="2">
        <f t="shared" si="31"/>
        <v>45.601957841237848</v>
      </c>
      <c r="J275" s="2">
        <f t="shared" si="31"/>
        <v>16.791224644432418</v>
      </c>
      <c r="K275" s="2">
        <f t="shared" si="31"/>
        <v>1.3252378877314979</v>
      </c>
      <c r="L275" s="2">
        <f t="shared" si="32"/>
        <v>404.77089308142513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5"/>
      <c r="B276" s="2"/>
      <c r="C276">
        <v>1980.7083</v>
      </c>
      <c r="D276">
        <v>336.25</v>
      </c>
      <c r="E276" s="1">
        <f t="shared" si="33"/>
        <v>2020</v>
      </c>
      <c r="F276" s="14">
        <v>11432.231813496866</v>
      </c>
      <c r="G276" s="2">
        <f t="shared" si="31"/>
        <v>28.193093888032788</v>
      </c>
      <c r="H276" s="2">
        <f t="shared" si="31"/>
        <v>39.531354422351107</v>
      </c>
      <c r="I276" s="2">
        <f t="shared" si="31"/>
        <v>46.714034660329247</v>
      </c>
      <c r="J276" s="2">
        <f t="shared" si="31"/>
        <v>17.179006006735158</v>
      </c>
      <c r="K276" s="2">
        <f t="shared" si="31"/>
        <v>1.3426019051482458</v>
      </c>
      <c r="L276" s="2">
        <f t="shared" si="32"/>
        <v>407.96009088259655</v>
      </c>
      <c r="M276">
        <f>AVERAGE(D748:D759)</f>
        <v>414.23833333333329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5"/>
      <c r="B277" s="2"/>
      <c r="C277">
        <v>1980.7917</v>
      </c>
      <c r="D277">
        <v>336.14</v>
      </c>
      <c r="E277" s="1">
        <f t="shared" si="33"/>
        <v>2021</v>
      </c>
      <c r="F277" s="4">
        <f>F276*SUM(economy!Z67:AB67)/SUM(economy!Z66:AB66)</f>
        <v>11437.222630910688</v>
      </c>
      <c r="G277" s="9">
        <f t="shared" si="31"/>
        <v>28.890835735804899</v>
      </c>
      <c r="H277" s="9">
        <f t="shared" si="31"/>
        <v>40.496051480941894</v>
      </c>
      <c r="I277" s="9">
        <f t="shared" si="31"/>
        <v>47.804528510499473</v>
      </c>
      <c r="J277" s="9">
        <f t="shared" si="31"/>
        <v>17.539434647587754</v>
      </c>
      <c r="K277" s="9">
        <f t="shared" si="31"/>
        <v>1.3510537175472419</v>
      </c>
      <c r="L277" s="9">
        <f t="shared" si="32"/>
        <v>411.08190409238125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5"/>
      <c r="B278" s="2"/>
      <c r="C278">
        <v>1980.875</v>
      </c>
      <c r="D278">
        <v>337.3</v>
      </c>
      <c r="E278" s="1">
        <f t="shared" si="33"/>
        <v>2022</v>
      </c>
      <c r="F278" s="4">
        <f>F277*SUM(economy!Z68:AB68)/SUM(economy!Z67:AB67)</f>
        <v>11405.153439744559</v>
      </c>
      <c r="G278" s="9">
        <f t="shared" si="31"/>
        <v>29.588882187456726</v>
      </c>
      <c r="H278" s="9">
        <f t="shared" si="31"/>
        <v>41.458563250433997</v>
      </c>
      <c r="I278" s="9">
        <f t="shared" si="31"/>
        <v>48.881134874743921</v>
      </c>
      <c r="J278" s="9">
        <f t="shared" si="31"/>
        <v>17.879858910015546</v>
      </c>
      <c r="K278" s="9">
        <f t="shared" si="31"/>
        <v>1.3564143115740777</v>
      </c>
      <c r="L278" s="9">
        <f t="shared" si="32"/>
        <v>414.16485353422428</v>
      </c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5"/>
      <c r="B279" s="2"/>
      <c r="C279">
        <v>1980.9583</v>
      </c>
      <c r="D279">
        <v>338.29</v>
      </c>
      <c r="E279" s="1">
        <f t="shared" si="33"/>
        <v>2023</v>
      </c>
      <c r="F279" s="4">
        <f>F278*SUM(economy!Z69:AB69)/SUM(economy!Z68:AB68)</f>
        <v>11700.028717621792</v>
      </c>
      <c r="G279" s="9">
        <f t="shared" ref="G279:K294" si="34">G278*(1-G$5)+G$4*$F278*$L$4/1000</f>
        <v>30.284971364530339</v>
      </c>
      <c r="H279" s="9">
        <f t="shared" si="34"/>
        <v>42.415415929610859</v>
      </c>
      <c r="I279" s="9">
        <f t="shared" si="34"/>
        <v>49.938472458632454</v>
      </c>
      <c r="J279" s="9">
        <f t="shared" si="34"/>
        <v>18.197071815001824</v>
      </c>
      <c r="K279" s="9">
        <f t="shared" si="34"/>
        <v>1.3581600803762304</v>
      </c>
      <c r="L279" s="9">
        <f t="shared" si="32"/>
        <v>417.1940916481517</v>
      </c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5"/>
      <c r="B280" s="2"/>
      <c r="C280">
        <v>1981.0417</v>
      </c>
      <c r="D280">
        <v>339.29</v>
      </c>
      <c r="E280" s="1">
        <f t="shared" si="33"/>
        <v>2024</v>
      </c>
      <c r="F280" s="4">
        <f>F279*SUM(economy!Z70:AB70)/SUM(economy!Z69:AB69)</f>
        <v>11996.853562559641</v>
      </c>
      <c r="G280" s="9">
        <f t="shared" si="34"/>
        <v>30.999057624291293</v>
      </c>
      <c r="H280" s="9">
        <f t="shared" si="34"/>
        <v>43.39732409797692</v>
      </c>
      <c r="I280" s="9">
        <f t="shared" si="34"/>
        <v>51.02591831748709</v>
      </c>
      <c r="J280" s="9">
        <f t="shared" si="34"/>
        <v>18.530773118396308</v>
      </c>
      <c r="K280" s="9">
        <f t="shared" si="34"/>
        <v>1.3730628524390003</v>
      </c>
      <c r="L280" s="9">
        <f t="shared" si="32"/>
        <v>420.32613601059063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5"/>
      <c r="B281" s="2"/>
      <c r="C281">
        <v>1981.125</v>
      </c>
      <c r="D281">
        <v>340.55</v>
      </c>
      <c r="E281" s="1">
        <f t="shared" si="33"/>
        <v>2025</v>
      </c>
      <c r="F281" s="4">
        <f>F280*SUM(economy!Z71:AB71)/SUM(economy!Z70:AB70)</f>
        <v>12292.671386567787</v>
      </c>
      <c r="G281" s="9">
        <f t="shared" si="34"/>
        <v>31.731259954400567</v>
      </c>
      <c r="H281" s="9">
        <f t="shared" si="34"/>
        <v>44.404401885072247</v>
      </c>
      <c r="I281" s="9">
        <f t="shared" si="34"/>
        <v>52.143361212201505</v>
      </c>
      <c r="J281" s="9">
        <f t="shared" si="34"/>
        <v>18.880249712260028</v>
      </c>
      <c r="K281" s="9">
        <f t="shared" si="34"/>
        <v>1.3960372793392555</v>
      </c>
      <c r="L281" s="9">
        <f t="shared" si="32"/>
        <v>423.55531004327361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5"/>
      <c r="B282" s="2"/>
      <c r="C282">
        <v>1981.2083</v>
      </c>
      <c r="D282">
        <v>341.63</v>
      </c>
      <c r="E282" s="1">
        <f t="shared" si="33"/>
        <v>2026</v>
      </c>
      <c r="F282" s="4">
        <f>F281*SUM(economy!Z72:AB72)/SUM(economy!Z71:AB71)</f>
        <v>12587.233074692809</v>
      </c>
      <c r="G282" s="9">
        <f t="shared" si="34"/>
        <v>32.481516893486862</v>
      </c>
      <c r="H282" s="9">
        <f t="shared" si="34"/>
        <v>45.436485492567314</v>
      </c>
      <c r="I282" s="9">
        <f t="shared" si="34"/>
        <v>53.290247214555905</v>
      </c>
      <c r="J282" s="9">
        <f t="shared" si="34"/>
        <v>19.244482208898898</v>
      </c>
      <c r="K282" s="9">
        <f t="shared" si="34"/>
        <v>1.4238601343951431</v>
      </c>
      <c r="L282" s="9">
        <f t="shared" si="32"/>
        <v>426.87659194390415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5"/>
      <c r="B283" s="2"/>
      <c r="C283">
        <v>1981.2917</v>
      </c>
      <c r="D283">
        <v>342.6</v>
      </c>
      <c r="E283" s="1">
        <f t="shared" si="33"/>
        <v>2027</v>
      </c>
      <c r="F283" s="4">
        <f>F282*SUM(economy!Z73:AB73)/SUM(economy!Z72:AB72)</f>
        <v>12880.297308587715</v>
      </c>
      <c r="G283" s="9">
        <f t="shared" si="34"/>
        <v>33.249751775979853</v>
      </c>
      <c r="H283" s="9">
        <f t="shared" si="34"/>
        <v>46.493388181671264</v>
      </c>
      <c r="I283" s="9">
        <f t="shared" si="34"/>
        <v>54.465992405775502</v>
      </c>
      <c r="J283" s="9">
        <f t="shared" si="34"/>
        <v>19.622480216188688</v>
      </c>
      <c r="K283" s="9">
        <f t="shared" si="34"/>
        <v>1.4545647362631962</v>
      </c>
      <c r="L283" s="9">
        <f t="shared" si="32"/>
        <v>430.28617731587849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5"/>
      <c r="B284" s="2"/>
      <c r="C284">
        <v>1981.375</v>
      </c>
      <c r="D284">
        <v>343.04</v>
      </c>
      <c r="E284" s="1">
        <f t="shared" si="33"/>
        <v>2028</v>
      </c>
      <c r="F284" s="4">
        <f>F283*SUM(economy!Z74:AB74)/SUM(economy!Z73:AB73)</f>
        <v>13171.630527798223</v>
      </c>
      <c r="G284" s="9">
        <f t="shared" si="34"/>
        <v>34.035873207959384</v>
      </c>
      <c r="H284" s="9">
        <f t="shared" si="34"/>
        <v>47.574901068317509</v>
      </c>
      <c r="I284" s="9">
        <f t="shared" si="34"/>
        <v>55.669984450403412</v>
      </c>
      <c r="J284" s="9">
        <f t="shared" si="34"/>
        <v>20.013281596243935</v>
      </c>
      <c r="K284" s="9">
        <f t="shared" si="34"/>
        <v>1.4869469029108582</v>
      </c>
      <c r="L284" s="9">
        <f t="shared" si="32"/>
        <v>433.78098722583508</v>
      </c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5"/>
      <c r="B285" s="2"/>
      <c r="C285">
        <v>1981.4583</v>
      </c>
      <c r="D285">
        <v>342.54</v>
      </c>
      <c r="E285" s="1">
        <f t="shared" si="33"/>
        <v>2029</v>
      </c>
      <c r="F285" s="4">
        <f>F284*SUM(economy!Z75:AB75)/SUM(economy!Z74:AB74)</f>
        <v>13461.006815662966</v>
      </c>
      <c r="G285" s="9">
        <f t="shared" si="34"/>
        <v>34.839775540641902</v>
      </c>
      <c r="H285" s="9">
        <f t="shared" si="34"/>
        <v>48.68079391252671</v>
      </c>
      <c r="I285" s="9">
        <f t="shared" si="34"/>
        <v>56.901584143231837</v>
      </c>
      <c r="J285" s="9">
        <f t="shared" si="34"/>
        <v>20.415951761892892</v>
      </c>
      <c r="K285" s="9">
        <f t="shared" si="34"/>
        <v>1.520265295735965</v>
      </c>
      <c r="L285" s="9">
        <f t="shared" si="32"/>
        <v>437.35837065402927</v>
      </c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5"/>
      <c r="B286" s="2"/>
      <c r="C286">
        <v>1981.5417</v>
      </c>
      <c r="D286">
        <v>340.82</v>
      </c>
      <c r="E286" s="1">
        <f t="shared" si="33"/>
        <v>2030</v>
      </c>
      <c r="F286" s="4">
        <f>F285*SUM(economy!Z76:AB76)/SUM(economy!Z75:AB75)</f>
        <v>13748.207746640066</v>
      </c>
      <c r="G286" s="9">
        <f t="shared" si="34"/>
        <v>35.661339336903019</v>
      </c>
      <c r="H286" s="9">
        <f t="shared" si="34"/>
        <v>49.810815894884513</v>
      </c>
      <c r="I286" s="9">
        <f t="shared" si="34"/>
        <v>58.160126918327691</v>
      </c>
      <c r="J286" s="9">
        <f t="shared" si="34"/>
        <v>20.829582999950656</v>
      </c>
      <c r="K286" s="9">
        <f t="shared" si="34"/>
        <v>1.5540596637310489</v>
      </c>
      <c r="L286" s="9">
        <f t="shared" si="32"/>
        <v>441.01592481379691</v>
      </c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5"/>
      <c r="B287" s="2"/>
      <c r="C287">
        <v>1981.625</v>
      </c>
      <c r="D287">
        <v>338.48</v>
      </c>
      <c r="E287" s="1">
        <f t="shared" si="33"/>
        <v>2031</v>
      </c>
      <c r="F287" s="4">
        <f>F286*SUM(economy!Z77:AB77)/SUM(economy!Z76:AB76)</f>
        <v>14033.022209470479</v>
      </c>
      <c r="G287" s="9">
        <f t="shared" si="34"/>
        <v>36.500431828481993</v>
      </c>
      <c r="H287" s="9">
        <f t="shared" si="34"/>
        <v>50.964696376547735</v>
      </c>
      <c r="I287" s="9">
        <f t="shared" si="34"/>
        <v>59.444924314866249</v>
      </c>
      <c r="J287" s="9">
        <f t="shared" si="34"/>
        <v>21.253293815232169</v>
      </c>
      <c r="K287" s="9">
        <f t="shared" si="34"/>
        <v>1.588040595828641</v>
      </c>
      <c r="L287" s="9">
        <f t="shared" si="32"/>
        <v>444.75138693095676</v>
      </c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5"/>
      <c r="B288" s="2"/>
      <c r="C288">
        <v>1981.7083</v>
      </c>
      <c r="D288">
        <v>336.95</v>
      </c>
      <c r="E288" s="1">
        <f t="shared" si="33"/>
        <v>2032</v>
      </c>
      <c r="F288" s="4">
        <f>F287*SUM(economy!Z78:AB78)/SUM(economy!Z77:AB77)</f>
        <v>14315.24621660487</v>
      </c>
      <c r="G288" s="9">
        <f t="shared" si="34"/>
        <v>37.356907362393336</v>
      </c>
      <c r="H288" s="9">
        <f t="shared" si="34"/>
        <v>52.142145640555313</v>
      </c>
      <c r="I288" s="9">
        <f t="shared" si="34"/>
        <v>60.755265396722507</v>
      </c>
      <c r="J288" s="9">
        <f t="shared" si="34"/>
        <v>21.686228291284216</v>
      </c>
      <c r="K288" s="9">
        <f t="shared" si="34"/>
        <v>1.6220226440163459</v>
      </c>
      <c r="L288" s="9">
        <f t="shared" si="32"/>
        <v>448.56256933497173</v>
      </c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5"/>
      <c r="B289" s="2"/>
      <c r="C289">
        <v>1981.7917</v>
      </c>
      <c r="D289">
        <v>337.05</v>
      </c>
      <c r="E289" s="1">
        <f t="shared" si="33"/>
        <v>2033</v>
      </c>
      <c r="F289" s="4">
        <f>F288*SUM(economy!Z79:AB79)/SUM(economy!Z78:AB78)</f>
        <v>14594.682707624548</v>
      </c>
      <c r="G289" s="9">
        <f t="shared" si="34"/>
        <v>38.230607835707247</v>
      </c>
      <c r="H289" s="9">
        <f t="shared" si="34"/>
        <v>53.3428556132057</v>
      </c>
      <c r="I289" s="9">
        <f t="shared" si="34"/>
        <v>62.090418124377209</v>
      </c>
      <c r="J289" s="9">
        <f t="shared" si="34"/>
        <v>22.127555465269051</v>
      </c>
      <c r="K289" s="9">
        <f t="shared" si="34"/>
        <v>1.655883751508612</v>
      </c>
      <c r="L289" s="9">
        <f t="shared" si="32"/>
        <v>452.44732079006781</v>
      </c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5"/>
      <c r="B290" s="2"/>
      <c r="C290">
        <v>1981.875</v>
      </c>
      <c r="D290">
        <v>338.57</v>
      </c>
      <c r="E290" s="1">
        <f t="shared" si="33"/>
        <v>2034</v>
      </c>
      <c r="F290" s="4">
        <f>F289*SUM(economy!Z80:AB80)/SUM(economy!Z79:AB79)</f>
        <v>14871.141352488212</v>
      </c>
      <c r="G290" s="9">
        <f t="shared" si="34"/>
        <v>39.121363118332219</v>
      </c>
      <c r="H290" s="9">
        <f t="shared" si="34"/>
        <v>54.566500564991621</v>
      </c>
      <c r="I290" s="9">
        <f t="shared" si="34"/>
        <v>63.449630678875259</v>
      </c>
      <c r="J290" s="9">
        <f t="shared" si="34"/>
        <v>22.576468715486296</v>
      </c>
      <c r="K290" s="9">
        <f t="shared" si="34"/>
        <v>1.6895406354599274</v>
      </c>
      <c r="L290" s="9">
        <f t="shared" si="32"/>
        <v>456.40350371314537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5"/>
      <c r="B291" s="2"/>
      <c r="C291">
        <v>1981.9583</v>
      </c>
      <c r="D291">
        <v>339.91</v>
      </c>
      <c r="E291" s="1">
        <f t="shared" si="33"/>
        <v>2035</v>
      </c>
      <c r="F291" s="4">
        <f>F290*SUM(economy!Z81:AB81)/SUM(economy!Z80:AB80)</f>
        <v>15144.438359043861</v>
      </c>
      <c r="G291" s="9">
        <f t="shared" si="34"/>
        <v>40.028991463789247</v>
      </c>
      <c r="H291" s="9">
        <f t="shared" si="34"/>
        <v>55.812737791132022</v>
      </c>
      <c r="I291" s="9">
        <f t="shared" si="34"/>
        <v>64.832132738454021</v>
      </c>
      <c r="J291" s="9">
        <f t="shared" si="34"/>
        <v>23.032185160790693</v>
      </c>
      <c r="K291" s="9">
        <f t="shared" si="34"/>
        <v>1.722933846588371</v>
      </c>
      <c r="L291" s="9">
        <f t="shared" si="32"/>
        <v>460.42898100075433</v>
      </c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5"/>
      <c r="B292" s="2"/>
      <c r="C292">
        <v>1982.0417</v>
      </c>
      <c r="D292">
        <v>340.93</v>
      </c>
      <c r="E292" s="1">
        <f t="shared" si="33"/>
        <v>2036</v>
      </c>
      <c r="F292" s="4">
        <f>F291*SUM(economy!Z82:AB82)/SUM(economy!Z81:AB81)</f>
        <v>15414.396288182295</v>
      </c>
      <c r="G292" s="9">
        <f t="shared" si="34"/>
        <v>40.953299908237931</v>
      </c>
      <c r="H292" s="9">
        <f t="shared" si="34"/>
        <v>57.081208272157909</v>
      </c>
      <c r="I292" s="9">
        <f t="shared" si="34"/>
        <v>66.237136709117493</v>
      </c>
      <c r="J292" s="9">
        <f t="shared" si="34"/>
        <v>23.493945071726714</v>
      </c>
      <c r="K292" s="9">
        <f t="shared" si="34"/>
        <v>1.7560186983422286</v>
      </c>
      <c r="L292" s="9">
        <f t="shared" si="32"/>
        <v>464.52160865958228</v>
      </c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5"/>
      <c r="B293" s="2"/>
      <c r="C293">
        <v>1982.125</v>
      </c>
      <c r="D293">
        <v>341.76</v>
      </c>
      <c r="E293" s="1">
        <f t="shared" si="33"/>
        <v>2037</v>
      </c>
      <c r="F293" s="4">
        <f>F292*SUM(economy!Z83:AB83)/SUM(economy!Z82:AB82)</f>
        <v>15680.84387917218</v>
      </c>
      <c r="G293" s="9">
        <f t="shared" si="34"/>
        <v>41.894084658220891</v>
      </c>
      <c r="H293" s="9">
        <f t="shared" si="34"/>
        <v>58.371537315324332</v>
      </c>
      <c r="I293" s="9">
        <f t="shared" si="34"/>
        <v>67.663838910922635</v>
      </c>
      <c r="J293" s="9">
        <f t="shared" si="34"/>
        <v>23.96101129360763</v>
      </c>
      <c r="K293" s="9">
        <f t="shared" si="34"/>
        <v>1.7887597564831987</v>
      </c>
      <c r="L293" s="9">
        <f t="shared" si="32"/>
        <v>468.67923193455869</v>
      </c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5"/>
      <c r="B294" s="2"/>
      <c r="C294">
        <v>1982.2083</v>
      </c>
      <c r="D294">
        <v>342.77</v>
      </c>
      <c r="E294" s="1">
        <f t="shared" si="33"/>
        <v>2038</v>
      </c>
      <c r="F294" s="4">
        <f>F293*SUM(economy!Z84:AB84)/SUM(economy!Z83:AB83)</f>
        <v>15943.615887039248</v>
      </c>
      <c r="G294" s="9">
        <f t="shared" si="34"/>
        <v>42.851131467747834</v>
      </c>
      <c r="H294" s="9">
        <f t="shared" si="34"/>
        <v>59.683335177857465</v>
      </c>
      <c r="I294" s="9">
        <f t="shared" si="34"/>
        <v>69.111420722101798</v>
      </c>
      <c r="J294" s="9">
        <f t="shared" si="34"/>
        <v>24.432668682051645</v>
      </c>
      <c r="K294" s="9">
        <f t="shared" si="34"/>
        <v>1.821127488649426</v>
      </c>
      <c r="L294" s="9">
        <f t="shared" si="32"/>
        <v>472.89968353840823</v>
      </c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5"/>
      <c r="B295" s="2"/>
      <c r="C295">
        <v>1982.2917</v>
      </c>
      <c r="D295">
        <v>343.96</v>
      </c>
      <c r="E295" s="1">
        <f t="shared" si="33"/>
        <v>2039</v>
      </c>
      <c r="F295" s="4">
        <f>F294*SUM(economy!Z85:AB85)/SUM(economy!Z84:AB84)</f>
        <v>16202.552933294515</v>
      </c>
      <c r="G295" s="9">
        <f t="shared" ref="G295:K310" si="35">G294*(1-G$5)+G$4*$F294*$L$4/1000</f>
        <v>43.824216005454453</v>
      </c>
      <c r="H295" s="9">
        <f t="shared" si="35"/>
        <v>61.016197673217469</v>
      </c>
      <c r="I295" s="9">
        <f t="shared" si="35"/>
        <v>70.57904968339686</v>
      </c>
      <c r="J295" s="9">
        <f t="shared" si="35"/>
        <v>24.908223551677157</v>
      </c>
      <c r="K295" s="9">
        <f t="shared" si="35"/>
        <v>1.8530962245779792</v>
      </c>
      <c r="L295" s="9">
        <f t="shared" si="32"/>
        <v>477.18078313832393</v>
      </c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5"/>
      <c r="B296" s="2"/>
      <c r="C296">
        <v>1982.375</v>
      </c>
      <c r="D296">
        <v>344.77</v>
      </c>
      <c r="E296" s="1">
        <f t="shared" si="33"/>
        <v>2040</v>
      </c>
      <c r="F296" s="4">
        <f>F295*SUM(economy!Z86:AB86)/SUM(economy!Z85:AB85)</f>
        <v>16457.501370849961</v>
      </c>
      <c r="G296" s="9">
        <f t="shared" si="35"/>
        <v>44.813104212650835</v>
      </c>
      <c r="H296" s="9">
        <f t="shared" si="35"/>
        <v>62.369706761677435</v>
      </c>
      <c r="I296" s="9">
        <f t="shared" si="35"/>
        <v>72.065880565144454</v>
      </c>
      <c r="J296" s="9">
        <f t="shared" si="35"/>
        <v>25.387003138772148</v>
      </c>
      <c r="K296" s="9">
        <f t="shared" si="35"/>
        <v>1.884642911909179</v>
      </c>
      <c r="L296" s="9">
        <f t="shared" si="32"/>
        <v>481.52033759015404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5"/>
      <c r="B297" s="2"/>
      <c r="C297">
        <v>1982.4583</v>
      </c>
      <c r="D297">
        <v>343.88</v>
      </c>
      <c r="E297" s="1">
        <f t="shared" si="33"/>
        <v>2041</v>
      </c>
      <c r="F297" s="4">
        <f>F296*SUM(economy!Z87:AB87)/SUM(economy!Z86:AB86)</f>
        <v>16708.313163569579</v>
      </c>
      <c r="G297" s="9">
        <f t="shared" si="35"/>
        <v>45.817552653125247</v>
      </c>
      <c r="H297" s="9">
        <f t="shared" si="35"/>
        <v>63.743431126593613</v>
      </c>
      <c r="I297" s="9">
        <f t="shared" si="35"/>
        <v>73.571056399743739</v>
      </c>
      <c r="J297" s="9">
        <f t="shared" si="35"/>
        <v>25.868355078804615</v>
      </c>
      <c r="K297" s="9">
        <f t="shared" si="35"/>
        <v>1.9157463552017904</v>
      </c>
      <c r="L297" s="9">
        <f t="shared" si="32"/>
        <v>485.91614161346899</v>
      </c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5"/>
      <c r="B298" s="2"/>
      <c r="C298">
        <v>1982.5417</v>
      </c>
      <c r="D298">
        <v>342.42</v>
      </c>
      <c r="E298" s="1">
        <f t="shared" si="33"/>
        <v>2042</v>
      </c>
      <c r="F298" s="4">
        <f>F297*SUM(economy!Z88:AB88)/SUM(economy!Z87:AB87)</f>
        <v>16954.84578057308</v>
      </c>
      <c r="G298" s="9">
        <f t="shared" si="35"/>
        <v>46.837308855596632</v>
      </c>
      <c r="H298" s="9">
        <f t="shared" si="35"/>
        <v>65.13692673778057</v>
      </c>
      <c r="I298" s="9">
        <f t="shared" si="35"/>
        <v>75.093709482170112</v>
      </c>
      <c r="J298" s="9">
        <f t="shared" si="35"/>
        <v>26.351646899644003</v>
      </c>
      <c r="K298" s="9">
        <f t="shared" si="35"/>
        <v>1.9463867487175248</v>
      </c>
      <c r="L298" s="9">
        <f t="shared" si="32"/>
        <v>490.36597872390882</v>
      </c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5"/>
      <c r="B299" s="2"/>
      <c r="C299">
        <v>1982.625</v>
      </c>
      <c r="D299">
        <v>340.24</v>
      </c>
      <c r="E299" s="1">
        <f t="shared" si="33"/>
        <v>2043</v>
      </c>
      <c r="F299" s="4">
        <f>F298*SUM(economy!Z89:AB89)/SUM(economy!Z88:AB88)</f>
        <v>17196.962105133021</v>
      </c>
      <c r="G299" s="9">
        <f t="shared" si="35"/>
        <v>47.872111649716118</v>
      </c>
      <c r="H299" s="9">
        <f t="shared" si="35"/>
        <v>66.549737403411939</v>
      </c>
      <c r="I299" s="9">
        <f t="shared" si="35"/>
        <v>76.632962341180274</v>
      </c>
      <c r="J299" s="9">
        <f t="shared" si="35"/>
        <v>26.836265531327612</v>
      </c>
      <c r="K299" s="9">
        <f t="shared" si="35"/>
        <v>1.9765453880782475</v>
      </c>
      <c r="L299" s="9">
        <f t="shared" si="32"/>
        <v>494.86762231371421</v>
      </c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5"/>
      <c r="B300" s="2"/>
      <c r="C300">
        <v>1982.7083</v>
      </c>
      <c r="D300">
        <v>338.38</v>
      </c>
      <c r="E300" s="1">
        <f t="shared" si="33"/>
        <v>2044</v>
      </c>
      <c r="F300" s="4">
        <f>F299*SUM(economy!Z90:AB90)/SUM(economy!Z89:AB89)</f>
        <v>17434.53035777343</v>
      </c>
      <c r="G300" s="9">
        <f t="shared" si="35"/>
        <v>48.921691496508274</v>
      </c>
      <c r="H300" s="9">
        <f t="shared" si="35"/>
        <v>67.981395311848615</v>
      </c>
      <c r="I300" s="9">
        <f t="shared" si="35"/>
        <v>78.187928683794212</v>
      </c>
      <c r="J300" s="9">
        <f t="shared" si="35"/>
        <v>27.321616833139689</v>
      </c>
      <c r="K300" s="9">
        <f t="shared" si="35"/>
        <v>2.0062044911001058</v>
      </c>
      <c r="L300" s="9">
        <f t="shared" si="32"/>
        <v>499.41883681639092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5"/>
      <c r="B301" s="2"/>
      <c r="C301">
        <v>1982.7917</v>
      </c>
      <c r="D301">
        <v>338.41</v>
      </c>
      <c r="E301" s="1">
        <f t="shared" si="33"/>
        <v>2045</v>
      </c>
      <c r="F301" s="4">
        <f>F300*SUM(economy!Z91:AB91)/SUM(economy!Z90:AB90)</f>
        <v>17667.424032986095</v>
      </c>
      <c r="G301" s="9">
        <f t="shared" si="35"/>
        <v>49.985770814118858</v>
      </c>
      <c r="H301" s="9">
        <f t="shared" si="35"/>
        <v>69.431421564755595</v>
      </c>
      <c r="I301" s="9">
        <f t="shared" si="35"/>
        <v>79.757714315546636</v>
      </c>
      <c r="J301" s="9">
        <f t="shared" si="35"/>
        <v>27.807125138681045</v>
      </c>
      <c r="K301" s="9">
        <f t="shared" si="35"/>
        <v>2.0353470855135374</v>
      </c>
      <c r="L301" s="9">
        <f t="shared" si="32"/>
        <v>504.01737891861569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5"/>
      <c r="B302" s="2"/>
      <c r="C302">
        <v>1982.875</v>
      </c>
      <c r="D302">
        <v>339.44</v>
      </c>
      <c r="E302" s="1">
        <f t="shared" si="33"/>
        <v>2046</v>
      </c>
      <c r="F302" s="4">
        <f>F301*SUM(economy!Z92:AB92)/SUM(economy!Z91:AB91)</f>
        <v>17895.521848821973</v>
      </c>
      <c r="G302" s="9">
        <f t="shared" si="35"/>
        <v>51.064064299700171</v>
      </c>
      <c r="H302" s="9">
        <f t="shared" si="35"/>
        <v>70.899326702810029</v>
      </c>
      <c r="I302" s="9">
        <f t="shared" si="35"/>
        <v>81.341418038878729</v>
      </c>
      <c r="J302" s="9">
        <f t="shared" si="35"/>
        <v>28.29223281949972</v>
      </c>
      <c r="K302" s="9">
        <f t="shared" si="35"/>
        <v>2.0639569378909508</v>
      </c>
      <c r="L302" s="9">
        <f t="shared" si="32"/>
        <v>508.66099879877959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5"/>
      <c r="B303" s="2"/>
      <c r="C303">
        <v>1982.9583</v>
      </c>
      <c r="D303">
        <v>340.78</v>
      </c>
      <c r="E303" s="1">
        <f t="shared" si="33"/>
        <v>2047</v>
      </c>
      <c r="F303" s="4">
        <f>F302*SUM(economy!Z93:AB93)/SUM(economy!Z92:AB92)</f>
        <v>18118.707708489106</v>
      </c>
      <c r="G303" s="9">
        <f t="shared" si="35"/>
        <v>52.156279248219825</v>
      </c>
      <c r="H303" s="9">
        <f t="shared" si="35"/>
        <v>72.384611225229875</v>
      </c>
      <c r="I303" s="9">
        <f t="shared" si="35"/>
        <v>82.938132531898063</v>
      </c>
      <c r="J303" s="9">
        <f t="shared" si="35"/>
        <v>28.776399867733563</v>
      </c>
      <c r="K303" s="9">
        <f t="shared" si="35"/>
        <v>2.0920185081725813</v>
      </c>
      <c r="L303" s="9">
        <f t="shared" si="32"/>
        <v>513.34744138125393</v>
      </c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5"/>
      <c r="B304" s="2"/>
      <c r="C304">
        <v>1983.0417</v>
      </c>
      <c r="D304">
        <v>341.57</v>
      </c>
      <c r="E304" s="1">
        <f t="shared" si="33"/>
        <v>2048</v>
      </c>
      <c r="F304" s="4">
        <f>F303*SUM(economy!Z94:AB94)/SUM(economy!Z93:AB93)</f>
        <v>18336.870672987654</v>
      </c>
      <c r="G304" s="9">
        <f t="shared" si="35"/>
        <v>53.262115868925733</v>
      </c>
      <c r="H304" s="9">
        <f t="shared" si="35"/>
        <v>73.886766104267437</v>
      </c>
      <c r="I304" s="9">
        <f t="shared" si="35"/>
        <v>84.54694520957392</v>
      </c>
      <c r="J304" s="9">
        <f t="shared" si="35"/>
        <v>29.259103498087853</v>
      </c>
      <c r="K304" s="9">
        <f t="shared" si="35"/>
        <v>2.1195169202821149</v>
      </c>
      <c r="L304" s="9">
        <f t="shared" si="32"/>
        <v>518.07444760113708</v>
      </c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5"/>
      <c r="B305" s="2"/>
      <c r="C305">
        <v>1983.125</v>
      </c>
      <c r="D305">
        <v>342.79</v>
      </c>
      <c r="E305" s="1">
        <f t="shared" si="33"/>
        <v>2049</v>
      </c>
      <c r="F305" s="4">
        <f>F304*SUM(economy!Z95:AB95)/SUM(economy!Z94:AB94)</f>
        <v>18549.904943737412</v>
      </c>
      <c r="G305" s="9">
        <f t="shared" si="35"/>
        <v>54.381267600140944</v>
      </c>
      <c r="H305" s="9">
        <f t="shared" si="35"/>
        <v>75.405273295718075</v>
      </c>
      <c r="I305" s="9">
        <f t="shared" si="35"/>
        <v>86.166939069261915</v>
      </c>
      <c r="J305" s="9">
        <f t="shared" si="35"/>
        <v>29.739837769338816</v>
      </c>
      <c r="K305" s="9">
        <f t="shared" si="35"/>
        <v>2.1464379430194223</v>
      </c>
      <c r="L305" s="9">
        <f t="shared" si="32"/>
        <v>522.83975567747916</v>
      </c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5"/>
      <c r="B306" s="2"/>
      <c r="C306">
        <v>1983.2083</v>
      </c>
      <c r="D306">
        <v>343.37</v>
      </c>
      <c r="E306" s="1">
        <f t="shared" si="33"/>
        <v>2050</v>
      </c>
      <c r="F306" s="4">
        <f>F305*SUM(economy!Z96:AB96)/SUM(economy!Z95:AB95)</f>
        <v>18757.709854098332</v>
      </c>
      <c r="G306" s="9">
        <f t="shared" si="35"/>
        <v>55.513421422998157</v>
      </c>
      <c r="H306" s="9">
        <f t="shared" si="35"/>
        <v>76.939606246393282</v>
      </c>
      <c r="I306" s="9">
        <f t="shared" si="35"/>
        <v>87.797193522269552</v>
      </c>
      <c r="J306" s="9">
        <f t="shared" si="35"/>
        <v>30.218113225420467</v>
      </c>
      <c r="K306" s="9">
        <f t="shared" si="35"/>
        <v>2.1727679776558082</v>
      </c>
      <c r="L306" s="9">
        <f t="shared" si="32"/>
        <v>527.64110239473735</v>
      </c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5"/>
      <c r="B307" s="2"/>
      <c r="C307">
        <v>1983.2917</v>
      </c>
      <c r="D307">
        <v>345.4</v>
      </c>
      <c r="E307" s="1">
        <f t="shared" si="33"/>
        <v>2051</v>
      </c>
      <c r="F307" s="4">
        <f>F306*SUM(economy!Z97:AB97)/SUM(economy!Z96:AB96)</f>
        <v>18960.189868649617</v>
      </c>
      <c r="G307" s="9">
        <f t="shared" si="35"/>
        <v>56.658258174656737</v>
      </c>
      <c r="H307" s="9">
        <f t="shared" si="35"/>
        <v>78.489230399401421</v>
      </c>
      <c r="I307" s="9">
        <f t="shared" si="35"/>
        <v>89.436785212986109</v>
      </c>
      <c r="J307" s="9">
        <f t="shared" si="35"/>
        <v>30.69345655601974</v>
      </c>
      <c r="K307" s="9">
        <f t="shared" si="35"/>
        <v>2.1984940500120489</v>
      </c>
      <c r="L307" s="9">
        <f t="shared" si="32"/>
        <v>532.47622439307611</v>
      </c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5"/>
      <c r="B308" s="2"/>
      <c r="C308">
        <v>1983.375</v>
      </c>
      <c r="D308">
        <v>346.14</v>
      </c>
      <c r="E308" s="1">
        <f t="shared" si="33"/>
        <v>2052</v>
      </c>
      <c r="F308" s="4">
        <f>F307*SUM(economy!Z98:AB98)/SUM(economy!Z97:AB97)</f>
        <v>19157.254589073698</v>
      </c>
      <c r="G308" s="9">
        <f t="shared" si="35"/>
        <v>57.815452861475727</v>
      </c>
      <c r="H308" s="9">
        <f t="shared" si="35"/>
        <v>80.053603697970814</v>
      </c>
      <c r="I308" s="9">
        <f t="shared" si="35"/>
        <v>91.084788826909246</v>
      </c>
      <c r="J308" s="9">
        <f t="shared" si="35"/>
        <v>31.165410276476184</v>
      </c>
      <c r="K308" s="9">
        <f t="shared" si="35"/>
        <v>2.2236038056196388</v>
      </c>
      <c r="L308" s="9">
        <f t="shared" si="32"/>
        <v>537.34285946845159</v>
      </c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5"/>
      <c r="B309" s="2"/>
      <c r="C309">
        <v>1983.4583</v>
      </c>
      <c r="D309">
        <v>345.76</v>
      </c>
      <c r="E309" s="1">
        <f t="shared" si="33"/>
        <v>2053</v>
      </c>
      <c r="F309" s="4">
        <f>F308*SUM(economy!Z99:AB99)/SUM(economy!Z98:AB98)</f>
        <v>19348.818765487536</v>
      </c>
      <c r="G309" s="9">
        <f t="shared" si="35"/>
        <v>58.984674972545953</v>
      </c>
      <c r="H309" s="9">
        <f t="shared" si="35"/>
        <v>81.632177088439235</v>
      </c>
      <c r="I309" s="9">
        <f t="shared" si="35"/>
        <v>92.740277888709926</v>
      </c>
      <c r="J309" s="9">
        <f t="shared" si="35"/>
        <v>31.633532426658562</v>
      </c>
      <c r="K309" s="9">
        <f t="shared" si="35"/>
        <v>2.2480855070621755</v>
      </c>
      <c r="L309" s="9">
        <f t="shared" si="32"/>
        <v>542.23874788341584</v>
      </c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5"/>
      <c r="B310" s="2"/>
      <c r="C310">
        <v>1983.5417</v>
      </c>
      <c r="D310">
        <v>344.32</v>
      </c>
      <c r="E310" s="1">
        <f t="shared" si="33"/>
        <v>2054</v>
      </c>
      <c r="F310" s="4">
        <f>F309*SUM(economy!Z100:AB100)/SUM(economy!Z99:AB99)</f>
        <v>19534.802312072319</v>
      </c>
      <c r="G310" s="9">
        <f t="shared" si="35"/>
        <v>60.165588793913734</v>
      </c>
      <c r="H310" s="9">
        <f t="shared" si="35"/>
        <v>83.224395022923616</v>
      </c>
      <c r="I310" s="9">
        <f t="shared" si="35"/>
        <v>94.40232555128739</v>
      </c>
      <c r="J310" s="9">
        <f t="shared" si="35"/>
        <v>32.097396288373659</v>
      </c>
      <c r="K310" s="9">
        <f t="shared" si="35"/>
        <v>2.2719280328948193</v>
      </c>
      <c r="L310" s="9">
        <f t="shared" si="32"/>
        <v>547.16163368939328</v>
      </c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5"/>
      <c r="B311" s="2"/>
      <c r="C311">
        <v>1983.625</v>
      </c>
      <c r="D311">
        <v>342.51</v>
      </c>
      <c r="E311" s="1">
        <f t="shared" si="33"/>
        <v>2055</v>
      </c>
      <c r="F311" s="4">
        <f>F310*SUM(economy!Z101:AB101)/SUM(economy!Z100:AB100)</f>
        <v>19715.130325872931</v>
      </c>
      <c r="G311" s="9">
        <f t="shared" ref="G311:K326" si="36">G310*(1-G$5)+G$4*$F310*$L$4/1000</f>
        <v>61.357853723758524</v>
      </c>
      <c r="H311" s="9">
        <f t="shared" si="36"/>
        <v>84.829695962074567</v>
      </c>
      <c r="I311" s="9">
        <f t="shared" si="36"/>
        <v>96.070005376581221</v>
      </c>
      <c r="J311" s="9">
        <f t="shared" si="36"/>
        <v>32.556590120753107</v>
      </c>
      <c r="K311" s="9">
        <f t="shared" si="36"/>
        <v>2.295120877722697</v>
      </c>
      <c r="L311" s="9">
        <f t="shared" si="32"/>
        <v>552.10926606089015</v>
      </c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5"/>
      <c r="B312" s="2"/>
      <c r="C312">
        <v>1983.7083</v>
      </c>
      <c r="D312">
        <v>340.46</v>
      </c>
      <c r="E312" s="1">
        <f t="shared" si="33"/>
        <v>2056</v>
      </c>
      <c r="F312" s="4">
        <f>F311*SUM(economy!Z102:AB102)/SUM(economy!Z101:AB101)</f>
        <v>19889.733107667613</v>
      </c>
      <c r="G312" s="9">
        <f t="shared" si="36"/>
        <v>62.561124588717902</v>
      </c>
      <c r="H312" s="9">
        <f t="shared" si="36"/>
        <v>86.447512878212891</v>
      </c>
      <c r="I312" s="9">
        <f t="shared" si="36"/>
        <v>97.742392108727117</v>
      </c>
      <c r="J312" s="9">
        <f t="shared" si="36"/>
        <v>33.01071691296324</v>
      </c>
      <c r="K312" s="9">
        <f t="shared" si="36"/>
        <v>2.3176541531310635</v>
      </c>
      <c r="L312" s="9">
        <f t="shared" si="32"/>
        <v>557.07940064175227</v>
      </c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5"/>
      <c r="B313" s="2"/>
      <c r="C313">
        <v>1983.7917</v>
      </c>
      <c r="D313">
        <v>340.53</v>
      </c>
      <c r="E313" s="1">
        <f t="shared" si="33"/>
        <v>2057</v>
      </c>
      <c r="F313" s="4">
        <f>F312*SUM(economy!Z103:AB103)/SUM(economy!Z102:AB102)</f>
        <v>20058.546183846836</v>
      </c>
      <c r="G313" s="9">
        <f t="shared" si="36"/>
        <v>63.775051961486348</v>
      </c>
      <c r="H313" s="9">
        <f t="shared" si="36"/>
        <v>88.077273759041645</v>
      </c>
      <c r="I313" s="9">
        <f t="shared" si="36"/>
        <v>99.418562439970259</v>
      </c>
      <c r="J313" s="9">
        <f t="shared" si="36"/>
        <v>33.459394153491338</v>
      </c>
      <c r="K313" s="9">
        <f t="shared" si="36"/>
        <v>2.3395185892292671</v>
      </c>
      <c r="L313" s="9">
        <f t="shared" si="32"/>
        <v>562.06980090321895</v>
      </c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5"/>
      <c r="B314" s="2"/>
      <c r="C314">
        <v>1983.875</v>
      </c>
      <c r="D314">
        <v>341.79</v>
      </c>
      <c r="E314" s="1">
        <f t="shared" si="33"/>
        <v>2058</v>
      </c>
      <c r="F314" s="4">
        <f>F313*SUM(economy!Z104:AB104)/SUM(economy!Z103:AB103)</f>
        <v>20221.510328284956</v>
      </c>
      <c r="G314" s="9">
        <f t="shared" si="36"/>
        <v>64.999282479749297</v>
      </c>
      <c r="H314" s="9">
        <f t="shared" si="36"/>
        <v>89.718402112026766</v>
      </c>
      <c r="I314" s="9">
        <f t="shared" si="36"/>
        <v>101.09759576958511</v>
      </c>
      <c r="J314" s="9">
        <f t="shared" si="36"/>
        <v>33.902253615179788</v>
      </c>
      <c r="K314" s="9">
        <f t="shared" si="36"/>
        <v>2.3607055366143914</v>
      </c>
      <c r="L314" s="9">
        <f t="shared" si="32"/>
        <v>567.07823951315527</v>
      </c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5"/>
      <c r="B315" s="2"/>
      <c r="C315">
        <v>1983.9583</v>
      </c>
      <c r="D315">
        <v>343.2</v>
      </c>
      <c r="E315" s="1">
        <f t="shared" si="33"/>
        <v>2059</v>
      </c>
      <c r="F315" s="4">
        <f>F314*SUM(economy!Z105:AB105)/SUM(economy!Z104:AB104)</f>
        <v>20378.571583239165</v>
      </c>
      <c r="G315" s="9">
        <f t="shared" si="36"/>
        <v>66.233459166452135</v>
      </c>
      <c r="H315" s="9">
        <f t="shared" si="36"/>
        <v>91.370317469443819</v>
      </c>
      <c r="I315" s="9">
        <f t="shared" si="36"/>
        <v>102.77857495589437</v>
      </c>
      <c r="J315" s="9">
        <f t="shared" si="36"/>
        <v>34.338941155107634</v>
      </c>
      <c r="K315" s="9">
        <f t="shared" si="36"/>
        <v>2.3812069685890993</v>
      </c>
      <c r="L315" s="9">
        <f t="shared" si="32"/>
        <v>572.10249971548706</v>
      </c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5"/>
      <c r="B316" s="2"/>
      <c r="C316">
        <v>1984.0417</v>
      </c>
      <c r="D316">
        <v>344.21</v>
      </c>
      <c r="E316" s="1">
        <f t="shared" si="33"/>
        <v>2060</v>
      </c>
      <c r="F316" s="4">
        <f>F315*SUM(economy!Z106:AB106)/SUM(economy!Z105:AB105)</f>
        <v>20529.681278366152</v>
      </c>
      <c r="G316" s="9">
        <f t="shared" si="36"/>
        <v>67.477221751344672</v>
      </c>
      <c r="H316" s="9">
        <f t="shared" si="36"/>
        <v>93.0324358939977</v>
      </c>
      <c r="I316" s="9">
        <f t="shared" si="36"/>
        <v>104.46058706133364</v>
      </c>
      <c r="J316" s="9">
        <f t="shared" si="36"/>
        <v>34.769116528357216</v>
      </c>
      <c r="K316" s="9">
        <f t="shared" si="36"/>
        <v>2.4010154834879982</v>
      </c>
      <c r="L316" s="9">
        <f t="shared" si="32"/>
        <v>577.14037671852122</v>
      </c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5"/>
      <c r="B317" s="2"/>
      <c r="C317">
        <v>1984.125</v>
      </c>
      <c r="D317">
        <v>344.92</v>
      </c>
      <c r="E317" s="1">
        <f t="shared" si="33"/>
        <v>2061</v>
      </c>
      <c r="F317" s="4">
        <f>F316*SUM(economy!Z107:AB107)/SUM(economy!Z106:AB106)</f>
        <v>20674.796047005926</v>
      </c>
      <c r="G317" s="9">
        <f t="shared" si="36"/>
        <v>68.730206993686267</v>
      </c>
      <c r="H317" s="9">
        <f t="shared" si="36"/>
        <v>94.704170484836993</v>
      </c>
      <c r="I317" s="9">
        <f t="shared" si="36"/>
        <v>106.14272409037233</v>
      </c>
      <c r="J317" s="9">
        <f t="shared" si="36"/>
        <v>35.192453214651728</v>
      </c>
      <c r="K317" s="9">
        <f t="shared" si="36"/>
        <v>2.4201243069814509</v>
      </c>
      <c r="L317" s="9">
        <f t="shared" si="32"/>
        <v>582.18967909052878</v>
      </c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5"/>
      <c r="B318" s="2"/>
      <c r="C318">
        <v>1984.2083</v>
      </c>
      <c r="D318">
        <v>345.68</v>
      </c>
      <c r="E318" s="1">
        <f t="shared" si="33"/>
        <v>2062</v>
      </c>
      <c r="F318" s="4">
        <f>F317*SUM(economy!Z108:AB108)/SUM(economy!Z107:AB107)</f>
        <v>20813.87783894606</v>
      </c>
      <c r="G318" s="9">
        <f t="shared" si="36"/>
        <v>69.99204900594485</v>
      </c>
      <c r="H318" s="9">
        <f t="shared" si="36"/>
        <v>96.384931883705221</v>
      </c>
      <c r="I318" s="9">
        <f t="shared" si="36"/>
        <v>107.82408371997612</v>
      </c>
      <c r="J318" s="9">
        <f t="shared" si="36"/>
        <v>35.608638256807694</v>
      </c>
      <c r="K318" s="9">
        <f t="shared" si="36"/>
        <v>2.4385272942374066</v>
      </c>
      <c r="L318" s="9">
        <f t="shared" si="32"/>
        <v>587.24823016067126</v>
      </c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5"/>
      <c r="B319" s="2"/>
      <c r="C319">
        <v>1984.2917</v>
      </c>
      <c r="D319">
        <v>347.14</v>
      </c>
      <c r="E319" s="1">
        <f t="shared" si="33"/>
        <v>2063</v>
      </c>
      <c r="F319" s="4">
        <f>F318*SUM(economy!Z109:AB109)/SUM(economy!Z108:AB108)</f>
        <v>20946.893928942616</v>
      </c>
      <c r="G319" s="9">
        <f t="shared" si="36"/>
        <v>71.262379578274889</v>
      </c>
      <c r="H319" s="9">
        <f t="shared" si="36"/>
        <v>98.074128780898192</v>
      </c>
      <c r="I319" s="9">
        <f t="shared" si="36"/>
        <v>109.50377002218237</v>
      </c>
      <c r="J319" s="9">
        <f t="shared" si="36"/>
        <v>36.017372109914248</v>
      </c>
      <c r="K319" s="9">
        <f t="shared" si="36"/>
        <v>2.4562189318318781</v>
      </c>
      <c r="L319" s="9">
        <f t="shared" si="32"/>
        <v>592.31386942310155</v>
      </c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5"/>
      <c r="B320" s="2"/>
      <c r="C320">
        <v>1984.375</v>
      </c>
      <c r="D320">
        <v>347.78</v>
      </c>
      <c r="E320" s="1">
        <f t="shared" si="33"/>
        <v>2064</v>
      </c>
      <c r="F320" s="4">
        <f>F319*SUM(economy!Z110:AB110)/SUM(economy!Z109:AB109)</f>
        <v>21073.816920342084</v>
      </c>
      <c r="G320" s="9">
        <f t="shared" si="36"/>
        <v>72.540828503515513</v>
      </c>
      <c r="H320" s="9">
        <f t="shared" si="36"/>
        <v>99.771168420629522</v>
      </c>
      <c r="I320" s="9">
        <f t="shared" si="36"/>
        <v>111.18089417825676</v>
      </c>
      <c r="J320" s="9">
        <f t="shared" si="36"/>
        <v>36.418368500128487</v>
      </c>
      <c r="K320" s="9">
        <f t="shared" si="36"/>
        <v>2.4731943393077485</v>
      </c>
      <c r="L320" s="9">
        <f t="shared" si="32"/>
        <v>597.38445394183805</v>
      </c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5"/>
      <c r="B321" s="2"/>
      <c r="C321">
        <v>1984.4583</v>
      </c>
      <c r="D321">
        <v>347.16</v>
      </c>
      <c r="E321" s="1">
        <f t="shared" si="33"/>
        <v>2065</v>
      </c>
      <c r="F321" s="4">
        <f>F320*SUM(economy!Z111:AB111)/SUM(economy!Z110:AB110)</f>
        <v>21194.624743214859</v>
      </c>
      <c r="G321" s="9">
        <f t="shared" si="36"/>
        <v>73.827023902409636</v>
      </c>
      <c r="H321" s="9">
        <f t="shared" si="36"/>
        <v>101.47545710534598</v>
      </c>
      <c r="I321" s="9">
        <f t="shared" si="36"/>
        <v>112.85457518380834</v>
      </c>
      <c r="J321" s="9">
        <f t="shared" si="36"/>
        <v>36.811354291962495</v>
      </c>
      <c r="K321" s="9">
        <f t="shared" si="36"/>
        <v>2.4894492702902777</v>
      </c>
      <c r="L321" s="9">
        <f t="shared" si="32"/>
        <v>602.45785975381671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5"/>
      <c r="B322" s="2"/>
      <c r="C322">
        <v>1984.5417</v>
      </c>
      <c r="D322">
        <v>345.79</v>
      </c>
      <c r="E322" s="1">
        <f t="shared" si="33"/>
        <v>2066</v>
      </c>
      <c r="F322" s="4">
        <f>F321*SUM(economy!Z112:AB112)/SUM(economy!Z111:AB111)</f>
        <v>21309.300646478609</v>
      </c>
      <c r="G322" s="9">
        <f t="shared" si="36"/>
        <v>75.120592548709141</v>
      </c>
      <c r="H322" s="9">
        <f t="shared" si="36"/>
        <v>103.18640069848024</v>
      </c>
      <c r="I322" s="9">
        <f t="shared" si="36"/>
        <v>114.52394054415943</v>
      </c>
      <c r="J322" s="9">
        <f t="shared" si="36"/>
        <v>37.196069362932739</v>
      </c>
      <c r="K322" s="9">
        <f t="shared" si="36"/>
        <v>2.5049801130760638</v>
      </c>
      <c r="L322" s="9">
        <f t="shared" si="32"/>
        <v>607.53198326735765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5"/>
      <c r="B323" s="2"/>
      <c r="C323">
        <v>1984.625</v>
      </c>
      <c r="D323">
        <v>343.74</v>
      </c>
      <c r="E323" s="1">
        <f t="shared" si="33"/>
        <v>2067</v>
      </c>
      <c r="F323" s="4">
        <f>F322*SUM(economy!Z113:AB113)/SUM(economy!Z112:AB112)</f>
        <v>21417.833183557039</v>
      </c>
      <c r="G323" s="9">
        <f t="shared" si="36"/>
        <v>76.421160193799381</v>
      </c>
      <c r="H323" s="9">
        <f t="shared" si="36"/>
        <v>104.90340512508081</v>
      </c>
      <c r="I323" s="9">
        <f t="shared" si="36"/>
        <v>116.18812695919885</v>
      </c>
      <c r="J323" s="9">
        <f t="shared" si="36"/>
        <v>37.572266484445933</v>
      </c>
      <c r="K323" s="9">
        <f t="shared" si="36"/>
        <v>2.5197838906204701</v>
      </c>
      <c r="L323" s="9">
        <f t="shared" si="32"/>
        <v>612.60474265314542</v>
      </c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5"/>
      <c r="B324" s="2"/>
      <c r="C324">
        <v>1984.7083</v>
      </c>
      <c r="D324">
        <v>341.59</v>
      </c>
      <c r="E324" s="1">
        <f t="shared" si="33"/>
        <v>2068</v>
      </c>
      <c r="F324" s="4">
        <f>F323*SUM(economy!Z114:AB114)/SUM(economy!Z113:AB113)</f>
        <v>21520.2161911863</v>
      </c>
      <c r="G324" s="9">
        <f t="shared" si="36"/>
        <v>77.728351890448408</v>
      </c>
      <c r="H324" s="9">
        <f t="shared" si="36"/>
        <v>106.62587686971828</v>
      </c>
      <c r="I324" s="9">
        <f t="shared" si="36"/>
        <v>117.84628099688774</v>
      </c>
      <c r="J324" s="9">
        <f t="shared" si="36"/>
        <v>37.939711207806191</v>
      </c>
      <c r="K324" s="9">
        <f t="shared" si="36"/>
        <v>2.533858259856701</v>
      </c>
      <c r="L324" s="9">
        <f t="shared" si="32"/>
        <v>617.67407922471727</v>
      </c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5"/>
      <c r="B325" s="2"/>
      <c r="C325">
        <v>1984.7917</v>
      </c>
      <c r="D325">
        <v>341.86</v>
      </c>
      <c r="E325" s="1">
        <f t="shared" si="33"/>
        <v>2069</v>
      </c>
      <c r="F325" s="4">
        <f>F324*SUM(economy!Z115:AB115)/SUM(economy!Z114:AB114)</f>
        <v>21616.44876104658</v>
      </c>
      <c r="G325" s="9">
        <f t="shared" si="36"/>
        <v>79.041792315262597</v>
      </c>
      <c r="H325" s="9">
        <f t="shared" si="36"/>
        <v>108.3532234710317</v>
      </c>
      <c r="I325" s="9">
        <f t="shared" si="36"/>
        <v>119.49755975454136</v>
      </c>
      <c r="J325" s="9">
        <f t="shared" si="36"/>
        <v>38.298181754246777</v>
      </c>
      <c r="K325" s="9">
        <f t="shared" si="36"/>
        <v>2.5472015102877958</v>
      </c>
      <c r="L325" s="9">
        <f t="shared" si="32"/>
        <v>622.73795880537023</v>
      </c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5"/>
      <c r="B326" s="2"/>
      <c r="C326">
        <v>1984.875</v>
      </c>
      <c r="D326">
        <v>343.31</v>
      </c>
      <c r="E326" s="1">
        <f t="shared" si="33"/>
        <v>2070</v>
      </c>
      <c r="F326" s="4">
        <f>F325*SUM(economy!Z116:AB116)/SUM(economy!Z115:AB115)</f>
        <v>21706.53520396016</v>
      </c>
      <c r="G326" s="9">
        <f t="shared" si="36"/>
        <v>80.361106089410981</v>
      </c>
      <c r="H326" s="9">
        <f t="shared" si="36"/>
        <v>110.08485401225079</v>
      </c>
      <c r="I326" s="9">
        <f t="shared" si="36"/>
        <v>121.1411315069727</v>
      </c>
      <c r="J326" s="9">
        <f t="shared" si="36"/>
        <v>38.647468907914345</v>
      </c>
      <c r="K326" s="9">
        <f t="shared" si="36"/>
        <v>2.5598125618007828</v>
      </c>
      <c r="L326" s="9">
        <f t="shared" si="32"/>
        <v>627.79437307834962</v>
      </c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5"/>
      <c r="B327" s="2"/>
      <c r="C327">
        <v>1984.9583</v>
      </c>
      <c r="D327">
        <v>345</v>
      </c>
      <c r="E327" s="1">
        <f t="shared" si="33"/>
        <v>2071</v>
      </c>
      <c r="F327" s="4">
        <f>F326*SUM(economy!Z117:AB117)/SUM(economy!Z116:AB116)</f>
        <v>21790.485006459956</v>
      </c>
      <c r="G327" s="9">
        <f t="shared" ref="G327:K342" si="37">G326*(1-G$5)+G$4*$F326*$L$4/1000</f>
        <v>81.685918097164418</v>
      </c>
      <c r="H327" s="9">
        <f t="shared" si="37"/>
        <v>111.82017960700703</v>
      </c>
      <c r="I327" s="9">
        <f t="shared" si="37"/>
        <v>122.77617634055781</v>
      </c>
      <c r="J327" s="9">
        <f t="shared" si="37"/>
        <v>38.98737591076457</v>
      </c>
      <c r="K327" s="9">
        <f t="shared" si="37"/>
        <v>2.5716909616600514</v>
      </c>
      <c r="L327" s="9">
        <f t="shared" si="32"/>
        <v>632.84134091715396</v>
      </c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5"/>
      <c r="B328" s="2"/>
      <c r="C328">
        <v>1985.0417</v>
      </c>
      <c r="D328">
        <v>345.48</v>
      </c>
      <c r="E328" s="1">
        <f t="shared" si="33"/>
        <v>2072</v>
      </c>
      <c r="F328" s="4">
        <f>F327*SUM(economy!Z118:AB118)/SUM(economy!Z117:AB117)</f>
        <v>21868.312779592361</v>
      </c>
      <c r="G328" s="9">
        <f t="shared" si="37"/>
        <v>83.015853801784033</v>
      </c>
      <c r="H328" s="9">
        <f t="shared" si="37"/>
        <v>113.55861387973019</v>
      </c>
      <c r="I328" s="9">
        <f t="shared" si="37"/>
        <v>124.40188677226519</v>
      </c>
      <c r="J328" s="9">
        <f t="shared" si="37"/>
        <v>39.317718358364452</v>
      </c>
      <c r="K328" s="9">
        <f t="shared" si="37"/>
        <v>2.5828368806447042</v>
      </c>
      <c r="L328" s="9">
        <f t="shared" si="32"/>
        <v>637.87690969278856</v>
      </c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5"/>
      <c r="B329" s="2"/>
      <c r="C329">
        <v>1985.125</v>
      </c>
      <c r="D329">
        <v>346.41</v>
      </c>
      <c r="E329" s="1">
        <f t="shared" si="33"/>
        <v>2073</v>
      </c>
      <c r="F329" s="4">
        <f>F328*SUM(economy!Z119:AB119)/SUM(economy!Z118:AB118)</f>
        <v>21940.038199874951</v>
      </c>
      <c r="G329" s="9">
        <f t="shared" si="37"/>
        <v>84.350539558284979</v>
      </c>
      <c r="H329" s="9">
        <f t="shared" si="37"/>
        <v>115.29957343991596</v>
      </c>
      <c r="I329" s="9">
        <f t="shared" si="37"/>
        <v>126.01746835268466</v>
      </c>
      <c r="J329" s="9">
        <f t="shared" si="37"/>
        <v>39.638324095638055</v>
      </c>
      <c r="K329" s="9">
        <f t="shared" si="37"/>
        <v>2.5932511083021237</v>
      </c>
      <c r="L329" s="9">
        <f t="shared" ref="L329:L392" si="38">SUM(G329:K329,L$5)</f>
        <v>642.89915655482582</v>
      </c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5"/>
      <c r="B330" s="2"/>
      <c r="C330">
        <v>1985.2083</v>
      </c>
      <c r="D330">
        <v>347.91</v>
      </c>
      <c r="E330" s="1">
        <f t="shared" ref="E330:E393" si="39">1+E329</f>
        <v>2074</v>
      </c>
      <c r="F330" s="4">
        <f>F329*SUM(economy!Z120:AB120)/SUM(economy!Z119:AB119)</f>
        <v>22005.685942387168</v>
      </c>
      <c r="G330" s="9">
        <f t="shared" si="37"/>
        <v>85.689602922596592</v>
      </c>
      <c r="H330" s="9">
        <f t="shared" si="37"/>
        <v>117.04247834954512</v>
      </c>
      <c r="I330" s="9">
        <f t="shared" si="37"/>
        <v>127.62214025209191</v>
      </c>
      <c r="J330" s="9">
        <f t="shared" si="37"/>
        <v>39.949033111638116</v>
      </c>
      <c r="K330" s="9">
        <f t="shared" si="37"/>
        <v>2.6029350472971715</v>
      </c>
      <c r="L330" s="9">
        <f t="shared" si="38"/>
        <v>647.90618968316903</v>
      </c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5"/>
      <c r="B331" s="2"/>
      <c r="C331">
        <v>1985.2917</v>
      </c>
      <c r="D331">
        <v>348.66</v>
      </c>
      <c r="E331" s="1">
        <f t="shared" si="39"/>
        <v>2075</v>
      </c>
      <c r="F331" s="4">
        <f>F330*SUM(economy!Z121:AB121)/SUM(economy!Z120:AB120)</f>
        <v>22065.285606021716</v>
      </c>
      <c r="G331" s="9">
        <f t="shared" si="37"/>
        <v>87.032672956639004</v>
      </c>
      <c r="H331" s="9">
        <f t="shared" si="37"/>
        <v>118.78675258293413</v>
      </c>
      <c r="I331" s="9">
        <f t="shared" si="37"/>
        <v>129.21513582859427</v>
      </c>
      <c r="J331" s="9">
        <f t="shared" si="37"/>
        <v>40.249697432475827</v>
      </c>
      <c r="K331" s="9">
        <f t="shared" si="37"/>
        <v>2.6118907068435258</v>
      </c>
      <c r="L331" s="9">
        <f t="shared" si="38"/>
        <v>652.89614950748683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5"/>
      <c r="B332" s="2"/>
      <c r="C332">
        <v>1985.375</v>
      </c>
      <c r="D332">
        <v>349.28</v>
      </c>
      <c r="E332" s="1">
        <f t="shared" si="39"/>
        <v>2076</v>
      </c>
      <c r="F332" s="4">
        <f>F331*SUM(economy!Z122:AB122)/SUM(economy!Z121:AB121)</f>
        <v>22118.87163097606</v>
      </c>
      <c r="G332" s="9">
        <f t="shared" si="37"/>
        <v>88.379380528837515</v>
      </c>
      <c r="H332" s="9">
        <f t="shared" si="37"/>
        <v>120.53182447830208</v>
      </c>
      <c r="I332" s="9">
        <f t="shared" si="37"/>
        <v>130.79570317742073</v>
      </c>
      <c r="J332" s="9">
        <f t="shared" si="37"/>
        <v>40.540181011593873</v>
      </c>
      <c r="K332" s="9">
        <f t="shared" si="37"/>
        <v>2.6201206952102609</v>
      </c>
      <c r="L332" s="9">
        <f t="shared" si="38"/>
        <v>657.8672098913645</v>
      </c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5"/>
      <c r="B333" s="2"/>
      <c r="C333">
        <v>1985.4583</v>
      </c>
      <c r="D333">
        <v>348.65</v>
      </c>
      <c r="E333" s="1">
        <f t="shared" si="39"/>
        <v>2077</v>
      </c>
      <c r="F333" s="4">
        <f>F332*SUM(economy!Z123:AB123)/SUM(economy!Z122:AB122)</f>
        <v>22166.483208609319</v>
      </c>
      <c r="G333" s="9">
        <f t="shared" si="37"/>
        <v>89.729358609601306</v>
      </c>
      <c r="H333" s="9">
        <f t="shared" si="37"/>
        <v>122.27712718034809</v>
      </c>
      <c r="I333" s="9">
        <f t="shared" si="37"/>
        <v>132.36310566044338</v>
      </c>
      <c r="J333" s="9">
        <f t="shared" si="37"/>
        <v>40.820359616623755</v>
      </c>
      <c r="K333" s="9">
        <f t="shared" si="37"/>
        <v>2.6276282113032163</v>
      </c>
      <c r="L333" s="9">
        <f t="shared" si="38"/>
        <v>662.81757927831973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5"/>
      <c r="B334" s="2"/>
      <c r="C334">
        <v>1985.5417</v>
      </c>
      <c r="D334">
        <v>346.9</v>
      </c>
      <c r="E334" s="1">
        <f t="shared" si="39"/>
        <v>2078</v>
      </c>
      <c r="F334" s="4">
        <f>F333*SUM(economy!Z124:AB124)/SUM(economy!Z123:AB123)</f>
        <v>22208.164183832949</v>
      </c>
      <c r="G334" s="9">
        <f t="shared" si="37"/>
        <v>91.082242561300461</v>
      </c>
      <c r="H334" s="9">
        <f t="shared" si="37"/>
        <v>124.02209907314698</v>
      </c>
      <c r="I334" s="9">
        <f t="shared" si="37"/>
        <v>133.91662241504869</v>
      </c>
      <c r="J334" s="9">
        <f t="shared" si="37"/>
        <v>41.090120712126385</v>
      </c>
      <c r="K334" s="9">
        <f t="shared" si="37"/>
        <v>2.6344170353267748</v>
      </c>
      <c r="L334" s="9">
        <f t="shared" si="38"/>
        <v>667.74550179694927</v>
      </c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5"/>
      <c r="B335" s="2"/>
      <c r="C335">
        <v>1985.625</v>
      </c>
      <c r="D335">
        <v>345.26</v>
      </c>
      <c r="E335" s="1">
        <f t="shared" si="39"/>
        <v>2079</v>
      </c>
      <c r="F335" s="4">
        <f>F334*SUM(economy!Z125:AB125)/SUM(economy!Z124:AB124)</f>
        <v>22243.962950244855</v>
      </c>
      <c r="G335" s="9">
        <f t="shared" si="37"/>
        <v>92.437670422285564</v>
      </c>
      <c r="H335" s="9">
        <f t="shared" si="37"/>
        <v>125.76618420268883</v>
      </c>
      <c r="I335" s="9">
        <f t="shared" si="37"/>
        <v>135.45554884151406</v>
      </c>
      <c r="J335" s="9">
        <f t="shared" si="37"/>
        <v>41.349363337574893</v>
      </c>
      <c r="K335" s="9">
        <f t="shared" si="37"/>
        <v>2.640491518537341</v>
      </c>
      <c r="L335" s="9">
        <f t="shared" si="38"/>
        <v>672.64925832260064</v>
      </c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5"/>
      <c r="B336" s="2"/>
      <c r="C336">
        <v>1985.7083</v>
      </c>
      <c r="D336">
        <v>343.47</v>
      </c>
      <c r="E336" s="1">
        <f t="shared" si="39"/>
        <v>2080</v>
      </c>
      <c r="F336" s="4">
        <f>F335*SUM(economy!Z126:AB126)/SUM(economy!Z125:AB125)</f>
        <v>22273.932338253206</v>
      </c>
      <c r="G336" s="9">
        <f t="shared" si="37"/>
        <v>93.795283184507085</v>
      </c>
      <c r="H336" s="9">
        <f t="shared" si="37"/>
        <v>127.50883268840968</v>
      </c>
      <c r="I336" s="9">
        <f t="shared" si="37"/>
        <v>136.97919706808796</v>
      </c>
      <c r="J336" s="9">
        <f t="shared" si="37"/>
        <v>41.597997979999661</v>
      </c>
      <c r="K336" s="9">
        <f t="shared" si="37"/>
        <v>2.6458565721052336</v>
      </c>
      <c r="L336" s="9">
        <f t="shared" si="38"/>
        <v>677.52716749310957</v>
      </c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5"/>
      <c r="B337" s="2"/>
      <c r="C337">
        <v>1985.7917</v>
      </c>
      <c r="D337">
        <v>343.35</v>
      </c>
      <c r="E337" s="1">
        <f t="shared" si="39"/>
        <v>2081</v>
      </c>
      <c r="F337" s="4">
        <f>F336*SUM(economy!Z127:AB127)/SUM(economy!Z126:AB126)</f>
        <v>22298.129496470203</v>
      </c>
      <c r="G337" s="9">
        <f t="shared" si="37"/>
        <v>95.154725064306575</v>
      </c>
      <c r="H337" s="9">
        <f t="shared" si="37"/>
        <v>129.24950112308511</v>
      </c>
      <c r="I337" s="9">
        <f t="shared" si="37"/>
        <v>138.48689639302</v>
      </c>
      <c r="J337" s="9">
        <f t="shared" si="37"/>
        <v>41.835946440777732</v>
      </c>
      <c r="K337" s="9">
        <f t="shared" si="37"/>
        <v>2.6505176551066798</v>
      </c>
      <c r="L337" s="9">
        <f t="shared" si="38"/>
        <v>682.377586676296</v>
      </c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5"/>
      <c r="B338" s="2"/>
      <c r="C338">
        <v>1985.875</v>
      </c>
      <c r="D338">
        <v>344.73</v>
      </c>
      <c r="E338" s="1">
        <f t="shared" si="39"/>
        <v>2082</v>
      </c>
      <c r="F338" s="4">
        <f>F337*SUM(economy!Z128:AB128)/SUM(economy!Z127:AB127)</f>
        <v>22316.615766687366</v>
      </c>
      <c r="G338" s="9">
        <f t="shared" si="37"/>
        <v>96.515643765969074</v>
      </c>
      <c r="H338" s="9">
        <f t="shared" si="37"/>
        <v>130.98765296048711</v>
      </c>
      <c r="I338" s="9">
        <f t="shared" si="37"/>
        <v>139.97799370283869</v>
      </c>
      <c r="J338" s="9">
        <f t="shared" si="37"/>
        <v>42.063141696111231</v>
      </c>
      <c r="K338" s="9">
        <f t="shared" si="37"/>
        <v>2.6544807616722221</v>
      </c>
      <c r="L338" s="9">
        <f t="shared" si="38"/>
        <v>687.19891288707834</v>
      </c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5"/>
      <c r="B339" s="2"/>
      <c r="C339">
        <v>1985.9583</v>
      </c>
      <c r="D339">
        <v>346.12</v>
      </c>
      <c r="E339" s="1">
        <f t="shared" si="39"/>
        <v>2083</v>
      </c>
      <c r="F339" s="4">
        <f>F338*SUM(economy!Z129:AB129)/SUM(economy!Z128:AB128)</f>
        <v>22329.456552770611</v>
      </c>
      <c r="G339" s="9">
        <f t="shared" si="37"/>
        <v>97.877690737644826</v>
      </c>
      <c r="H339" s="9">
        <f t="shared" si="37"/>
        <v>132.72275889023504</v>
      </c>
      <c r="I339" s="9">
        <f t="shared" si="37"/>
        <v>141.45185386623206</v>
      </c>
      <c r="J339" s="9">
        <f t="shared" si="37"/>
        <v>42.279527750801925</v>
      </c>
      <c r="K339" s="9">
        <f t="shared" si="37"/>
        <v>2.6577524073221275</v>
      </c>
      <c r="L339" s="9">
        <f t="shared" si="38"/>
        <v>691.98958365223598</v>
      </c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5"/>
      <c r="B340" s="2"/>
      <c r="C340">
        <v>1986.0417</v>
      </c>
      <c r="D340">
        <v>346.78</v>
      </c>
      <c r="E340" s="1">
        <f t="shared" si="39"/>
        <v>2084</v>
      </c>
      <c r="F340" s="4">
        <f>F339*SUM(economy!Z130:AB130)/SUM(economy!Z129:AB129)</f>
        <v>22336.721183839087</v>
      </c>
      <c r="G340" s="9">
        <f t="shared" si="37"/>
        <v>99.240521419269328</v>
      </c>
      <c r="H340" s="9">
        <f t="shared" si="37"/>
        <v>134.45429719930499</v>
      </c>
      <c r="I340" s="9">
        <f t="shared" si="37"/>
        <v>142.90786010294462</v>
      </c>
      <c r="J340" s="9">
        <f t="shared" si="37"/>
        <v>42.485059484991304</v>
      </c>
      <c r="K340" s="9">
        <f t="shared" si="37"/>
        <v>2.6603396145232354</v>
      </c>
      <c r="L340" s="9">
        <f t="shared" si="38"/>
        <v>696.74807782103358</v>
      </c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5"/>
      <c r="B341" s="2"/>
      <c r="C341">
        <v>1986.125</v>
      </c>
      <c r="D341">
        <v>347.48</v>
      </c>
      <c r="E341" s="1">
        <f t="shared" si="39"/>
        <v>2085</v>
      </c>
      <c r="F341" s="4">
        <f>F340*SUM(economy!Z131:AB131)/SUM(economy!Z130:AB130)</f>
        <v>22338.482772111602</v>
      </c>
      <c r="G341" s="9">
        <f t="shared" si="37"/>
        <v>100.60379548213275</v>
      </c>
      <c r="H341" s="9">
        <f t="shared" si="37"/>
        <v>136.18175411969756</v>
      </c>
      <c r="I341" s="9">
        <f t="shared" si="37"/>
        <v>144.34541432716773</v>
      </c>
      <c r="J341" s="9">
        <f t="shared" si="37"/>
        <v>42.679702493597084</v>
      </c>
      <c r="K341" s="9">
        <f t="shared" si="37"/>
        <v>2.6622498975052142</v>
      </c>
      <c r="L341" s="9">
        <f t="shared" si="38"/>
        <v>701.47291632010035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5"/>
      <c r="B342" s="2"/>
      <c r="C342">
        <v>1986.2083</v>
      </c>
      <c r="D342">
        <v>348.25</v>
      </c>
      <c r="E342" s="1">
        <f t="shared" si="39"/>
        <v>2086</v>
      </c>
      <c r="F342" s="4">
        <f>F341*SUM(economy!Z132:AB132)/SUM(economy!Z131:AB131)</f>
        <v>22334.818065824136</v>
      </c>
      <c r="G342" s="9">
        <f t="shared" si="37"/>
        <v>101.96717705977336</v>
      </c>
      <c r="H342" s="9">
        <f t="shared" si="37"/>
        <v>137.90462416180165</v>
      </c>
      <c r="I342" s="9">
        <f t="shared" si="37"/>
        <v>145.76393746496413</v>
      </c>
      <c r="J342" s="9">
        <f t="shared" si="37"/>
        <v>42.863432918237507</v>
      </c>
      <c r="K342" s="9">
        <f t="shared" si="37"/>
        <v>2.6634912463772777</v>
      </c>
      <c r="L342" s="9">
        <f t="shared" si="38"/>
        <v>706.16266285115398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5"/>
      <c r="B343" s="2"/>
      <c r="C343">
        <v>1986.2917</v>
      </c>
      <c r="D343">
        <v>349.86</v>
      </c>
      <c r="E343" s="1">
        <f t="shared" si="39"/>
        <v>2087</v>
      </c>
      <c r="F343" s="4">
        <f>F342*SUM(economy!Z133:AB133)/SUM(economy!Z132:AB132)</f>
        <v>22325.807297636224</v>
      </c>
      <c r="G343" s="9">
        <f t="shared" ref="G343:K358" si="40">G342*(1-G$5)+G$4*$F342*$L$4/1000</f>
        <v>103.33033496989408</v>
      </c>
      <c r="H343" s="9">
        <f t="shared" si="40"/>
        <v>139.6224104330303</v>
      </c>
      <c r="I343" s="9">
        <f t="shared" si="40"/>
        <v>147.162869745335</v>
      </c>
      <c r="J343" s="9">
        <f t="shared" si="40"/>
        <v>43.036237271494066</v>
      </c>
      <c r="K343" s="9">
        <f t="shared" si="40"/>
        <v>2.6640721105892053</v>
      </c>
      <c r="L343" s="9">
        <f t="shared" si="38"/>
        <v>710.81592453034273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5"/>
      <c r="B344" s="2"/>
      <c r="C344">
        <v>1986.375</v>
      </c>
      <c r="D344">
        <v>350.52</v>
      </c>
      <c r="E344" s="1">
        <f t="shared" si="39"/>
        <v>2088</v>
      </c>
      <c r="F344" s="4">
        <f>F343*SUM(economy!Z134:AB134)/SUM(economy!Z133:AB133)</f>
        <v>22311.534028956808</v>
      </c>
      <c r="G344" s="9">
        <f t="shared" si="40"/>
        <v>104.69294292702681</v>
      </c>
      <c r="H344" s="9">
        <f t="shared" si="40"/>
        <v>141.33462494134594</v>
      </c>
      <c r="I344" s="9">
        <f t="shared" si="40"/>
        <v>148.54167096460552</v>
      </c>
      <c r="J344" s="9">
        <f t="shared" si="40"/>
        <v>43.198112253420895</v>
      </c>
      <c r="K344" s="9">
        <f t="shared" si="40"/>
        <v>2.6640013817828736</v>
      </c>
      <c r="L344" s="9">
        <f t="shared" si="38"/>
        <v>715.43135246818201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5"/>
      <c r="B345" s="2"/>
      <c r="C345">
        <v>1986.4583</v>
      </c>
      <c r="D345">
        <v>349.98</v>
      </c>
      <c r="E345" s="1">
        <f t="shared" si="39"/>
        <v>2089</v>
      </c>
      <c r="F345" s="4">
        <f>F344*SUM(economy!Z135:AB135)/SUM(economy!Z134:AB134)</f>
        <v>22292.084990629985</v>
      </c>
      <c r="G345" s="9">
        <f t="shared" si="40"/>
        <v>106.05467974569554</v>
      </c>
      <c r="H345" s="9">
        <f t="shared" si="40"/>
        <v>143.04078888333339</v>
      </c>
      <c r="I345" s="9">
        <f t="shared" si="40"/>
        <v>149.899820723874</v>
      </c>
      <c r="J345" s="9">
        <f t="shared" si="40"/>
        <v>43.349064560264765</v>
      </c>
      <c r="K345" s="9">
        <f t="shared" si="40"/>
        <v>2.6632883760825377</v>
      </c>
      <c r="L345" s="9">
        <f t="shared" si="38"/>
        <v>720.00764228925027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5"/>
      <c r="B346" s="2"/>
      <c r="C346">
        <v>1986.5417</v>
      </c>
      <c r="D346">
        <v>348.25</v>
      </c>
      <c r="E346" s="1">
        <f t="shared" si="39"/>
        <v>2090</v>
      </c>
      <c r="F346" s="4">
        <f>F345*SUM(economy!Z136:AB136)/SUM(economy!Z135:AB135)</f>
        <v>22267.549920427729</v>
      </c>
      <c r="G346" s="9">
        <f t="shared" si="40"/>
        <v>107.41522953385605</v>
      </c>
      <c r="H346" s="9">
        <f t="shared" si="40"/>
        <v>144.7404329165212</v>
      </c>
      <c r="I346" s="9">
        <f t="shared" si="40"/>
        <v>151.2368186393393</v>
      </c>
      <c r="J346" s="9">
        <f t="shared" si="40"/>
        <v>43.489110685413465</v>
      </c>
      <c r="K346" s="9">
        <f t="shared" si="40"/>
        <v>2.6619428158738034</v>
      </c>
      <c r="L346" s="9">
        <f t="shared" si="38"/>
        <v>724.54353459100389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5"/>
      <c r="B347" s="2"/>
      <c r="C347">
        <v>1986.625</v>
      </c>
      <c r="D347">
        <v>346.17</v>
      </c>
      <c r="E347" s="1">
        <f t="shared" si="39"/>
        <v>2091</v>
      </c>
      <c r="F347" s="4">
        <f>F346*SUM(economy!Z137:AB137)/SUM(economy!Z136:AB136)</f>
        <v>22238.021397800647</v>
      </c>
      <c r="G347" s="9">
        <f t="shared" si="40"/>
        <v>108.77428187641736</v>
      </c>
      <c r="H347" s="9">
        <f t="shared" si="40"/>
        <v>146.43309741569496</v>
      </c>
      <c r="I347" s="9">
        <f t="shared" si="40"/>
        <v>152.55218452539086</v>
      </c>
      <c r="J347" s="9">
        <f t="shared" si="40"/>
        <v>43.61827671264173</v>
      </c>
      <c r="K347" s="9">
        <f t="shared" si="40"/>
        <v>2.6599748111225638</v>
      </c>
      <c r="L347" s="9">
        <f t="shared" si="38"/>
        <v>729.03781534126733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5"/>
      <c r="B348" s="2"/>
      <c r="C348">
        <v>1986.7083</v>
      </c>
      <c r="D348">
        <v>345.48</v>
      </c>
      <c r="E348" s="1">
        <f t="shared" si="39"/>
        <v>2092</v>
      </c>
      <c r="F348" s="4">
        <f>F347*SUM(economy!Z138:AB138)/SUM(economy!Z137:AB137)</f>
        <v>22203.594676340697</v>
      </c>
      <c r="G348" s="9">
        <f t="shared" si="40"/>
        <v>110.1315320086775</v>
      </c>
      <c r="H348" s="9">
        <f t="shared" si="40"/>
        <v>148.1183327129892</v>
      </c>
      <c r="I348" s="9">
        <f t="shared" si="40"/>
        <v>153.84545855041495</v>
      </c>
      <c r="J348" s="9">
        <f t="shared" si="40"/>
        <v>43.736598101772948</v>
      </c>
      <c r="K348" s="9">
        <f t="shared" si="40"/>
        <v>2.657394840286182</v>
      </c>
      <c r="L348" s="9">
        <f t="shared" si="38"/>
        <v>733.48931621414079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5"/>
      <c r="B349" s="2"/>
      <c r="C349">
        <v>1986.7917</v>
      </c>
      <c r="D349">
        <v>344.82</v>
      </c>
      <c r="E349" s="1">
        <f t="shared" si="39"/>
        <v>2093</v>
      </c>
      <c r="F349" s="4">
        <f>F348*SUM(economy!Z139:AB139)/SUM(economy!Z138:AB138)</f>
        <v>22164.36751440847</v>
      </c>
      <c r="G349" s="9">
        <f t="shared" si="40"/>
        <v>111.48668097953397</v>
      </c>
      <c r="H349" s="9">
        <f t="shared" si="40"/>
        <v>149.79569932158734</v>
      </c>
      <c r="I349" s="9">
        <f t="shared" si="40"/>
        <v>155.11620136533978</v>
      </c>
      <c r="J349" s="9">
        <f t="shared" si="40"/>
        <v>43.844119466921342</v>
      </c>
      <c r="K349" s="9">
        <f t="shared" si="40"/>
        <v>2.6542137308699374</v>
      </c>
      <c r="L349" s="9">
        <f t="shared" si="38"/>
        <v>737.89691486425227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5"/>
      <c r="B350" s="2"/>
      <c r="C350">
        <v>1986.875</v>
      </c>
      <c r="D350">
        <v>346.22</v>
      </c>
      <c r="E350" s="1">
        <f t="shared" si="39"/>
        <v>2094</v>
      </c>
      <c r="F350" s="4">
        <f>F349*SUM(economy!Z140:AB140)/SUM(economy!Z139:AB139)</f>
        <v>22120.440004375214</v>
      </c>
      <c r="G350" s="9">
        <f t="shared" si="40"/>
        <v>112.83943580435702</v>
      </c>
      <c r="H350" s="9">
        <f t="shared" si="40"/>
        <v>151.46476814290298</v>
      </c>
      <c r="I350" s="9">
        <f t="shared" si="40"/>
        <v>156.36399420500942</v>
      </c>
      <c r="J350" s="9">
        <f t="shared" si="40"/>
        <v>43.940894347523027</v>
      </c>
      <c r="K350" s="9">
        <f t="shared" si="40"/>
        <v>2.6504426396821446</v>
      </c>
      <c r="L350" s="9">
        <f t="shared" si="38"/>
        <v>742.25953513947456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5"/>
      <c r="B351" s="2"/>
      <c r="C351">
        <v>1986.9583</v>
      </c>
      <c r="D351">
        <v>347.49</v>
      </c>
      <c r="E351" s="1">
        <f t="shared" si="39"/>
        <v>2095</v>
      </c>
      <c r="F351" s="4">
        <f>F350*SUM(economy!Z141:AB141)/SUM(economy!Z140:AB140)</f>
        <v>22071.914400925212</v>
      </c>
      <c r="G351" s="9">
        <f t="shared" si="40"/>
        <v>114.18950960744095</v>
      </c>
      <c r="H351" s="9">
        <f t="shared" si="40"/>
        <v>153.12512065715754</v>
      </c>
      <c r="I351" s="9">
        <f t="shared" si="40"/>
        <v>157.58843896254339</v>
      </c>
      <c r="J351" s="9">
        <f t="shared" si="40"/>
        <v>44.026984972405351</v>
      </c>
      <c r="K351" s="9">
        <f t="shared" si="40"/>
        <v>2.6460930328414687</v>
      </c>
      <c r="L351" s="9">
        <f t="shared" si="38"/>
        <v>746.57614723238862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5"/>
      <c r="B352" s="2"/>
      <c r="C352">
        <v>1987.0417</v>
      </c>
      <c r="D352">
        <v>348.73</v>
      </c>
      <c r="E352" s="1">
        <f t="shared" si="39"/>
        <v>2096</v>
      </c>
      <c r="F352" s="4">
        <f>F351*SUM(economy!Z142:AB142)/SUM(economy!Z141:AB141)</f>
        <v>22018.894948857269</v>
      </c>
      <c r="G352" s="9">
        <f t="shared" si="40"/>
        <v>115.53662175397629</v>
      </c>
      <c r="H352" s="9">
        <f t="shared" si="40"/>
        <v>154.77634909731162</v>
      </c>
      <c r="I352" s="9">
        <f t="shared" si="40"/>
        <v>158.78915823690303</v>
      </c>
      <c r="J352" s="9">
        <f t="shared" si="40"/>
        <v>44.102462017181907</v>
      </c>
      <c r="K352" s="9">
        <f t="shared" si="40"/>
        <v>2.6411766655898328</v>
      </c>
      <c r="L352" s="9">
        <f t="shared" si="38"/>
        <v>750.84576777096277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5"/>
      <c r="B353" s="2"/>
      <c r="C353">
        <v>1987.125</v>
      </c>
      <c r="D353">
        <v>348.92</v>
      </c>
      <c r="E353" s="1">
        <f t="shared" si="39"/>
        <v>2097</v>
      </c>
      <c r="F353" s="4">
        <f>F352*SUM(economy!Z143:AB143)/SUM(economy!Z142:AB142)</f>
        <v>21961.487710815814</v>
      </c>
      <c r="G353" s="9">
        <f t="shared" si="40"/>
        <v>116.88049797151218</v>
      </c>
      <c r="H353" s="9">
        <f t="shared" si="40"/>
        <v>156.41805660634915</v>
      </c>
      <c r="I353" s="9">
        <f t="shared" si="40"/>
        <v>159.96579535394926</v>
      </c>
      <c r="J353" s="9">
        <f t="shared" si="40"/>
        <v>44.167404355295687</v>
      </c>
      <c r="K353" s="9">
        <f t="shared" si="40"/>
        <v>2.6357055619638836</v>
      </c>
      <c r="L353" s="9">
        <f t="shared" si="38"/>
        <v>755.06745984907025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5"/>
      <c r="B354" s="2"/>
      <c r="C354">
        <v>1987.2083</v>
      </c>
      <c r="D354">
        <v>349.81</v>
      </c>
      <c r="E354" s="1">
        <f t="shared" si="39"/>
        <v>2098</v>
      </c>
      <c r="F354" s="4">
        <f>F353*SUM(economy!Z144:AB144)/SUM(economy!Z143:AB143)</f>
        <v>21899.800395371389</v>
      </c>
      <c r="G354" s="9">
        <f t="shared" si="40"/>
        <v>118.22087046090471</v>
      </c>
      <c r="H354" s="9">
        <f t="shared" si="40"/>
        <v>158.04985737795334</v>
      </c>
      <c r="I354" s="9">
        <f t="shared" si="40"/>
        <v>161.118014361337</v>
      </c>
      <c r="J354" s="9">
        <f t="shared" si="40"/>
        <v>44.221898803065052</v>
      </c>
      <c r="K354" s="9">
        <f t="shared" si="40"/>
        <v>2.6296919943773762</v>
      </c>
      <c r="L354" s="9">
        <f t="shared" si="38"/>
        <v>759.24033299763755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5"/>
      <c r="B355" s="2"/>
      <c r="C355">
        <v>1987.2917</v>
      </c>
      <c r="D355">
        <v>351.4</v>
      </c>
      <c r="E355" s="1">
        <f t="shared" si="39"/>
        <v>2099</v>
      </c>
      <c r="F355" s="4">
        <f>F354*SUM(economy!Z145:AB145)/SUM(economy!Z144:AB144)</f>
        <v>21833.942185859567</v>
      </c>
      <c r="G355" s="9">
        <f t="shared" si="40"/>
        <v>119.55747799677245</v>
      </c>
      <c r="H355" s="9">
        <f t="shared" si="40"/>
        <v>159.67137678065296</v>
      </c>
      <c r="I355" s="9">
        <f t="shared" si="40"/>
        <v>162.24549999764969</v>
      </c>
      <c r="J355" s="9">
        <f t="shared" si="40"/>
        <v>44.266039859116034</v>
      </c>
      <c r="K355" s="9">
        <f t="shared" si="40"/>
        <v>2.623148463165923</v>
      </c>
      <c r="L355" s="9">
        <f t="shared" si="38"/>
        <v>763.36354309735702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>
        <v>1987.375</v>
      </c>
      <c r="D356">
        <v>352.15</v>
      </c>
      <c r="E356" s="1">
        <f t="shared" si="39"/>
        <v>2100</v>
      </c>
      <c r="F356" s="4">
        <f>F355*SUM(economy!Z146:AB146)/SUM(economy!Z145:AB145)</f>
        <v>21764.023570373291</v>
      </c>
      <c r="G356" s="9">
        <f t="shared" si="40"/>
        <v>120.89006601750566</v>
      </c>
      <c r="H356" s="9">
        <f t="shared" si="40"/>
        <v>161.28225146555548</v>
      </c>
      <c r="I356" s="9">
        <f t="shared" si="40"/>
        <v>163.34795763623399</v>
      </c>
      <c r="J356" s="9">
        <f t="shared" si="40"/>
        <v>44.299929438610739</v>
      </c>
      <c r="K356" s="9">
        <f t="shared" si="40"/>
        <v>2.6160876761445255</v>
      </c>
      <c r="L356" s="9">
        <f t="shared" si="38"/>
        <v>767.43629223405037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>
        <v>1987.4583</v>
      </c>
      <c r="D357">
        <v>351.59</v>
      </c>
      <c r="E357" s="1">
        <f t="shared" si="39"/>
        <v>2101</v>
      </c>
      <c r="F357" s="4">
        <f>F356*SUM(economy!Z147:AB147)/SUM(economy!Z146:AB146)</f>
        <v>21690.156173290274</v>
      </c>
      <c r="G357" s="9">
        <f t="shared" si="40"/>
        <v>122.21838670489933</v>
      </c>
      <c r="H357" s="9">
        <f t="shared" si="40"/>
        <v>162.88212945782089</v>
      </c>
      <c r="I357" s="9">
        <f t="shared" si="40"/>
        <v>164.42511320424697</v>
      </c>
      <c r="J357" s="9">
        <f t="shared" si="40"/>
        <v>44.323676602704488</v>
      </c>
      <c r="K357" s="9">
        <f t="shared" si="40"/>
        <v>2.6085225282270104</v>
      </c>
      <c r="L357" s="9">
        <f t="shared" si="38"/>
        <v>771.45782849789873</v>
      </c>
    </row>
    <row r="358" spans="1:38">
      <c r="A358" s="2"/>
      <c r="B358" s="2"/>
      <c r="C358">
        <v>1987.5417</v>
      </c>
      <c r="D358">
        <v>350.21</v>
      </c>
      <c r="E358" s="1">
        <f t="shared" si="39"/>
        <v>2102</v>
      </c>
      <c r="F358" s="4">
        <f>F357*SUM(economy!Z148:AB148)/SUM(economy!Z147:AB147)</f>
        <v>21612.452588700431</v>
      </c>
      <c r="G358" s="9">
        <f t="shared" si="40"/>
        <v>123.54219905350391</v>
      </c>
      <c r="H358" s="9">
        <f t="shared" si="40"/>
        <v>164.47067023206472</v>
      </c>
      <c r="I358" s="9">
        <f t="shared" si="40"/>
        <v>165.47671307747984</v>
      </c>
      <c r="J358" s="9">
        <f t="shared" si="40"/>
        <v>44.33739728368446</v>
      </c>
      <c r="K358" s="9">
        <f t="shared" si="40"/>
        <v>2.6004660811550799</v>
      </c>
      <c r="L358" s="9">
        <f t="shared" si="38"/>
        <v>775.42744572788808</v>
      </c>
    </row>
    <row r="359" spans="1:38">
      <c r="A359" s="2"/>
      <c r="B359" s="2"/>
      <c r="C359">
        <v>1987.625</v>
      </c>
      <c r="D359">
        <v>348.2</v>
      </c>
      <c r="E359" s="1">
        <f t="shared" si="39"/>
        <v>2103</v>
      </c>
      <c r="F359" s="4">
        <f>F358*SUM(economy!Z149:AB149)/SUM(economy!Z148:AB148)</f>
        <v>21531.026216083596</v>
      </c>
      <c r="G359" s="9">
        <f t="shared" ref="G359:K374" si="41">G358*(1-G$5)+G$4*$F358*$L$4/1000</f>
        <v>124.86126892980957</v>
      </c>
      <c r="H359" s="9">
        <f t="shared" si="41"/>
        <v>166.04754477191301</v>
      </c>
      <c r="I359" s="9">
        <f t="shared" si="41"/>
        <v>166.50252395156818</v>
      </c>
      <c r="J359" s="9">
        <f t="shared" si="41"/>
        <v>44.341214006259506</v>
      </c>
      <c r="K359" s="9">
        <f t="shared" si="41"/>
        <v>2.5919315433830556</v>
      </c>
      <c r="L359" s="9">
        <f t="shared" si="38"/>
        <v>779.34448320293336</v>
      </c>
    </row>
    <row r="360" spans="1:38">
      <c r="A360" s="2"/>
      <c r="B360" s="2"/>
      <c r="C360">
        <v>1987.7083</v>
      </c>
      <c r="D360">
        <v>346.66</v>
      </c>
      <c r="E360" s="1">
        <f t="shared" si="39"/>
        <v>2104</v>
      </c>
      <c r="F360" s="4">
        <f>F359*SUM(economy!Z150:AB150)/SUM(economy!Z149:AB149)</f>
        <v>21445.991098568986</v>
      </c>
      <c r="G360" s="9">
        <f t="shared" si="41"/>
        <v>126.17536912140153</v>
      </c>
      <c r="H360" s="9">
        <f t="shared" si="41"/>
        <v>167.61243561396418</v>
      </c>
      <c r="I360" s="9">
        <f t="shared" si="41"/>
        <v>167.50233269024395</v>
      </c>
      <c r="J360" s="9">
        <f t="shared" si="41"/>
        <v>44.335255605485173</v>
      </c>
      <c r="K360" s="9">
        <f t="shared" si="41"/>
        <v>2.582932250162691</v>
      </c>
      <c r="L360" s="9">
        <f t="shared" si="38"/>
        <v>783.20832528125754</v>
      </c>
    </row>
    <row r="361" spans="1:38">
      <c r="A361" s="2"/>
      <c r="B361" s="2"/>
      <c r="C361">
        <v>1987.7917</v>
      </c>
      <c r="D361">
        <v>346.72</v>
      </c>
      <c r="E361" s="1">
        <f t="shared" si="39"/>
        <v>2105</v>
      </c>
      <c r="F361" s="4">
        <f>F360*SUM(economy!Z151:AB151)/SUM(economy!Z150:AB150)</f>
        <v>21357.461764090473</v>
      </c>
      <c r="G361" s="9">
        <f t="shared" si="41"/>
        <v>127.48427937624376</v>
      </c>
      <c r="H361" s="9">
        <f t="shared" si="41"/>
        <v>169.165036876443</v>
      </c>
      <c r="I361" s="9">
        <f t="shared" si="41"/>
        <v>168.47594615132545</v>
      </c>
      <c r="J361" s="9">
        <f t="shared" si="41"/>
        <v>44.319656941819112</v>
      </c>
      <c r="K361" s="9">
        <f t="shared" si="41"/>
        <v>2.5734816438705512</v>
      </c>
      <c r="L361" s="9">
        <f t="shared" si="38"/>
        <v>787.01840098970183</v>
      </c>
    </row>
    <row r="362" spans="1:38">
      <c r="A362" s="2"/>
      <c r="B362" s="2"/>
      <c r="C362">
        <v>1987.875</v>
      </c>
      <c r="D362">
        <v>348.08</v>
      </c>
      <c r="E362" s="1">
        <f t="shared" si="39"/>
        <v>2106</v>
      </c>
      <c r="F362" s="4">
        <f>F361*SUM(economy!Z152:AB152)/SUM(economy!Z151:AB151)</f>
        <v>21265.55306973372</v>
      </c>
      <c r="G362" s="9">
        <f t="shared" si="41"/>
        <v>128.78778643226806</v>
      </c>
      <c r="H362" s="9">
        <f t="shared" si="41"/>
        <v>170.70505427286074</v>
      </c>
      <c r="I362" s="9">
        <f t="shared" si="41"/>
        <v>169.42319099117893</v>
      </c>
      <c r="J362" s="9">
        <f t="shared" si="41"/>
        <v>44.294558613810793</v>
      </c>
      <c r="K362" s="9">
        <f t="shared" si="41"/>
        <v>2.5635932546184663</v>
      </c>
      <c r="L362" s="9">
        <f t="shared" si="38"/>
        <v>790.77418356473697</v>
      </c>
    </row>
    <row r="363" spans="1:38">
      <c r="A363" s="2"/>
      <c r="B363" s="2"/>
      <c r="C363">
        <v>1987.9583</v>
      </c>
      <c r="D363">
        <v>349.28</v>
      </c>
      <c r="E363" s="1">
        <f t="shared" si="39"/>
        <v>2107</v>
      </c>
      <c r="F363" s="4">
        <f>F362*SUM(economy!Z153:AB153)/SUM(economy!Z152:AB152)</f>
        <v>21170.380049551095</v>
      </c>
      <c r="G363" s="9">
        <f t="shared" si="41"/>
        <v>130.08568403746307</v>
      </c>
      <c r="H363" s="9">
        <f t="shared" si="41"/>
        <v>172.23220511102252</v>
      </c>
      <c r="I363" s="9">
        <f t="shared" si="41"/>
        <v>170.34391344842018</v>
      </c>
      <c r="J363" s="9">
        <f t="shared" si="41"/>
        <v>44.260106668935158</v>
      </c>
      <c r="K363" s="9">
        <f t="shared" si="41"/>
        <v>2.5532806811855306</v>
      </c>
      <c r="L363" s="9">
        <f t="shared" si="38"/>
        <v>794.47518994702648</v>
      </c>
    </row>
    <row r="364" spans="1:38">
      <c r="A364" s="2"/>
      <c r="B364" s="2"/>
      <c r="C364">
        <v>1988.0417</v>
      </c>
      <c r="D364">
        <v>350.51</v>
      </c>
      <c r="E364" s="1">
        <f t="shared" si="39"/>
        <v>2108</v>
      </c>
      <c r="F364" s="4">
        <f>F363*SUM(economy!Z154:AB154)/SUM(economy!Z153:AB153)</f>
        <v>21072.05776610172</v>
      </c>
      <c r="G364" s="9">
        <f t="shared" si="41"/>
        <v>131.37777296067512</v>
      </c>
      <c r="H364" s="9">
        <f t="shared" si="41"/>
        <v>173.7462182777476</v>
      </c>
      <c r="I364" s="9">
        <f t="shared" si="41"/>
        <v>171.2379791076562</v>
      </c>
      <c r="J364" s="9">
        <f t="shared" si="41"/>
        <v>44.216452313083387</v>
      </c>
      <c r="K364" s="9">
        <f t="shared" si="41"/>
        <v>2.5425575723079348</v>
      </c>
      <c r="L364" s="9">
        <f t="shared" si="38"/>
        <v>798.1209802314703</v>
      </c>
    </row>
    <row r="365" spans="1:38">
      <c r="A365" s="2"/>
      <c r="B365" s="2"/>
      <c r="C365">
        <v>1988.125</v>
      </c>
      <c r="D365">
        <v>351.7</v>
      </c>
      <c r="E365" s="1">
        <f t="shared" si="39"/>
        <v>2109</v>
      </c>
      <c r="F365" s="4">
        <f>F364*SUM(economy!Z155:AB155)/SUM(economy!Z154:AB154)</f>
        <v>20970.701165954026</v>
      </c>
      <c r="G365" s="9">
        <f t="shared" si="41"/>
        <v>132.66386099334798</v>
      </c>
      <c r="H365" s="9">
        <f t="shared" si="41"/>
        <v>175.24683420969183</v>
      </c>
      <c r="I365" s="9">
        <f t="shared" si="41"/>
        <v>172.10527264409404</v>
      </c>
      <c r="J365" s="9">
        <f t="shared" si="41"/>
        <v>44.163751619224698</v>
      </c>
      <c r="K365" s="9">
        <f t="shared" si="41"/>
        <v>2.5314376083607257</v>
      </c>
      <c r="L365" s="9">
        <f t="shared" si="38"/>
        <v>801.71115707471938</v>
      </c>
    </row>
    <row r="366" spans="1:38">
      <c r="A366" s="2"/>
      <c r="B366" s="2"/>
      <c r="C366">
        <v>1988.2083</v>
      </c>
      <c r="D366">
        <v>352.5</v>
      </c>
      <c r="E366" s="1">
        <f t="shared" si="39"/>
        <v>2110</v>
      </c>
      <c r="F366" s="4">
        <f>F365*SUM(economy!Z156:AB156)/SUM(economy!Z155:AB155)</f>
        <v>20866.424939368157</v>
      </c>
      <c r="G366" s="9">
        <f t="shared" si="41"/>
        <v>133.94376294244375</v>
      </c>
      <c r="H366" s="9">
        <f t="shared" si="41"/>
        <v>176.73380485068262</v>
      </c>
      <c r="I366" s="9">
        <f t="shared" si="41"/>
        <v>172.94569754986915</v>
      </c>
      <c r="J366" s="9">
        <f t="shared" si="41"/>
        <v>44.102165235751492</v>
      </c>
      <c r="K366" s="9">
        <f t="shared" si="41"/>
        <v>2.5199344834633139</v>
      </c>
      <c r="L366" s="9">
        <f t="shared" si="38"/>
        <v>805.24536506221034</v>
      </c>
    </row>
    <row r="367" spans="1:38">
      <c r="A367" s="2"/>
      <c r="B367" s="2"/>
      <c r="C367">
        <v>1988.2917</v>
      </c>
      <c r="D367">
        <v>353.67</v>
      </c>
      <c r="E367" s="1">
        <f t="shared" si="39"/>
        <v>2111</v>
      </c>
      <c r="F367" s="4">
        <f>F366*SUM(economy!Z157:AB157)/SUM(economy!Z156:AB156)</f>
        <v>20759.343384356453</v>
      </c>
      <c r="G367" s="9">
        <f t="shared" si="41"/>
        <v>135.21730061479957</v>
      </c>
      <c r="H367" s="9">
        <f t="shared" si="41"/>
        <v>178.20689359599584</v>
      </c>
      <c r="I367" s="9">
        <f t="shared" si="41"/>
        <v>173.75917584296658</v>
      </c>
      <c r="J367" s="9">
        <f t="shared" si="41"/>
        <v>44.03185809501673</v>
      </c>
      <c r="K367" s="9">
        <f t="shared" si="41"/>
        <v>2.5080618880382355</v>
      </c>
      <c r="L367" s="9">
        <f t="shared" si="38"/>
        <v>808.72329003681705</v>
      </c>
    </row>
    <row r="368" spans="1:38">
      <c r="A368" s="2"/>
      <c r="B368" s="2"/>
      <c r="C368">
        <v>1988.375</v>
      </c>
      <c r="D368">
        <v>354.35</v>
      </c>
      <c r="E368" s="1">
        <f t="shared" si="39"/>
        <v>2112</v>
      </c>
      <c r="F368" s="4">
        <f>F367*SUM(economy!Z158:AB158)/SUM(economy!Z157:AB157)</f>
        <v>20649.570275299076</v>
      </c>
      <c r="G368" s="9">
        <f t="shared" si="41"/>
        <v>136.48430279318751</v>
      </c>
      <c r="H368" s="9">
        <f t="shared" si="41"/>
        <v>179.66587522402179</v>
      </c>
      <c r="I368" s="9">
        <f t="shared" si="41"/>
        <v>174.54564775962646</v>
      </c>
      <c r="J368" s="9">
        <f t="shared" si="41"/>
        <v>43.952999122566212</v>
      </c>
      <c r="K368" s="9">
        <f t="shared" si="41"/>
        <v>2.4958334918503686</v>
      </c>
      <c r="L368" s="9">
        <f t="shared" si="38"/>
        <v>812.14465839125239</v>
      </c>
    </row>
    <row r="369" spans="1:12">
      <c r="A369" s="2"/>
      <c r="B369" s="2"/>
      <c r="C369">
        <v>1988.4583</v>
      </c>
      <c r="D369">
        <v>353.88</v>
      </c>
      <c r="E369" s="1">
        <f t="shared" si="39"/>
        <v>2113</v>
      </c>
      <c r="F369" s="4">
        <f>F368*SUM(economy!Z159:AB159)/SUM(economy!Z158:AB158)</f>
        <v>20537.218736273786</v>
      </c>
      <c r="G369" s="9">
        <f t="shared" si="41"/>
        <v>137.74460520435599</v>
      </c>
      <c r="H369" s="9">
        <f t="shared" si="41"/>
        <v>181.1105358157825</v>
      </c>
      <c r="I369" s="9">
        <f t="shared" si="41"/>
        <v>175.30507143113948</v>
      </c>
      <c r="J369" s="9">
        <f t="shared" si="41"/>
        <v>43.865760947560894</v>
      </c>
      <c r="K369" s="9">
        <f t="shared" si="41"/>
        <v>2.4832629275514191</v>
      </c>
      <c r="L369" s="9">
        <f t="shared" si="38"/>
        <v>815.50923632639035</v>
      </c>
    </row>
    <row r="370" spans="1:12">
      <c r="A370" s="2"/>
      <c r="B370" s="2"/>
      <c r="C370">
        <v>1988.5417</v>
      </c>
      <c r="D370">
        <v>352.8</v>
      </c>
      <c r="E370" s="1">
        <f t="shared" si="39"/>
        <v>2114</v>
      </c>
      <c r="F370" s="4">
        <f>F369*SUM(economy!Z160:AB160)/SUM(economy!Z159:AB159)</f>
        <v>20422.401119238064</v>
      </c>
      <c r="G370" s="9">
        <f t="shared" si="41"/>
        <v>138.99805047933984</v>
      </c>
      <c r="H370" s="9">
        <f t="shared" si="41"/>
        <v>182.54067266277664</v>
      </c>
      <c r="I370" s="9">
        <f t="shared" si="41"/>
        <v>176.03742254595053</v>
      </c>
      <c r="J370" s="9">
        <f t="shared" si="41"/>
        <v>43.770319614874381</v>
      </c>
      <c r="K370" s="9">
        <f t="shared" si="41"/>
        <v>2.4703637747521845</v>
      </c>
      <c r="L370" s="9">
        <f t="shared" si="38"/>
        <v>818.81682907769357</v>
      </c>
    </row>
    <row r="371" spans="1:12">
      <c r="A371" s="2"/>
      <c r="B371" s="2"/>
      <c r="C371">
        <v>1988.625</v>
      </c>
      <c r="D371">
        <v>350.49</v>
      </c>
      <c r="E371" s="1">
        <f t="shared" si="39"/>
        <v>2115</v>
      </c>
      <c r="F371" s="4">
        <f>F370*SUM(economy!Z161:AB161)/SUM(economy!Z160:AB160)</f>
        <v>20305.228887182901</v>
      </c>
      <c r="G371" s="9">
        <f t="shared" si="41"/>
        <v>140.24448810633558</v>
      </c>
      <c r="H371" s="9">
        <f t="shared" si="41"/>
        <v>183.95609416363965</v>
      </c>
      <c r="I371" s="9">
        <f t="shared" si="41"/>
        <v>176.74269399799655</v>
      </c>
      <c r="J371" s="9">
        <f t="shared" si="41"/>
        <v>43.666854299339597</v>
      </c>
      <c r="K371" s="9">
        <f t="shared" si="41"/>
        <v>2.4571495446427498</v>
      </c>
      <c r="L371" s="9">
        <f t="shared" si="38"/>
        <v>822.06728011195412</v>
      </c>
    </row>
    <row r="372" spans="1:12">
      <c r="A372" s="2"/>
      <c r="B372" s="2"/>
      <c r="C372">
        <v>1988.7083</v>
      </c>
      <c r="D372">
        <v>348.97</v>
      </c>
      <c r="E372" s="1">
        <f t="shared" si="39"/>
        <v>2116</v>
      </c>
      <c r="F372" s="4">
        <f>F371*SUM(economy!Z162:AB162)/SUM(economy!Z161:AB161)</f>
        <v>20185.812502359764</v>
      </c>
      <c r="G372" s="9">
        <f t="shared" si="41"/>
        <v>141.48377437644533</v>
      </c>
      <c r="H372" s="9">
        <f t="shared" si="41"/>
        <v>185.35661971011652</v>
      </c>
      <c r="I372" s="9">
        <f t="shared" si="41"/>
        <v>177.42089552221003</v>
      </c>
      <c r="J372" s="9">
        <f t="shared" si="41"/>
        <v>43.555547022605232</v>
      </c>
      <c r="K372" s="9">
        <f t="shared" si="41"/>
        <v>2.4436336651784214</v>
      </c>
      <c r="L372" s="9">
        <f t="shared" si="38"/>
        <v>825.26047029655547</v>
      </c>
    </row>
    <row r="373" spans="1:12">
      <c r="A373" s="2"/>
      <c r="B373" s="2"/>
      <c r="C373">
        <v>1988.7917</v>
      </c>
      <c r="D373">
        <v>349.37</v>
      </c>
      <c r="E373" s="1">
        <f t="shared" si="39"/>
        <v>2117</v>
      </c>
      <c r="F373" s="4">
        <f>F372*SUM(economy!Z163:AB163)/SUM(economy!Z162:AB162)</f>
        <v>20064.26131966195</v>
      </c>
      <c r="G373" s="9">
        <f t="shared" si="41"/>
        <v>142.71577232259872</v>
      </c>
      <c r="H373" s="9">
        <f t="shared" si="41"/>
        <v>186.74207956285341</v>
      </c>
      <c r="I373" s="9">
        <f t="shared" si="41"/>
        <v>178.0720533181231</v>
      </c>
      <c r="J373" s="9">
        <f t="shared" si="41"/>
        <v>43.436582373048424</v>
      </c>
      <c r="K373" s="9">
        <f t="shared" si="41"/>
        <v>2.4298294668469858</v>
      </c>
      <c r="L373" s="9">
        <f t="shared" si="38"/>
        <v>828.39631704347062</v>
      </c>
    </row>
    <row r="374" spans="1:12">
      <c r="A374" s="2"/>
      <c r="B374" s="2"/>
      <c r="C374">
        <v>1988.875</v>
      </c>
      <c r="D374">
        <v>350.43</v>
      </c>
      <c r="E374" s="1">
        <f t="shared" si="39"/>
        <v>2118</v>
      </c>
      <c r="F374" s="4">
        <f>F373*SUM(economy!Z164:AB164)/SUM(economy!Z163:AB163)</f>
        <v>19940.683485225352</v>
      </c>
      <c r="G374" s="9">
        <f t="shared" si="41"/>
        <v>143.94035165196777</v>
      </c>
      <c r="H374" s="9">
        <f t="shared" si="41"/>
        <v>188.11231471751958</v>
      </c>
      <c r="I374" s="9">
        <f t="shared" si="41"/>
        <v>178.69620966250571</v>
      </c>
      <c r="J374" s="9">
        <f t="shared" si="41"/>
        <v>43.310147229174021</v>
      </c>
      <c r="K374" s="9">
        <f t="shared" si="41"/>
        <v>2.4157501690305443</v>
      </c>
      <c r="L374" s="9">
        <f t="shared" si="38"/>
        <v>831.47477343019762</v>
      </c>
    </row>
    <row r="375" spans="1:12">
      <c r="A375" s="2"/>
      <c r="B375" s="2"/>
      <c r="C375">
        <v>1988.9583</v>
      </c>
      <c r="D375">
        <v>351.62</v>
      </c>
      <c r="E375" s="1">
        <f t="shared" si="39"/>
        <v>2119</v>
      </c>
      <c r="F375" s="4">
        <f>F374*SUM(economy!Z165:AB165)/SUM(economy!Z164:AB164)</f>
        <v>19815.185840295526</v>
      </c>
      <c r="G375" s="9">
        <f t="shared" ref="G375:K390" si="42">G374*(1-G$5)+G$4*$F374*$L$4/1000</f>
        <v>145.15738867219281</v>
      </c>
      <c r="H375" s="9">
        <f t="shared" si="42"/>
        <v>189.46717676177676</v>
      </c>
      <c r="I375" s="9">
        <f t="shared" si="42"/>
        <v>179.29342251196982</v>
      </c>
      <c r="J375" s="9">
        <f t="shared" si="42"/>
        <v>43.176430486913851</v>
      </c>
      <c r="K375" s="9">
        <f t="shared" si="42"/>
        <v>2.4014088669730183</v>
      </c>
      <c r="L375" s="9">
        <f t="shared" si="38"/>
        <v>834.49582729982626</v>
      </c>
    </row>
    <row r="376" spans="1:12">
      <c r="A376" s="2"/>
      <c r="B376" s="2"/>
      <c r="C376">
        <v>1989.0417</v>
      </c>
      <c r="D376">
        <v>353.07</v>
      </c>
      <c r="E376" s="1">
        <f t="shared" si="39"/>
        <v>2120</v>
      </c>
      <c r="F376" s="4">
        <f>F375*SUM(economy!Z166:AB166)/SUM(economy!Z165:AB165)</f>
        <v>19687.873830390858</v>
      </c>
      <c r="G376" s="9">
        <f t="shared" si="42"/>
        <v>146.36676621174135</v>
      </c>
      <c r="H376" s="9">
        <f t="shared" si="42"/>
        <v>190.8065277236152</v>
      </c>
      <c r="I376" s="9">
        <f t="shared" si="42"/>
        <v>179.86376509646502</v>
      </c>
      <c r="J376" s="9">
        <f t="shared" si="42"/>
        <v>43.0356227912213</v>
      </c>
      <c r="K376" s="9">
        <f t="shared" si="42"/>
        <v>2.3868185193622611</v>
      </c>
      <c r="L376" s="9">
        <f t="shared" si="38"/>
        <v>837.45950034240514</v>
      </c>
    </row>
    <row r="377" spans="1:12">
      <c r="A377" s="2"/>
      <c r="B377" s="2"/>
      <c r="C377">
        <v>1989.125</v>
      </c>
      <c r="D377">
        <v>353.43</v>
      </c>
      <c r="E377" s="1">
        <f t="shared" si="39"/>
        <v>2121</v>
      </c>
      <c r="F377" s="4">
        <f>F376*SUM(economy!Z167:AB167)/SUM(economy!Z166:AB166)</f>
        <v>19558.851419776325</v>
      </c>
      <c r="G377" s="9">
        <f t="shared" si="42"/>
        <v>147.56837353472295</v>
      </c>
      <c r="H377" s="9">
        <f t="shared" si="42"/>
        <v>192.130239911578</v>
      </c>
      <c r="I377" s="9">
        <f t="shared" si="42"/>
        <v>180.40732550458355</v>
      </c>
      <c r="J377" s="9">
        <f t="shared" si="42"/>
        <v>42.887916272337492</v>
      </c>
      <c r="K377" s="9">
        <f t="shared" si="42"/>
        <v>2.3719919365335858</v>
      </c>
      <c r="L377" s="9">
        <f t="shared" si="38"/>
        <v>840.36584715975562</v>
      </c>
    </row>
    <row r="378" spans="1:12">
      <c r="A378" s="2"/>
      <c r="B378" s="2"/>
      <c r="C378">
        <v>1989.2083</v>
      </c>
      <c r="D378">
        <v>354.08</v>
      </c>
      <c r="E378" s="1">
        <f t="shared" si="39"/>
        <v>2122</v>
      </c>
      <c r="F378" s="4">
        <f>F377*SUM(economy!Z168:AB168)/SUM(economy!Z167:AB167)</f>
        <v>19428.221011245791</v>
      </c>
      <c r="G378" s="9">
        <f t="shared" si="42"/>
        <v>148.76210625048395</v>
      </c>
      <c r="H378" s="9">
        <f t="shared" si="42"/>
        <v>193.43819574739405</v>
      </c>
      <c r="I378" s="9">
        <f t="shared" si="42"/>
        <v>180.9242062615829</v>
      </c>
      <c r="J378" s="9">
        <f t="shared" si="42"/>
        <v>42.733504287085417</v>
      </c>
      <c r="K378" s="9">
        <f t="shared" si="42"/>
        <v>2.3569417692995294</v>
      </c>
      <c r="L378" s="9">
        <f t="shared" si="38"/>
        <v>843.21495431584583</v>
      </c>
    </row>
    <row r="379" spans="1:12">
      <c r="A379" s="2"/>
      <c r="B379" s="2"/>
      <c r="C379">
        <v>1989.2917</v>
      </c>
      <c r="D379">
        <v>355.72</v>
      </c>
      <c r="E379" s="1">
        <f t="shared" si="39"/>
        <v>2123</v>
      </c>
      <c r="F379" s="4">
        <f>F378*SUM(economy!Z169:AB169)/SUM(economy!Z168:AB168)</f>
        <v>19296.083371197237</v>
      </c>
      <c r="G379" s="9">
        <f t="shared" si="42"/>
        <v>149.94786621830647</v>
      </c>
      <c r="H379" s="9">
        <f t="shared" si="42"/>
        <v>194.73028759153942</v>
      </c>
      <c r="I379" s="9">
        <f t="shared" si="42"/>
        <v>181.41452390102063</v>
      </c>
      <c r="J379" s="9">
        <f t="shared" si="42"/>
        <v>42.572581165527914</v>
      </c>
      <c r="K379" s="9">
        <f t="shared" si="42"/>
        <v>2.3416804984086688</v>
      </c>
      <c r="L379" s="9">
        <f t="shared" si="38"/>
        <v>846.0069393748031</v>
      </c>
    </row>
    <row r="380" spans="1:12">
      <c r="A380" s="2"/>
      <c r="B380" s="2"/>
      <c r="C380">
        <v>1989.375</v>
      </c>
      <c r="D380">
        <v>355.95</v>
      </c>
      <c r="E380" s="1">
        <f t="shared" si="39"/>
        <v>2124</v>
      </c>
      <c r="F380" s="4">
        <f>F379*SUM(economy!Z170:AB170)/SUM(economy!Z169:AB169)</f>
        <v>19162.537559969634</v>
      </c>
      <c r="G380" s="9">
        <f t="shared" si="42"/>
        <v>151.12556144753447</v>
      </c>
      <c r="H380" s="9">
        <f t="shared" si="42"/>
        <v>196.00641756224329</v>
      </c>
      <c r="I380" s="9">
        <f t="shared" si="42"/>
        <v>181.87840853088298</v>
      </c>
      <c r="J380" s="9">
        <f t="shared" si="42"/>
        <v>42.405341963304302</v>
      </c>
      <c r="K380" s="9">
        <f t="shared" si="42"/>
        <v>2.3262204246344798</v>
      </c>
      <c r="L380" s="9">
        <f t="shared" si="38"/>
        <v>848.74194992859952</v>
      </c>
    </row>
    <row r="381" spans="1:12">
      <c r="A381" s="2"/>
      <c r="B381" s="2"/>
      <c r="C381">
        <v>1989.4583</v>
      </c>
      <c r="D381">
        <v>355.44</v>
      </c>
      <c r="E381" s="1">
        <f t="shared" si="39"/>
        <v>2125</v>
      </c>
      <c r="F381" s="4">
        <f>F380*SUM(economy!Z171:AB171)/SUM(economy!Z170:AB170)</f>
        <v>19027.680867398474</v>
      </c>
      <c r="G381" s="9">
        <f t="shared" si="42"/>
        <v>152.29510599344812</v>
      </c>
      <c r="H381" s="9">
        <f t="shared" si="42"/>
        <v>197.26649734845083</v>
      </c>
      <c r="I381" s="9">
        <f t="shared" si="42"/>
        <v>182.31600339507102</v>
      </c>
      <c r="J381" s="9">
        <f t="shared" si="42"/>
        <v>42.231982219938779</v>
      </c>
      <c r="K381" s="9">
        <f t="shared" si="42"/>
        <v>2.310573659493353</v>
      </c>
      <c r="L381" s="9">
        <f t="shared" si="38"/>
        <v>851.42016261640208</v>
      </c>
    </row>
    <row r="382" spans="1:12">
      <c r="A382" s="2"/>
      <c r="B382" s="2"/>
      <c r="C382">
        <v>1989.5417</v>
      </c>
      <c r="D382">
        <v>354.05</v>
      </c>
      <c r="E382" s="1">
        <f t="shared" si="39"/>
        <v>2126</v>
      </c>
      <c r="F382" s="4">
        <f>F381*SUM(economy!Z172:AB172)/SUM(economy!Z171:AB171)</f>
        <v>18891.608753533255</v>
      </c>
      <c r="G382" s="9">
        <f t="shared" si="42"/>
        <v>153.45641984920482</v>
      </c>
      <c r="H382" s="9">
        <f t="shared" si="42"/>
        <v>198.51044801724942</v>
      </c>
      <c r="I382" s="9">
        <f t="shared" si="42"/>
        <v>182.72746443109136</v>
      </c>
      <c r="J382" s="9">
        <f t="shared" si="42"/>
        <v>42.052697723392079</v>
      </c>
      <c r="K382" s="9">
        <f t="shared" si="42"/>
        <v>2.2947521165892253</v>
      </c>
      <c r="L382" s="9">
        <f t="shared" si="38"/>
        <v>854.04178213752687</v>
      </c>
    </row>
    <row r="383" spans="1:12">
      <c r="A383" s="2"/>
      <c r="B383" s="2"/>
      <c r="C383">
        <v>1989.625</v>
      </c>
      <c r="D383">
        <v>351.84</v>
      </c>
      <c r="E383" s="1">
        <f t="shared" si="39"/>
        <v>2127</v>
      </c>
      <c r="F383" s="4">
        <f>F382*SUM(economy!Z173:AB173)/SUM(economy!Z172:AB172)</f>
        <v>18754.414794448698</v>
      </c>
      <c r="G383" s="9">
        <f t="shared" si="42"/>
        <v>154.60942883416226</v>
      </c>
      <c r="H383" s="9">
        <f t="shared" si="42"/>
        <v>199.73819981625809</v>
      </c>
      <c r="I383" s="9">
        <f t="shared" si="42"/>
        <v>183.11295982477719</v>
      </c>
      <c r="J383" s="9">
        <f t="shared" si="42"/>
        <v>41.867684281105412</v>
      </c>
      <c r="K383" s="9">
        <f t="shared" si="42"/>
        <v>2.2787675035806161</v>
      </c>
      <c r="L383" s="9">
        <f t="shared" si="38"/>
        <v>856.60704025988355</v>
      </c>
    </row>
    <row r="384" spans="1:12">
      <c r="A384" s="2"/>
      <c r="B384" s="2"/>
      <c r="C384">
        <v>1989.7083</v>
      </c>
      <c r="D384">
        <v>350.09</v>
      </c>
      <c r="E384" s="1">
        <f t="shared" si="39"/>
        <v>2128</v>
      </c>
      <c r="F384" s="4">
        <f>F383*SUM(economy!Z174:AB174)/SUM(economy!Z173:AB173)</f>
        <v>18616.190633070772</v>
      </c>
      <c r="G384" s="9">
        <f t="shared" si="42"/>
        <v>155.75406447889387</v>
      </c>
      <c r="H384" s="9">
        <f t="shared" si="42"/>
        <v>200.9496919714727</v>
      </c>
      <c r="I384" s="9">
        <f t="shared" si="42"/>
        <v>183.47266956284525</v>
      </c>
      <c r="J384" s="9">
        <f t="shared" si="42"/>
        <v>41.67713749776383</v>
      </c>
      <c r="K384" s="9">
        <f t="shared" si="42"/>
        <v>2.2626313147643162</v>
      </c>
      <c r="L384" s="9">
        <f t="shared" si="38"/>
        <v>859.11619482573997</v>
      </c>
    </row>
    <row r="385" spans="1:12">
      <c r="A385" s="2"/>
      <c r="B385" s="2"/>
      <c r="C385">
        <v>1989.7917</v>
      </c>
      <c r="D385">
        <v>350.33</v>
      </c>
      <c r="E385" s="1">
        <f t="shared" si="39"/>
        <v>2129</v>
      </c>
      <c r="F385" s="4">
        <f>F384*SUM(economy!Z175:AB175)/SUM(economy!Z174:AB174)</f>
        <v>18477.025934927791</v>
      </c>
      <c r="G385" s="9">
        <f t="shared" si="42"/>
        <v>156.89026390720335</v>
      </c>
      <c r="H385" s="9">
        <f t="shared" si="42"/>
        <v>202.14487248104979</v>
      </c>
      <c r="I385" s="9">
        <f t="shared" si="42"/>
        <v>183.80678498407113</v>
      </c>
      <c r="J385" s="9">
        <f t="shared" si="42"/>
        <v>41.481252559983638</v>
      </c>
      <c r="K385" s="9">
        <f t="shared" si="42"/>
        <v>2.2463548242685283</v>
      </c>
      <c r="L385" s="9">
        <f t="shared" si="38"/>
        <v>861.56952875657646</v>
      </c>
    </row>
    <row r="386" spans="1:12">
      <c r="A386" s="2"/>
      <c r="B386" s="2"/>
      <c r="C386">
        <v>1989.875</v>
      </c>
      <c r="D386">
        <v>351.55</v>
      </c>
      <c r="E386" s="1">
        <f t="shared" si="39"/>
        <v>2130</v>
      </c>
      <c r="F386" s="4">
        <f>F385*SUM(economy!Z176:AB176)/SUM(economy!Z175:AB175)</f>
        <v>18337.008348727919</v>
      </c>
      <c r="G386" s="9">
        <f t="shared" si="42"/>
        <v>158.01796971543837</v>
      </c>
      <c r="H386" s="9">
        <f t="shared" si="42"/>
        <v>203.32369790550294</v>
      </c>
      <c r="I386" s="9">
        <f t="shared" si="42"/>
        <v>184.11550832984094</v>
      </c>
      <c r="J386" s="9">
        <f t="shared" si="42"/>
        <v>41.280224028106446</v>
      </c>
      <c r="K386" s="9">
        <f t="shared" si="42"/>
        <v>2.2299490798468855</v>
      </c>
      <c r="L386" s="9">
        <f t="shared" si="38"/>
        <v>863.96734905873552</v>
      </c>
    </row>
    <row r="387" spans="1:12">
      <c r="A387" s="2"/>
      <c r="B387" s="2"/>
      <c r="C387">
        <v>1989.9583</v>
      </c>
      <c r="D387">
        <v>352.91</v>
      </c>
      <c r="E387" s="1">
        <f t="shared" si="39"/>
        <v>2131</v>
      </c>
      <c r="F387" s="4">
        <f>F386*SUM(economy!Z177:AB177)/SUM(economy!Z176:AB176)</f>
        <v>18196.223471655136</v>
      </c>
      <c r="G387" s="9">
        <f t="shared" si="42"/>
        <v>159.13712984939829</v>
      </c>
      <c r="H387" s="9">
        <f t="shared" si="42"/>
        <v>204.48613315477473</v>
      </c>
      <c r="I387" s="9">
        <f t="shared" si="42"/>
        <v>184.39905229481343</v>
      </c>
      <c r="J387" s="9">
        <f t="shared" si="42"/>
        <v>41.074245635260276</v>
      </c>
      <c r="K387" s="9">
        <f t="shared" si="42"/>
        <v>2.2134248972635113</v>
      </c>
      <c r="L387" s="9">
        <f t="shared" si="38"/>
        <v>866.30998583151029</v>
      </c>
    </row>
    <row r="388" spans="1:12">
      <c r="A388" s="2"/>
      <c r="B388" s="2"/>
      <c r="C388">
        <v>1990.0417</v>
      </c>
      <c r="D388">
        <v>353.86</v>
      </c>
      <c r="E388" s="1">
        <f t="shared" si="39"/>
        <v>2132</v>
      </c>
      <c r="F388" s="4">
        <f>F387*SUM(economy!Z178:AB178)/SUM(economy!Z177:AB177)</f>
        <v>18054.754819268448</v>
      </c>
      <c r="G388" s="9">
        <f t="shared" si="42"/>
        <v>160.24769747912373</v>
      </c>
      <c r="H388" s="9">
        <f t="shared" si="42"/>
        <v>205.63215127263575</v>
      </c>
      <c r="I388" s="9">
        <f t="shared" si="42"/>
        <v>184.65763957839943</v>
      </c>
      <c r="J388" s="9">
        <f t="shared" si="42"/>
        <v>40.863510093826442</v>
      </c>
      <c r="K388" s="9">
        <f t="shared" si="42"/>
        <v>2.1967928552580904</v>
      </c>
      <c r="L388" s="9">
        <f t="shared" si="38"/>
        <v>868.59779127924344</v>
      </c>
    </row>
    <row r="389" spans="1:12">
      <c r="A389" s="2"/>
      <c r="B389" s="2"/>
      <c r="C389">
        <v>1990.125</v>
      </c>
      <c r="D389">
        <v>355.1</v>
      </c>
      <c r="E389" s="1">
        <f t="shared" si="39"/>
        <v>2133</v>
      </c>
      <c r="F389" s="4">
        <f>F388*SUM(economy!Z179:AB179)/SUM(economy!Z178:AB178)</f>
        <v>17912.683799881372</v>
      </c>
      <c r="G389" s="9">
        <f t="shared" si="42"/>
        <v>161.34963087184903</v>
      </c>
      <c r="H389" s="9">
        <f t="shared" si="42"/>
        <v>206.76173321885059</v>
      </c>
      <c r="I389" s="9">
        <f t="shared" si="42"/>
        <v>184.8915024377396</v>
      </c>
      <c r="J389" s="9">
        <f t="shared" si="42"/>
        <v>40.648208909429449</v>
      </c>
      <c r="K389" s="9">
        <f t="shared" si="42"/>
        <v>2.1800632910788464</v>
      </c>
      <c r="L389" s="9">
        <f t="shared" si="38"/>
        <v>870.83113872894739</v>
      </c>
    </row>
    <row r="390" spans="1:12">
      <c r="A390" s="2"/>
      <c r="B390" s="2"/>
      <c r="C390">
        <v>1990.2083</v>
      </c>
      <c r="D390">
        <v>355.75</v>
      </c>
      <c r="E390" s="1">
        <f t="shared" si="39"/>
        <v>2134</v>
      </c>
      <c r="F390" s="4">
        <f>F389*SUM(economy!Z180:AB180)/SUM(economy!Z179:AB179)</f>
        <v>17770.089693292775</v>
      </c>
      <c r="G390" s="9">
        <f t="shared" si="42"/>
        <v>162.44289326339108</v>
      </c>
      <c r="H390" s="9">
        <f t="shared" si="42"/>
        <v>207.87486764953712</v>
      </c>
      <c r="I390" s="9">
        <f t="shared" si="42"/>
        <v>185.10088224283314</v>
      </c>
      <c r="J390" s="9">
        <f t="shared" si="42"/>
        <v>40.428532202545902</v>
      </c>
      <c r="K390" s="9">
        <f t="shared" si="42"/>
        <v>2.1632462965703132</v>
      </c>
      <c r="L390" s="9">
        <f t="shared" si="38"/>
        <v>873.0104216548774</v>
      </c>
    </row>
    <row r="391" spans="1:12">
      <c r="A391" s="2"/>
      <c r="B391" s="2"/>
      <c r="C391">
        <v>1990.2917</v>
      </c>
      <c r="D391">
        <v>356.38</v>
      </c>
      <c r="E391" s="1">
        <f t="shared" si="39"/>
        <v>2135</v>
      </c>
      <c r="F391" s="4">
        <f>F390*SUM(economy!Z181:AB181)/SUM(economy!Z180:AB180)</f>
        <v>17627.04963373383</v>
      </c>
      <c r="G391" s="9">
        <f t="shared" ref="G391:K406" si="43">G390*(1-G$5)+G$4*$F390*$L$4/1000</f>
        <v>163.52745272823995</v>
      </c>
      <c r="H391" s="9">
        <f t="shared" si="43"/>
        <v>208.97155069613316</v>
      </c>
      <c r="I391" s="9">
        <f t="shared" si="43"/>
        <v>185.28602903444261</v>
      </c>
      <c r="J391" s="9">
        <f t="shared" si="43"/>
        <v>40.204668537807997</v>
      </c>
      <c r="K391" s="9">
        <f t="shared" si="43"/>
        <v>2.1463517148018991</v>
      </c>
      <c r="L391" s="9">
        <f t="shared" si="38"/>
        <v>875.13605271142558</v>
      </c>
    </row>
    <row r="392" spans="1:12">
      <c r="A392" s="2"/>
      <c r="B392" s="2"/>
      <c r="C392">
        <v>1990.375</v>
      </c>
      <c r="D392">
        <v>357.38</v>
      </c>
      <c r="E392" s="1">
        <f t="shared" si="39"/>
        <v>2136</v>
      </c>
      <c r="F392" s="4">
        <f>F391*SUM(economy!Z182:AB182)/SUM(economy!Z181:AB181)</f>
        <v>17483.638596891935</v>
      </c>
      <c r="G392" s="9">
        <f t="shared" si="43"/>
        <v>164.60328204860869</v>
      </c>
      <c r="H392" s="9">
        <f t="shared" si="43"/>
        <v>210.05178574336992</v>
      </c>
      <c r="I392" s="9">
        <f t="shared" si="43"/>
        <v>185.44720108537075</v>
      </c>
      <c r="J392" s="9">
        <f t="shared" si="43"/>
        <v>39.97680476105684</v>
      </c>
      <c r="K392" s="9">
        <f t="shared" si="43"/>
        <v>2.1293891372223928</v>
      </c>
      <c r="L392" s="9">
        <f t="shared" si="38"/>
        <v>877.20846277562862</v>
      </c>
    </row>
    <row r="393" spans="1:12">
      <c r="A393" s="2"/>
      <c r="B393" s="2"/>
      <c r="C393">
        <v>1990.4583</v>
      </c>
      <c r="D393">
        <v>356.39</v>
      </c>
      <c r="E393" s="1">
        <f t="shared" si="39"/>
        <v>2137</v>
      </c>
      <c r="F393" s="4">
        <f>F392*SUM(economy!Z183:AB183)/SUM(economy!Z182:AB182)</f>
        <v>17339.929390866906</v>
      </c>
      <c r="G393" s="9">
        <f t="shared" si="43"/>
        <v>165.67035858269131</v>
      </c>
      <c r="H393" s="9">
        <f t="shared" si="43"/>
        <v>211.11558320663772</v>
      </c>
      <c r="I393" s="9">
        <f t="shared" si="43"/>
        <v>185.58466446567667</v>
      </c>
      <c r="J393" s="9">
        <f t="shared" si="43"/>
        <v>39.745125844181359</v>
      </c>
      <c r="K393" s="9">
        <f t="shared" si="43"/>
        <v>2.1123679013248795</v>
      </c>
      <c r="L393" s="9">
        <f t="shared" ref="L393:L456" si="44">SUM(G393:K393,L$5)</f>
        <v>879.22810000051186</v>
      </c>
    </row>
    <row r="394" spans="1:12">
      <c r="A394" s="2"/>
      <c r="B394" s="2"/>
      <c r="C394">
        <v>1990.5417</v>
      </c>
      <c r="D394">
        <v>354.89</v>
      </c>
      <c r="E394" s="1">
        <f t="shared" ref="E394:E457" si="45">1+E393</f>
        <v>2138</v>
      </c>
      <c r="F394" s="4">
        <f>F393*SUM(economy!Z184:AB184)/SUM(economy!Z183:AB183)</f>
        <v>17195.992650912034</v>
      </c>
      <c r="G394" s="9">
        <f t="shared" si="43"/>
        <v>166.72866413236864</v>
      </c>
      <c r="H394" s="9">
        <f t="shared" si="43"/>
        <v>212.16296030911514</v>
      </c>
      <c r="I394" s="9">
        <f t="shared" si="43"/>
        <v>185.69869261236937</v>
      </c>
      <c r="J394" s="9">
        <f t="shared" si="43"/>
        <v>39.509814737759619</v>
      </c>
      <c r="K394" s="9">
        <f t="shared" si="43"/>
        <v>2.0952970888058493</v>
      </c>
      <c r="L394" s="9">
        <f t="shared" si="44"/>
        <v>881.1954288804186</v>
      </c>
    </row>
    <row r="395" spans="1:12">
      <c r="A395" s="2"/>
      <c r="B395" s="2"/>
      <c r="C395">
        <v>1990.625</v>
      </c>
      <c r="D395">
        <v>353.06</v>
      </c>
      <c r="E395" s="1">
        <f t="shared" si="45"/>
        <v>2139</v>
      </c>
      <c r="F395" s="4">
        <f>F394*SUM(economy!Z185:AB185)/SUM(economy!Z184:AB184)</f>
        <v>17051.896837809469</v>
      </c>
      <c r="G395" s="9">
        <f t="shared" si="43"/>
        <v>167.7781848105933</v>
      </c>
      <c r="H395" s="9">
        <f t="shared" si="43"/>
        <v>213.19394085901743</v>
      </c>
      <c r="I395" s="9">
        <f t="shared" si="43"/>
        <v>185.78956590408697</v>
      </c>
      <c r="J395" s="9">
        <f t="shared" si="43"/>
        <v>39.27105223150101</v>
      </c>
      <c r="K395" s="9">
        <f t="shared" si="43"/>
        <v>2.0781855242017402</v>
      </c>
      <c r="L395" s="9">
        <f t="shared" si="44"/>
        <v>883.11092932940051</v>
      </c>
    </row>
    <row r="396" spans="1:12">
      <c r="A396" s="2"/>
      <c r="B396" s="2"/>
      <c r="C396">
        <v>1990.7083</v>
      </c>
      <c r="D396">
        <v>351.38</v>
      </c>
      <c r="E396" s="1">
        <f t="shared" si="45"/>
        <v>2140</v>
      </c>
      <c r="F396" s="4">
        <f>F395*SUM(economy!Z186:AB186)/SUM(economy!Z185:AB185)</f>
        <v>16907.708239726649</v>
      </c>
      <c r="G396" s="9">
        <f t="shared" si="43"/>
        <v>168.81891090867558</v>
      </c>
      <c r="H396" s="9">
        <f t="shared" si="43"/>
        <v>214.20855502730515</v>
      </c>
      <c r="I396" s="9">
        <f t="shared" si="43"/>
        <v>185.85757124124072</v>
      </c>
      <c r="J396" s="9">
        <f t="shared" si="43"/>
        <v>39.029016822470261</v>
      </c>
      <c r="K396" s="9">
        <f t="shared" si="43"/>
        <v>2.0610417739856866</v>
      </c>
      <c r="L396" s="9">
        <f t="shared" si="44"/>
        <v>884.97509577367737</v>
      </c>
    </row>
    <row r="397" spans="1:12">
      <c r="A397" s="2"/>
      <c r="B397" s="2"/>
      <c r="C397">
        <v>1990.7917</v>
      </c>
      <c r="D397">
        <v>351.69</v>
      </c>
      <c r="E397" s="1">
        <f t="shared" si="45"/>
        <v>2141</v>
      </c>
      <c r="F397" s="4">
        <f>F396*SUM(economy!Z187:AB187)/SUM(economy!Z186:AB186)</f>
        <v>16763.490977399393</v>
      </c>
      <c r="G397" s="9">
        <f t="shared" si="43"/>
        <v>169.85083676368237</v>
      </c>
      <c r="H397" s="9">
        <f t="shared" si="43"/>
        <v>215.20683912617878</v>
      </c>
      <c r="I397" s="9">
        <f t="shared" si="43"/>
        <v>185.9030016320736</v>
      </c>
      <c r="J397" s="9">
        <f t="shared" si="43"/>
        <v>38.783884591057323</v>
      </c>
      <c r="K397" s="9">
        <f t="shared" si="43"/>
        <v>2.0438741461068277</v>
      </c>
      <c r="L397" s="9">
        <f t="shared" si="44"/>
        <v>886.78843625909894</v>
      </c>
    </row>
    <row r="398" spans="1:12">
      <c r="A398" s="2"/>
      <c r="B398" s="2"/>
      <c r="C398">
        <v>1990.875</v>
      </c>
      <c r="D398">
        <v>353.14</v>
      </c>
      <c r="E398" s="1">
        <f t="shared" si="45"/>
        <v>2142</v>
      </c>
      <c r="F398" s="4">
        <f>F397*SUM(economy!Z188:AB188)/SUM(economy!Z187:AB187)</f>
        <v>16619.307012485486</v>
      </c>
      <c r="G398" s="9">
        <f t="shared" si="43"/>
        <v>170.87396062615275</v>
      </c>
      <c r="H398" s="9">
        <f t="shared" si="43"/>
        <v>216.18883538866919</v>
      </c>
      <c r="I398" s="9">
        <f t="shared" si="43"/>
        <v>185.92615578505362</v>
      </c>
      <c r="J398" s="9">
        <f t="shared" si="43"/>
        <v>38.535829084640987</v>
      </c>
      <c r="K398" s="9">
        <f t="shared" si="43"/>
        <v>2.0266906899542199</v>
      </c>
      <c r="L398" s="9">
        <f t="shared" si="44"/>
        <v>888.55147157447084</v>
      </c>
    </row>
    <row r="399" spans="1:12">
      <c r="A399" s="2"/>
      <c r="B399" s="2"/>
      <c r="C399">
        <v>1990.9583</v>
      </c>
      <c r="D399">
        <v>354.41</v>
      </c>
      <c r="E399" s="1">
        <f t="shared" si="45"/>
        <v>2143</v>
      </c>
      <c r="F399" s="4">
        <f>F398*SUM(economy!Z189:AB189)/SUM(economy!Z188:AB188)</f>
        <v>16475.216158932515</v>
      </c>
      <c r="G399" s="9">
        <f t="shared" si="43"/>
        <v>171.88828452832323</v>
      </c>
      <c r="H399" s="9">
        <f t="shared" si="43"/>
        <v>217.15459174961893</v>
      </c>
      <c r="I399" s="9">
        <f t="shared" si="43"/>
        <v>185.9273377079935</v>
      </c>
      <c r="J399" s="9">
        <f t="shared" si="43"/>
        <v>38.285021208878952</v>
      </c>
      <c r="K399" s="9">
        <f t="shared" si="43"/>
        <v>2.0094991967271358</v>
      </c>
      <c r="L399" s="9">
        <f t="shared" si="44"/>
        <v>890.26473439154165</v>
      </c>
    </row>
    <row r="400" spans="1:12">
      <c r="A400" s="2"/>
      <c r="B400" s="2"/>
      <c r="C400">
        <v>1991.0417</v>
      </c>
      <c r="D400">
        <v>354.93</v>
      </c>
      <c r="E400" s="1">
        <f t="shared" si="45"/>
        <v>2144</v>
      </c>
      <c r="F400" s="4">
        <f>F399*SUM(economy!Z190:AB190)/SUM(economy!Z189:AB189)</f>
        <v>16331.276097203219</v>
      </c>
      <c r="G400" s="9">
        <f t="shared" si="43"/>
        <v>172.8938141530468</v>
      </c>
      <c r="H400" s="9">
        <f t="shared" si="43"/>
        <v>218.10416162833351</v>
      </c>
      <c r="I400" s="9">
        <f t="shared" si="43"/>
        <v>185.90685631425876</v>
      </c>
      <c r="J400" s="9">
        <f t="shared" si="43"/>
        <v>38.031629126542384</v>
      </c>
      <c r="K400" s="9">
        <f t="shared" si="43"/>
        <v>1.9923072001933635</v>
      </c>
      <c r="L400" s="9">
        <f t="shared" si="44"/>
        <v>891.9287684223749</v>
      </c>
    </row>
    <row r="401" spans="1:12">
      <c r="A401" s="2"/>
      <c r="B401" s="2"/>
      <c r="C401">
        <v>1991.125</v>
      </c>
      <c r="D401">
        <v>355.82</v>
      </c>
      <c r="E401" s="1">
        <f t="shared" si="45"/>
        <v>2145</v>
      </c>
      <c r="F401" s="4">
        <f>F400*SUM(economy!Z191:AB191)/SUM(economy!Z190:AB190)</f>
        <v>16187.542391202151</v>
      </c>
      <c r="G401" s="9">
        <f t="shared" si="43"/>
        <v>173.89055870358033</v>
      </c>
      <c r="H401" s="9">
        <f t="shared" si="43"/>
        <v>219.03760371316619</v>
      </c>
      <c r="I401" s="9">
        <f t="shared" si="43"/>
        <v>185.86502503639892</v>
      </c>
      <c r="J401" s="9">
        <f t="shared" si="43"/>
        <v>37.775818163799357</v>
      </c>
      <c r="K401" s="9">
        <f t="shared" si="43"/>
        <v>1.9751219778169951</v>
      </c>
      <c r="L401" s="9">
        <f t="shared" si="44"/>
        <v>893.5441275947619</v>
      </c>
    </row>
    <row r="402" spans="1:12">
      <c r="A402" s="2"/>
      <c r="B402" s="2"/>
      <c r="C402">
        <v>1991.2083</v>
      </c>
      <c r="D402">
        <v>357.33</v>
      </c>
      <c r="E402" s="1">
        <f t="shared" si="45"/>
        <v>2146</v>
      </c>
      <c r="F402" s="4">
        <f>F401*SUM(economy!Z192:AB192)/SUM(economy!Z191:AB191)</f>
        <v>16044.068507748194</v>
      </c>
      <c r="G402" s="9">
        <f t="shared" si="43"/>
        <v>174.87853077440488</v>
      </c>
      <c r="H402" s="9">
        <f t="shared" si="43"/>
        <v>219.95498174828489</v>
      </c>
      <c r="I402" s="9">
        <f t="shared" si="43"/>
        <v>185.80216144750761</v>
      </c>
      <c r="J402" s="9">
        <f t="shared" si="43"/>
        <v>37.517750723838795</v>
      </c>
      <c r="K402" s="9">
        <f t="shared" si="43"/>
        <v>1.9579505522371436</v>
      </c>
      <c r="L402" s="9">
        <f t="shared" si="44"/>
        <v>895.11137524627327</v>
      </c>
    </row>
    <row r="403" spans="1:12">
      <c r="A403" s="2"/>
      <c r="B403" s="2"/>
      <c r="C403">
        <v>1991.2917</v>
      </c>
      <c r="D403">
        <v>358.77</v>
      </c>
      <c r="E403" s="1">
        <f t="shared" si="45"/>
        <v>2147</v>
      </c>
      <c r="F403" s="4">
        <f>F402*SUM(economy!Z193:AB193)/SUM(economy!Z192:AB192)</f>
        <v>15900.905838439076</v>
      </c>
      <c r="G403" s="9">
        <f t="shared" si="43"/>
        <v>175.85774622323459</v>
      </c>
      <c r="H403" s="9">
        <f t="shared" si="43"/>
        <v>220.85636432285398</v>
      </c>
      <c r="I403" s="9">
        <f t="shared" si="43"/>
        <v>185.71858689059061</v>
      </c>
      <c r="J403" s="9">
        <f t="shared" si="43"/>
        <v>37.257586207714212</v>
      </c>
      <c r="K403" s="9">
        <f t="shared" si="43"/>
        <v>1.9407996930790343</v>
      </c>
      <c r="L403" s="9">
        <f t="shared" si="44"/>
        <v>896.63108333747243</v>
      </c>
    </row>
    <row r="404" spans="1:12">
      <c r="A404" s="2"/>
      <c r="B404" s="2"/>
      <c r="C404">
        <v>1991.375</v>
      </c>
      <c r="D404">
        <v>359.23</v>
      </c>
      <c r="E404" s="1">
        <f t="shared" si="45"/>
        <v>2148</v>
      </c>
      <c r="F404" s="4">
        <f>F403*SUM(economy!Z194:AB194)/SUM(economy!Z193:AB193)</f>
        <v>15758.103723755079</v>
      </c>
      <c r="G404" s="9">
        <f t="shared" si="43"/>
        <v>176.82822404435998</v>
      </c>
      <c r="H404" s="9">
        <f t="shared" si="43"/>
        <v>221.7418246628491</v>
      </c>
      <c r="I404" s="9">
        <f t="shared" si="43"/>
        <v>185.61462611619328</v>
      </c>
      <c r="J404" s="9">
        <f t="shared" si="43"/>
        <v>36.995480942275734</v>
      </c>
      <c r="K404" s="9">
        <f t="shared" si="43"/>
        <v>1.9236759190789874</v>
      </c>
      <c r="L404" s="9">
        <f t="shared" si="44"/>
        <v>898.1038316847571</v>
      </c>
    </row>
    <row r="405" spans="1:12">
      <c r="A405" s="2"/>
      <c r="B405" s="2"/>
      <c r="C405">
        <v>1991.4583</v>
      </c>
      <c r="D405">
        <v>358.23</v>
      </c>
      <c r="E405" s="1">
        <f t="shared" si="45"/>
        <v>2149</v>
      </c>
      <c r="F405" s="4">
        <f>F404*SUM(economy!Z195:AB195)/SUM(economy!Z194:AB194)</f>
        <v>15615.70947925176</v>
      </c>
      <c r="G405" s="9">
        <f t="shared" si="43"/>
        <v>177.78998624346241</v>
      </c>
      <c r="H405" s="9">
        <f t="shared" si="43"/>
        <v>222.611440425708</v>
      </c>
      <c r="I405" s="9">
        <f t="shared" si="43"/>
        <v>185.49060692851347</v>
      </c>
      <c r="J405" s="9">
        <f t="shared" si="43"/>
        <v>36.731588115048211</v>
      </c>
      <c r="K405" s="9">
        <f t="shared" si="43"/>
        <v>1.9065855005049175</v>
      </c>
      <c r="L405" s="9">
        <f t="shared" si="44"/>
        <v>899.53020721323696</v>
      </c>
    </row>
    <row r="406" spans="1:12">
      <c r="A406" s="2"/>
      <c r="B406" s="2"/>
      <c r="C406">
        <v>1991.5417</v>
      </c>
      <c r="D406">
        <v>356.3</v>
      </c>
      <c r="E406" s="1">
        <f t="shared" si="45"/>
        <v>2150</v>
      </c>
      <c r="F406" s="4">
        <f>F405*SUM(economy!Z196:AB196)/SUM(economy!Z195:AB195)</f>
        <v>15473.768423693598</v>
      </c>
      <c r="G406" s="9">
        <f t="shared" si="43"/>
        <v>178.74305771402706</v>
      </c>
      <c r="H406" s="9">
        <f t="shared" si="43"/>
        <v>223.46529349800568</v>
      </c>
      <c r="I406" s="9">
        <f t="shared" si="43"/>
        <v>185.34685984019956</v>
      </c>
      <c r="J406" s="9">
        <f t="shared" si="43"/>
        <v>36.466057715903759</v>
      </c>
      <c r="K406" s="9">
        <f t="shared" si="43"/>
        <v>1.8895344618541441</v>
      </c>
      <c r="L406" s="9">
        <f t="shared" si="44"/>
        <v>900.91080322999028</v>
      </c>
    </row>
    <row r="407" spans="1:12">
      <c r="A407" s="2"/>
      <c r="B407" s="2"/>
      <c r="C407">
        <v>1991.625</v>
      </c>
      <c r="D407">
        <v>353.97</v>
      </c>
      <c r="E407" s="1">
        <f t="shared" si="45"/>
        <v>2151</v>
      </c>
      <c r="F407" s="4">
        <f>F406*SUM(economy!Z197:AB197)/SUM(economy!Z196:AB196)</f>
        <v>15332.323908983019</v>
      </c>
      <c r="G407" s="9">
        <f t="shared" ref="G407:K422" si="46">G406*(1-G$5)+G$4*$F406*$L$4/1000</f>
        <v>179.68746611547314</v>
      </c>
      <c r="H407" s="9">
        <f t="shared" si="46"/>
        <v>224.30346979632779</v>
      </c>
      <c r="I407" s="9">
        <f t="shared" si="46"/>
        <v>185.18371773600836</v>
      </c>
      <c r="J407" s="9">
        <f t="shared" si="46"/>
        <v>36.199036485368431</v>
      </c>
      <c r="K407" s="9">
        <f t="shared" si="46"/>
        <v>1.8725285848105255</v>
      </c>
      <c r="L407" s="9">
        <f t="shared" si="44"/>
        <v>902.2462187179882</v>
      </c>
    </row>
    <row r="408" spans="1:12">
      <c r="A408" s="2"/>
      <c r="B408" s="2"/>
      <c r="C408">
        <v>1991.7083</v>
      </c>
      <c r="D408">
        <v>352.34</v>
      </c>
      <c r="E408" s="1">
        <f t="shared" si="45"/>
        <v>2152</v>
      </c>
      <c r="F408" s="4">
        <f>F407*SUM(economy!Z198:AB198)/SUM(economy!Z197:AB197)</f>
        <v>15191.417351742828</v>
      </c>
      <c r="G408" s="9">
        <f t="shared" si="46"/>
        <v>180.62324175311059</v>
      </c>
      <c r="H408" s="9">
        <f t="shared" si="46"/>
        <v>225.126059071502</v>
      </c>
      <c r="I408" s="9">
        <f t="shared" si="46"/>
        <v>185.0015155454744</v>
      </c>
      <c r="J408" s="9">
        <f t="shared" si="46"/>
        <v>35.930667869394853</v>
      </c>
      <c r="K408" s="9">
        <f t="shared" si="46"/>
        <v>1.8555734114431699</v>
      </c>
      <c r="L408" s="9">
        <f t="shared" si="44"/>
        <v>903.53705765092502</v>
      </c>
    </row>
    <row r="409" spans="1:12">
      <c r="A409" s="2"/>
      <c r="B409" s="2"/>
      <c r="C409">
        <v>1991.7917</v>
      </c>
      <c r="D409">
        <v>352.43</v>
      </c>
      <c r="E409" s="1">
        <f t="shared" si="45"/>
        <v>2153</v>
      </c>
      <c r="F409" s="4">
        <f>F408*SUM(economy!Z199:AB199)/SUM(economy!Z198:AB198)</f>
        <v>15051.088266412271</v>
      </c>
      <c r="G409" s="9">
        <f t="shared" si="46"/>
        <v>181.55041746002448</v>
      </c>
      <c r="H409" s="9">
        <f t="shared" si="46"/>
        <v>225.93315471633358</v>
      </c>
      <c r="I409" s="9">
        <f t="shared" si="46"/>
        <v>184.80058992471729</v>
      </c>
      <c r="J409" s="9">
        <f t="shared" si="46"/>
        <v>35.661091980425283</v>
      </c>
      <c r="K409" s="9">
        <f t="shared" si="46"/>
        <v>1.838674247629295</v>
      </c>
      <c r="L409" s="9">
        <f t="shared" si="44"/>
        <v>904.78392832913005</v>
      </c>
    </row>
    <row r="410" spans="1:12">
      <c r="A410" s="2"/>
      <c r="B410" s="2"/>
      <c r="C410">
        <v>1991.875</v>
      </c>
      <c r="D410">
        <v>353.89</v>
      </c>
      <c r="E410" s="1">
        <f t="shared" si="45"/>
        <v>2154</v>
      </c>
      <c r="F410" s="4">
        <f>F409*SUM(economy!Z200:AB200)/SUM(economy!Z199:AB199)</f>
        <v>14911.37429972156</v>
      </c>
      <c r="G410" s="9">
        <f t="shared" si="46"/>
        <v>182.4690284809792</v>
      </c>
      <c r="H410" s="9">
        <f t="shared" si="46"/>
        <v>226.72485357697735</v>
      </c>
      <c r="I410" s="9">
        <f t="shared" si="46"/>
        <v>184.58127894749248</v>
      </c>
      <c r="J410" s="9">
        <f t="shared" si="46"/>
        <v>35.390445564563649</v>
      </c>
      <c r="K410" s="9">
        <f t="shared" si="46"/>
        <v>1.8218361666841028</v>
      </c>
      <c r="L410" s="9">
        <f t="shared" si="44"/>
        <v>905.98744273669672</v>
      </c>
    </row>
    <row r="411" spans="1:12">
      <c r="A411" s="2"/>
      <c r="B411" s="2"/>
      <c r="C411">
        <v>1991.9583</v>
      </c>
      <c r="D411">
        <v>355.21</v>
      </c>
      <c r="E411" s="1">
        <f t="shared" si="45"/>
        <v>2155</v>
      </c>
      <c r="F411" s="4">
        <f>F410*SUM(economy!Z201:AB201)/SUM(economy!Z200:AB200)</f>
        <v>14772.311266412697</v>
      </c>
      <c r="G411" s="9">
        <f t="shared" si="46"/>
        <v>183.37911235842699</v>
      </c>
      <c r="H411" s="9">
        <f t="shared" si="46"/>
        <v>227.50125576806576</v>
      </c>
      <c r="I411" s="9">
        <f t="shared" si="46"/>
        <v>184.34392180556802</v>
      </c>
      <c r="J411" s="9">
        <f t="shared" si="46"/>
        <v>35.118861974669166</v>
      </c>
      <c r="K411" s="9">
        <f t="shared" si="46"/>
        <v>1.8050640131809326</v>
      </c>
      <c r="L411" s="9">
        <f t="shared" si="44"/>
        <v>907.14821591991085</v>
      </c>
    </row>
    <row r="412" spans="1:12">
      <c r="A412" s="2"/>
      <c r="B412" s="2"/>
      <c r="C412">
        <v>1992.0417</v>
      </c>
      <c r="D412">
        <v>356.34</v>
      </c>
      <c r="E412" s="1">
        <f t="shared" si="45"/>
        <v>2156</v>
      </c>
      <c r="F412" s="4">
        <f>F411*SUM(economy!Z202:AB202)/SUM(economy!Z201:AB201)</f>
        <v>14633.933186077942</v>
      </c>
      <c r="G412" s="9">
        <f t="shared" si="46"/>
        <v>184.2807088206963</v>
      </c>
      <c r="H412" s="9">
        <f t="shared" si="46"/>
        <v>228.26246449169946</v>
      </c>
      <c r="I412" s="9">
        <f t="shared" si="46"/>
        <v>184.08885851848967</v>
      </c>
      <c r="J412" s="9">
        <f t="shared" si="46"/>
        <v>34.846471149179663</v>
      </c>
      <c r="K412" s="9">
        <f t="shared" si="46"/>
        <v>1.7883624069453337</v>
      </c>
      <c r="L412" s="9">
        <f t="shared" si="44"/>
        <v>908.26686538701051</v>
      </c>
    </row>
    <row r="413" spans="1:12">
      <c r="A413" s="2"/>
      <c r="B413" s="2"/>
      <c r="C413">
        <v>1992.125</v>
      </c>
      <c r="D413">
        <v>357.21</v>
      </c>
      <c r="E413" s="1">
        <f t="shared" si="45"/>
        <v>2157</v>
      </c>
      <c r="F413" s="4">
        <f>F412*SUM(economy!Z203:AB203)/SUM(economy!Z202:AB202)</f>
        <v>14496.272320992628</v>
      </c>
      <c r="G413" s="9">
        <f t="shared" si="46"/>
        <v>185.17385967242876</v>
      </c>
      <c r="H413" s="9">
        <f t="shared" si="46"/>
        <v>229.00858586039493</v>
      </c>
      <c r="I413" s="9">
        <f t="shared" si="46"/>
        <v>183.81642965277609</v>
      </c>
      <c r="J413" s="9">
        <f t="shared" si="46"/>
        <v>34.573399596468413</v>
      </c>
      <c r="K413" s="9">
        <f t="shared" si="46"/>
        <v>1.7717357472071005</v>
      </c>
      <c r="L413" s="9">
        <f t="shared" si="44"/>
        <v>909.34401052927535</v>
      </c>
    </row>
    <row r="414" spans="1:12">
      <c r="A414" s="2"/>
      <c r="B414" s="2"/>
      <c r="C414">
        <v>1992.2083</v>
      </c>
      <c r="D414">
        <v>357.97</v>
      </c>
      <c r="E414" s="1">
        <f t="shared" si="45"/>
        <v>2158</v>
      </c>
      <c r="F414" s="4">
        <f>F413*SUM(economy!Z204:AB204)/SUM(economy!Z203:AB203)</f>
        <v>14359.359214821166</v>
      </c>
      <c r="G414" s="9">
        <f t="shared" si="46"/>
        <v>186.05860868732503</v>
      </c>
      <c r="H414" s="9">
        <f t="shared" si="46"/>
        <v>229.73972872407157</v>
      </c>
      <c r="I414" s="9">
        <f t="shared" si="46"/>
        <v>183.52697605056699</v>
      </c>
      <c r="J414" s="9">
        <f t="shared" si="46"/>
        <v>34.299770384535087</v>
      </c>
      <c r="K414" s="9">
        <f t="shared" si="46"/>
        <v>1.7551882168947965</v>
      </c>
      <c r="L414" s="9">
        <f t="shared" si="44"/>
        <v>910.38027206339348</v>
      </c>
    </row>
    <row r="415" spans="1:12">
      <c r="A415" s="2"/>
      <c r="B415" s="2"/>
      <c r="C415">
        <v>1992.2917</v>
      </c>
      <c r="D415">
        <v>359.22</v>
      </c>
      <c r="E415" s="1">
        <f t="shared" si="45"/>
        <v>2159</v>
      </c>
      <c r="F415" s="4">
        <f>F414*SUM(economy!Z205:AB205)/SUM(economy!Z204:AB204)</f>
        <v>14223.222732081464</v>
      </c>
      <c r="G415" s="9">
        <f t="shared" si="46"/>
        <v>186.93500150325309</v>
      </c>
      <c r="H415" s="9">
        <f t="shared" si="46"/>
        <v>230.45600450114915</v>
      </c>
      <c r="I415" s="9">
        <f t="shared" si="46"/>
        <v>183.22083856772844</v>
      </c>
      <c r="J415" s="9">
        <f t="shared" si="46"/>
        <v>34.025703135828572</v>
      </c>
      <c r="K415" s="9">
        <f t="shared" si="46"/>
        <v>1.7387237870576975</v>
      </c>
      <c r="L415" s="9">
        <f t="shared" si="44"/>
        <v>911.37627149501691</v>
      </c>
    </row>
    <row r="416" spans="1:12">
      <c r="A416" s="2"/>
      <c r="B416" s="2"/>
      <c r="C416">
        <v>1992.375</v>
      </c>
      <c r="D416">
        <v>359.71</v>
      </c>
      <c r="E416" s="1">
        <f t="shared" si="45"/>
        <v>2160</v>
      </c>
      <c r="F416" s="4">
        <f>F415*SUM(economy!Z206:AB206)/SUM(economy!Z205:AB205)</f>
        <v>14087.89009825528</v>
      </c>
      <c r="G416" s="9">
        <f t="shared" si="46"/>
        <v>187.80308551976509</v>
      </c>
      <c r="H416" s="9">
        <f t="shared" si="46"/>
        <v>231.15752701381538</v>
      </c>
      <c r="I416" s="9">
        <f t="shared" si="46"/>
        <v>182.89835782140258</v>
      </c>
      <c r="J416" s="9">
        <f t="shared" si="46"/>
        <v>33.751314026997548</v>
      </c>
      <c r="K416" s="9">
        <f t="shared" si="46"/>
        <v>1.7223462214006262</v>
      </c>
      <c r="L416" s="9">
        <f t="shared" si="44"/>
        <v>912.33263060338118</v>
      </c>
    </row>
    <row r="417" spans="1:12">
      <c r="A417" s="2"/>
      <c r="B417" s="2"/>
      <c r="C417">
        <v>1992.4583</v>
      </c>
      <c r="D417">
        <v>359.43</v>
      </c>
      <c r="E417" s="1">
        <f t="shared" si="45"/>
        <v>2161</v>
      </c>
      <c r="F417" s="4">
        <f>F416*SUM(economy!Z207:AB207)/SUM(economy!Z206:AB206)</f>
        <v>13953.386940438331</v>
      </c>
      <c r="G417" s="9">
        <f t="shared" si="46"/>
        <v>188.66290979806237</v>
      </c>
      <c r="H417" s="9">
        <f t="shared" si="46"/>
        <v>231.84441232751297</v>
      </c>
      <c r="I417" s="9">
        <f t="shared" si="46"/>
        <v>182.55987394697169</v>
      </c>
      <c r="J417" s="9">
        <f t="shared" si="46"/>
        <v>33.47671579336307</v>
      </c>
      <c r="K417" s="9">
        <f t="shared" si="46"/>
        <v>1.7060590809175835</v>
      </c>
      <c r="L417" s="9">
        <f t="shared" si="44"/>
        <v>913.24997094682772</v>
      </c>
    </row>
    <row r="418" spans="1:12">
      <c r="A418" s="2"/>
      <c r="B418" s="2"/>
      <c r="C418">
        <v>1992.5417</v>
      </c>
      <c r="D418">
        <v>357.15</v>
      </c>
      <c r="E418" s="1">
        <f t="shared" si="45"/>
        <v>2162</v>
      </c>
      <c r="F418" s="4">
        <f>F417*SUM(economy!Z208:AB208)/SUM(economy!Z207:AB207)</f>
        <v>13819.737328426996</v>
      </c>
      <c r="G418" s="9">
        <f t="shared" si="46"/>
        <v>189.51452496344123</v>
      </c>
      <c r="H418" s="9">
        <f t="shared" si="46"/>
        <v>232.51677859468523</v>
      </c>
      <c r="I418" s="9">
        <f t="shared" si="46"/>
        <v>182.20572636439158</v>
      </c>
      <c r="J418" s="9">
        <f t="shared" si="46"/>
        <v>33.202017737906814</v>
      </c>
      <c r="K418" s="9">
        <f t="shared" si="46"/>
        <v>1.6898657286106444</v>
      </c>
      <c r="L418" s="9">
        <f t="shared" si="44"/>
        <v>914.12891338903557</v>
      </c>
    </row>
    <row r="419" spans="1:12">
      <c r="A419" s="2"/>
      <c r="B419" s="2"/>
      <c r="C419">
        <v>1992.625</v>
      </c>
      <c r="D419">
        <v>354.99</v>
      </c>
      <c r="E419" s="1">
        <f t="shared" si="45"/>
        <v>2163</v>
      </c>
      <c r="F419" s="4">
        <f>F418*SUM(economy!Z209:AB209)/SUM(economy!Z208:AB208)</f>
        <v>13686.96381614325</v>
      </c>
      <c r="G419" s="9">
        <f t="shared" si="46"/>
        <v>190.35798311024664</v>
      </c>
      <c r="H419" s="9">
        <f t="shared" si="46"/>
        <v>233.17474590280935</v>
      </c>
      <c r="I419" s="9">
        <f t="shared" si="46"/>
        <v>181.83625355383401</v>
      </c>
      <c r="J419" s="9">
        <f t="shared" si="46"/>
        <v>32.927325744568222</v>
      </c>
      <c r="K419" s="9">
        <f t="shared" si="46"/>
        <v>1.6737693342810638</v>
      </c>
      <c r="L419" s="9">
        <f t="shared" si="44"/>
        <v>914.97007764573925</v>
      </c>
    </row>
    <row r="420" spans="1:12">
      <c r="A420" s="2"/>
      <c r="B420" s="2"/>
      <c r="C420">
        <v>1992.7083</v>
      </c>
      <c r="D420">
        <v>353.01</v>
      </c>
      <c r="E420" s="1">
        <f t="shared" si="45"/>
        <v>2164</v>
      </c>
      <c r="F420" s="4">
        <f>F419*SUM(economy!Z210:AB210)/SUM(economy!Z209:AB209)</f>
        <v>13555.087483305035</v>
      </c>
      <c r="G420" s="9">
        <f t="shared" si="46"/>
        <v>191.19333770935398</v>
      </c>
      <c r="H420" s="9">
        <f t="shared" si="46"/>
        <v>233.81843612673737</v>
      </c>
      <c r="I420" s="9">
        <f t="shared" si="46"/>
        <v>181.45179284056402</v>
      </c>
      <c r="J420" s="9">
        <f t="shared" si="46"/>
        <v>32.652742295644089</v>
      </c>
      <c r="K420" s="9">
        <f t="shared" si="46"/>
        <v>1.6577728793800648</v>
      </c>
      <c r="L420" s="9">
        <f t="shared" si="44"/>
        <v>915.77408185167963</v>
      </c>
    </row>
    <row r="421" spans="1:12">
      <c r="A421" s="2"/>
      <c r="B421" s="2"/>
      <c r="C421">
        <v>1992.7917</v>
      </c>
      <c r="D421">
        <v>353.41</v>
      </c>
      <c r="E421" s="1">
        <f t="shared" si="45"/>
        <v>2165</v>
      </c>
      <c r="F421" s="4">
        <f>F420*SUM(economy!Z211:AB211)/SUM(economy!Z210:AB210)</f>
        <v>13424.127977251852</v>
      </c>
      <c r="G421" s="9">
        <f t="shared" si="46"/>
        <v>192.02064351819419</v>
      </c>
      <c r="H421" s="9">
        <f t="shared" si="46"/>
        <v>234.44797278535628</v>
      </c>
      <c r="I421" s="9">
        <f t="shared" si="46"/>
        <v>181.05268018896521</v>
      </c>
      <c r="J421" s="9">
        <f t="shared" si="46"/>
        <v>32.378366493085089</v>
      </c>
      <c r="K421" s="9">
        <f t="shared" si="46"/>
        <v>1.6418791619073436</v>
      </c>
      <c r="L421" s="9">
        <f t="shared" si="44"/>
        <v>916.54154214750804</v>
      </c>
    </row>
    <row r="422" spans="1:12">
      <c r="A422" s="2"/>
      <c r="B422" s="2"/>
      <c r="C422">
        <v>1992.875</v>
      </c>
      <c r="D422">
        <v>354.42</v>
      </c>
      <c r="E422" s="1">
        <f t="shared" si="45"/>
        <v>2166</v>
      </c>
      <c r="F422" s="4">
        <f>F421*SUM(economy!Z212:AB212)/SUM(economy!Z211:AB211)</f>
        <v>13294.10355484186</v>
      </c>
      <c r="G422" s="9">
        <f t="shared" si="46"/>
        <v>192.83995649333164</v>
      </c>
      <c r="H422" s="9">
        <f t="shared" si="46"/>
        <v>235.06348090256949</v>
      </c>
      <c r="I422" s="9">
        <f t="shared" si="46"/>
        <v>180.63925000561323</v>
      </c>
      <c r="J422" s="9">
        <f t="shared" si="46"/>
        <v>32.104294083484781</v>
      </c>
      <c r="K422" s="9">
        <f t="shared" si="46"/>
        <v>1.6260908013458075</v>
      </c>
      <c r="L422" s="9">
        <f t="shared" si="44"/>
        <v>917.27307228634493</v>
      </c>
    </row>
    <row r="423" spans="1:12">
      <c r="A423" s="2"/>
      <c r="B423" s="2"/>
      <c r="C423">
        <v>1992.9583</v>
      </c>
      <c r="D423">
        <v>355.68</v>
      </c>
      <c r="E423" s="1">
        <f t="shared" si="45"/>
        <v>2167</v>
      </c>
      <c r="F423" s="4">
        <f>F422*SUM(economy!Z213:AB213)/SUM(economy!Z212:AB212)</f>
        <v>13165.031124339504</v>
      </c>
      <c r="G423" s="9">
        <f t="shared" ref="G423:K438" si="47">G422*(1-G$5)+G$4*$F422*$L$4/1000</f>
        <v>193.65133370559897</v>
      </c>
      <c r="H423" s="9">
        <f t="shared" si="47"/>
        <v>235.66508687259491</v>
      </c>
      <c r="I423" s="9">
        <f t="shared" si="47"/>
        <v>180.21183495128713</v>
      </c>
      <c r="J423" s="9">
        <f t="shared" si="47"/>
        <v>31.830617486558573</v>
      </c>
      <c r="K423" s="9">
        <f t="shared" si="47"/>
        <v>1.6104102436216432</v>
      </c>
      <c r="L423" s="9">
        <f t="shared" si="44"/>
        <v>917.96928325966121</v>
      </c>
    </row>
    <row r="424" spans="1:12">
      <c r="A424" s="2"/>
      <c r="B424" s="2"/>
      <c r="C424">
        <v>1993.0417</v>
      </c>
      <c r="D424">
        <v>357.1</v>
      </c>
      <c r="E424" s="1">
        <f t="shared" si="45"/>
        <v>2168</v>
      </c>
      <c r="F424" s="4">
        <f>F423*SUM(economy!Z214:AB214)/SUM(economy!Z213:AB213)</f>
        <v>13036.926287218534</v>
      </c>
      <c r="G424" s="9">
        <f t="shared" si="47"/>
        <v>194.45483325778872</v>
      </c>
      <c r="H424" s="9">
        <f t="shared" si="47"/>
        <v>236.25291832956663</v>
      </c>
      <c r="I424" s="9">
        <f t="shared" si="47"/>
        <v>179.77076576179681</v>
      </c>
      <c r="J424" s="9">
        <f t="shared" si="47"/>
        <v>31.557425826912162</v>
      </c>
      <c r="K424" s="9">
        <f t="shared" si="47"/>
        <v>1.5948397660793066</v>
      </c>
      <c r="L424" s="9">
        <f t="shared" si="44"/>
        <v>918.6307829421437</v>
      </c>
    </row>
    <row r="425" spans="1:12">
      <c r="A425" s="2"/>
      <c r="B425" s="2"/>
      <c r="C425">
        <v>1993.125</v>
      </c>
      <c r="D425">
        <v>357.42</v>
      </c>
      <c r="E425" s="1">
        <f t="shared" si="45"/>
        <v>2169</v>
      </c>
      <c r="F425" s="4">
        <f>F424*SUM(economy!Z215:AB215)/SUM(economy!Z214:AB214)</f>
        <v>12909.8033798085</v>
      </c>
      <c r="G425" s="9">
        <f t="shared" si="47"/>
        <v>195.25051420489595</v>
      </c>
      <c r="H425" s="9">
        <f t="shared" si="47"/>
        <v>236.82710402142052</v>
      </c>
      <c r="I425" s="9">
        <f t="shared" si="47"/>
        <v>179.3163710774958</v>
      </c>
      <c r="J425" s="9">
        <f t="shared" si="47"/>
        <v>31.284804968901611</v>
      </c>
      <c r="K425" s="9">
        <f t="shared" si="47"/>
        <v>1.5793814824615886</v>
      </c>
      <c r="L425" s="9">
        <f t="shared" si="44"/>
        <v>919.25817575517556</v>
      </c>
    </row>
    <row r="426" spans="1:12">
      <c r="A426" s="2"/>
      <c r="B426" s="2"/>
      <c r="C426">
        <v>1993.2083</v>
      </c>
      <c r="D426">
        <v>358.59</v>
      </c>
      <c r="E426" s="1">
        <f t="shared" si="45"/>
        <v>2170</v>
      </c>
      <c r="F426" s="4">
        <f>F425*SUM(economy!Z216:AB216)/SUM(economy!Z215:AB215)</f>
        <v>12783.675514717786</v>
      </c>
      <c r="G426" s="9">
        <f t="shared" si="47"/>
        <v>196.03843647690303</v>
      </c>
      <c r="H426" s="9">
        <f t="shared" si="47"/>
        <v>237.3877736880373</v>
      </c>
      <c r="I426" s="9">
        <f t="shared" si="47"/>
        <v>178.84897728133922</v>
      </c>
      <c r="J426" s="9">
        <f t="shared" si="47"/>
        <v>31.012837554390053</v>
      </c>
      <c r="K426" s="9">
        <f t="shared" si="47"/>
        <v>1.5640373478854146</v>
      </c>
      <c r="L426" s="9">
        <f t="shared" si="44"/>
        <v>919.85206234855514</v>
      </c>
    </row>
    <row r="427" spans="1:12">
      <c r="A427" s="2"/>
      <c r="B427" s="2"/>
      <c r="C427">
        <v>1993.2917</v>
      </c>
      <c r="D427">
        <v>359.39</v>
      </c>
      <c r="E427" s="1">
        <f t="shared" si="45"/>
        <v>2171</v>
      </c>
      <c r="F427" s="4">
        <f>F426*SUM(economy!Z217:AB217)/SUM(economy!Z216:AB216)</f>
        <v>12658.554621970308</v>
      </c>
      <c r="G427" s="9">
        <f t="shared" si="47"/>
        <v>196.81866080409239</v>
      </c>
      <c r="H427" s="9">
        <f t="shared" si="47"/>
        <v>237.93505794361019</v>
      </c>
      <c r="I427" s="9">
        <f t="shared" si="47"/>
        <v>178.36890834533841</v>
      </c>
      <c r="J427" s="9">
        <f t="shared" si="47"/>
        <v>30.741603043209338</v>
      </c>
      <c r="K427" s="9">
        <f t="shared" si="47"/>
        <v>1.54880916380456</v>
      </c>
      <c r="L427" s="9">
        <f t="shared" si="44"/>
        <v>920.41303930005495</v>
      </c>
    </row>
    <row r="428" spans="1:12">
      <c r="A428" s="2"/>
      <c r="B428" s="2"/>
      <c r="C428">
        <v>1993.375</v>
      </c>
      <c r="D428">
        <v>360.3</v>
      </c>
      <c r="E428" s="1">
        <f t="shared" si="45"/>
        <v>2172</v>
      </c>
      <c r="F428" s="4">
        <f>F427*SUM(economy!Z218:AB218)/SUM(economy!Z217:AB217)</f>
        <v>12534.451489797088</v>
      </c>
      <c r="G428" s="9">
        <f t="shared" si="47"/>
        <v>197.59124864486992</v>
      </c>
      <c r="H428" s="9">
        <f t="shared" si="47"/>
        <v>238.46908816319893</v>
      </c>
      <c r="I428" s="9">
        <f t="shared" si="47"/>
        <v>177.87648568525694</v>
      </c>
      <c r="J428" s="9">
        <f t="shared" si="47"/>
        <v>30.471177756138481</v>
      </c>
      <c r="K428" s="9">
        <f t="shared" si="47"/>
        <v>1.5336985829509908</v>
      </c>
      <c r="L428" s="9">
        <f t="shared" si="44"/>
        <v>920.94169883241534</v>
      </c>
    </row>
    <row r="429" spans="1:12">
      <c r="A429" s="2"/>
      <c r="B429" s="2"/>
      <c r="C429">
        <v>1993.4583</v>
      </c>
      <c r="D429">
        <v>359.64</v>
      </c>
      <c r="E429" s="1">
        <f t="shared" si="45"/>
        <v>2173</v>
      </c>
      <c r="F429" s="4">
        <f>F428*SUM(economy!Z219:AB219)/SUM(economy!Z218:AB218)</f>
        <v>12411.375805028021</v>
      </c>
      <c r="G429" s="9">
        <f t="shared" si="47"/>
        <v>198.3562621160782</v>
      </c>
      <c r="H429" s="9">
        <f t="shared" si="47"/>
        <v>238.98999637342598</v>
      </c>
      <c r="I429" s="9">
        <f t="shared" si="47"/>
        <v>177.37202802338518</v>
      </c>
      <c r="J429" s="9">
        <f t="shared" si="47"/>
        <v>30.201634920214623</v>
      </c>
      <c r="K429" s="9">
        <f t="shared" si="47"/>
        <v>1.5187071142470363</v>
      </c>
      <c r="L429" s="9">
        <f t="shared" si="44"/>
        <v>921.43862854735096</v>
      </c>
    </row>
    <row r="430" spans="1:12">
      <c r="A430" s="2"/>
      <c r="B430" s="2"/>
      <c r="C430">
        <v>1993.5417</v>
      </c>
      <c r="D430">
        <v>357.45</v>
      </c>
      <c r="E430" s="1">
        <f t="shared" si="45"/>
        <v>2174</v>
      </c>
      <c r="F430" s="4">
        <f>F429*SUM(economy!Z220:AB220)/SUM(economy!Z219:AB219)</f>
        <v>12289.336193032761</v>
      </c>
      <c r="G430" s="9">
        <f t="shared" si="47"/>
        <v>199.11376392577475</v>
      </c>
      <c r="H430" s="9">
        <f t="shared" si="47"/>
        <v>239.4979151472661</v>
      </c>
      <c r="I430" s="9">
        <f t="shared" si="47"/>
        <v>176.85585125922495</v>
      </c>
      <c r="J430" s="9">
        <f t="shared" si="47"/>
        <v>29.933044716196374</v>
      </c>
      <c r="K430" s="9">
        <f t="shared" si="47"/>
        <v>1.5038361276810985</v>
      </c>
      <c r="L430" s="9">
        <f t="shared" si="44"/>
        <v>921.9044111761433</v>
      </c>
    </row>
    <row r="431" spans="1:12">
      <c r="A431" s="2"/>
      <c r="B431" s="2"/>
      <c r="C431">
        <v>1993.625</v>
      </c>
      <c r="D431">
        <v>355.76</v>
      </c>
      <c r="E431" s="1">
        <f t="shared" si="45"/>
        <v>2175</v>
      </c>
      <c r="F431" s="4">
        <f>F430*SUM(economy!Z221:AB221)/SUM(economy!Z220:AB220)</f>
        <v>12168.340257164422</v>
      </c>
      <c r="G431" s="9">
        <f t="shared" si="47"/>
        <v>199.86381730844812</v>
      </c>
      <c r="H431" s="9">
        <f t="shared" si="47"/>
        <v>239.9929775028757</v>
      </c>
      <c r="I431" s="9">
        <f t="shared" si="47"/>
        <v>176.32826834791058</v>
      </c>
      <c r="J431" s="9">
        <f t="shared" si="47"/>
        <v>29.665474328003555</v>
      </c>
      <c r="K431" s="9">
        <f t="shared" si="47"/>
        <v>1.4890868591400785</v>
      </c>
      <c r="L431" s="9">
        <f t="shared" si="44"/>
        <v>922.33962434637817</v>
      </c>
    </row>
    <row r="432" spans="1:12">
      <c r="A432" s="2"/>
      <c r="B432" s="2"/>
      <c r="C432">
        <v>1993.7083</v>
      </c>
      <c r="D432">
        <v>354.14</v>
      </c>
      <c r="E432" s="1">
        <f t="shared" si="45"/>
        <v>2176</v>
      </c>
      <c r="F432" s="4">
        <f>F431*SUM(economy!Z222:AB222)/SUM(economy!Z221:AB221)</f>
        <v>12048.394617662372</v>
      </c>
      <c r="G432" s="9">
        <f t="shared" si="47"/>
        <v>200.60648596264124</v>
      </c>
      <c r="H432" s="9">
        <f t="shared" si="47"/>
        <v>240.47531680640409</v>
      </c>
      <c r="I432" s="9">
        <f t="shared" si="47"/>
        <v>175.78958918618764</v>
      </c>
      <c r="J432" s="9">
        <f t="shared" si="47"/>
        <v>29.398987993962205</v>
      </c>
      <c r="K432" s="9">
        <f t="shared" si="47"/>
        <v>1.4744604151922096</v>
      </c>
      <c r="L432" s="9">
        <f t="shared" si="44"/>
        <v>922.74484036438741</v>
      </c>
    </row>
    <row r="433" spans="1:12">
      <c r="A433" s="2"/>
      <c r="B433" s="2"/>
      <c r="C433">
        <v>1993.7917</v>
      </c>
      <c r="D433">
        <v>354.23</v>
      </c>
      <c r="E433" s="1">
        <f t="shared" si="45"/>
        <v>2177</v>
      </c>
      <c r="F433" s="4">
        <f>F432*SUM(economy!Z223:AB223)/SUM(economy!Z222:AB222)</f>
        <v>11929.504949974882</v>
      </c>
      <c r="G433" s="9">
        <f t="shared" si="47"/>
        <v>201.34183399094928</v>
      </c>
      <c r="H433" s="9">
        <f t="shared" si="47"/>
        <v>240.94506667872511</v>
      </c>
      <c r="I433" s="9">
        <f t="shared" si="47"/>
        <v>175.24012050576667</v>
      </c>
      <c r="J433" s="9">
        <f t="shared" si="47"/>
        <v>29.133647059688162</v>
      </c>
      <c r="K433" s="9">
        <f t="shared" si="47"/>
        <v>1.4599577778144113</v>
      </c>
      <c r="L433" s="9">
        <f t="shared" si="44"/>
        <v>923.12062601294372</v>
      </c>
    </row>
    <row r="434" spans="1:12">
      <c r="A434" s="2"/>
      <c r="B434" s="2"/>
      <c r="C434">
        <v>1993.875</v>
      </c>
      <c r="D434">
        <v>355.53</v>
      </c>
      <c r="E434" s="1">
        <f t="shared" si="45"/>
        <v>2178</v>
      </c>
      <c r="F434" s="4">
        <f>F433*SUM(economy!Z224:AB224)/SUM(economy!Z223:AB223)</f>
        <v>11811.676022465372</v>
      </c>
      <c r="G434" s="9">
        <f t="shared" si="47"/>
        <v>202.06992584235621</v>
      </c>
      <c r="H434" s="9">
        <f t="shared" si="47"/>
        <v>241.40236090602346</v>
      </c>
      <c r="I434" s="9">
        <f t="shared" si="47"/>
        <v>174.68016577386578</v>
      </c>
      <c r="J434" s="9">
        <f t="shared" si="47"/>
        <v>28.869510032447508</v>
      </c>
      <c r="K434" s="9">
        <f t="shared" si="47"/>
        <v>1.4455798090587635</v>
      </c>
      <c r="L434" s="9">
        <f t="shared" si="44"/>
        <v>923.46754236375182</v>
      </c>
    </row>
    <row r="435" spans="1:12">
      <c r="A435" s="2"/>
      <c r="B435" s="2"/>
      <c r="C435">
        <v>1993.9583</v>
      </c>
      <c r="D435">
        <v>357.03</v>
      </c>
      <c r="E435" s="1">
        <f t="shared" si="45"/>
        <v>2179</v>
      </c>
      <c r="F435" s="4">
        <f>F434*SUM(economy!Z225:AB225)/SUM(economy!Z224:AB224)</f>
        <v>11694.911733469942</v>
      </c>
      <c r="G435" s="9">
        <f t="shared" si="47"/>
        <v>202.79082625687289</v>
      </c>
      <c r="H435" s="9">
        <f t="shared" si="47"/>
        <v>241.84733335416774</v>
      </c>
      <c r="I435" s="9">
        <f t="shared" si="47"/>
        <v>174.11002510075303</v>
      </c>
      <c r="J435" s="9">
        <f t="shared" si="47"/>
        <v>28.606632636837222</v>
      </c>
      <c r="K435" s="9">
        <f t="shared" si="47"/>
        <v>1.4313272556531098</v>
      </c>
      <c r="L435" s="9">
        <f t="shared" si="44"/>
        <v>923.786144604284</v>
      </c>
    </row>
    <row r="436" spans="1:12">
      <c r="A436" s="2"/>
      <c r="B436" s="2"/>
      <c r="C436">
        <v>1994.0417</v>
      </c>
      <c r="D436">
        <v>358.36</v>
      </c>
      <c r="E436" s="1">
        <f t="shared" si="45"/>
        <v>2180</v>
      </c>
      <c r="F436" s="4">
        <f>F435*SUM(economy!Z226:AB226)/SUM(economy!Z225:AB225)</f>
        <v>11579.215147676381</v>
      </c>
      <c r="G436" s="9">
        <f t="shared" si="47"/>
        <v>203.50460021243677</v>
      </c>
      <c r="H436" s="9">
        <f t="shared" si="47"/>
        <v>242.28011788679851</v>
      </c>
      <c r="I436" s="9">
        <f t="shared" si="47"/>
        <v>173.52999515409715</v>
      </c>
      <c r="J436" s="9">
        <f t="shared" si="47"/>
        <v>28.345067871634438</v>
      </c>
      <c r="K436" s="9">
        <f t="shared" si="47"/>
        <v>1.4172007535312563</v>
      </c>
      <c r="L436" s="9">
        <f t="shared" si="44"/>
        <v>924.07698187849815</v>
      </c>
    </row>
    <row r="437" spans="1:12">
      <c r="A437" s="2"/>
      <c r="B437" s="2"/>
      <c r="C437">
        <v>1994.125</v>
      </c>
      <c r="D437">
        <v>359.04</v>
      </c>
      <c r="E437" s="1">
        <f t="shared" si="45"/>
        <v>2181</v>
      </c>
      <c r="F437" s="4">
        <f>F436*SUM(economy!Z227:AB227)/SUM(economy!Z226:AB226)</f>
        <v>11464.588531798841</v>
      </c>
      <c r="G437" s="9">
        <f t="shared" si="47"/>
        <v>204.21131287403205</v>
      </c>
      <c r="H437" s="9">
        <f t="shared" si="47"/>
        <v>242.70084828705748</v>
      </c>
      <c r="I437" s="9">
        <f t="shared" si="47"/>
        <v>172.94036907993325</v>
      </c>
      <c r="J437" s="9">
        <f t="shared" si="47"/>
        <v>28.08486606766791</v>
      </c>
      <c r="K437" s="9">
        <f t="shared" si="47"/>
        <v>1.4032008322886096</v>
      </c>
      <c r="L437" s="9">
        <f t="shared" si="44"/>
        <v>924.3405971409793</v>
      </c>
    </row>
    <row r="438" spans="1:12">
      <c r="A438" s="2"/>
      <c r="B438" s="2"/>
      <c r="C438">
        <v>1994.2083</v>
      </c>
      <c r="D438">
        <v>360.11</v>
      </c>
      <c r="E438" s="1">
        <f t="shared" si="45"/>
        <v>2182</v>
      </c>
      <c r="F438" s="4">
        <f>F437*SUM(economy!Z228:AB228)/SUM(economy!Z227:AB227)</f>
        <v>11351.033389524515</v>
      </c>
      <c r="G438" s="9">
        <f t="shared" si="47"/>
        <v>204.91102954498692</v>
      </c>
      <c r="H438" s="9">
        <f t="shared" si="47"/>
        <v>243.10965818288201</v>
      </c>
      <c r="I438" s="9">
        <f t="shared" si="47"/>
        <v>172.34143643004904</v>
      </c>
      <c r="J438" s="9">
        <f t="shared" si="47"/>
        <v>27.826074946570639</v>
      </c>
      <c r="K438" s="9">
        <f t="shared" si="47"/>
        <v>1.3893279195595261</v>
      </c>
      <c r="L438" s="9">
        <f t="shared" si="44"/>
        <v>924.57752702404809</v>
      </c>
    </row>
    <row r="439" spans="1:12">
      <c r="A439" s="2"/>
      <c r="B439" s="2"/>
      <c r="C439">
        <v>1994.2917</v>
      </c>
      <c r="D439">
        <v>361.36</v>
      </c>
      <c r="E439" s="1">
        <f t="shared" si="45"/>
        <v>2183</v>
      </c>
      <c r="F439" s="4">
        <f>F438*SUM(economy!Z229:AB229)/SUM(economy!Z228:AB228)</f>
        <v>11238.550495712405</v>
      </c>
      <c r="G439" s="9">
        <f t="shared" ref="G439:K454" si="48">G438*(1-G$5)+G$4*$F438*$L$4/1000</f>
        <v>205.60381562040391</v>
      </c>
      <c r="H439" s="9">
        <f t="shared" si="48"/>
        <v>243.50668097578628</v>
      </c>
      <c r="I439" s="9">
        <f t="shared" si="48"/>
        <v>171.73348309559589</v>
      </c>
      <c r="J439" s="9">
        <f t="shared" si="48"/>
        <v>27.568739680277872</v>
      </c>
      <c r="K439" s="9">
        <f t="shared" si="48"/>
        <v>1.3755823453129961</v>
      </c>
      <c r="L439" s="9">
        <f t="shared" si="44"/>
        <v>924.78830171737684</v>
      </c>
    </row>
    <row r="440" spans="1:12">
      <c r="A440" s="2"/>
      <c r="B440" s="2"/>
      <c r="C440">
        <v>1994.375</v>
      </c>
      <c r="D440">
        <v>361.78</v>
      </c>
      <c r="E440" s="1">
        <f t="shared" si="45"/>
        <v>2184</v>
      </c>
      <c r="F440" s="4">
        <f>F439*SUM(economy!Z230:AB230)/SUM(economy!Z229:AB229)</f>
        <v>11127.13992982633</v>
      </c>
      <c r="G440" s="9">
        <f t="shared" si="48"/>
        <v>206.28973654267745</v>
      </c>
      <c r="H440" s="9">
        <f t="shared" si="48"/>
        <v>243.89204977304968</v>
      </c>
      <c r="I440" s="9">
        <f t="shared" si="48"/>
        <v>171.11679124672872</v>
      </c>
      <c r="J440" s="9">
        <f t="shared" si="48"/>
        <v>27.312902951140099</v>
      </c>
      <c r="K440" s="9">
        <f t="shared" si="48"/>
        <v>1.361964346063687</v>
      </c>
      <c r="L440" s="9">
        <f t="shared" si="44"/>
        <v>924.97344485965971</v>
      </c>
    </row>
    <row r="441" spans="1:12">
      <c r="A441" s="2"/>
      <c r="B441" s="2"/>
      <c r="C441">
        <v>1994.4583</v>
      </c>
      <c r="D441">
        <v>360.94</v>
      </c>
      <c r="E441" s="1">
        <f t="shared" si="45"/>
        <v>2185</v>
      </c>
      <c r="F441" s="4">
        <f>F440*SUM(economy!Z231:AB231)/SUM(economy!Z230:AB230)</f>
        <v>11016.801108587189</v>
      </c>
      <c r="G441" s="9">
        <f t="shared" si="48"/>
        <v>206.96885775905182</v>
      </c>
      <c r="H441" s="9">
        <f t="shared" si="48"/>
        <v>244.26589732323077</v>
      </c>
      <c r="I441" s="9">
        <f t="shared" si="48"/>
        <v>170.49163927807913</v>
      </c>
      <c r="J441" s="9">
        <f t="shared" si="48"/>
        <v>27.058605012526051</v>
      </c>
      <c r="K441" s="9">
        <f t="shared" si="48"/>
        <v>1.3484740689956911</v>
      </c>
      <c r="L441" s="9">
        <f t="shared" si="44"/>
        <v>925.13347344188344</v>
      </c>
    </row>
    <row r="442" spans="1:12">
      <c r="A442" s="2"/>
      <c r="B442" s="2"/>
      <c r="C442">
        <v>1994.5417</v>
      </c>
      <c r="D442">
        <v>359.51</v>
      </c>
      <c r="E442" s="1">
        <f t="shared" si="45"/>
        <v>2186</v>
      </c>
      <c r="F442" s="4">
        <f>F441*SUM(economy!Z232:AB232)/SUM(economy!Z231:AB231)</f>
        <v>10907.532817832289</v>
      </c>
      <c r="G442" s="9">
        <f t="shared" si="48"/>
        <v>207.64124468117217</v>
      </c>
      <c r="H442" s="9">
        <f t="shared" si="48"/>
        <v>244.62835595492496</v>
      </c>
      <c r="I442" s="9">
        <f t="shared" si="48"/>
        <v>169.85830175986572</v>
      </c>
      <c r="J442" s="9">
        <f t="shared" si="48"/>
        <v>26.805883749796074</v>
      </c>
      <c r="K442" s="9">
        <f t="shared" si="48"/>
        <v>1.3351115759966778</v>
      </c>
      <c r="L442" s="9">
        <f t="shared" si="44"/>
        <v>925.26889772175571</v>
      </c>
    </row>
    <row r="443" spans="1:12">
      <c r="A443" s="2"/>
      <c r="B443" s="2"/>
      <c r="C443">
        <v>1994.625</v>
      </c>
      <c r="D443">
        <v>357.59</v>
      </c>
      <c r="E443" s="1">
        <f t="shared" si="45"/>
        <v>2187</v>
      </c>
      <c r="F443" s="4">
        <f>F442*SUM(economy!Z233:AB233)/SUM(economy!Z232:AB232)</f>
        <v>10799.333243571356</v>
      </c>
      <c r="G443" s="9">
        <f t="shared" si="48"/>
        <v>208.30696264657976</v>
      </c>
      <c r="H443" s="9">
        <f t="shared" si="48"/>
        <v>244.97955751868184</v>
      </c>
      <c r="I443" s="9">
        <f t="shared" si="48"/>
        <v>169.21704939444706</v>
      </c>
      <c r="J443" s="9">
        <f t="shared" si="48"/>
        <v>26.554774741531613</v>
      </c>
      <c r="K443" s="9">
        <f t="shared" si="48"/>
        <v>1.321876847600473</v>
      </c>
      <c r="L443" s="9">
        <f t="shared" si="44"/>
        <v>925.38022114884075</v>
      </c>
    </row>
    <row r="444" spans="1:12">
      <c r="A444" s="2"/>
      <c r="B444" s="2"/>
      <c r="C444">
        <v>1994.7083</v>
      </c>
      <c r="D444">
        <v>355.86</v>
      </c>
      <c r="E444" s="1">
        <f t="shared" si="45"/>
        <v>2188</v>
      </c>
      <c r="F444" s="4">
        <f>F443*SUM(economy!Z234:AB234)/SUM(economy!Z233:AB233)</f>
        <v>10692.200002231664</v>
      </c>
      <c r="G444" s="9">
        <f t="shared" si="48"/>
        <v>208.9660768821029</v>
      </c>
      <c r="H444" s="9">
        <f t="shared" si="48"/>
        <v>245.31963333199846</v>
      </c>
      <c r="I444" s="9">
        <f t="shared" si="48"/>
        <v>168.56814897812359</v>
      </c>
      <c r="J444" s="9">
        <f t="shared" si="48"/>
        <v>26.305311320911965</v>
      </c>
      <c r="K444" s="9">
        <f t="shared" si="48"/>
        <v>1.3087697868363821</v>
      </c>
      <c r="L444" s="9">
        <f t="shared" si="44"/>
        <v>925.46794029997329</v>
      </c>
    </row>
    <row r="445" spans="1:12">
      <c r="C445">
        <v>1994.7917</v>
      </c>
      <c r="D445">
        <v>356.21</v>
      </c>
      <c r="E445" s="1">
        <f t="shared" si="45"/>
        <v>2189</v>
      </c>
      <c r="F445" s="4">
        <f>F444*SUM(economy!Z235:AB235)/SUM(economy!Z234:AB234)</f>
        <v>10586.130170086415</v>
      </c>
      <c r="G445" s="9">
        <f t="shared" si="48"/>
        <v>209.61865246909358</v>
      </c>
      <c r="H445" s="9">
        <f t="shared" si="48"/>
        <v>245.64871412730383</v>
      </c>
      <c r="I445" s="9">
        <f t="shared" si="48"/>
        <v>167.91186336799609</v>
      </c>
      <c r="J445" s="9">
        <f t="shared" si="48"/>
        <v>26.057524637134623</v>
      </c>
      <c r="K445" s="9">
        <f t="shared" si="48"/>
        <v>1.2957902229838836</v>
      </c>
      <c r="L445" s="9">
        <f t="shared" si="44"/>
        <v>925.532544824512</v>
      </c>
    </row>
    <row r="446" spans="1:12">
      <c r="C446">
        <v>1994.875</v>
      </c>
      <c r="D446">
        <v>357.65</v>
      </c>
      <c r="E446" s="1">
        <f t="shared" si="45"/>
        <v>2190</v>
      </c>
      <c r="F446" s="4">
        <f>F445*SUM(economy!Z236:AB236)/SUM(economy!Z235:AB235)</f>
        <v>10481.120311862856</v>
      </c>
      <c r="G446" s="9">
        <f t="shared" si="48"/>
        <v>210.26475431046035</v>
      </c>
      <c r="H446" s="9">
        <f t="shared" si="48"/>
        <v>245.96693000284984</v>
      </c>
      <c r="I446" s="9">
        <f t="shared" si="48"/>
        <v>167.24845145369005</v>
      </c>
      <c r="J446" s="9">
        <f t="shared" si="48"/>
        <v>25.811443716780939</v>
      </c>
      <c r="K446" s="9">
        <f t="shared" si="48"/>
        <v>1.2829379152315772</v>
      </c>
      <c r="L446" s="9">
        <f t="shared" si="44"/>
        <v>925.57451739901285</v>
      </c>
    </row>
    <row r="447" spans="1:12">
      <c r="C447">
        <v>1994.9583</v>
      </c>
      <c r="D447">
        <v>359.1</v>
      </c>
      <c r="E447" s="1">
        <f t="shared" si="45"/>
        <v>2191</v>
      </c>
      <c r="F447" s="4">
        <f>F446*SUM(economy!Z237:AB237)/SUM(economy!Z236:AB236)</f>
        <v>10377.166508528144</v>
      </c>
      <c r="G447" s="9">
        <f t="shared" si="48"/>
        <v>210.90444709944728</v>
      </c>
      <c r="H447" s="9">
        <f t="shared" si="48"/>
        <v>246.27441037642336</v>
      </c>
      <c r="I447" s="9">
        <f t="shared" si="48"/>
        <v>166.57816813375769</v>
      </c>
      <c r="J447" s="9">
        <f t="shared" si="48"/>
        <v>25.567095525033896</v>
      </c>
      <c r="K447" s="9">
        <f t="shared" si="48"/>
        <v>1.2702125562395552</v>
      </c>
      <c r="L447" s="9">
        <f t="shared" si="44"/>
        <v>925.59433369090175</v>
      </c>
    </row>
    <row r="448" spans="1:12">
      <c r="C448">
        <v>1995.0417</v>
      </c>
      <c r="D448">
        <v>360.04</v>
      </c>
      <c r="E448" s="1">
        <f t="shared" si="45"/>
        <v>2192</v>
      </c>
      <c r="F448" s="4">
        <f>F447*SUM(economy!Z238:AB238)/SUM(economy!Z237:AB237)</f>
        <v>10274.26438425318</v>
      </c>
      <c r="G448" s="9">
        <f t="shared" si="48"/>
        <v>211.53779529010862</v>
      </c>
      <c r="H448" s="9">
        <f t="shared" si="48"/>
        <v>246.57128394179477</v>
      </c>
      <c r="I448" s="9">
        <f t="shared" si="48"/>
        <v>165.90126429657093</v>
      </c>
      <c r="J448" s="9">
        <f t="shared" si="48"/>
        <v>25.324505026659967</v>
      </c>
      <c r="K448" s="9">
        <f t="shared" si="48"/>
        <v>1.257613775604588</v>
      </c>
      <c r="L448" s="9">
        <f t="shared" si="44"/>
        <v>925.59246233073884</v>
      </c>
    </row>
    <row r="449" spans="3:12">
      <c r="C449">
        <v>1995.125</v>
      </c>
      <c r="D449">
        <v>361</v>
      </c>
      <c r="E449" s="1">
        <f t="shared" si="45"/>
        <v>2193</v>
      </c>
      <c r="F449" s="4">
        <f>F448*SUM(economy!Z239:AB239)/SUM(economy!Z238:AB238)</f>
        <v>10172.40913255592</v>
      </c>
      <c r="G449" s="9">
        <f t="shared" si="48"/>
        <v>212.16486306942923</v>
      </c>
      <c r="H449" s="9">
        <f t="shared" si="48"/>
        <v>246.85767862781807</v>
      </c>
      <c r="I449" s="9">
        <f t="shared" si="48"/>
        <v>165.21798680552192</v>
      </c>
      <c r="J449" s="9">
        <f t="shared" si="48"/>
        <v>25.083695246672036</v>
      </c>
      <c r="K449" s="9">
        <f t="shared" si="48"/>
        <v>1.2451411432277748</v>
      </c>
      <c r="L449" s="9">
        <f t="shared" si="44"/>
        <v>925.56936489266911</v>
      </c>
    </row>
    <row r="450" spans="3:12">
      <c r="C450">
        <v>1995.2083</v>
      </c>
      <c r="D450">
        <v>361.98</v>
      </c>
      <c r="E450" s="1">
        <f t="shared" si="45"/>
        <v>2194</v>
      </c>
      <c r="F450" s="4">
        <f>F449*SUM(economy!Z240:AB240)/SUM(economy!Z239:AB239)</f>
        <v>10071.595541627341</v>
      </c>
      <c r="G450" s="9">
        <f t="shared" si="48"/>
        <v>212.78571433104062</v>
      </c>
      <c r="H450" s="9">
        <f t="shared" si="48"/>
        <v>247.13372156009828</v>
      </c>
      <c r="I450" s="9">
        <f t="shared" si="48"/>
        <v>164.52857848834972</v>
      </c>
      <c r="J450" s="9">
        <f t="shared" si="48"/>
        <v>24.84468733059531</v>
      </c>
      <c r="K450" s="9">
        <f t="shared" si="48"/>
        <v>1.2327941725845113</v>
      </c>
      <c r="L450" s="9">
        <f t="shared" si="44"/>
        <v>925.52549588266845</v>
      </c>
    </row>
    <row r="451" spans="3:12">
      <c r="C451">
        <v>1995.2917</v>
      </c>
      <c r="D451">
        <v>363.44</v>
      </c>
      <c r="E451" s="1">
        <f t="shared" si="45"/>
        <v>2195</v>
      </c>
      <c r="F451" s="4">
        <f>F450*SUM(economy!Z241:AB241)/SUM(economy!Z240:AB240)</f>
        <v>9971.8180188448841</v>
      </c>
      <c r="G451" s="9">
        <f t="shared" si="48"/>
        <v>213.40041265048268</v>
      </c>
      <c r="H451" s="9">
        <f t="shared" si="48"/>
        <v>247.39953902514233</v>
      </c>
      <c r="I451" s="9">
        <f t="shared" si="48"/>
        <v>163.83327813041512</v>
      </c>
      <c r="J451" s="9">
        <f t="shared" si="48"/>
        <v>24.607500604262942</v>
      </c>
      <c r="K451" s="9">
        <f t="shared" si="48"/>
        <v>1.2205723238968387</v>
      </c>
      <c r="L451" s="9">
        <f t="shared" si="44"/>
        <v>925.46130273419988</v>
      </c>
    </row>
    <row r="452" spans="3:12">
      <c r="C452">
        <v>1995.375</v>
      </c>
      <c r="D452">
        <v>363.83</v>
      </c>
      <c r="E452" s="1">
        <f t="shared" si="45"/>
        <v>2196</v>
      </c>
      <c r="F452" s="4">
        <f>F451*SUM(economy!Z242:AB242)/SUM(economy!Z241:AB241)</f>
        <v>9873.0706144792202</v>
      </c>
      <c r="G452" s="9">
        <f t="shared" si="48"/>
        <v>214.00902126196146</v>
      </c>
      <c r="H452" s="9">
        <f t="shared" si="48"/>
        <v>247.65525643691032</v>
      </c>
      <c r="I452" s="9">
        <f t="shared" si="48"/>
        <v>163.13232047174856</v>
      </c>
      <c r="J452" s="9">
        <f t="shared" si="48"/>
        <v>24.372152633072897</v>
      </c>
      <c r="K452" s="9">
        <f t="shared" si="48"/>
        <v>1.208475007208436</v>
      </c>
      <c r="L452" s="9">
        <f t="shared" si="44"/>
        <v>925.37722581090168</v>
      </c>
    </row>
    <row r="453" spans="3:12">
      <c r="C453">
        <v>1995.4583</v>
      </c>
      <c r="D453">
        <v>363.33</v>
      </c>
      <c r="E453" s="1">
        <f t="shared" si="45"/>
        <v>2197</v>
      </c>
      <c r="F453" s="4">
        <f>F452*SUM(economy!Z243:AB243)/SUM(economy!Z242:AB242)</f>
        <v>9775.3470446016036</v>
      </c>
      <c r="G453" s="9">
        <f t="shared" si="48"/>
        <v>214.6116030365541</v>
      </c>
      <c r="H453" s="9">
        <f t="shared" si="48"/>
        <v>247.90099830568477</v>
      </c>
      <c r="I453" s="9">
        <f t="shared" si="48"/>
        <v>162.42593620769912</v>
      </c>
      <c r="J453" s="9">
        <f t="shared" si="48"/>
        <v>24.138659280642134</v>
      </c>
      <c r="K453" s="9">
        <f t="shared" si="48"/>
        <v>1.1965015853626917</v>
      </c>
      <c r="L453" s="9">
        <f t="shared" si="44"/>
        <v>925.27369841594293</v>
      </c>
    </row>
    <row r="454" spans="3:12">
      <c r="C454">
        <v>1995.5417</v>
      </c>
      <c r="D454">
        <v>361.78</v>
      </c>
      <c r="E454" s="1">
        <f t="shared" si="45"/>
        <v>2198</v>
      </c>
      <c r="F454" s="4">
        <f>F453*SUM(economy!Z244:AB244)/SUM(economy!Z243:AB243)</f>
        <v>9678.6407132002078</v>
      </c>
      <c r="G454" s="9">
        <f t="shared" si="48"/>
        <v>215.20822046181146</v>
      </c>
      <c r="H454" s="9">
        <f t="shared" si="48"/>
        <v>248.13688820917645</v>
      </c>
      <c r="I454" s="9">
        <f t="shared" si="48"/>
        <v>161.71435199301649</v>
      </c>
      <c r="J454" s="9">
        <f t="shared" si="48"/>
        <v>23.907034766798734</v>
      </c>
      <c r="K454" s="9">
        <f t="shared" si="48"/>
        <v>1.1846513768844567</v>
      </c>
      <c r="L454" s="9">
        <f t="shared" si="44"/>
        <v>925.1511468076875</v>
      </c>
    </row>
    <row r="455" spans="3:12">
      <c r="C455">
        <v>1995.625</v>
      </c>
      <c r="D455">
        <v>359.33</v>
      </c>
      <c r="E455" s="1">
        <f t="shared" si="45"/>
        <v>2199</v>
      </c>
      <c r="F455" s="4">
        <f>F454*SUM(economy!Z245:AB245)/SUM(economy!Z244:AB244)</f>
        <v>9582.944733514938</v>
      </c>
      <c r="G455" s="9">
        <f t="shared" ref="G455:K470" si="49">G454*(1-G$5)+G$4*$F454*$L$4/1000</f>
        <v>215.79893562271101</v>
      </c>
      <c r="H455" s="9">
        <f t="shared" si="49"/>
        <v>248.36304876578629</v>
      </c>
      <c r="I455" s="9">
        <f t="shared" si="49"/>
        <v>160.99779044920047</v>
      </c>
      <c r="J455" s="9">
        <f t="shared" si="49"/>
        <v>23.677291724856904</v>
      </c>
      <c r="K455" s="9">
        <f t="shared" si="49"/>
        <v>1.1729236587662424</v>
      </c>
      <c r="L455" s="9">
        <f t="shared" si="44"/>
        <v>925.00999022132089</v>
      </c>
    </row>
    <row r="456" spans="3:12">
      <c r="C456">
        <v>1995.7083</v>
      </c>
      <c r="D456">
        <v>358.32</v>
      </c>
      <c r="E456" s="1">
        <f t="shared" si="45"/>
        <v>2200</v>
      </c>
      <c r="F456" s="4">
        <f>F455*SUM(economy!Z246:AB246)/SUM(economy!Z245:AB245)</f>
        <v>9488.251948600926</v>
      </c>
      <c r="G456" s="9">
        <f t="shared" si="49"/>
        <v>216.38381018391146</v>
      </c>
      <c r="H456" s="9">
        <f t="shared" si="49"/>
        <v>248.57960160994421</v>
      </c>
      <c r="I456" s="9">
        <f t="shared" si="49"/>
        <v>160.27647017495738</v>
      </c>
      <c r="J456" s="9">
        <f t="shared" si="49"/>
        <v>23.449441258124157</v>
      </c>
      <c r="K456" s="9">
        <f t="shared" si="49"/>
        <v>1.1613176691597695</v>
      </c>
      <c r="L456" s="9">
        <f t="shared" si="44"/>
        <v>924.85064089609693</v>
      </c>
    </row>
    <row r="457" spans="3:12">
      <c r="C457">
        <v>1995.7917</v>
      </c>
      <c r="D457">
        <v>358.14</v>
      </c>
      <c r="E457" s="1">
        <f t="shared" si="45"/>
        <v>2201</v>
      </c>
      <c r="F457" s="4">
        <f>F456*SUM(economy!Z247:AB247)/SUM(economy!Z246:AB246)</f>
        <v>9394.5549511322824</v>
      </c>
      <c r="G457" s="9">
        <f t="shared" si="49"/>
        <v>216.96290537326269</v>
      </c>
      <c r="H457" s="9">
        <f t="shared" si="49"/>
        <v>248.78666736944655</v>
      </c>
      <c r="I457" s="9">
        <f t="shared" si="49"/>
        <v>159.55060575960539</v>
      </c>
      <c r="J457" s="9">
        <f t="shared" si="49"/>
        <v>23.223492995593951</v>
      </c>
      <c r="K457" s="9">
        <f t="shared" si="49"/>
        <v>1.1498326099738976</v>
      </c>
      <c r="L457" s="9">
        <f t="shared" ref="L457:L520" si="50">SUM(G457:K457,L$5)</f>
        <v>924.67350410788242</v>
      </c>
    </row>
    <row r="458" spans="3:12">
      <c r="C458">
        <v>1995.875</v>
      </c>
      <c r="D458">
        <v>359.61</v>
      </c>
      <c r="E458" s="1">
        <f t="shared" ref="E458:E521" si="51">1+E457</f>
        <v>2202</v>
      </c>
      <c r="F458" s="4">
        <f>F457*SUM(economy!Z248:AB248)/SUM(economy!Z247:AB247)</f>
        <v>9301.8461024577318</v>
      </c>
      <c r="G458" s="9">
        <f t="shared" si="49"/>
        <v>217.53628196652429</v>
      </c>
      <c r="H458" s="9">
        <f t="shared" si="49"/>
        <v>248.98436564471544</v>
      </c>
      <c r="I458" s="9">
        <f t="shared" si="49"/>
        <v>158.8204077992749</v>
      </c>
      <c r="J458" s="9">
        <f t="shared" si="49"/>
        <v>22.99945514678117</v>
      </c>
      <c r="K458" s="9">
        <f t="shared" si="49"/>
        <v>1.1384676493801016</v>
      </c>
      <c r="L458" s="9">
        <f t="shared" si="50"/>
        <v>924.47897820667595</v>
      </c>
    </row>
    <row r="459" spans="3:12">
      <c r="C459">
        <v>1995.9583</v>
      </c>
      <c r="D459">
        <v>360.82</v>
      </c>
      <c r="E459" s="1">
        <f t="shared" si="51"/>
        <v>2203</v>
      </c>
      <c r="F459" s="4">
        <f>F458*SUM(economy!Z249:AB249)/SUM(economy!Z248:AB248)</f>
        <v>9210.1175509213044</v>
      </c>
      <c r="G459" s="9">
        <f t="shared" si="49"/>
        <v>218.10400027324707</v>
      </c>
      <c r="H459" s="9">
        <f t="shared" si="49"/>
        <v>249.17281498990442</v>
      </c>
      <c r="I459" s="9">
        <f t="shared" si="49"/>
        <v>158.08608291575456</v>
      </c>
      <c r="J459" s="9">
        <f t="shared" si="49"/>
        <v>22.777334555661618</v>
      </c>
      <c r="K459" s="9">
        <f t="shared" si="49"/>
        <v>1.127221924226752</v>
      </c>
      <c r="L459" s="9">
        <f t="shared" si="50"/>
        <v>924.26745465879446</v>
      </c>
    </row>
    <row r="460" spans="3:12">
      <c r="C460">
        <v>1996.0417</v>
      </c>
      <c r="D460">
        <v>362.2</v>
      </c>
      <c r="E460" s="1">
        <f t="shared" si="51"/>
        <v>2204</v>
      </c>
      <c r="F460" s="4">
        <f>F459*SUM(economy!Z250:AB250)/SUM(economy!Z249:AB249)</f>
        <v>9119.3612494612662</v>
      </c>
      <c r="G460" s="9">
        <f t="shared" si="49"/>
        <v>218.66612012377277</v>
      </c>
      <c r="H460" s="9">
        <f t="shared" si="49"/>
        <v>249.35213289577632</v>
      </c>
      <c r="I460" s="9">
        <f t="shared" si="49"/>
        <v>157.3478337778366</v>
      </c>
      <c r="J460" s="9">
        <f t="shared" si="49"/>
        <v>22.5571367536804</v>
      </c>
      <c r="K460" s="9">
        <f t="shared" si="49"/>
        <v>1.1160945423635755</v>
      </c>
      <c r="L460" s="9">
        <f t="shared" si="50"/>
        <v>924.03931809342976</v>
      </c>
    </row>
    <row r="461" spans="3:12">
      <c r="C461">
        <v>1996.125</v>
      </c>
      <c r="D461">
        <v>363.36</v>
      </c>
      <c r="E461" s="1">
        <f t="shared" si="51"/>
        <v>2205</v>
      </c>
      <c r="F461" s="4">
        <f>F460*SUM(economy!Z251:AB251)/SUM(economy!Z250:AB250)</f>
        <v>9029.5689725012708</v>
      </c>
      <c r="G461" s="9">
        <f t="shared" si="49"/>
        <v>219.22270085730796</v>
      </c>
      <c r="H461" s="9">
        <f t="shared" si="49"/>
        <v>249.52243577428072</v>
      </c>
      <c r="I461" s="9">
        <f t="shared" si="49"/>
        <v>156.60585912501969</v>
      </c>
      <c r="J461" s="9">
        <f t="shared" si="49"/>
        <v>22.338866011797748</v>
      </c>
      <c r="K461" s="9">
        <f t="shared" si="49"/>
        <v>1.1050845848777526</v>
      </c>
      <c r="L461" s="9">
        <f t="shared" si="50"/>
        <v>923.79494635328399</v>
      </c>
    </row>
    <row r="462" spans="3:12">
      <c r="C462">
        <v>1996.2083</v>
      </c>
      <c r="D462">
        <v>364.28</v>
      </c>
      <c r="E462" s="1">
        <f t="shared" si="51"/>
        <v>2206</v>
      </c>
      <c r="F462" s="4">
        <f>F461*SUM(economy!Z252:AB252)/SUM(economy!Z251:AB251)</f>
        <v>8940.7323321482127</v>
      </c>
      <c r="G462" s="9">
        <f t="shared" si="49"/>
        <v>219.77380131102868</v>
      </c>
      <c r="H462" s="9">
        <f t="shared" si="49"/>
        <v>249.68383894475983</v>
      </c>
      <c r="I462" s="9">
        <f t="shared" si="49"/>
        <v>155.86035379343119</v>
      </c>
      <c r="J462" s="9">
        <f t="shared" si="49"/>
        <v>22.122525391544123</v>
      </c>
      <c r="K462" s="9">
        <f t="shared" si="49"/>
        <v>1.0941911082431919</v>
      </c>
      <c r="L462" s="9">
        <f t="shared" si="50"/>
        <v>923.53471054900706</v>
      </c>
    </row>
    <row r="463" spans="3:12">
      <c r="C463">
        <v>1996.2917</v>
      </c>
      <c r="D463">
        <v>364.69</v>
      </c>
      <c r="E463" s="1">
        <f t="shared" si="51"/>
        <v>2207</v>
      </c>
      <c r="F463" s="4">
        <f>F462*SUM(economy!Z253:AB253)/SUM(economy!Z252:AB252)</f>
        <v>8852.8427937116776</v>
      </c>
      <c r="G463" s="9">
        <f t="shared" si="49"/>
        <v>220.31947981017387</v>
      </c>
      <c r="H463" s="9">
        <f t="shared" si="49"/>
        <v>249.83645662171332</v>
      </c>
      <c r="I463" s="9">
        <f t="shared" si="49"/>
        <v>155.11150874383497</v>
      </c>
      <c r="J463" s="9">
        <f t="shared" si="49"/>
        <v>21.908116795059883</v>
      </c>
      <c r="K463" s="9">
        <f t="shared" si="49"/>
        <v>1.0834131463845915</v>
      </c>
      <c r="L463" s="9">
        <f t="shared" si="50"/>
        <v>923.25897511716664</v>
      </c>
    </row>
    <row r="464" spans="3:12">
      <c r="C464">
        <v>1996.375</v>
      </c>
      <c r="D464">
        <v>365.25</v>
      </c>
      <c r="E464" s="1">
        <f t="shared" si="51"/>
        <v>2208</v>
      </c>
      <c r="F464" s="4">
        <f>F463*SUM(economy!Z254:AB254)/SUM(economy!Z253:AB253)</f>
        <v>8765.8916905602473</v>
      </c>
      <c r="G464" s="9">
        <f t="shared" si="49"/>
        <v>220.85979415908585</v>
      </c>
      <c r="H464" s="9">
        <f t="shared" si="49"/>
        <v>249.98040190405402</v>
      </c>
      <c r="I464" s="9">
        <f t="shared" si="49"/>
        <v>154.35951109159492</v>
      </c>
      <c r="J464" s="9">
        <f t="shared" si="49"/>
        <v>21.695641014097859</v>
      </c>
      <c r="K464" s="9">
        <f t="shared" si="49"/>
        <v>1.0727497126579713</v>
      </c>
      <c r="L464" s="9">
        <f t="shared" si="50"/>
        <v>922.96809788149062</v>
      </c>
    </row>
    <row r="465" spans="3:12">
      <c r="C465">
        <v>1996.4583</v>
      </c>
      <c r="D465">
        <v>365.06</v>
      </c>
      <c r="E465" s="1">
        <f t="shared" si="51"/>
        <v>2209</v>
      </c>
      <c r="F465" s="4">
        <f>F464*SUM(economy!Z255:AB255)/SUM(economy!Z254:AB254)</f>
        <v>8679.8702383301352</v>
      </c>
      <c r="G465" s="9">
        <f t="shared" si="49"/>
        <v>221.39480163315761</v>
      </c>
      <c r="H465" s="9">
        <f t="shared" si="49"/>
        <v>250.11578676578802</v>
      </c>
      <c r="I465" s="9">
        <f t="shared" si="49"/>
        <v>153.60454413846819</v>
      </c>
      <c r="J465" s="9">
        <f t="shared" si="49"/>
        <v>21.485097777970278</v>
      </c>
      <c r="K465" s="9">
        <f t="shared" si="49"/>
        <v>1.0621998017494021</v>
      </c>
      <c r="L465" s="9">
        <f t="shared" si="50"/>
        <v>922.66243011713357</v>
      </c>
    </row>
    <row r="466" spans="3:12">
      <c r="C466">
        <v>1996.5417</v>
      </c>
      <c r="D466">
        <v>363.69</v>
      </c>
      <c r="E466" s="1">
        <f t="shared" si="51"/>
        <v>2210</v>
      </c>
      <c r="F466" s="4">
        <f>F465*SUM(economy!Z256:AB256)/SUM(economy!Z255:AB255)</f>
        <v>8594.769548502074</v>
      </c>
      <c r="G466" s="9">
        <f t="shared" si="49"/>
        <v>221.92455897164726</v>
      </c>
      <c r="H466" s="9">
        <f t="shared" si="49"/>
        <v>250.24272204805462</v>
      </c>
      <c r="I466" s="9">
        <f t="shared" si="49"/>
        <v>152.84678740610613</v>
      </c>
      <c r="J466" s="9">
        <f t="shared" si="49"/>
        <v>21.27648580042429</v>
      </c>
      <c r="K466" s="9">
        <f t="shared" si="49"/>
        <v>1.0517623914937184</v>
      </c>
      <c r="L466" s="9">
        <f t="shared" si="50"/>
        <v>922.34231661772606</v>
      </c>
    </row>
    <row r="467" spans="3:12">
      <c r="C467">
        <v>1996.625</v>
      </c>
      <c r="D467">
        <v>361.55</v>
      </c>
      <c r="E467" s="1">
        <f t="shared" si="51"/>
        <v>2211</v>
      </c>
      <c r="F467" s="4">
        <f>F466*SUM(economy!Z257:AB257)/SUM(economy!Z256:AB256)</f>
        <v>8510.5806413624432</v>
      </c>
      <c r="G467" s="9">
        <f t="shared" si="49"/>
        <v>222.4491223713211</v>
      </c>
      <c r="H467" s="9">
        <f t="shared" si="49"/>
        <v>250.36131745246317</v>
      </c>
      <c r="I467" s="9">
        <f t="shared" si="49"/>
        <v>152.0864166711456</v>
      </c>
      <c r="J467" s="9">
        <f t="shared" si="49"/>
        <v>21.069802825433186</v>
      </c>
      <c r="K467" s="9">
        <f t="shared" si="49"/>
        <v>1.0414364446150339</v>
      </c>
      <c r="L467" s="9">
        <f t="shared" si="50"/>
        <v>922.00809576497795</v>
      </c>
    </row>
    <row r="468" spans="3:12">
      <c r="C468">
        <v>1996.7083</v>
      </c>
      <c r="D468">
        <v>359.69</v>
      </c>
      <c r="E468" s="1">
        <f t="shared" si="51"/>
        <v>2212</v>
      </c>
      <c r="F468" s="4">
        <f>F467*SUM(economy!Z258:AB258)/SUM(economy!Z257:AB257)</f>
        <v>8427.2944583646895</v>
      </c>
      <c r="G468" s="9">
        <f t="shared" si="49"/>
        <v>222.96854748088782</v>
      </c>
      <c r="H468" s="9">
        <f t="shared" si="49"/>
        <v>250.47168153566503</v>
      </c>
      <c r="I468" s="9">
        <f t="shared" si="49"/>
        <v>151.32360400177623</v>
      </c>
      <c r="J468" s="9">
        <f t="shared" si="49"/>
        <v>20.865045671892982</v>
      </c>
      <c r="K468" s="9">
        <f t="shared" si="49"/>
        <v>1.031220910390922</v>
      </c>
      <c r="L468" s="9">
        <f t="shared" si="50"/>
        <v>921.66009960061297</v>
      </c>
    </row>
    <row r="469" spans="3:12">
      <c r="C469">
        <v>1996.7917</v>
      </c>
      <c r="D469">
        <v>359.72</v>
      </c>
      <c r="E469" s="1">
        <f t="shared" si="51"/>
        <v>2213</v>
      </c>
      <c r="F469" s="4">
        <f>F468*SUM(economy!Z259:AB259)/SUM(economy!Z258:AB258)</f>
        <v>8344.9018739074454</v>
      </c>
      <c r="G469" s="9">
        <f t="shared" si="49"/>
        <v>223.48288939618706</v>
      </c>
      <c r="H469" s="9">
        <f t="shared" si="49"/>
        <v>250.57392170510113</v>
      </c>
      <c r="I469" s="9">
        <f t="shared" si="49"/>
        <v>150.55851779567396</v>
      </c>
      <c r="J469" s="9">
        <f t="shared" si="49"/>
        <v>20.66221027721647</v>
      </c>
      <c r="K469" s="9">
        <f t="shared" si="49"/>
        <v>1.0211147262421401</v>
      </c>
      <c r="L469" s="9">
        <f t="shared" si="50"/>
        <v>921.29865390042073</v>
      </c>
    </row>
    <row r="470" spans="3:12">
      <c r="C470">
        <v>1996.875</v>
      </c>
      <c r="D470">
        <v>361.04</v>
      </c>
      <c r="E470" s="1">
        <f t="shared" si="51"/>
        <v>2214</v>
      </c>
      <c r="F470" s="4">
        <f>F469*SUM(economy!Z260:AB260)/SUM(economy!Z259:AB259)</f>
        <v>8263.3937065456539</v>
      </c>
      <c r="G470" s="9">
        <f t="shared" si="49"/>
        <v>223.99220265609691</v>
      </c>
      <c r="H470" s="9">
        <f t="shared" si="49"/>
        <v>250.66814421586741</v>
      </c>
      <c r="I470" s="9">
        <f t="shared" si="49"/>
        <v>149.7913228191951</v>
      </c>
      <c r="J470" s="9">
        <f t="shared" si="49"/>
        <v>20.461291739819302</v>
      </c>
      <c r="K470" s="9">
        <f t="shared" si="49"/>
        <v>1.0111168192498103</v>
      </c>
      <c r="L470" s="9">
        <f t="shared" si="50"/>
        <v>920.92407825022849</v>
      </c>
    </row>
    <row r="471" spans="3:12">
      <c r="C471">
        <v>1996.9583</v>
      </c>
      <c r="D471">
        <v>362.39</v>
      </c>
      <c r="E471" s="1">
        <f t="shared" si="51"/>
        <v>2215</v>
      </c>
      <c r="F471" s="4">
        <f>F470*SUM(economy!Z261:AB261)/SUM(economy!Z260:AB260)</f>
        <v>8182.7607296510096</v>
      </c>
      <c r="G471" s="9">
        <f t="shared" ref="G471:K486" si="52">G470*(1-G$5)+G$4*$F470*$L$4/1000</f>
        <v>224.49654123912552</v>
      </c>
      <c r="H471" s="9">
        <f t="shared" si="52"/>
        <v>250.75445416864133</v>
      </c>
      <c r="I471" s="9">
        <f t="shared" si="52"/>
        <v>149.02218024772839</v>
      </c>
      <c r="J471" s="9">
        <f t="shared" si="52"/>
        <v>20.262284360494839</v>
      </c>
      <c r="K471" s="9">
        <f t="shared" si="52"/>
        <v>1.0012261076019793</v>
      </c>
      <c r="L471" s="9">
        <f t="shared" si="50"/>
        <v>920.53668612359195</v>
      </c>
    </row>
    <row r="472" spans="3:12">
      <c r="C472">
        <v>1997.0417</v>
      </c>
      <c r="D472">
        <v>363.24</v>
      </c>
      <c r="E472" s="1">
        <f t="shared" si="51"/>
        <v>2216</v>
      </c>
      <c r="F472" s="4">
        <f>F471*SUM(economy!Z262:AB262)/SUM(economy!Z261:AB261)</f>
        <v>8102.9936815380834</v>
      </c>
      <c r="G472" s="9">
        <f t="shared" si="52"/>
        <v>224.99595856065352</v>
      </c>
      <c r="H472" s="9">
        <f t="shared" si="52"/>
        <v>250.83295550861513</v>
      </c>
      <c r="I472" s="9">
        <f t="shared" si="52"/>
        <v>148.25124770710713</v>
      </c>
      <c r="J472" s="9">
        <f t="shared" si="52"/>
        <v>20.065181682676609</v>
      </c>
      <c r="K472" s="9">
        <f t="shared" si="52"/>
        <v>0.99144150197149128</v>
      </c>
      <c r="L472" s="9">
        <f t="shared" si="50"/>
        <v>920.13678496102386</v>
      </c>
    </row>
    <row r="473" spans="3:12">
      <c r="C473">
        <v>1997.125</v>
      </c>
      <c r="D473">
        <v>364.21</v>
      </c>
      <c r="E473" s="1">
        <f t="shared" si="51"/>
        <v>2217</v>
      </c>
      <c r="F473" s="4">
        <f>F472*SUM(economy!Z263:AB263)/SUM(economy!Z262:AB262)</f>
        <v>8024.0832750723384</v>
      </c>
      <c r="G473" s="9">
        <f t="shared" si="52"/>
        <v>225.49050747079434</v>
      </c>
      <c r="H473" s="9">
        <f t="shared" si="52"/>
        <v>250.90375102538295</v>
      </c>
      <c r="I473" s="9">
        <f t="shared" si="52"/>
        <v>147.47867931598668</v>
      </c>
      <c r="J473" s="9">
        <f t="shared" si="52"/>
        <v>19.869976531589206</v>
      </c>
      <c r="K473" s="9">
        <f t="shared" si="52"/>
        <v>0.98176190682711573</v>
      </c>
      <c r="L473" s="9">
        <f t="shared" si="50"/>
        <v>919.72467625058039</v>
      </c>
    </row>
    <row r="474" spans="3:12">
      <c r="C474">
        <v>1997.2083</v>
      </c>
      <c r="D474">
        <v>364.65</v>
      </c>
      <c r="E474" s="1">
        <f t="shared" si="51"/>
        <v>2218</v>
      </c>
      <c r="F474" s="4">
        <f>F473*SUM(economy!Z264:AB264)/SUM(economy!Z263:AB263)</f>
        <v>7946.0202067764931</v>
      </c>
      <c r="G474" s="9">
        <f t="shared" si="52"/>
        <v>225.98024025284101</v>
      </c>
      <c r="H474" s="9">
        <f t="shared" si="52"/>
        <v>250.96694235373022</v>
      </c>
      <c r="I474" s="9">
        <f t="shared" si="52"/>
        <v>146.70462572909662</v>
      </c>
      <c r="J474" s="9">
        <f t="shared" si="52"/>
        <v>19.676661052290306</v>
      </c>
      <c r="K474" s="9">
        <f t="shared" si="52"/>
        <v>0.9721862216798669</v>
      </c>
      <c r="L474" s="9">
        <f t="shared" si="50"/>
        <v>919.30065560963806</v>
      </c>
    </row>
    <row r="475" spans="3:12">
      <c r="C475">
        <v>1997.2917</v>
      </c>
      <c r="D475">
        <v>366.49</v>
      </c>
      <c r="E475" s="1">
        <f t="shared" si="51"/>
        <v>2219</v>
      </c>
      <c r="F475" s="4">
        <f>F474*SUM(economy!Z265:AB265)/SUM(economy!Z264:AB264)</f>
        <v>7868.7951654510562</v>
      </c>
      <c r="G475" s="9">
        <f t="shared" si="52"/>
        <v>226.46520862226868</v>
      </c>
      <c r="H475" s="9">
        <f t="shared" si="52"/>
        <v>251.02262997527612</v>
      </c>
      <c r="I475" s="9">
        <f t="shared" si="52"/>
        <v>145.92923418128046</v>
      </c>
      <c r="J475" s="9">
        <f t="shared" si="52"/>
        <v>19.485226746608333</v>
      </c>
      <c r="K475" s="9">
        <f t="shared" si="52"/>
        <v>0.9627133422664631</v>
      </c>
      <c r="L475" s="9">
        <f t="shared" si="50"/>
        <v>918.8650128677001</v>
      </c>
    </row>
    <row r="476" spans="3:12">
      <c r="C476">
        <v>1997.375</v>
      </c>
      <c r="D476">
        <v>366.77</v>
      </c>
      <c r="E476" s="1">
        <f t="shared" si="51"/>
        <v>2220</v>
      </c>
      <c r="F476" s="4">
        <f>F475*SUM(economy!Z266:AB266)/SUM(economy!Z265:AB265)</f>
        <v>7792.398840325116</v>
      </c>
      <c r="G476" s="9">
        <f t="shared" si="52"/>
        <v>226.94546372626334</v>
      </c>
      <c r="H476" s="9">
        <f t="shared" si="52"/>
        <v>251.07091322092089</v>
      </c>
      <c r="I476" s="9">
        <f t="shared" si="52"/>
        <v>145.15264853223931</v>
      </c>
      <c r="J476" s="9">
        <f t="shared" si="52"/>
        <v>19.295664508981744</v>
      </c>
      <c r="K476" s="9">
        <f t="shared" si="52"/>
        <v>0.9533421616718516</v>
      </c>
      <c r="L476" s="9">
        <f t="shared" si="50"/>
        <v>918.41803215007701</v>
      </c>
    </row>
    <row r="477" spans="3:12">
      <c r="C477">
        <v>1997.4583</v>
      </c>
      <c r="D477">
        <v>365.73</v>
      </c>
      <c r="E477" s="1">
        <f t="shared" si="51"/>
        <v>2221</v>
      </c>
      <c r="F477" s="4">
        <f>F476*SUM(economy!Z267:AB267)/SUM(economy!Z266:AB266)</f>
        <v>7716.8219287531783</v>
      </c>
      <c r="G477" s="9">
        <f t="shared" si="52"/>
        <v>227.42105614374796</v>
      </c>
      <c r="H477" s="9">
        <f t="shared" si="52"/>
        <v>251.11189027405169</v>
      </c>
      <c r="I477" s="9">
        <f t="shared" si="52"/>
        <v>144.37500931189948</v>
      </c>
      <c r="J477" s="9">
        <f t="shared" si="52"/>
        <v>19.107964661207607</v>
      </c>
      <c r="K477" s="9">
        <f t="shared" si="52"/>
        <v>0.94407157139272047</v>
      </c>
      <c r="L477" s="9">
        <f t="shared" si="50"/>
        <v>917.95999196229934</v>
      </c>
    </row>
    <row r="478" spans="3:12">
      <c r="C478">
        <v>1997.5417</v>
      </c>
      <c r="D478">
        <v>364.46</v>
      </c>
      <c r="E478" s="1">
        <f t="shared" si="51"/>
        <v>2222</v>
      </c>
      <c r="F478" s="4">
        <f>F477*SUM(economy!Z268:AB268)/SUM(economy!Z267:AB267)</f>
        <v>7642.0551434737945</v>
      </c>
      <c r="G478" s="9">
        <f t="shared" si="52"/>
        <v>227.89203588587844</v>
      </c>
      <c r="H478" s="9">
        <f t="shared" si="52"/>
        <v>251.14565817446234</v>
      </c>
      <c r="I478" s="9">
        <f t="shared" si="52"/>
        <v>143.59645376632756</v>
      </c>
      <c r="J478" s="9">
        <f t="shared" si="52"/>
        <v>18.922116986108506</v>
      </c>
      <c r="K478" s="9">
        <f t="shared" si="52"/>
        <v>0.93490046234390445</v>
      </c>
      <c r="L478" s="9">
        <f t="shared" si="50"/>
        <v>917.49116527512069</v>
      </c>
    </row>
    <row r="479" spans="3:12">
      <c r="C479">
        <v>1997.625</v>
      </c>
      <c r="D479">
        <v>362.4</v>
      </c>
      <c r="E479" s="1">
        <f t="shared" si="51"/>
        <v>2223</v>
      </c>
      <c r="F479" s="4">
        <f>F478*SUM(economy!Z269:AB269)/SUM(economy!Z268:AB268)</f>
        <v>7568.0892194450662</v>
      </c>
      <c r="G479" s="9">
        <f t="shared" si="52"/>
        <v>228.35845239698247</v>
      </c>
      <c r="H479" s="9">
        <f t="shared" si="52"/>
        <v>251.17231282294404</v>
      </c>
      <c r="I479" s="9">
        <f t="shared" si="52"/>
        <v>142.81711590411953</v>
      </c>
      <c r="J479" s="9">
        <f t="shared" si="52"/>
        <v>18.738110760128077</v>
      </c>
      <c r="K479" s="9">
        <f t="shared" si="52"/>
        <v>0.92582772580958239</v>
      </c>
      <c r="L479" s="9">
        <f t="shared" si="50"/>
        <v>917.0118196099836</v>
      </c>
    </row>
    <row r="480" spans="3:12">
      <c r="C480">
        <v>1997.7083</v>
      </c>
      <c r="D480">
        <v>360.44</v>
      </c>
      <c r="E480" s="1">
        <f t="shared" si="51"/>
        <v>2224</v>
      </c>
      <c r="F480" s="4">
        <f>F479*SUM(economy!Z270:AB270)/SUM(economy!Z269:AB269)</f>
        <v>7494.9149202726003</v>
      </c>
      <c r="G480" s="9">
        <f t="shared" si="52"/>
        <v>228.82035455591574</v>
      </c>
      <c r="H480" s="9">
        <f t="shared" si="52"/>
        <v>251.191948986505</v>
      </c>
      <c r="I480" s="9">
        <f t="shared" si="52"/>
        <v>142.03712654319432</v>
      </c>
      <c r="J480" s="9">
        <f t="shared" si="52"/>
        <v>18.555934784866793</v>
      </c>
      <c r="K480" s="9">
        <f t="shared" si="52"/>
        <v>0.91685225434112305</v>
      </c>
      <c r="L480" s="9">
        <f t="shared" si="50"/>
        <v>916.5222171248231</v>
      </c>
    </row>
    <row r="481" spans="3:12">
      <c r="C481">
        <v>1997.7917</v>
      </c>
      <c r="D481">
        <v>360.98</v>
      </c>
      <c r="E481" s="1">
        <f t="shared" si="51"/>
        <v>2225</v>
      </c>
      <c r="F481" s="4">
        <f>F480*SUM(economy!Z271:AB271)/SUM(economy!Z270:AB270)</f>
        <v>7422.5230442445709</v>
      </c>
      <c r="G481" s="9">
        <f t="shared" si="52"/>
        <v>229.27779067781032</v>
      </c>
      <c r="H481" s="9">
        <f t="shared" si="52"/>
        <v>251.2046603041795</v>
      </c>
      <c r="I481" s="9">
        <f t="shared" si="52"/>
        <v>141.25661335792486</v>
      </c>
      <c r="J481" s="9">
        <f t="shared" si="52"/>
        <v>18.375577417570639</v>
      </c>
      <c r="K481" s="9">
        <f t="shared" si="52"/>
        <v>0.90797294260343797</v>
      </c>
      <c r="L481" s="9">
        <f t="shared" si="50"/>
        <v>916.02261470008875</v>
      </c>
    </row>
    <row r="482" spans="3:12">
      <c r="C482">
        <v>1997.875</v>
      </c>
      <c r="D482">
        <v>362.65</v>
      </c>
      <c r="E482" s="1">
        <f t="shared" si="51"/>
        <v>2226</v>
      </c>
      <c r="F482" s="4">
        <f>F481*SUM(economy!Z272:AB272)/SUM(economy!Z271:AB271)</f>
        <v>7350.9044299887337</v>
      </c>
      <c r="G482" s="9">
        <f t="shared" si="52"/>
        <v>229.73080851619144</v>
      </c>
      <c r="H482" s="9">
        <f t="shared" si="52"/>
        <v>251.21053929338757</v>
      </c>
      <c r="I482" s="9">
        <f t="shared" si="52"/>
        <v>140.47570092654317</v>
      </c>
      <c r="J482" s="9">
        <f t="shared" si="52"/>
        <v>18.197026600586405</v>
      </c>
      <c r="K482" s="9">
        <f t="shared" si="52"/>
        <v>0.89918868817165665</v>
      </c>
      <c r="L482" s="9">
        <f t="shared" si="50"/>
        <v>915.51326402488019</v>
      </c>
    </row>
    <row r="483" spans="3:12">
      <c r="C483">
        <v>1997.9583</v>
      </c>
      <c r="D483">
        <v>364.51</v>
      </c>
      <c r="E483" s="1">
        <f t="shared" si="51"/>
        <v>2227</v>
      </c>
      <c r="F483" s="4">
        <f>F482*SUM(economy!Z273:AB273)/SUM(economy!Z272:AB272)</f>
        <v>7280.0499617657206</v>
      </c>
      <c r="G483" s="9">
        <f t="shared" si="52"/>
        <v>230.17945526543957</v>
      </c>
      <c r="H483" s="9">
        <f t="shared" si="52"/>
        <v>251.20967735680827</v>
      </c>
      <c r="I483" s="9">
        <f t="shared" si="52"/>
        <v>139.69451077875914</v>
      </c>
      <c r="J483" s="9">
        <f t="shared" si="52"/>
        <v>18.020269889798268</v>
      </c>
      <c r="K483" s="9">
        <f t="shared" si="52"/>
        <v>0.89049839227992211</v>
      </c>
      <c r="L483" s="9">
        <f t="shared" si="50"/>
        <v>914.99441168308522</v>
      </c>
    </row>
    <row r="484" spans="3:12">
      <c r="C484">
        <v>1998.0417</v>
      </c>
      <c r="D484">
        <v>365.39</v>
      </c>
      <c r="E484" s="1">
        <f t="shared" si="51"/>
        <v>2228</v>
      </c>
      <c r="F484" s="4">
        <f>F483*SUM(economy!Z274:AB274)/SUM(economy!Z273:AB273)</f>
        <v>7209.9505744128801</v>
      </c>
      <c r="G484" s="9">
        <f t="shared" si="52"/>
        <v>230.62377756357552</v>
      </c>
      <c r="H484" s="9">
        <f t="shared" si="52"/>
        <v>251.20216478973117</v>
      </c>
      <c r="I484" s="9">
        <f t="shared" si="52"/>
        <v>138.9131614435353</v>
      </c>
      <c r="J484" s="9">
        <f t="shared" si="52"/>
        <v>17.84529448206116</v>
      </c>
      <c r="K484" s="9">
        <f t="shared" si="52"/>
        <v>0.88190096052406997</v>
      </c>
      <c r="L484" s="9">
        <f t="shared" si="50"/>
        <v>914.46629923942714</v>
      </c>
    </row>
    <row r="485" spans="3:12">
      <c r="C485">
        <v>1998.125</v>
      </c>
      <c r="D485">
        <v>366.1</v>
      </c>
      <c r="E485" s="1">
        <f t="shared" si="51"/>
        <v>2229</v>
      </c>
      <c r="F485" s="4">
        <f>F484*SUM(economy!Z275:AB275)/SUM(economy!Z274:AB274)</f>
        <v>7140.5972579523022</v>
      </c>
      <c r="G485" s="9">
        <f t="shared" si="52"/>
        <v>231.06382149534718</v>
      </c>
      <c r="H485" s="9">
        <f t="shared" si="52"/>
        <v>251.18809078785188</v>
      </c>
      <c r="I485" s="9">
        <f t="shared" si="52"/>
        <v>138.13176849696305</v>
      </c>
      <c r="J485" s="9">
        <f t="shared" si="52"/>
        <v>17.672087241647208</v>
      </c>
      <c r="K485" s="9">
        <f t="shared" si="52"/>
        <v>0.87339530351992933</v>
      </c>
      <c r="L485" s="9">
        <f t="shared" si="50"/>
        <v>913.92916332532934</v>
      </c>
    </row>
    <row r="486" spans="3:12">
      <c r="C486">
        <v>1998.2083</v>
      </c>
      <c r="D486">
        <v>367.36</v>
      </c>
      <c r="E486" s="1">
        <f t="shared" si="51"/>
        <v>2230</v>
      </c>
      <c r="F486" s="4">
        <f>F485*SUM(economy!Z276:AB276)/SUM(economy!Z275:AB275)</f>
        <v>7071.9810618768588</v>
      </c>
      <c r="G486" s="9">
        <f t="shared" si="52"/>
        <v>231.4996325955978</v>
      </c>
      <c r="H486" s="9">
        <f t="shared" si="52"/>
        <v>251.16754345547861</v>
      </c>
      <c r="I486" s="9">
        <f t="shared" si="52"/>
        <v>137.35044461018862</v>
      </c>
      <c r="J486" s="9">
        <f t="shared" si="52"/>
        <v>17.500634725722243</v>
      </c>
      <c r="K486" s="9">
        <f t="shared" si="52"/>
        <v>0.8649803375189431</v>
      </c>
      <c r="L486" s="9">
        <f t="shared" si="50"/>
        <v>913.38323572450611</v>
      </c>
    </row>
    <row r="487" spans="3:12">
      <c r="C487">
        <v>1998.2917</v>
      </c>
      <c r="D487">
        <v>368.79</v>
      </c>
      <c r="E487" s="1">
        <f t="shared" si="51"/>
        <v>2231</v>
      </c>
      <c r="F487" s="4">
        <f>F486*SUM(economy!Z277:AB277)/SUM(economy!Z276:AB276)</f>
        <v>7004.0930991272189</v>
      </c>
      <c r="G487" s="9">
        <f t="shared" ref="G487:K502" si="53">G486*(1-G$5)+G$4*$F486*$L$4/1000</f>
        <v>231.93125585289545</v>
      </c>
      <c r="H487" s="9">
        <f t="shared" si="53"/>
        <v>251.14060981411879</v>
      </c>
      <c r="I487" s="9">
        <f t="shared" si="53"/>
        <v>136.56929959733961</v>
      </c>
      <c r="J487" s="9">
        <f t="shared" si="53"/>
        <v>17.330923208869933</v>
      </c>
      <c r="K487" s="9">
        <f t="shared" si="53"/>
        <v>0.85665498498278136</v>
      </c>
      <c r="L487" s="9">
        <f t="shared" si="50"/>
        <v>912.82874345820653</v>
      </c>
    </row>
    <row r="488" spans="3:12">
      <c r="C488">
        <v>1998.375</v>
      </c>
      <c r="D488">
        <v>369.56</v>
      </c>
      <c r="E488" s="1">
        <f t="shared" si="51"/>
        <v>2232</v>
      </c>
      <c r="F488" s="4">
        <f>F487*SUM(economy!Z278:AB278)/SUM(economy!Z277:AB277)</f>
        <v>6936.9245497729207</v>
      </c>
      <c r="G488" s="9">
        <f t="shared" si="53"/>
        <v>232.35873571340557</v>
      </c>
      <c r="H488" s="9">
        <f t="shared" si="53"/>
        <v>251.10737581141544</v>
      </c>
      <c r="I488" s="9">
        <f t="shared" si="53"/>
        <v>135.78844046340569</v>
      </c>
      <c r="J488" s="9">
        <f t="shared" si="53"/>
        <v>17.16293870668175</v>
      </c>
      <c r="K488" s="9">
        <f t="shared" si="53"/>
        <v>0.84841817511857787</v>
      </c>
      <c r="L488" s="9">
        <f t="shared" si="50"/>
        <v>912.26590887002703</v>
      </c>
    </row>
    <row r="489" spans="3:12">
      <c r="C489">
        <v>1998.4583</v>
      </c>
      <c r="D489">
        <v>369.13</v>
      </c>
      <c r="E489" s="1">
        <f t="shared" si="51"/>
        <v>2233</v>
      </c>
      <c r="F489" s="4">
        <f>F488*SUM(economy!Z279:AB279)/SUM(economy!Z278:AB278)</f>
        <v>6870.4666644101644</v>
      </c>
      <c r="G489" s="9">
        <f t="shared" si="53"/>
        <v>232.78211608498796</v>
      </c>
      <c r="H489" s="9">
        <f t="shared" si="53"/>
        <v>251.06792633040456</v>
      </c>
      <c r="I489" s="9">
        <f t="shared" si="53"/>
        <v>135.00797145202966</v>
      </c>
      <c r="J489" s="9">
        <f t="shared" si="53"/>
        <v>16.996666998431358</v>
      </c>
      <c r="K489" s="9">
        <f t="shared" si="53"/>
        <v>0.84026884437638638</v>
      </c>
      <c r="L489" s="9">
        <f t="shared" si="50"/>
        <v>911.69494971022993</v>
      </c>
    </row>
    <row r="490" spans="3:12">
      <c r="C490">
        <v>1998.5417</v>
      </c>
      <c r="D490">
        <v>367.98</v>
      </c>
      <c r="E490" s="1">
        <f t="shared" si="51"/>
        <v>2234</v>
      </c>
      <c r="F490" s="4">
        <f>F489*SUM(economy!Z280:AB280)/SUM(economy!Z279:AB279)</f>
        <v>6804.7107672884094</v>
      </c>
      <c r="G490" s="9">
        <f t="shared" si="53"/>
        <v>233.20144034150127</v>
      </c>
      <c r="H490" s="9">
        <f t="shared" si="53"/>
        <v>251.02234519906611</v>
      </c>
      <c r="I490" s="9">
        <f t="shared" si="53"/>
        <v>134.22799409316755</v>
      </c>
      <c r="J490" s="9">
        <f t="shared" si="53"/>
        <v>16.832093648852485</v>
      </c>
      <c r="K490" s="9">
        <f t="shared" si="53"/>
        <v>0.8322059369104251</v>
      </c>
      <c r="L490" s="9">
        <f t="shared" si="50"/>
        <v>911.11607921949792</v>
      </c>
    </row>
    <row r="491" spans="3:12">
      <c r="C491">
        <v>1998.625</v>
      </c>
      <c r="D491">
        <v>366.1</v>
      </c>
      <c r="E491" s="1">
        <f t="shared" si="51"/>
        <v>2235</v>
      </c>
      <c r="F491" s="4">
        <f>F490*SUM(economy!Z281:AB281)/SUM(economy!Z280:AB280)</f>
        <v>6739.6482591779359</v>
      </c>
      <c r="G491" s="9">
        <f t="shared" si="53"/>
        <v>233.6167513272982</v>
      </c>
      <c r="H491" s="9">
        <f t="shared" si="53"/>
        <v>250.97071520014228</v>
      </c>
      <c r="I491" s="9">
        <f t="shared" si="53"/>
        <v>133.44860725057862</v>
      </c>
      <c r="J491" s="9">
        <f t="shared" si="53"/>
        <v>16.669204029039651</v>
      </c>
      <c r="K491" s="9">
        <f t="shared" si="53"/>
        <v>0.82422840500562355</v>
      </c>
      <c r="L491" s="9">
        <f t="shared" si="50"/>
        <v>910.52950621206435</v>
      </c>
    </row>
    <row r="492" spans="3:12">
      <c r="C492">
        <v>1998.7083</v>
      </c>
      <c r="D492">
        <v>364.16</v>
      </c>
      <c r="E492" s="1">
        <f t="shared" si="51"/>
        <v>2236</v>
      </c>
      <c r="F492" s="4">
        <f>F491*SUM(economy!Z282:AB282)/SUM(economy!Z281:AB281)</f>
        <v>6675.2706199899385</v>
      </c>
      <c r="G492" s="9">
        <f t="shared" si="53"/>
        <v>234.02809136189592</v>
      </c>
      <c r="H492" s="9">
        <f t="shared" si="53"/>
        <v>250.91311808119806</v>
      </c>
      <c r="I492" s="9">
        <f t="shared" si="53"/>
        <v>132.6699071691088</v>
      </c>
      <c r="J492" s="9">
        <f t="shared" si="53"/>
        <v>16.507983336491492</v>
      </c>
      <c r="K492" s="9">
        <f t="shared" si="53"/>
        <v>0.81633520947096361</v>
      </c>
      <c r="L492" s="9">
        <f t="shared" si="50"/>
        <v>909.93543515816521</v>
      </c>
    </row>
    <row r="493" spans="3:12">
      <c r="C493">
        <v>1998.7917</v>
      </c>
      <c r="D493">
        <v>364.54</v>
      </c>
      <c r="E493" s="1">
        <f t="shared" si="51"/>
        <v>2237</v>
      </c>
      <c r="F493" s="4">
        <f>F492*SUM(economy!Z283:AB283)/SUM(economy!Z282:AB282)</f>
        <v>6611.5694111603743</v>
      </c>
      <c r="G493" s="9">
        <f t="shared" si="53"/>
        <v>234.43550224480609</v>
      </c>
      <c r="H493" s="9">
        <f t="shared" si="53"/>
        <v>250.84963456490013</v>
      </c>
      <c r="I493" s="9">
        <f t="shared" si="53"/>
        <v>131.89198752173314</v>
      </c>
      <c r="J493" s="9">
        <f t="shared" si="53"/>
        <v>16.348416614316591</v>
      </c>
      <c r="K493" s="9">
        <f t="shared" si="53"/>
        <v>0.80852532000106203</v>
      </c>
      <c r="L493" s="9">
        <f t="shared" si="50"/>
        <v>909.33406626575697</v>
      </c>
    </row>
    <row r="494" spans="3:12">
      <c r="C494">
        <v>1998.875</v>
      </c>
      <c r="D494">
        <v>365.67</v>
      </c>
      <c r="E494" s="1">
        <f t="shared" si="51"/>
        <v>2238</v>
      </c>
      <c r="F494" s="4">
        <f>F493*SUM(economy!Z284:AB284)/SUM(economy!Z283:AB283)</f>
        <v>6548.5362778086965</v>
      </c>
      <c r="G494" s="9">
        <f t="shared" si="53"/>
        <v>234.83902526051071</v>
      </c>
      <c r="H494" s="9">
        <f t="shared" si="53"/>
        <v>250.78034435949127</v>
      </c>
      <c r="I494" s="9">
        <f t="shared" si="53"/>
        <v>131.11493945632478</v>
      </c>
      <c r="J494" s="9">
        <f t="shared" si="53"/>
        <v>16.190488769621922</v>
      </c>
      <c r="K494" s="9">
        <f t="shared" si="53"/>
        <v>0.80079771550739975</v>
      </c>
      <c r="L494" s="9">
        <f t="shared" si="50"/>
        <v>908.72559556145609</v>
      </c>
    </row>
    <row r="495" spans="3:12">
      <c r="C495">
        <v>1998.9583</v>
      </c>
      <c r="D495">
        <v>367.3</v>
      </c>
      <c r="E495" s="1">
        <f t="shared" si="51"/>
        <v>2239</v>
      </c>
      <c r="F495" s="4">
        <f>F494*SUM(economy!Z285:AB285)/SUM(economy!Z284:AB284)</f>
        <v>6486.1629506820054</v>
      </c>
      <c r="G495" s="9">
        <f t="shared" si="53"/>
        <v>235.23870118356945</v>
      </c>
      <c r="H495" s="9">
        <f t="shared" si="53"/>
        <v>250.70532616943862</v>
      </c>
      <c r="I495" s="9">
        <f t="shared" si="53"/>
        <v>130.33885164212063</v>
      </c>
      <c r="J495" s="9">
        <f t="shared" si="53"/>
        <v>16.034184591104211</v>
      </c>
      <c r="K495" s="9">
        <f t="shared" si="53"/>
        <v>0.79315138442057043</v>
      </c>
      <c r="L495" s="9">
        <f t="shared" si="50"/>
        <v>908.11021497065349</v>
      </c>
    </row>
    <row r="496" spans="3:12">
      <c r="C496">
        <v>1999.0417</v>
      </c>
      <c r="D496">
        <v>368.35</v>
      </c>
      <c r="E496" s="1">
        <f t="shared" si="51"/>
        <v>2240</v>
      </c>
      <c r="F496" s="4">
        <f>F495*SUM(economy!Z286:AB286)/SUM(economy!Z285:AB285)</f>
        <v>6424.4412478950171</v>
      </c>
      <c r="G496" s="9">
        <f t="shared" si="53"/>
        <v>235.63457028384582</v>
      </c>
      <c r="H496" s="9">
        <f t="shared" si="53"/>
        <v>250.62465770623541</v>
      </c>
      <c r="I496" s="9">
        <f t="shared" si="53"/>
        <v>129.56381031585551</v>
      </c>
      <c r="J496" s="9">
        <f t="shared" si="53"/>
        <v>15.879488765864526</v>
      </c>
      <c r="K496" s="9">
        <f t="shared" si="53"/>
        <v>0.78558532496487898</v>
      </c>
      <c r="L496" s="9">
        <f t="shared" si="50"/>
        <v>907.48811239676616</v>
      </c>
    </row>
    <row r="497" spans="3:12">
      <c r="C497">
        <v>1999.125</v>
      </c>
      <c r="D497">
        <v>369.28</v>
      </c>
      <c r="E497" s="1">
        <f t="shared" si="51"/>
        <v>2241</v>
      </c>
      <c r="F497" s="4">
        <f>F496*SUM(economy!Z287:AB287)/SUM(economy!Z286:AB286)</f>
        <v>6363.3630764757872</v>
      </c>
      <c r="G497" s="9">
        <f t="shared" si="53"/>
        <v>236.02667233183942</v>
      </c>
      <c r="H497" s="9">
        <f t="shared" si="53"/>
        <v>250.53841569933599</v>
      </c>
      <c r="I497" s="9">
        <f t="shared" si="53"/>
        <v>128.78989932753814</v>
      </c>
      <c r="J497" s="9">
        <f t="shared" si="53"/>
        <v>15.726385895466533</v>
      </c>
      <c r="K497" s="9">
        <f t="shared" si="53"/>
        <v>0.77809854540658274</v>
      </c>
      <c r="L497" s="9">
        <f t="shared" si="50"/>
        <v>906.85947179958657</v>
      </c>
    </row>
    <row r="498" spans="3:12">
      <c r="C498">
        <v>1999.2083</v>
      </c>
      <c r="D498">
        <v>369.84</v>
      </c>
      <c r="E498" s="1">
        <f t="shared" si="51"/>
        <v>2242</v>
      </c>
      <c r="F498" s="4">
        <f>F497*SUM(economy!Z288:AB288)/SUM(economy!Z287:AB287)</f>
        <v>6302.9204337268975</v>
      </c>
      <c r="G498" s="9">
        <f t="shared" si="53"/>
        <v>236.4150466041126</v>
      </c>
      <c r="H498" s="9">
        <f t="shared" si="53"/>
        <v>250.44667590720624</v>
      </c>
      <c r="I498" s="9">
        <f t="shared" si="53"/>
        <v>128.01720018584527</v>
      </c>
      <c r="J498" s="9">
        <f t="shared" si="53"/>
        <v>15.574860511258819</v>
      </c>
      <c r="K498" s="9">
        <f t="shared" si="53"/>
        <v>0.77069006427702602</v>
      </c>
      <c r="L498" s="9">
        <f t="shared" si="50"/>
        <v>906.22447327269992</v>
      </c>
    </row>
    <row r="499" spans="3:12">
      <c r="C499">
        <v>1999.2917</v>
      </c>
      <c r="D499">
        <v>371.15</v>
      </c>
      <c r="E499" s="1">
        <f t="shared" si="51"/>
        <v>2243</v>
      </c>
      <c r="F499" s="4">
        <f>F498*SUM(economy!Z289:AB289)/SUM(economy!Z288:AB288)</f>
        <v>6243.1054084115358</v>
      </c>
      <c r="G499" s="9">
        <f t="shared" si="53"/>
        <v>236.79973188880015</v>
      </c>
      <c r="H499" s="9">
        <f t="shared" si="53"/>
        <v>250.34951312847127</v>
      </c>
      <c r="I499" s="9">
        <f t="shared" si="53"/>
        <v>127.24579210311083</v>
      </c>
      <c r="J499" s="9">
        <f t="shared" si="53"/>
        <v>15.424897088981666</v>
      </c>
      <c r="K499" s="9">
        <f t="shared" si="53"/>
        <v>0.76335891057188354</v>
      </c>
      <c r="L499" s="9">
        <f t="shared" si="50"/>
        <v>905.58329311993589</v>
      </c>
    </row>
    <row r="500" spans="3:12">
      <c r="C500">
        <v>1999.375</v>
      </c>
      <c r="D500">
        <v>371.12</v>
      </c>
      <c r="E500" s="1">
        <f t="shared" si="51"/>
        <v>2244</v>
      </c>
      <c r="F500" s="4">
        <f>F499*SUM(economy!Z290:AB290)/SUM(economy!Z289:AB289)</f>
        <v>6183.9101817733444</v>
      </c>
      <c r="G500" s="9">
        <f t="shared" si="53"/>
        <v>237.18076649119146</v>
      </c>
      <c r="H500" s="9">
        <f t="shared" si="53"/>
        <v>250.24700121314382</v>
      </c>
      <c r="I500" s="9">
        <f t="shared" si="53"/>
        <v>126.47575203988939</v>
      </c>
      <c r="J500" s="9">
        <f t="shared" si="53"/>
        <v>15.276480062678582</v>
      </c>
      <c r="K500" s="9">
        <f t="shared" si="53"/>
        <v>0.75610412392769277</v>
      </c>
      <c r="L500" s="9">
        <f t="shared" si="50"/>
        <v>904.936103930831</v>
      </c>
    </row>
    <row r="501" spans="3:12">
      <c r="C501">
        <v>1999.4583</v>
      </c>
      <c r="D501">
        <v>370.46</v>
      </c>
      <c r="E501" s="1">
        <f t="shared" si="51"/>
        <v>2245</v>
      </c>
      <c r="F501" s="4">
        <f>F500*SUM(economy!Z291:AB291)/SUM(economy!Z290:AB290)</f>
        <v>6125.3270283989805</v>
      </c>
      <c r="G501" s="9">
        <f t="shared" si="53"/>
        <v>237.5581882393748</v>
      </c>
      <c r="H501" s="9">
        <f t="shared" si="53"/>
        <v>250.13921307391746</v>
      </c>
      <c r="I501" s="9">
        <f t="shared" si="53"/>
        <v>125.70715474907469</v>
      </c>
      <c r="J501" s="9">
        <f t="shared" si="53"/>
        <v>15.12959383793282</v>
      </c>
      <c r="K501" s="9">
        <f t="shared" si="53"/>
        <v>0.74892475477680598</v>
      </c>
      <c r="L501" s="9">
        <f t="shared" si="50"/>
        <v>904.28307465507658</v>
      </c>
    </row>
    <row r="502" spans="3:12">
      <c r="C502">
        <v>1999.5417</v>
      </c>
      <c r="D502">
        <v>369.61</v>
      </c>
      <c r="E502" s="1">
        <f t="shared" si="51"/>
        <v>2246</v>
      </c>
      <c r="F502" s="4">
        <f>F501*SUM(economy!Z292:AB292)/SUM(economy!Z291:AB291)</f>
        <v>6067.3483169316505</v>
      </c>
      <c r="G502" s="9">
        <f t="shared" si="53"/>
        <v>237.93203448993435</v>
      </c>
      <c r="H502" s="9">
        <f t="shared" si="53"/>
        <v>250.02622069750987</v>
      </c>
      <c r="I502" s="9">
        <f t="shared" si="53"/>
        <v>124.94007281955565</v>
      </c>
      <c r="J502" s="9">
        <f t="shared" si="53"/>
        <v>14.984222804448988</v>
      </c>
      <c r="K502" s="9">
        <f t="shared" si="53"/>
        <v>0.74181986448186921</v>
      </c>
      <c r="L502" s="9">
        <f t="shared" si="50"/>
        <v>903.62437067593078</v>
      </c>
    </row>
    <row r="503" spans="3:12">
      <c r="C503">
        <v>1999.625</v>
      </c>
      <c r="D503">
        <v>367.06</v>
      </c>
      <c r="E503" s="1">
        <f t="shared" si="51"/>
        <v>2247</v>
      </c>
      <c r="F503" s="4">
        <f>F502*SUM(economy!Z293:AB293)/SUM(economy!Z292:AB292)</f>
        <v>6009.9665106438624</v>
      </c>
      <c r="G503" s="9">
        <f t="shared" ref="G503:K518" si="54">G502*(1-G$5)+G$4*$F502*$L$4/1000</f>
        <v>238.30234213369076</v>
      </c>
      <c r="H503" s="9">
        <f t="shared" si="54"/>
        <v>249.90809515604178</v>
      </c>
      <c r="I503" s="9">
        <f t="shared" si="54"/>
        <v>124.17457671939349</v>
      </c>
      <c r="J503" s="9">
        <f t="shared" si="54"/>
        <v>14.840351347999636</v>
      </c>
      <c r="K503" s="9">
        <f t="shared" si="54"/>
        <v>0.73478852545088746</v>
      </c>
      <c r="L503" s="9">
        <f t="shared" si="50"/>
        <v>902.96015388257661</v>
      </c>
    </row>
    <row r="504" spans="3:12">
      <c r="C504">
        <v>1999.7083</v>
      </c>
      <c r="D504">
        <v>364.95</v>
      </c>
      <c r="E504" s="1">
        <f t="shared" si="51"/>
        <v>2248</v>
      </c>
      <c r="F504" s="4">
        <f>F503*SUM(economy!Z294:AB294)/SUM(economy!Z293:AB293)</f>
        <v>5953.1741678770804</v>
      </c>
      <c r="G504" s="9">
        <f t="shared" si="54"/>
        <v>238.66914760147654</v>
      </c>
      <c r="H504" s="9">
        <f t="shared" si="54"/>
        <v>249.78490661843841</v>
      </c>
      <c r="I504" s="9">
        <f t="shared" si="54"/>
        <v>123.41073483850533</v>
      </c>
      <c r="J504" s="9">
        <f t="shared" si="54"/>
        <v>14.697963861756609</v>
      </c>
      <c r="K504" s="9">
        <f t="shared" si="54"/>
        <v>0.72782982123390427</v>
      </c>
      <c r="L504" s="9">
        <f t="shared" si="50"/>
        <v>902.29058274141073</v>
      </c>
    </row>
    <row r="505" spans="3:12">
      <c r="C505">
        <v>1999.7917</v>
      </c>
      <c r="D505">
        <v>365.52</v>
      </c>
      <c r="E505" s="1">
        <f t="shared" si="51"/>
        <v>2249</v>
      </c>
      <c r="F505" s="4">
        <f>F504*SUM(economy!Z295:AB295)/SUM(economy!Z294:AB294)</f>
        <v>5896.9639423560711</v>
      </c>
      <c r="G505" s="9">
        <f t="shared" si="54"/>
        <v>239.03248686993851</v>
      </c>
      <c r="H505" s="9">
        <f t="shared" si="54"/>
        <v>249.65672436184099</v>
      </c>
      <c r="I505" s="9">
        <f t="shared" si="54"/>
        <v>122.64861353084117</v>
      </c>
      <c r="J505" s="9">
        <f t="shared" si="54"/>
        <v>14.557044757026679</v>
      </c>
      <c r="K505" s="9">
        <f t="shared" si="54"/>
        <v>0.72094284660228303</v>
      </c>
      <c r="L505" s="9">
        <f t="shared" si="50"/>
        <v>901.61581236624966</v>
      </c>
    </row>
    <row r="506" spans="3:12">
      <c r="C506">
        <v>1999.875</v>
      </c>
      <c r="D506">
        <v>366.88</v>
      </c>
      <c r="E506" s="1">
        <f t="shared" si="51"/>
        <v>2250</v>
      </c>
      <c r="F506" s="4">
        <f>F505*SUM(economy!Z296:AB296)/SUM(economy!Z295:AB295)</f>
        <v>5841.3285833848695</v>
      </c>
      <c r="G506" s="9">
        <f t="shared" si="54"/>
        <v>239.39239546735931</v>
      </c>
      <c r="H506" s="9">
        <f t="shared" si="54"/>
        <v>249.52361678301605</v>
      </c>
      <c r="I506" s="9">
        <f t="shared" si="54"/>
        <v>121.88827715604158</v>
      </c>
      <c r="J506" s="9">
        <f t="shared" si="54"/>
        <v>14.41757847341078</v>
      </c>
      <c r="K506" s="9">
        <f t="shared" si="54"/>
        <v>0.7141267076115505</v>
      </c>
      <c r="L506" s="9">
        <f t="shared" si="50"/>
        <v>900.93599458743927</v>
      </c>
    </row>
    <row r="507" spans="3:12">
      <c r="C507">
        <v>1999.9583</v>
      </c>
      <c r="D507">
        <v>368.26</v>
      </c>
      <c r="E507" s="1">
        <f t="shared" si="51"/>
        <v>2251</v>
      </c>
      <c r="F507" s="4">
        <f>F506*SUM(economy!Z297:AB297)/SUM(economy!Z296:AB296)</f>
        <v>5786.2609359316803</v>
      </c>
      <c r="G507" s="9">
        <f t="shared" si="54"/>
        <v>239.74890847949078</v>
      </c>
      <c r="H507" s="9">
        <f t="shared" si="54"/>
        <v>249.38565140975211</v>
      </c>
      <c r="I507" s="9">
        <f t="shared" si="54"/>
        <v>121.12978812056599</v>
      </c>
      <c r="J507" s="9">
        <f t="shared" si="54"/>
        <v>14.279549488405864</v>
      </c>
      <c r="K507" s="9">
        <f t="shared" si="54"/>
        <v>0.70738052164871457</v>
      </c>
      <c r="L507" s="9">
        <f t="shared" si="50"/>
        <v>900.25127801986343</v>
      </c>
    </row>
    <row r="508" spans="3:12">
      <c r="C508">
        <v>2000.0417</v>
      </c>
      <c r="D508">
        <v>369.45</v>
      </c>
      <c r="E508" s="1">
        <f t="shared" si="51"/>
        <v>2252</v>
      </c>
      <c r="F508" s="4">
        <f>F507*SUM(economy!Z298:AB298)/SUM(economy!Z297:AB297)</f>
        <v>5731.7539406090837</v>
      </c>
      <c r="G508" s="9">
        <f t="shared" si="54"/>
        <v>240.10206055539271</v>
      </c>
      <c r="H508" s="9">
        <f t="shared" si="54"/>
        <v>249.24289491223277</v>
      </c>
      <c r="I508" s="9">
        <f t="shared" si="54"/>
        <v>120.37320691828153</v>
      </c>
      <c r="J508" s="9">
        <f t="shared" si="54"/>
        <v>14.142942326468228</v>
      </c>
      <c r="K508" s="9">
        <f t="shared" si="54"/>
        <v>0.70070341746494891</v>
      </c>
      <c r="L508" s="9">
        <f t="shared" si="50"/>
        <v>899.56180812984019</v>
      </c>
    </row>
    <row r="509" spans="3:12">
      <c r="C509">
        <v>2000.125</v>
      </c>
      <c r="D509">
        <v>369.71</v>
      </c>
      <c r="E509" s="1">
        <f t="shared" si="51"/>
        <v>2253</v>
      </c>
      <c r="F509" s="4">
        <f>F508*SUM(economy!Z299:AB299)/SUM(economy!Z298:AB298)</f>
        <v>5677.8006335562877</v>
      </c>
      <c r="G509" s="9">
        <f t="shared" si="54"/>
        <v>240.45188591327027</v>
      </c>
      <c r="H509" s="9">
        <f t="shared" si="54"/>
        <v>249.09541311437661</v>
      </c>
      <c r="I509" s="9">
        <f t="shared" si="54"/>
        <v>119.61859217050414</v>
      </c>
      <c r="J509" s="9">
        <f t="shared" si="54"/>
        <v>14.007741567556719</v>
      </c>
      <c r="K509" s="9">
        <f t="shared" si="54"/>
        <v>0.69409453519448894</v>
      </c>
      <c r="L509" s="9">
        <f t="shared" si="50"/>
        <v>898.86772730090229</v>
      </c>
    </row>
    <row r="510" spans="3:12">
      <c r="C510">
        <v>2000.2083</v>
      </c>
      <c r="D510">
        <v>370.75</v>
      </c>
      <c r="E510" s="1">
        <f t="shared" si="51"/>
        <v>2254</v>
      </c>
      <c r="F510" s="4">
        <f>F509*SUM(economy!Z300:AB300)/SUM(economy!Z299:AB299)</f>
        <v>5624.394146229356</v>
      </c>
      <c r="G510" s="9">
        <f t="shared" si="54"/>
        <v>240.79841834630423</v>
      </c>
      <c r="H510" s="9">
        <f t="shared" si="54"/>
        <v>248.94327100513507</v>
      </c>
      <c r="I510" s="9">
        <f t="shared" si="54"/>
        <v>118.86600066548453</v>
      </c>
      <c r="J510" s="9">
        <f t="shared" si="54"/>
        <v>13.87393185517411</v>
      </c>
      <c r="K510" s="9">
        <f t="shared" si="54"/>
        <v>0.68755302636056381</v>
      </c>
      <c r="L510" s="9">
        <f t="shared" si="50"/>
        <v>898.16917489845844</v>
      </c>
    </row>
    <row r="511" spans="3:12">
      <c r="C511">
        <v>2000.2917</v>
      </c>
      <c r="D511">
        <v>371.98</v>
      </c>
      <c r="E511" s="1">
        <f t="shared" si="51"/>
        <v>2255</v>
      </c>
      <c r="F511" s="4">
        <f>F510*SUM(economy!Z301:AB301)/SUM(economy!Z300:AB300)</f>
        <v>5571.52770510551</v>
      </c>
      <c r="G511" s="9">
        <f t="shared" si="54"/>
        <v>241.14169122846846</v>
      </c>
      <c r="H511" s="9">
        <f t="shared" si="54"/>
        <v>248.78653274973928</v>
      </c>
      <c r="I511" s="9">
        <f t="shared" si="54"/>
        <v>118.11548739733263</v>
      </c>
      <c r="J511" s="9">
        <f t="shared" si="54"/>
        <v>13.741497903924451</v>
      </c>
      <c r="K511" s="9">
        <f t="shared" si="54"/>
        <v>0.68107805386914655</v>
      </c>
      <c r="L511" s="9">
        <f t="shared" si="50"/>
        <v>897.46628733333398</v>
      </c>
    </row>
    <row r="512" spans="3:12">
      <c r="C512">
        <v>2000.375</v>
      </c>
      <c r="D512">
        <v>371.75</v>
      </c>
      <c r="E512" s="1">
        <f t="shared" si="51"/>
        <v>2256</v>
      </c>
      <c r="F512" s="4">
        <f>F511*SUM(economy!Z302:AB302)/SUM(economy!Z301:AB301)</f>
        <v>5519.1946313069766</v>
      </c>
      <c r="G512" s="9">
        <f t="shared" si="54"/>
        <v>241.48173752032935</v>
      </c>
      <c r="H512" s="9">
        <f t="shared" si="54"/>
        <v>248.62526170088842</v>
      </c>
      <c r="I512" s="9">
        <f t="shared" si="54"/>
        <v>117.36710560437507</v>
      </c>
      <c r="J512" s="9">
        <f t="shared" si="54"/>
        <v>13.610424506603998</v>
      </c>
      <c r="K512" s="9">
        <f t="shared" si="54"/>
        <v>0.67466879199128049</v>
      </c>
      <c r="L512" s="9">
        <f t="shared" si="50"/>
        <v>896.75919812418806</v>
      </c>
    </row>
    <row r="513" spans="3:12">
      <c r="C513">
        <v>2000.4583</v>
      </c>
      <c r="D513">
        <v>371.87</v>
      </c>
      <c r="E513" s="1">
        <f t="shared" si="51"/>
        <v>2257</v>
      </c>
      <c r="F513" s="4">
        <f>F512*SUM(economy!Z303:AB303)/SUM(economy!Z302:AB302)</f>
        <v>5467.3883401500843</v>
      </c>
      <c r="G513" s="9">
        <f t="shared" si="54"/>
        <v>241.81858977482227</v>
      </c>
      <c r="H513" s="9">
        <f t="shared" si="54"/>
        <v>248.4595204098718</v>
      </c>
      <c r="I513" s="9">
        <f t="shared" si="54"/>
        <v>116.62090680694141</v>
      </c>
      <c r="J513" s="9">
        <f t="shared" si="54"/>
        <v>13.480696540842905</v>
      </c>
      <c r="K513" s="9">
        <f t="shared" si="54"/>
        <v>0.66832442633469991</v>
      </c>
      <c r="L513" s="9">
        <f t="shared" si="50"/>
        <v>896.0480379588131</v>
      </c>
    </row>
    <row r="514" spans="3:12">
      <c r="C514">
        <v>2000.5417</v>
      </c>
      <c r="D514">
        <v>370.02</v>
      </c>
      <c r="E514" s="1">
        <f t="shared" si="51"/>
        <v>2258</v>
      </c>
      <c r="F514" s="4">
        <f>F513*SUM(economy!Z304:AB304)/SUM(economy!Z303:AB303)</f>
        <v>5416.1023406245395</v>
      </c>
      <c r="G514" s="9">
        <f t="shared" si="54"/>
        <v>242.15228014300044</v>
      </c>
      <c r="H514" s="9">
        <f t="shared" si="54"/>
        <v>248.28937063761813</v>
      </c>
      <c r="I514" s="9">
        <f t="shared" si="54"/>
        <v>115.87694084457537</v>
      </c>
      <c r="J514" s="9">
        <f t="shared" si="54"/>
        <v>13.352298975314577</v>
      </c>
      <c r="K514" s="9">
        <f t="shared" si="54"/>
        <v>0.66204415380544823</v>
      </c>
      <c r="L514" s="9">
        <f t="shared" si="50"/>
        <v>895.33293475431412</v>
      </c>
    </row>
    <row r="515" spans="3:12">
      <c r="C515">
        <v>2000.625</v>
      </c>
      <c r="D515">
        <v>368.27</v>
      </c>
      <c r="E515" s="1">
        <f t="shared" si="51"/>
        <v>2259</v>
      </c>
      <c r="F515" s="4">
        <f>F514*SUM(economy!Z305:AB305)/SUM(economy!Z304:AB304)</f>
        <v>5365.3302348079515</v>
      </c>
      <c r="G515" s="9">
        <f t="shared" si="54"/>
        <v>242.48284037975216</v>
      </c>
      <c r="H515" s="9">
        <f t="shared" si="54"/>
        <v>248.1148733656654</v>
      </c>
      <c r="I515" s="9">
        <f t="shared" si="54"/>
        <v>115.13525591266837</v>
      </c>
      <c r="J515" s="9">
        <f t="shared" si="54"/>
        <v>13.225216875529181</v>
      </c>
      <c r="K515" s="9">
        <f t="shared" si="54"/>
        <v>0.65582718256015093</v>
      </c>
      <c r="L515" s="9">
        <f t="shared" si="50"/>
        <v>894.61401371617535</v>
      </c>
    </row>
    <row r="516" spans="3:12">
      <c r="C516">
        <v>2000.7083</v>
      </c>
      <c r="D516">
        <v>367.15</v>
      </c>
      <c r="E516" s="1">
        <f t="shared" si="51"/>
        <v>2260</v>
      </c>
      <c r="F516" s="4">
        <f>F515*SUM(economy!Z306:AB306)/SUM(economy!Z305:AB305)</f>
        <v>5315.0657172204401</v>
      </c>
      <c r="G516" s="9">
        <f t="shared" si="54"/>
        <v>242.81030184948222</v>
      </c>
      <c r="H516" s="9">
        <f t="shared" si="54"/>
        <v>247.93608880704568</v>
      </c>
      <c r="I516" s="9">
        <f t="shared" si="54"/>
        <v>114.39589859851338</v>
      </c>
      <c r="J516" s="9">
        <f t="shared" si="54"/>
        <v>13.099435409227482</v>
      </c>
      <c r="K516" s="9">
        <f t="shared" si="54"/>
        <v>0.64967273194958053</v>
      </c>
      <c r="L516" s="9">
        <f t="shared" si="50"/>
        <v>893.89139739621839</v>
      </c>
    </row>
    <row r="517" spans="3:12">
      <c r="C517">
        <v>2000.7917</v>
      </c>
      <c r="D517">
        <v>367.18</v>
      </c>
      <c r="E517" s="1">
        <f t="shared" si="51"/>
        <v>2261</v>
      </c>
      <c r="F517" s="4">
        <f>F516*SUM(economy!Z307:AB307)/SUM(economy!Z306:AB306)</f>
        <v>5265.3025741236543</v>
      </c>
      <c r="G517" s="9">
        <f t="shared" si="54"/>
        <v>243.13469553175389</v>
      </c>
      <c r="H517" s="9">
        <f t="shared" si="54"/>
        <v>247.7530764170794</v>
      </c>
      <c r="I517" s="9">
        <f t="shared" si="54"/>
        <v>113.65891391677786</v>
      </c>
      <c r="J517" s="9">
        <f t="shared" si="54"/>
        <v>12.974939851390783</v>
      </c>
      <c r="K517" s="9">
        <f t="shared" si="54"/>
        <v>0.64358003245412643</v>
      </c>
      <c r="L517" s="9">
        <f t="shared" si="50"/>
        <v>893.16520574945605</v>
      </c>
    </row>
    <row r="518" spans="3:12">
      <c r="C518">
        <v>2000.875</v>
      </c>
      <c r="D518">
        <v>368.53</v>
      </c>
      <c r="E518" s="1">
        <f t="shared" si="51"/>
        <v>2262</v>
      </c>
      <c r="F518" s="4">
        <f>F517*SUM(economy!Z308:AB308)/SUM(economy!Z307:AB307)</f>
        <v>5216.0346827687226</v>
      </c>
      <c r="G518" s="9">
        <f t="shared" si="54"/>
        <v>243.45605202688819</v>
      </c>
      <c r="H518" s="9">
        <f t="shared" si="54"/>
        <v>247.56589490407393</v>
      </c>
      <c r="I518" s="9">
        <f t="shared" si="54"/>
        <v>112.92434534439535</v>
      </c>
      <c r="J518" s="9">
        <f t="shared" si="54"/>
        <v>12.851715588882399</v>
      </c>
      <c r="K518" s="9">
        <f t="shared" si="54"/>
        <v>0.63754832561174668</v>
      </c>
      <c r="L518" s="9">
        <f t="shared" si="50"/>
        <v>892.43555618985158</v>
      </c>
    </row>
    <row r="519" spans="3:12">
      <c r="C519">
        <v>2000.9583</v>
      </c>
      <c r="D519">
        <v>369.83</v>
      </c>
      <c r="E519" s="1">
        <f t="shared" si="51"/>
        <v>2263</v>
      </c>
      <c r="F519" s="4">
        <f>F518*SUM(economy!Z309:AB309)/SUM(economy!Z308:AB308)</f>
        <v>5167.2560105971233</v>
      </c>
      <c r="G519" s="9">
        <f t="shared" ref="G519:K534" si="55">G518*(1-G$5)+G$4*$F518*$L$4/1000</f>
        <v>243.77440156151727</v>
      </c>
      <c r="H519" s="9">
        <f t="shared" si="55"/>
        <v>247.37460223992238</v>
      </c>
      <c r="I519" s="9">
        <f t="shared" si="55"/>
        <v>112.19223485487555</v>
      </c>
      <c r="J519" s="9">
        <f t="shared" si="55"/>
        <v>12.729748124735709</v>
      </c>
      <c r="K519" s="9">
        <f t="shared" si="55"/>
        <v>0.63157686393895984</v>
      </c>
      <c r="L519" s="9">
        <f t="shared" si="50"/>
        <v>891.70256364498982</v>
      </c>
    </row>
    <row r="520" spans="3:12">
      <c r="C520">
        <v>2001.0417</v>
      </c>
      <c r="D520">
        <v>370.76</v>
      </c>
      <c r="E520" s="1">
        <f t="shared" si="51"/>
        <v>2264</v>
      </c>
      <c r="F520" s="4">
        <f>F519*SUM(economy!Z310:AB310)/SUM(economy!Z309:AB309)</f>
        <v>5118.9606143984465</v>
      </c>
      <c r="G520" s="9">
        <f t="shared" si="55"/>
        <v>244.08977399408892</v>
      </c>
      <c r="H520" s="9">
        <f t="shared" si="55"/>
        <v>247.17925567059805</v>
      </c>
      <c r="I520" s="9">
        <f t="shared" si="55"/>
        <v>111.46262295203405</v>
      </c>
      <c r="J520" s="9">
        <f t="shared" si="55"/>
        <v>12.609023082103439</v>
      </c>
      <c r="K520" s="9">
        <f t="shared" si="55"/>
        <v>0.62566491084540687</v>
      </c>
      <c r="L520" s="9">
        <f t="shared" si="50"/>
        <v>890.96634060966994</v>
      </c>
    </row>
    <row r="521" spans="3:12">
      <c r="C521">
        <v>2001.125</v>
      </c>
      <c r="D521">
        <v>371.69</v>
      </c>
      <c r="E521" s="1">
        <f t="shared" si="51"/>
        <v>2265</v>
      </c>
      <c r="F521" s="4">
        <f>F520*SUM(economy!Z311:AB311)/SUM(economy!Z310:AB310)</f>
        <v>5071.1426394288055</v>
      </c>
      <c r="G521" s="9">
        <f t="shared" si="55"/>
        <v>244.4021988203198</v>
      </c>
      <c r="H521" s="9">
        <f t="shared" si="55"/>
        <v>246.97991172654088</v>
      </c>
      <c r="I521" s="9">
        <f t="shared" si="55"/>
        <v>110.7355487031426</v>
      </c>
      <c r="J521" s="9">
        <f t="shared" si="55"/>
        <v>12.489526207882498</v>
      </c>
      <c r="K521" s="9">
        <f t="shared" si="55"/>
        <v>0.61981174054248844</v>
      </c>
      <c r="L521" s="9">
        <f t="shared" ref="L521:L556" si="56">SUM(G521:K521,L$5)</f>
        <v>890.22699719842819</v>
      </c>
    </row>
    <row r="522" spans="3:12">
      <c r="C522">
        <v>2001.2083</v>
      </c>
      <c r="D522">
        <v>372.63</v>
      </c>
      <c r="E522" s="1">
        <f t="shared" ref="E522:E556" si="57">1+E521</f>
        <v>2266</v>
      </c>
      <c r="F522" s="4">
        <f>F521*SUM(economy!Z312:AB312)/SUM(economy!Z311:AB311)</f>
        <v>5023.7963184933287</v>
      </c>
      <c r="G522" s="9">
        <f t="shared" si="55"/>
        <v>244.7117051785948</v>
      </c>
      <c r="H522" s="9">
        <f t="shared" si="55"/>
        <v>246.77662623293273</v>
      </c>
      <c r="I522" s="9">
        <f t="shared" si="55"/>
        <v>110.01104977150197</v>
      </c>
      <c r="J522" s="9">
        <f t="shared" si="55"/>
        <v>12.371243376028252</v>
      </c>
      <c r="K522" s="9">
        <f t="shared" si="55"/>
        <v>0.61401663794656147</v>
      </c>
      <c r="L522" s="9">
        <f t="shared" si="56"/>
        <v>889.48464119700429</v>
      </c>
    </row>
    <row r="523" spans="3:12">
      <c r="C523">
        <v>2001.2917</v>
      </c>
      <c r="D523">
        <v>373.55</v>
      </c>
      <c r="E523" s="1">
        <f t="shared" si="57"/>
        <v>2267</v>
      </c>
      <c r="F523" s="4">
        <f>F522*SUM(economy!Z313:AB313)/SUM(economy!Z312:AB312)</f>
        <v>4976.9159709962851</v>
      </c>
      <c r="G523" s="9">
        <f t="shared" si="55"/>
        <v>245.01832185531035</v>
      </c>
      <c r="H523" s="9">
        <f t="shared" si="55"/>
        <v>246.56945431985801</v>
      </c>
      <c r="I523" s="9">
        <f t="shared" si="55"/>
        <v>109.28916244843995</v>
      </c>
      <c r="J523" s="9">
        <f t="shared" si="55"/>
        <v>12.254160590571777</v>
      </c>
      <c r="K523" s="9">
        <f t="shared" si="55"/>
        <v>0.60827889857714978</v>
      </c>
      <c r="L523" s="9">
        <f t="shared" si="56"/>
        <v>888.73937811275732</v>
      </c>
    </row>
    <row r="524" spans="3:12">
      <c r="C524">
        <v>2001.375</v>
      </c>
      <c r="D524">
        <v>374.03</v>
      </c>
      <c r="E524" s="1">
        <f t="shared" si="57"/>
        <v>2268</v>
      </c>
      <c r="F524" s="4">
        <f>F523*SUM(economy!Z314:AB314)/SUM(economy!Z313:AB313)</f>
        <v>4930.496001961912</v>
      </c>
      <c r="G524" s="9">
        <f t="shared" si="55"/>
        <v>245.32207729015988</v>
      </c>
      <c r="H524" s="9">
        <f t="shared" si="55"/>
        <v>246.35845043234738</v>
      </c>
      <c r="I524" s="9">
        <f t="shared" si="55"/>
        <v>108.5699216847369</v>
      </c>
      <c r="J524" s="9">
        <f t="shared" si="55"/>
        <v>12.138263988353266</v>
      </c>
      <c r="K524" s="9">
        <f t="shared" si="55"/>
        <v>0.60259782845061005</v>
      </c>
      <c r="L524" s="9">
        <f t="shared" si="56"/>
        <v>887.99131122404799</v>
      </c>
    </row>
    <row r="525" spans="3:12">
      <c r="C525">
        <v>2001.4583</v>
      </c>
      <c r="D525">
        <v>373.4</v>
      </c>
      <c r="E525" s="1">
        <f t="shared" si="57"/>
        <v>2269</v>
      </c>
      <c r="F525" s="4">
        <f>F524*SUM(economy!Z315:AB315)/SUM(economy!Z314:AB314)</f>
        <v>4884.5309010290093</v>
      </c>
      <c r="G525" s="9">
        <f t="shared" si="55"/>
        <v>245.62299958135944</v>
      </c>
      <c r="H525" s="9">
        <f t="shared" si="55"/>
        <v>246.14366834030176</v>
      </c>
      <c r="I525" s="9">
        <f t="shared" si="55"/>
        <v>107.85336112148256</v>
      </c>
      <c r="J525" s="9">
        <f t="shared" si="55"/>
        <v>12.023539841484352</v>
      </c>
      <c r="K525" s="9">
        <f t="shared" si="55"/>
        <v>0.59697274396966682</v>
      </c>
      <c r="L525" s="9">
        <f t="shared" si="56"/>
        <v>887.24054162859773</v>
      </c>
    </row>
    <row r="526" spans="3:12">
      <c r="C526">
        <v>2001.5417</v>
      </c>
      <c r="D526">
        <v>371.68</v>
      </c>
      <c r="E526" s="1">
        <f t="shared" si="57"/>
        <v>2270</v>
      </c>
      <c r="F526" s="4">
        <f>F525*SUM(economy!Z316:AB316)/SUM(economy!Z315:AB315)</f>
        <v>4839.0152414222512</v>
      </c>
      <c r="G526" s="9">
        <f t="shared" si="55"/>
        <v>245.92111649081193</v>
      </c>
      <c r="H526" s="9">
        <f t="shared" si="55"/>
        <v>245.92516114829462</v>
      </c>
      <c r="I526" s="9">
        <f t="shared" si="55"/>
        <v>107.13951312036754</v>
      </c>
      <c r="J526" s="9">
        <f t="shared" si="55"/>
        <v>11.909974559551763</v>
      </c>
      <c r="K526" s="9">
        <f t="shared" si="55"/>
        <v>0.59140297180920975</v>
      </c>
      <c r="L526" s="9">
        <f t="shared" si="56"/>
        <v>886.48716829083503</v>
      </c>
    </row>
    <row r="527" spans="3:12">
      <c r="C527">
        <v>2001.625</v>
      </c>
      <c r="D527">
        <v>369.78</v>
      </c>
      <c r="E527" s="1">
        <f t="shared" si="57"/>
        <v>2271</v>
      </c>
      <c r="F527" s="4">
        <f>F526*SUM(economy!Z317:AB317)/SUM(economy!Z316:AB316)</f>
        <v>4793.9436789028232</v>
      </c>
      <c r="G527" s="9">
        <f t="shared" si="55"/>
        <v>246.21645544920858</v>
      </c>
      <c r="H527" s="9">
        <f t="shared" si="55"/>
        <v>245.70298130525086</v>
      </c>
      <c r="I527" s="9">
        <f t="shared" si="55"/>
        <v>106.42840879341371</v>
      </c>
      <c r="J527" s="9">
        <f t="shared" si="55"/>
        <v>11.79755469157435</v>
      </c>
      <c r="K527" s="9">
        <f t="shared" si="55"/>
        <v>0.58588784879873135</v>
      </c>
      <c r="L527" s="9">
        <f t="shared" si="56"/>
        <v>885.73128808824617</v>
      </c>
    </row>
    <row r="528" spans="3:12">
      <c r="C528">
        <v>2001.7083</v>
      </c>
      <c r="D528">
        <v>368.34</v>
      </c>
      <c r="E528" s="1">
        <f t="shared" si="57"/>
        <v>2272</v>
      </c>
      <c r="F528" s="4">
        <f>F527*SUM(economy!Z318:AB318)/SUM(economy!Z317:AB317)</f>
        <v>4749.3109507010568</v>
      </c>
      <c r="G528" s="9">
        <f t="shared" si="55"/>
        <v>246.50904356106651</v>
      </c>
      <c r="H528" s="9">
        <f t="shared" si="55"/>
        <v>245.4771806140003</v>
      </c>
      <c r="I528" s="9">
        <f t="shared" si="55"/>
        <v>105.72007803214791</v>
      </c>
      <c r="J528" s="9">
        <f t="shared" si="55"/>
        <v>11.68626692772515</v>
      </c>
      <c r="K528" s="9">
        <f t="shared" si="55"/>
        <v>0.58042672180175536</v>
      </c>
      <c r="L528" s="9">
        <f t="shared" si="56"/>
        <v>884.97299585674159</v>
      </c>
    </row>
    <row r="529" spans="3:12">
      <c r="C529">
        <v>2001.7917</v>
      </c>
      <c r="D529">
        <v>368.61</v>
      </c>
      <c r="E529" s="1">
        <f t="shared" si="57"/>
        <v>2273</v>
      </c>
      <c r="F529" s="4">
        <f>F528*SUM(economy!Z319:AB319)/SUM(economy!Z318:AB318)</f>
        <v>4705.1118744335054</v>
      </c>
      <c r="G529" s="9">
        <f t="shared" si="55"/>
        <v>246.79890760970085</v>
      </c>
      <c r="H529" s="9">
        <f t="shared" si="55"/>
        <v>245.24781024070487</v>
      </c>
      <c r="I529" s="9">
        <f t="shared" si="55"/>
        <v>105.01454953622363</v>
      </c>
      <c r="J529" s="9">
        <f t="shared" si="55"/>
        <v>11.576098100829803</v>
      </c>
      <c r="K529" s="9">
        <f t="shared" si="55"/>
        <v>0.57501894759259586</v>
      </c>
      <c r="L529" s="9">
        <f t="shared" si="56"/>
        <v>884.21238443505172</v>
      </c>
    </row>
    <row r="530" spans="3:12">
      <c r="C530">
        <v>2001.875</v>
      </c>
      <c r="D530">
        <v>369.94</v>
      </c>
      <c r="E530" s="1">
        <f t="shared" si="57"/>
        <v>2274</v>
      </c>
      <c r="F530" s="4">
        <f>F529*SUM(economy!Z320:AB320)/SUM(economy!Z319:AB319)</f>
        <v>4661.3413470066789</v>
      </c>
      <c r="G530" s="9">
        <f t="shared" si="55"/>
        <v>247.08607406213108</v>
      </c>
      <c r="H530" s="9">
        <f t="shared" si="55"/>
        <v>245.01492072415809</v>
      </c>
      <c r="I530" s="9">
        <f t="shared" si="55"/>
        <v>104.31185084149591</v>
      </c>
      <c r="J530" s="9">
        <f t="shared" si="55"/>
        <v>11.467035187652254</v>
      </c>
      <c r="K530" s="9">
        <f t="shared" si="55"/>
        <v>0.5696638927307659</v>
      </c>
      <c r="L530" s="9">
        <f t="shared" si="56"/>
        <v>883.4495447081681</v>
      </c>
    </row>
    <row r="531" spans="3:12">
      <c r="C531">
        <v>2001.9583</v>
      </c>
      <c r="D531">
        <v>371.42</v>
      </c>
      <c r="E531" s="1">
        <f t="shared" si="57"/>
        <v>2275</v>
      </c>
      <c r="F531" s="4">
        <f>F530*SUM(economy!Z321:AB321)/SUM(economy!Z320:AB320)</f>
        <v>4617.9943435096702</v>
      </c>
      <c r="G531" s="9">
        <f t="shared" si="55"/>
        <v>247.37056907392022</v>
      </c>
      <c r="H531" s="9">
        <f t="shared" si="55"/>
        <v>244.77856198495601</v>
      </c>
      <c r="I531" s="9">
        <f t="shared" si="55"/>
        <v>103.61200834755465</v>
      </c>
      <c r="J531" s="9">
        <f t="shared" si="55"/>
        <v>11.359065309978348</v>
      </c>
      <c r="K531" s="9">
        <f t="shared" si="55"/>
        <v>0.56436093343333527</v>
      </c>
      <c r="L531" s="9">
        <f t="shared" si="56"/>
        <v>882.68456564984263</v>
      </c>
    </row>
    <row r="532" spans="3:12">
      <c r="C532">
        <v>2002.0417</v>
      </c>
      <c r="D532">
        <v>372.7</v>
      </c>
      <c r="E532" s="1">
        <f t="shared" si="57"/>
        <v>2276</v>
      </c>
      <c r="F532" s="4">
        <f>F531*SUM(economy!Z322:AB322)/SUM(economy!Z321:AB321)</f>
        <v>4575.0659160978075</v>
      </c>
      <c r="G532" s="9">
        <f t="shared" si="55"/>
        <v>247.65241849394664</v>
      </c>
      <c r="H532" s="9">
        <f t="shared" si="55"/>
        <v>244.53878333453903</v>
      </c>
      <c r="I532" s="9">
        <f t="shared" si="55"/>
        <v>102.91504734472198</v>
      </c>
      <c r="J532" s="9">
        <f t="shared" si="55"/>
        <v>11.252175735507542</v>
      </c>
      <c r="K532" s="9">
        <f t="shared" si="55"/>
        <v>0.55910945544552137</v>
      </c>
      <c r="L532" s="9">
        <f t="shared" si="56"/>
        <v>881.9175343641607</v>
      </c>
    </row>
    <row r="533" spans="3:12">
      <c r="C533">
        <v>2002.125</v>
      </c>
      <c r="D533">
        <v>373.37</v>
      </c>
      <c r="E533" s="1">
        <f t="shared" si="57"/>
        <v>2277</v>
      </c>
      <c r="F533" s="4">
        <f>F532*SUM(economy!Z323:AB323)/SUM(economy!Z322:AB322)</f>
        <v>4532.5511928690403</v>
      </c>
      <c r="G533" s="9">
        <f t="shared" si="55"/>
        <v>247.93164786910754</v>
      </c>
      <c r="H533" s="9">
        <f t="shared" si="55"/>
        <v>244.295633484104</v>
      </c>
      <c r="I533" s="9">
        <f t="shared" si="55"/>
        <v>102.22099204051962</v>
      </c>
      <c r="J533" s="9">
        <f t="shared" si="55"/>
        <v>11.14635387856265</v>
      </c>
      <c r="K533" s="9">
        <f t="shared" si="55"/>
        <v>0.55390885390978872</v>
      </c>
      <c r="L533" s="9">
        <f t="shared" si="56"/>
        <v>881.14853612620357</v>
      </c>
    </row>
    <row r="534" spans="3:12">
      <c r="C534">
        <v>2002.2083</v>
      </c>
      <c r="D534">
        <v>374.3</v>
      </c>
      <c r="E534" s="1">
        <f t="shared" si="57"/>
        <v>2278</v>
      </c>
      <c r="F534" s="4">
        <f>F533*SUM(economy!Z324:AB324)/SUM(economy!Z323:AB323)</f>
        <v>4490.4453767350424</v>
      </c>
      <c r="G534" s="9">
        <f t="shared" si="55"/>
        <v>248.20828244895401</v>
      </c>
      <c r="H534" s="9">
        <f t="shared" si="55"/>
        <v>244.04916055338612</v>
      </c>
      <c r="I534" s="9">
        <f t="shared" si="55"/>
        <v>101.52986558561204</v>
      </c>
      <c r="J534" s="9">
        <f t="shared" si="55"/>
        <v>11.041587300627167</v>
      </c>
      <c r="K534" s="9">
        <f t="shared" si="55"/>
        <v>0.5487585332337015</v>
      </c>
      <c r="L534" s="9">
        <f t="shared" si="56"/>
        <v>880.37765442181296</v>
      </c>
    </row>
    <row r="535" spans="3:12">
      <c r="C535">
        <v>2002.2917</v>
      </c>
      <c r="D535">
        <v>375.19</v>
      </c>
      <c r="E535" s="1">
        <f t="shared" si="57"/>
        <v>2279</v>
      </c>
      <c r="F535" s="4">
        <f>F534*SUM(economy!Z325:AB325)/SUM(economy!Z324:AB324)</f>
        <v>4448.7437442887767</v>
      </c>
      <c r="G535" s="9">
        <f t="shared" ref="G535:K550" si="58">G534*(1-G$5)+G$4*$F534*$L$4/1000</f>
        <v>248.48234719025709</v>
      </c>
      <c r="H535" s="9">
        <f t="shared" si="58"/>
        <v>243.79941207931097</v>
      </c>
      <c r="I535" s="9">
        <f t="shared" si="58"/>
        <v>100.84169009923195</v>
      </c>
      <c r="J535" s="9">
        <f t="shared" si="58"/>
        <v>10.937863710719395</v>
      </c>
      <c r="K535" s="9">
        <f t="shared" si="58"/>
        <v>0.5436579069567723</v>
      </c>
      <c r="L535" s="9">
        <f t="shared" si="56"/>
        <v>879.60497098647625</v>
      </c>
    </row>
    <row r="536" spans="3:12">
      <c r="C536">
        <v>2002.375</v>
      </c>
      <c r="D536">
        <v>375.93</v>
      </c>
      <c r="E536" s="1">
        <f t="shared" si="57"/>
        <v>2280</v>
      </c>
      <c r="F536" s="4">
        <f>F535*SUM(economy!Z326:AB326)/SUM(economy!Z325:AB325)</f>
        <v>4407.441644669887</v>
      </c>
      <c r="G536" s="9">
        <f t="shared" si="58"/>
        <v>248.75386676150475</v>
      </c>
      <c r="H536" s="9">
        <f t="shared" si="58"/>
        <v>243.54643502451626</v>
      </c>
      <c r="I536" s="9">
        <f t="shared" si="58"/>
        <v>100.15648669409421</v>
      </c>
      <c r="J536" s="9">
        <f t="shared" si="58"/>
        <v>10.835170965612283</v>
      </c>
      <c r="K536" s="9">
        <f t="shared" si="58"/>
        <v>0.53860639761653584</v>
      </c>
      <c r="L536" s="9">
        <f t="shared" si="56"/>
        <v>878.83056584334395</v>
      </c>
    </row>
    <row r="537" spans="3:12">
      <c r="C537">
        <v>2002.4583</v>
      </c>
      <c r="D537">
        <v>375.69</v>
      </c>
      <c r="E537" s="1">
        <f t="shared" si="57"/>
        <v>2281</v>
      </c>
      <c r="F537" s="4">
        <f>F536*SUM(economy!Z327:AB327)/SUM(economy!Z326:AB326)</f>
        <v>4366.5344984296862</v>
      </c>
      <c r="G537" s="9">
        <f t="shared" si="58"/>
        <v>249.02286554732967</v>
      </c>
      <c r="H537" s="9">
        <f t="shared" si="58"/>
        <v>243.29027578574355</v>
      </c>
      <c r="I537" s="9">
        <f t="shared" si="58"/>
        <v>99.474275500805064</v>
      </c>
      <c r="J537" s="9">
        <f t="shared" si="58"/>
        <v>10.733497069907536</v>
      </c>
      <c r="K537" s="9">
        <f t="shared" si="58"/>
        <v>0.53360343661405063</v>
      </c>
      <c r="L537" s="9">
        <f t="shared" si="56"/>
        <v>878.05451734039991</v>
      </c>
    </row>
    <row r="538" spans="3:12">
      <c r="C538">
        <v>2002.5417</v>
      </c>
      <c r="D538">
        <v>374.16</v>
      </c>
      <c r="E538" s="1">
        <f t="shared" si="57"/>
        <v>2282</v>
      </c>
      <c r="F538" s="4">
        <f>F537*SUM(economy!Z328:AB328)/SUM(economy!Z327:AB327)</f>
        <v>4326.0177963969145</v>
      </c>
      <c r="G538" s="9">
        <f t="shared" si="58"/>
        <v>249.28936765286764</v>
      </c>
      <c r="H538" s="9">
        <f t="shared" si="58"/>
        <v>243.03098020210041</v>
      </c>
      <c r="I538" s="9">
        <f t="shared" si="58"/>
        <v>98.795075691773008</v>
      </c>
      <c r="J538" s="9">
        <f t="shared" si="58"/>
        <v>10.632830175972272</v>
      </c>
      <c r="K538" s="9">
        <f t="shared" si="58"/>
        <v>0.52864846407903476</v>
      </c>
      <c r="L538" s="9">
        <f t="shared" si="56"/>
        <v>877.27690218679243</v>
      </c>
    </row>
    <row r="539" spans="3:12">
      <c r="C539">
        <v>2002.625</v>
      </c>
      <c r="D539">
        <v>372.03</v>
      </c>
      <c r="E539" s="1">
        <f t="shared" si="57"/>
        <v>2283</v>
      </c>
      <c r="F539" s="4">
        <f>F538*SUM(economy!Z329:AB329)/SUM(economy!Z328:AB328)</f>
        <v>4285.887098545757</v>
      </c>
      <c r="G539" s="9">
        <f t="shared" si="58"/>
        <v>249.55339690804681</v>
      </c>
      <c r="H539" s="9">
        <f t="shared" si="58"/>
        <v>242.76859356319329</v>
      </c>
      <c r="I539" s="9">
        <f t="shared" si="58"/>
        <v>98.118905504628557</v>
      </c>
      <c r="J539" s="9">
        <f t="shared" si="58"/>
        <v>10.533158583746179</v>
      </c>
      <c r="K539" s="9">
        <f t="shared" si="58"/>
        <v>0.52374092873481537</v>
      </c>
      <c r="L539" s="9">
        <f t="shared" si="56"/>
        <v>876.49779548834965</v>
      </c>
    </row>
    <row r="540" spans="3:12">
      <c r="C540">
        <v>2002.7083</v>
      </c>
      <c r="D540">
        <v>370.92</v>
      </c>
      <c r="E540" s="1">
        <f t="shared" si="57"/>
        <v>2284</v>
      </c>
      <c r="F540" s="4">
        <f>F539*SUM(economy!Z330:AB330)/SUM(economy!Z329:AB329)</f>
        <v>4246.1380328671667</v>
      </c>
      <c r="G540" s="9">
        <f t="shared" si="58"/>
        <v>249.81497687180783</v>
      </c>
      <c r="H540" s="9">
        <f t="shared" si="58"/>
        <v>242.50316061713173</v>
      </c>
      <c r="I540" s="9">
        <f t="shared" si="58"/>
        <v>97.445782265159323</v>
      </c>
      <c r="J540" s="9">
        <f t="shared" si="58"/>
        <v>10.434470740426816</v>
      </c>
      <c r="K540" s="9">
        <f t="shared" si="58"/>
        <v>0.51888028776327233</v>
      </c>
      <c r="L540" s="9">
        <f t="shared" si="56"/>
        <v>875.71727078228901</v>
      </c>
    </row>
    <row r="541" spans="3:12">
      <c r="C541">
        <v>2002.7917</v>
      </c>
      <c r="D541">
        <v>370.73</v>
      </c>
      <c r="E541" s="1">
        <f t="shared" si="57"/>
        <v>2285</v>
      </c>
      <c r="F541" s="4">
        <f>F540*SUM(economy!Z331:AB331)/SUM(economy!Z330:AB330)</f>
        <v>4206.7662942447587</v>
      </c>
      <c r="G541" s="9">
        <f t="shared" si="58"/>
        <v>250.07413083625511</v>
      </c>
      <c r="H541" s="9">
        <f t="shared" si="58"/>
        <v>242.23472557840458</v>
      </c>
      <c r="I541" s="9">
        <f t="shared" si="58"/>
        <v>96.775722409767909</v>
      </c>
      <c r="J541" s="9">
        <f t="shared" si="58"/>
        <v>10.336755240040421</v>
      </c>
      <c r="K541" s="9">
        <f t="shared" si="58"/>
        <v>0.51406600666993241</v>
      </c>
      <c r="L541" s="9">
        <f t="shared" si="56"/>
        <v>874.93540007113802</v>
      </c>
    </row>
    <row r="542" spans="3:12">
      <c r="C542">
        <v>2002.875</v>
      </c>
      <c r="D542">
        <v>372.43</v>
      </c>
      <c r="E542" s="1">
        <f t="shared" si="57"/>
        <v>2286</v>
      </c>
      <c r="F542" s="4">
        <f>F541*SUM(economy!Z332:AB332)/SUM(economy!Z331:AB331)</f>
        <v>4167.7676433362822</v>
      </c>
      <c r="G542" s="9">
        <f t="shared" si="58"/>
        <v>250.33088183073954</v>
      </c>
      <c r="H542" s="9">
        <f t="shared" si="58"/>
        <v>241.96333213562909</v>
      </c>
      <c r="I542" s="9">
        <f t="shared" si="58"/>
        <v>96.108741507459328</v>
      </c>
      <c r="J542" s="9">
        <f t="shared" si="58"/>
        <v>10.240000822905307</v>
      </c>
      <c r="K542" s="9">
        <f t="shared" si="58"/>
        <v>0.50929755914937003</v>
      </c>
      <c r="L542" s="9">
        <f t="shared" si="56"/>
        <v>874.15225385588258</v>
      </c>
    </row>
    <row r="543" spans="3:12">
      <c r="C543">
        <v>2002.9583</v>
      </c>
      <c r="D543">
        <v>373.98</v>
      </c>
      <c r="E543" s="1">
        <f t="shared" si="57"/>
        <v>2287</v>
      </c>
      <c r="F543" s="4">
        <f>F542*SUM(economy!Z333:AB333)/SUM(economy!Z332:AB332)</f>
        <v>4129.1379054616364</v>
      </c>
      <c r="G543" s="9">
        <f t="shared" si="58"/>
        <v>250.58525262587276</v>
      </c>
      <c r="H543" s="9">
        <f t="shared" si="58"/>
        <v>241.68902345917343</v>
      </c>
      <c r="I543" s="9">
        <f t="shared" si="58"/>
        <v>95.444854281365352</v>
      </c>
      <c r="J543" s="9">
        <f t="shared" si="58"/>
        <v>10.144196374994618</v>
      </c>
      <c r="K543" s="9">
        <f t="shared" si="58"/>
        <v>0.50457442695105548</v>
      </c>
      <c r="L543" s="9">
        <f t="shared" si="56"/>
        <v>873.36790116835721</v>
      </c>
    </row>
    <row r="544" spans="3:12">
      <c r="C544">
        <v>2003.0417</v>
      </c>
      <c r="D544">
        <v>375.07</v>
      </c>
      <c r="E544" s="1">
        <f t="shared" si="57"/>
        <v>2288</v>
      </c>
      <c r="F544" s="4">
        <f>F543*SUM(economy!Z334:AB334)/SUM(economy!Z333:AB333)</f>
        <v>4090.8729694983294</v>
      </c>
      <c r="G544" s="9">
        <f t="shared" si="58"/>
        <v>250.8372657374737</v>
      </c>
      <c r="H544" s="9">
        <f t="shared" si="58"/>
        <v>241.41184220865415</v>
      </c>
      <c r="I544" s="9">
        <f t="shared" si="58"/>
        <v>94.784074629812821</v>
      </c>
      <c r="J544" s="9">
        <f t="shared" si="58"/>
        <v>10.049330927204988</v>
      </c>
      <c r="K544" s="9">
        <f t="shared" si="58"/>
        <v>0.4998960997457822</v>
      </c>
      <c r="L544" s="9">
        <f t="shared" si="56"/>
        <v>872.58240960289152</v>
      </c>
    </row>
    <row r="545" spans="3:12">
      <c r="C545">
        <v>2003.125</v>
      </c>
      <c r="D545">
        <v>375.82</v>
      </c>
      <c r="E545" s="1">
        <f t="shared" si="57"/>
        <v>2289</v>
      </c>
      <c r="F545" s="4">
        <f>F544*SUM(economy!Z335:AB335)/SUM(economy!Z334:AB334)</f>
        <v>4052.9687867852449</v>
      </c>
      <c r="G545" s="9">
        <f t="shared" si="58"/>
        <v>251.08694343044777</v>
      </c>
      <c r="H545" s="9">
        <f t="shared" si="58"/>
        <v>241.13183054030895</v>
      </c>
      <c r="I545" s="9">
        <f t="shared" si="58"/>
        <v>94.126415646943229</v>
      </c>
      <c r="J545" s="9">
        <f t="shared" si="58"/>
        <v>9.9553936545373247</v>
      </c>
      <c r="K545" s="9">
        <f t="shared" si="58"/>
        <v>0.4952620749927944</v>
      </c>
      <c r="L545" s="9">
        <f t="shared" si="56"/>
        <v>871.79584534723006</v>
      </c>
    </row>
    <row r="546" spans="3:12">
      <c r="C546">
        <v>2003.2083</v>
      </c>
      <c r="D546">
        <v>376.64</v>
      </c>
      <c r="E546" s="1">
        <f t="shared" si="57"/>
        <v>2290</v>
      </c>
      <c r="F546" s="4">
        <f>F545*SUM(economy!Z336:AB336)/SUM(economy!Z335:AB335)</f>
        <v>4015.4213700354426</v>
      </c>
      <c r="G546" s="9">
        <f t="shared" si="58"/>
        <v>251.33430772259899</v>
      </c>
      <c r="H546" s="9">
        <f t="shared" si="58"/>
        <v>240.84903011424657</v>
      </c>
      <c r="I546" s="9">
        <f t="shared" si="58"/>
        <v>93.471889642890886</v>
      </c>
      <c r="J546" s="9">
        <f t="shared" si="58"/>
        <v>9.8623738751957362</v>
      </c>
      <c r="K546" s="9">
        <f t="shared" si="58"/>
        <v>0.49067185780772898</v>
      </c>
      <c r="L546" s="9">
        <f t="shared" si="56"/>
        <v>871.00827321273994</v>
      </c>
    </row>
    <row r="547" spans="3:12">
      <c r="C547">
        <v>2003.2917</v>
      </c>
      <c r="D547">
        <v>377.92</v>
      </c>
      <c r="E547" s="1">
        <f t="shared" si="57"/>
        <v>2291</v>
      </c>
      <c r="F547" s="4">
        <f>F546*SUM(economy!Z337:AB337)/SUM(economy!Z336:AB336)</f>
        <v>3978.2267922587844</v>
      </c>
      <c r="G547" s="9">
        <f t="shared" si="58"/>
        <v>251.5793803883758</v>
      </c>
      <c r="H547" s="9">
        <f t="shared" si="58"/>
        <v>240.56348210157432</v>
      </c>
      <c r="I547" s="9">
        <f t="shared" si="58"/>
        <v>92.820508163526895</v>
      </c>
      <c r="J547" s="9">
        <f t="shared" si="58"/>
        <v>9.770261049610319</v>
      </c>
      <c r="K547" s="9">
        <f t="shared" si="58"/>
        <v>0.48612496083147694</v>
      </c>
      <c r="L547" s="9">
        <f t="shared" si="56"/>
        <v>870.21975666391882</v>
      </c>
    </row>
    <row r="548" spans="3:12">
      <c r="C548">
        <v>2003.375</v>
      </c>
      <c r="D548">
        <v>378.78</v>
      </c>
      <c r="E548" s="1">
        <f t="shared" si="57"/>
        <v>2292</v>
      </c>
      <c r="F548" s="4">
        <f>F547*SUM(economy!Z338:AB338)/SUM(economy!Z337:AB337)</f>
        <v>3941.3811856948764</v>
      </c>
      <c r="G548" s="9">
        <f t="shared" si="58"/>
        <v>251.82218296255121</v>
      </c>
      <c r="H548" s="9">
        <f t="shared" si="58"/>
        <v>240.27522719140515</v>
      </c>
      <c r="I548" s="9">
        <f t="shared" si="58"/>
        <v>92.172282009776183</v>
      </c>
      <c r="J548" s="9">
        <f t="shared" si="58"/>
        <v>9.6790447793893328</v>
      </c>
      <c r="K548" s="9">
        <f t="shared" si="58"/>
        <v>0.48162090410006209</v>
      </c>
      <c r="L548" s="9">
        <f t="shared" si="56"/>
        <v>869.4303578472219</v>
      </c>
    </row>
    <row r="549" spans="3:12">
      <c r="C549">
        <v>2003.4583</v>
      </c>
      <c r="D549">
        <v>378.46</v>
      </c>
      <c r="E549" s="1">
        <f t="shared" si="57"/>
        <v>2293</v>
      </c>
      <c r="F549" s="4">
        <f>F548*SUM(economy!Z339:AB339)/SUM(economy!Z338:AB338)</f>
        <v>3904.880740757073</v>
      </c>
      <c r="G549" s="9">
        <f t="shared" si="58"/>
        <v>252.06273674383775</v>
      </c>
      <c r="H549" s="9">
        <f t="shared" si="58"/>
        <v>239.98430559774499</v>
      </c>
      <c r="I549" s="9">
        <f t="shared" si="58"/>
        <v>91.527221256515062</v>
      </c>
      <c r="J549" s="9">
        <f t="shared" si="58"/>
        <v>9.5887148062059762</v>
      </c>
      <c r="K549" s="9">
        <f t="shared" si="58"/>
        <v>0.47715921491562241</v>
      </c>
      <c r="L549" s="9">
        <f t="shared" si="56"/>
        <v>868.64013761921944</v>
      </c>
    </row>
    <row r="550" spans="3:12">
      <c r="C550">
        <v>2003.5417</v>
      </c>
      <c r="D550">
        <v>376.88</v>
      </c>
      <c r="E550" s="1">
        <f t="shared" si="57"/>
        <v>2294</v>
      </c>
      <c r="F550" s="4">
        <f>F549*SUM(economy!Z340:AB340)/SUM(economy!Z339:AB339)</f>
        <v>3868.7217049880296</v>
      </c>
      <c r="G550" s="9">
        <f t="shared" si="58"/>
        <v>252.30106279843795</v>
      </c>
      <c r="H550" s="9">
        <f t="shared" si="58"/>
        <v>239.69075706626225</v>
      </c>
      <c r="I550" s="9">
        <f t="shared" si="58"/>
        <v>90.885335271056348</v>
      </c>
      <c r="J550" s="9">
        <f t="shared" si="58"/>
        <v>9.4992610106248261</v>
      </c>
      <c r="K550" s="9">
        <f t="shared" si="58"/>
        <v>0.47273942771857852</v>
      </c>
      <c r="L550" s="9">
        <f t="shared" si="56"/>
        <v>867.8491555741</v>
      </c>
    </row>
    <row r="551" spans="3:12">
      <c r="C551">
        <v>2003.625</v>
      </c>
      <c r="D551">
        <v>374.57</v>
      </c>
      <c r="E551" s="1">
        <f t="shared" si="57"/>
        <v>2295</v>
      </c>
      <c r="F551" s="4">
        <f>F550*SUM(economy!Z341:AB341)/SUM(economy!Z340:AB340)</f>
        <v>3832.9003820272046</v>
      </c>
      <c r="G551" s="9">
        <f t="shared" ref="G551:K556" si="59">G550*(1-G$5)+G$4*$F550*$L$4/1000</f>
        <v>252.53718196353111</v>
      </c>
      <c r="H551" s="9">
        <f t="shared" si="59"/>
        <v>239.39462088094035</v>
      </c>
      <c r="I551" s="9">
        <f t="shared" si="59"/>
        <v>90.246632731229582</v>
      </c>
      <c r="J551" s="9">
        <f t="shared" si="59"/>
        <v>9.4106734108727252</v>
      </c>
      <c r="K551" s="9">
        <f t="shared" si="59"/>
        <v>0.46836108396106541</v>
      </c>
      <c r="L551" s="9">
        <f t="shared" si="56"/>
        <v>867.05747007053492</v>
      </c>
    </row>
    <row r="552" spans="3:12">
      <c r="C552">
        <v>2003.7083</v>
      </c>
      <c r="D552">
        <v>373.34</v>
      </c>
      <c r="E552" s="1">
        <f t="shared" si="57"/>
        <v>2296</v>
      </c>
      <c r="F552" s="4">
        <f>F551*SUM(economy!Z342:AB342)/SUM(economy!Z341:AB341)</f>
        <v>3797.41313059087</v>
      </c>
      <c r="G552" s="9">
        <f t="shared" si="59"/>
        <v>252.7711148506971</v>
      </c>
      <c r="H552" s="9">
        <f t="shared" si="59"/>
        <v>239.09593587061522</v>
      </c>
      <c r="I552" s="9">
        <f t="shared" si="59"/>
        <v>89.611121643063356</v>
      </c>
      <c r="J552" s="9">
        <f t="shared" si="59"/>
        <v>9.3229421615587</v>
      </c>
      <c r="K552" s="9">
        <f t="shared" si="59"/>
        <v>0.46402373198169033</v>
      </c>
      <c r="L552" s="9">
        <f t="shared" si="56"/>
        <v>866.26513825791608</v>
      </c>
    </row>
    <row r="553" spans="3:12">
      <c r="C553">
        <v>2003.7917</v>
      </c>
      <c r="D553">
        <v>373.31</v>
      </c>
      <c r="E553" s="1">
        <f t="shared" si="57"/>
        <v>2297</v>
      </c>
      <c r="F553" s="4">
        <f>F552*SUM(economy!Z343:AB343)/SUM(economy!Z342:AB342)</f>
        <v>3762.2563634649573</v>
      </c>
      <c r="G553" s="9">
        <f t="shared" si="59"/>
        <v>253.00288184927777</v>
      </c>
      <c r="H553" s="9">
        <f t="shared" si="59"/>
        <v>238.79474041539891</v>
      </c>
      <c r="I553" s="9">
        <f t="shared" si="59"/>
        <v>88.978809358077072</v>
      </c>
      <c r="J553" s="9">
        <f t="shared" si="59"/>
        <v>9.2360575523472903</v>
      </c>
      <c r="K553" s="9">
        <f t="shared" si="59"/>
        <v>0.45972692688168315</v>
      </c>
      <c r="L553" s="9">
        <f t="shared" si="56"/>
        <v>865.47221610198278</v>
      </c>
    </row>
    <row r="554" spans="3:12">
      <c r="C554">
        <v>2003.875</v>
      </c>
      <c r="D554">
        <v>374.84</v>
      </c>
      <c r="E554" s="1">
        <f t="shared" si="57"/>
        <v>2298</v>
      </c>
      <c r="F554" s="4">
        <f>F553*SUM(economy!Z344:AB344)/SUM(economy!Z343:AB343)</f>
        <v>3727.426546511088</v>
      </c>
      <c r="G554" s="9">
        <f t="shared" si="59"/>
        <v>253.23250312967704</v>
      </c>
      <c r="H554" s="9">
        <f t="shared" si="59"/>
        <v>238.49107245299103</v>
      </c>
      <c r="I554" s="9">
        <f t="shared" si="59"/>
        <v>88.349702590189352</v>
      </c>
      <c r="J554" s="9">
        <f t="shared" si="59"/>
        <v>9.1500100065894614</v>
      </c>
      <c r="K554" s="9">
        <f t="shared" si="59"/>
        <v>0.45547023040249324</v>
      </c>
      <c r="L554" s="9">
        <f t="shared" si="56"/>
        <v>864.67875840984948</v>
      </c>
    </row>
    <row r="555" spans="3:12">
      <c r="C555">
        <v>2003.9583</v>
      </c>
      <c r="D555">
        <v>376.17</v>
      </c>
      <c r="E555" s="1">
        <f t="shared" si="57"/>
        <v>2299</v>
      </c>
      <c r="F555" s="4">
        <f>F554*SUM(economy!Z345:AB345)/SUM(economy!Z344:AB344)</f>
        <v>3692.9201976861036</v>
      </c>
      <c r="G555" s="9">
        <f t="shared" si="59"/>
        <v>253.45999864660024</v>
      </c>
      <c r="H555" s="9">
        <f t="shared" si="59"/>
        <v>238.18496948487947</v>
      </c>
      <c r="I555" s="9">
        <f t="shared" si="59"/>
        <v>87.723807432250112</v>
      </c>
      <c r="J555" s="9">
        <f t="shared" si="59"/>
        <v>9.0647900799150545</v>
      </c>
      <c r="K555" s="9">
        <f t="shared" si="59"/>
        <v>0.45125321080488318</v>
      </c>
      <c r="L555" s="9">
        <f t="shared" si="56"/>
        <v>863.88481885444969</v>
      </c>
    </row>
    <row r="556" spans="3:12">
      <c r="C556">
        <v>2004.0417</v>
      </c>
      <c r="D556">
        <v>377.17</v>
      </c>
      <c r="E556" s="1">
        <f t="shared" si="57"/>
        <v>2300</v>
      </c>
      <c r="F556" s="4">
        <f>F555*SUM(economy!Z346:AB346)/SUM(economy!Z345:AB345)</f>
        <v>3658.7338860753898</v>
      </c>
      <c r="G556" s="9">
        <f t="shared" si="59"/>
        <v>253.68538814223368</v>
      </c>
      <c r="H556" s="9">
        <f t="shared" si="59"/>
        <v>237.87646858243195</v>
      </c>
      <c r="I556" s="9">
        <f t="shared" si="59"/>
        <v>87.101129372203403</v>
      </c>
      <c r="J556" s="9">
        <f t="shared" si="59"/>
        <v>8.9803884587905767</v>
      </c>
      <c r="K556" s="9">
        <f t="shared" si="59"/>
        <v>0.44707544274956379</v>
      </c>
      <c r="L556" s="9">
        <f t="shared" si="56"/>
        <v>863.09044999840921</v>
      </c>
    </row>
    <row r="557" spans="3:12">
      <c r="C557">
        <v>2004.125</v>
      </c>
      <c r="D557">
        <v>378.05</v>
      </c>
      <c r="E557" s="1"/>
    </row>
    <row r="558" spans="3:12">
      <c r="C558">
        <v>2004.2083</v>
      </c>
      <c r="D558">
        <v>379.06</v>
      </c>
      <c r="E558" s="1"/>
    </row>
    <row r="559" spans="3:12">
      <c r="C559">
        <v>2004.2917</v>
      </c>
      <c r="D559">
        <v>380.54</v>
      </c>
      <c r="E559" s="1"/>
    </row>
    <row r="560" spans="3:1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tabSelected="1" workbookViewId="0">
      <pane xSplit="1" ySplit="5" topLeftCell="B177" activePane="bottomRight" state="frozen"/>
      <selection pane="topRight" activeCell="B1" sqref="B1"/>
      <selection pane="bottomLeft" activeCell="A6" sqref="A6"/>
      <selection pane="bottomRight" activeCell="C196" sqref="C196"/>
    </sheetView>
  </sheetViews>
  <sheetFormatPr defaultRowHeight="14.5"/>
  <sheetData>
    <row r="1" spans="1:14">
      <c r="B1" t="s">
        <v>10</v>
      </c>
      <c r="G1" t="s">
        <v>11</v>
      </c>
      <c r="K1" t="s">
        <v>66</v>
      </c>
    </row>
    <row r="2" spans="1:14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</row>
    <row r="3" spans="1:14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 t="shared" ref="L3:N3" si="0">H3</f>
        <v>5.35</v>
      </c>
      <c r="M3">
        <f t="shared" si="0"/>
        <v>2.5600000000000001E-2</v>
      </c>
      <c r="N3">
        <f t="shared" si="0"/>
        <v>5.6800000000000002E-3</v>
      </c>
    </row>
    <row r="4" spans="1:14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  <c r="M4">
        <f t="shared" ref="M4:M5" si="1">I4</f>
        <v>1.148910335009431</v>
      </c>
      <c r="N4">
        <f t="shared" ref="N4:N5" si="2">J4</f>
        <v>1.1487627802218663</v>
      </c>
    </row>
    <row r="5" spans="1:14">
      <c r="C5" s="3" t="s">
        <v>51</v>
      </c>
      <c r="I5">
        <v>7.3800000000000003E-3</v>
      </c>
      <c r="J5">
        <f>I4*LN(2)*5.35</f>
        <v>4.2605471829396349</v>
      </c>
      <c r="M5">
        <f t="shared" si="1"/>
        <v>7.3800000000000003E-3</v>
      </c>
      <c r="N5">
        <f t="shared" si="2"/>
        <v>4.2605471829396349</v>
      </c>
    </row>
    <row r="6" spans="1:14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</row>
    <row r="7" spans="1:14">
      <c r="A7">
        <v>1851</v>
      </c>
      <c r="B7">
        <v>-0.2333498</v>
      </c>
      <c r="C7">
        <f t="shared" ref="C7:C70" si="3">B7-C$4</f>
        <v>0.10054161690000002</v>
      </c>
      <c r="G7">
        <f>carboncycle!L107</f>
        <v>275.40887009348887</v>
      </c>
      <c r="H7">
        <f t="shared" ref="H7:H70" si="4">H$3*LN(G7/G$3)</f>
        <v>7.9484743847123129E-3</v>
      </c>
      <c r="I7">
        <f>I6+I$3*(I$4*H7-I6)+I$5*(J6-I6)</f>
        <v>2.3378135982473483E-4</v>
      </c>
      <c r="J7">
        <f t="shared" ref="J7:J70" si="5">J6+J$3*(I6-J6)</f>
        <v>0</v>
      </c>
    </row>
    <row r="8" spans="1:14">
      <c r="A8">
        <v>1852</v>
      </c>
      <c r="B8">
        <v>-0.22939907000000001</v>
      </c>
      <c r="C8">
        <f t="shared" si="3"/>
        <v>0.1044923469</v>
      </c>
      <c r="G8">
        <f>carboncycle!L108</f>
        <v>275.42605175662203</v>
      </c>
      <c r="H8">
        <f t="shared" si="4"/>
        <v>8.2822291781934915E-3</v>
      </c>
      <c r="I8">
        <f t="shared" ref="I8:I71" si="6">I7+I$3*(I$4*H8-I7)+I$5*(J7-I7)</f>
        <v>4.6966904129114019E-4</v>
      </c>
      <c r="J8">
        <f t="shared" si="5"/>
        <v>1.3278781238044939E-6</v>
      </c>
    </row>
    <row r="9" spans="1:14">
      <c r="A9">
        <v>1853</v>
      </c>
      <c r="B9">
        <v>-0.27035445000000002</v>
      </c>
      <c r="C9">
        <f t="shared" si="3"/>
        <v>6.3536966899999991E-2</v>
      </c>
      <c r="G9">
        <f>carboncycle!L109</f>
        <v>275.44430539223896</v>
      </c>
      <c r="H9">
        <f t="shared" si="4"/>
        <v>8.6367842901863973E-3</v>
      </c>
      <c r="I9">
        <f t="shared" si="6"/>
        <v>7.0821515879531359E-4</v>
      </c>
      <c r="J9">
        <f t="shared" si="5"/>
        <v>3.988055930594961E-6</v>
      </c>
    </row>
    <row r="10" spans="1:14">
      <c r="A10">
        <v>1854</v>
      </c>
      <c r="B10">
        <v>-0.29163002999999998</v>
      </c>
      <c r="C10">
        <f t="shared" si="3"/>
        <v>4.2261386900000031E-2</v>
      </c>
      <c r="G10">
        <f>carboncycle!L110</f>
        <v>275.4631218982143</v>
      </c>
      <c r="H10">
        <f t="shared" si="4"/>
        <v>9.0022478944896678E-3</v>
      </c>
      <c r="I10">
        <f t="shared" si="6"/>
        <v>9.4966271120499126E-4</v>
      </c>
      <c r="J10">
        <f t="shared" si="5"/>
        <v>7.9880658748665633E-6</v>
      </c>
    </row>
    <row r="11" spans="1:14">
      <c r="A11">
        <v>1855</v>
      </c>
      <c r="B11">
        <v>-0.29695120000000003</v>
      </c>
      <c r="C11">
        <f t="shared" si="3"/>
        <v>3.6940216899999989E-2</v>
      </c>
      <c r="G11">
        <f>carboncycle!L111</f>
        <v>275.48625466998362</v>
      </c>
      <c r="H11">
        <f t="shared" si="4"/>
        <v>9.4515099657508806E-3</v>
      </c>
      <c r="I11">
        <f t="shared" si="6"/>
        <v>1.19639058643166E-3</v>
      </c>
      <c r="J11">
        <f t="shared" si="5"/>
        <v>1.3336777860341672E-5</v>
      </c>
    </row>
    <row r="12" spans="1:14">
      <c r="A12">
        <v>1856</v>
      </c>
      <c r="B12">
        <v>-0.32035372000000001</v>
      </c>
      <c r="C12">
        <f t="shared" si="3"/>
        <v>1.3537696900000007E-2</v>
      </c>
      <c r="G12">
        <f>carboncycle!L112</f>
        <v>275.50972418366501</v>
      </c>
      <c r="H12">
        <f t="shared" si="4"/>
        <v>9.9072733581900621E-3</v>
      </c>
      <c r="I12">
        <f t="shared" si="6"/>
        <v>1.4484258103882499E-3</v>
      </c>
      <c r="J12">
        <f t="shared" si="5"/>
        <v>2.0056523493026762E-5</v>
      </c>
    </row>
    <row r="13" spans="1:14">
      <c r="A13">
        <v>1857</v>
      </c>
      <c r="B13">
        <v>-0.46723005000000001</v>
      </c>
      <c r="C13">
        <f t="shared" si="3"/>
        <v>-0.13333863309999999</v>
      </c>
      <c r="G13">
        <f>carboncycle!L113</f>
        <v>275.53499543000555</v>
      </c>
      <c r="H13">
        <f t="shared" si="4"/>
        <v>1.0397981873141331E-2</v>
      </c>
      <c r="I13">
        <f t="shared" si="6"/>
        <v>1.7066312745397196E-3</v>
      </c>
      <c r="J13">
        <f t="shared" si="5"/>
        <v>2.8169661042591631E-5</v>
      </c>
    </row>
    <row r="14" spans="1:14">
      <c r="A14">
        <v>1858</v>
      </c>
      <c r="B14">
        <v>-0.38876569999999999</v>
      </c>
      <c r="C14">
        <f t="shared" si="3"/>
        <v>-5.4874283099999976E-2</v>
      </c>
      <c r="G14">
        <f>carboncycle!L114</f>
        <v>275.56014116094445</v>
      </c>
      <c r="H14">
        <f t="shared" si="4"/>
        <v>1.0886208502934199E-2</v>
      </c>
      <c r="I14">
        <f t="shared" si="6"/>
        <v>1.9707407701309632E-3</v>
      </c>
      <c r="J14">
        <f t="shared" si="5"/>
        <v>3.7703323007255317E-5</v>
      </c>
    </row>
    <row r="15" spans="1:14">
      <c r="A15">
        <v>1859</v>
      </c>
      <c r="B15">
        <v>-0.28119546000000001</v>
      </c>
      <c r="C15">
        <f t="shared" si="3"/>
        <v>5.2695956900000007E-2</v>
      </c>
      <c r="G15">
        <f>carboncycle!L115</f>
        <v>275.58523067875387</v>
      </c>
      <c r="H15">
        <f t="shared" si="4"/>
        <v>1.1373299304132212E-2</v>
      </c>
      <c r="I15">
        <f t="shared" si="6"/>
        <v>2.2405366585658681E-3</v>
      </c>
      <c r="J15">
        <f t="shared" si="5"/>
        <v>4.8682975706917976E-5</v>
      </c>
    </row>
    <row r="16" spans="1:14">
      <c r="A16">
        <v>1860</v>
      </c>
      <c r="B16">
        <v>-0.39016518</v>
      </c>
      <c r="C16">
        <f t="shared" si="3"/>
        <v>-5.6273763099999985E-2</v>
      </c>
      <c r="G16">
        <f>carboncycle!L116</f>
        <v>275.61218628021436</v>
      </c>
      <c r="H16">
        <f t="shared" si="4"/>
        <v>1.189656905646303E-2</v>
      </c>
      <c r="I16">
        <f t="shared" si="6"/>
        <v>2.5169061731142514E-3</v>
      </c>
      <c r="J16">
        <f t="shared" si="5"/>
        <v>6.1132704625556806E-5</v>
      </c>
    </row>
    <row r="17" spans="1:10">
      <c r="A17">
        <v>1861</v>
      </c>
      <c r="B17">
        <v>-0.42927712000000001</v>
      </c>
      <c r="C17">
        <f t="shared" si="3"/>
        <v>-9.5385703099999997E-2</v>
      </c>
      <c r="G17">
        <f>carboncycle!L117</f>
        <v>275.6423356972532</v>
      </c>
      <c r="H17">
        <f t="shared" si="4"/>
        <v>1.2481777430771621E-2</v>
      </c>
      <c r="I17">
        <f t="shared" si="6"/>
        <v>2.8014651099763054E-3</v>
      </c>
      <c r="J17">
        <f t="shared" si="5"/>
        <v>7.5081497926572595E-5</v>
      </c>
    </row>
    <row r="18" spans="1:10">
      <c r="A18">
        <v>1862</v>
      </c>
      <c r="B18">
        <v>-0.53639775999999995</v>
      </c>
      <c r="C18">
        <f t="shared" si="3"/>
        <v>-0.20250634309999993</v>
      </c>
      <c r="G18">
        <f>carboncycle!L118</f>
        <v>275.67365923810985</v>
      </c>
      <c r="H18">
        <f t="shared" si="4"/>
        <v>1.3089708074188499E-2</v>
      </c>
      <c r="I18">
        <f t="shared" si="6"/>
        <v>3.0946227548544888E-3</v>
      </c>
      <c r="J18">
        <f t="shared" si="5"/>
        <v>9.0567356843015073E-5</v>
      </c>
    </row>
    <row r="19" spans="1:10">
      <c r="A19">
        <v>1863</v>
      </c>
      <c r="B19">
        <v>-0.34434320000000002</v>
      </c>
      <c r="C19">
        <f t="shared" si="3"/>
        <v>-1.0451783100000001E-2</v>
      </c>
      <c r="G19">
        <f>carboncycle!L119</f>
        <v>275.7052223869153</v>
      </c>
      <c r="H19">
        <f t="shared" si="4"/>
        <v>1.3702219187403443E-2</v>
      </c>
      <c r="I19">
        <f t="shared" si="6"/>
        <v>3.3962415871593814E-3</v>
      </c>
      <c r="J19">
        <f t="shared" si="5"/>
        <v>1.0763039150372024E-4</v>
      </c>
    </row>
    <row r="20" spans="1:10">
      <c r="A20">
        <v>1864</v>
      </c>
      <c r="B20">
        <v>-0.46543669999999998</v>
      </c>
      <c r="C20">
        <f t="shared" si="3"/>
        <v>-0.13154528309999997</v>
      </c>
      <c r="G20">
        <f>carboncycle!L120</f>
        <v>275.73942410291102</v>
      </c>
      <c r="H20">
        <f t="shared" si="4"/>
        <v>1.4365854901255661E-2</v>
      </c>
      <c r="I20">
        <f t="shared" si="6"/>
        <v>3.7075578785870046E-3</v>
      </c>
      <c r="J20">
        <f t="shared" si="5"/>
        <v>1.2630970309504438E-4</v>
      </c>
    </row>
    <row r="21" spans="1:10">
      <c r="A21">
        <v>1865</v>
      </c>
      <c r="B21">
        <v>-0.33258784000000002</v>
      </c>
      <c r="C21">
        <f t="shared" si="3"/>
        <v>1.3035768999999919E-3</v>
      </c>
      <c r="G21">
        <f>carboncycle!L121</f>
        <v>275.77662827319648</v>
      </c>
      <c r="H21">
        <f t="shared" si="4"/>
        <v>1.5087655510582082E-2</v>
      </c>
      <c r="I21">
        <f t="shared" si="6"/>
        <v>4.0299744870475928E-3</v>
      </c>
      <c r="J21">
        <f t="shared" si="5"/>
        <v>1.4665119273183871E-4</v>
      </c>
    </row>
    <row r="22" spans="1:10">
      <c r="A22">
        <v>1866</v>
      </c>
      <c r="B22">
        <v>-0.34126064</v>
      </c>
      <c r="C22">
        <f t="shared" si="3"/>
        <v>-7.3692230999999886E-3</v>
      </c>
      <c r="G22">
        <f>carboncycle!L122</f>
        <v>275.81625864057219</v>
      </c>
      <c r="H22">
        <f t="shared" si="4"/>
        <v>1.5856419832439451E-2</v>
      </c>
      <c r="I22">
        <f t="shared" si="6"/>
        <v>4.364518892583622E-3</v>
      </c>
      <c r="J22">
        <f t="shared" si="5"/>
        <v>1.6870846904355221E-4</v>
      </c>
    </row>
    <row r="23" spans="1:10">
      <c r="A23">
        <v>1867</v>
      </c>
      <c r="B23">
        <v>-0.35696334000000002</v>
      </c>
      <c r="C23">
        <f t="shared" si="3"/>
        <v>-2.3071923100000002E-2</v>
      </c>
      <c r="G23">
        <f>carboncycle!L123</f>
        <v>275.85638220089248</v>
      </c>
      <c r="H23">
        <f t="shared" si="4"/>
        <v>1.6634638769541674E-2</v>
      </c>
      <c r="I23">
        <f t="shared" si="6"/>
        <v>4.711081863085516E-3</v>
      </c>
      <c r="J23">
        <f t="shared" si="5"/>
        <v>1.9254067224925981E-4</v>
      </c>
    </row>
    <row r="24" spans="1:10">
      <c r="A24">
        <v>1868</v>
      </c>
      <c r="B24">
        <v>-0.35196072</v>
      </c>
      <c r="C24">
        <f t="shared" si="3"/>
        <v>-1.8069303099999989E-2</v>
      </c>
      <c r="G24">
        <f>carboncycle!L124</f>
        <v>275.89940888331068</v>
      </c>
      <c r="H24">
        <f t="shared" si="4"/>
        <v>1.7469039622685659E-2</v>
      </c>
      <c r="I24">
        <f t="shared" si="6"/>
        <v>5.0709325536310908E-3</v>
      </c>
      <c r="J24">
        <f t="shared" si="5"/>
        <v>2.1820598621320975E-4</v>
      </c>
    </row>
    <row r="25" spans="1:10">
      <c r="A25">
        <v>1869</v>
      </c>
      <c r="B25">
        <v>-0.31657043000000001</v>
      </c>
      <c r="C25">
        <f t="shared" si="3"/>
        <v>1.7320986900000002E-2</v>
      </c>
      <c r="G25">
        <f>carboncycle!L125</f>
        <v>275.94383004378636</v>
      </c>
      <c r="H25">
        <f t="shared" si="4"/>
        <v>1.8330346574711675E-2</v>
      </c>
      <c r="I25">
        <f t="shared" si="6"/>
        <v>5.44443762856476E-3</v>
      </c>
      <c r="J25">
        <f t="shared" si="5"/>
        <v>2.4576947311614333E-4</v>
      </c>
    </row>
    <row r="26" spans="1:10">
      <c r="A26">
        <v>1870</v>
      </c>
      <c r="B26">
        <v>-0.32789087</v>
      </c>
      <c r="C26">
        <f t="shared" si="3"/>
        <v>6.0005469000000144E-3</v>
      </c>
      <c r="G26">
        <f>carboncycle!L126</f>
        <v>275.99058975469183</v>
      </c>
      <c r="H26">
        <f t="shared" si="4"/>
        <v>1.9236847220328326E-2</v>
      </c>
      <c r="I26">
        <f t="shared" si="6"/>
        <v>5.8324900164477668E-3</v>
      </c>
      <c r="J26">
        <f t="shared" si="5"/>
        <v>2.752979082390915E-4</v>
      </c>
    </row>
    <row r="27" spans="1:10">
      <c r="A27">
        <v>1871</v>
      </c>
      <c r="B27">
        <v>-0.36858069999999998</v>
      </c>
      <c r="C27">
        <f t="shared" si="3"/>
        <v>-3.4689283099999968E-2</v>
      </c>
      <c r="G27">
        <f>carboncycle!L127</f>
        <v>276.0386907999096</v>
      </c>
      <c r="H27">
        <f t="shared" si="4"/>
        <v>2.0169191215950691E-2</v>
      </c>
      <c r="I27">
        <f t="shared" si="6"/>
        <v>6.2353845555298756E-3</v>
      </c>
      <c r="J27">
        <f t="shared" si="5"/>
        <v>3.0686275941371678E-4</v>
      </c>
    </row>
    <row r="28" spans="1:10">
      <c r="A28">
        <v>1872</v>
      </c>
      <c r="B28">
        <v>-0.32804197000000002</v>
      </c>
      <c r="C28">
        <f t="shared" si="3"/>
        <v>5.8494468999999993E-3</v>
      </c>
      <c r="G28">
        <f>carboncycle!L128</f>
        <v>276.09001822498345</v>
      </c>
      <c r="H28">
        <f t="shared" si="4"/>
        <v>2.1163893068789845E-2</v>
      </c>
      <c r="I28">
        <f t="shared" si="6"/>
        <v>6.6544808562326117E-3</v>
      </c>
      <c r="J28">
        <f t="shared" si="5"/>
        <v>3.4053676321565659E-4</v>
      </c>
    </row>
    <row r="29" spans="1:10">
      <c r="A29">
        <v>1873</v>
      </c>
      <c r="B29">
        <v>-0.34133235000000001</v>
      </c>
      <c r="C29">
        <f t="shared" si="3"/>
        <v>-7.4409330999999912E-3</v>
      </c>
      <c r="G29">
        <f>carboncycle!L129</f>
        <v>276.14821667084846</v>
      </c>
      <c r="H29">
        <f t="shared" si="4"/>
        <v>2.229152845096952E-2</v>
      </c>
      <c r="I29">
        <f t="shared" si="6"/>
        <v>7.0931700048707681E-3</v>
      </c>
      <c r="J29">
        <f t="shared" si="5"/>
        <v>3.7639996566399291E-4</v>
      </c>
    </row>
    <row r="30" spans="1:10">
      <c r="A30">
        <v>1874</v>
      </c>
      <c r="B30">
        <v>-0.37325120000000001</v>
      </c>
      <c r="C30">
        <f t="shared" si="3"/>
        <v>-3.935978309999999E-2</v>
      </c>
      <c r="G30">
        <f>carboncycle!L130</f>
        <v>276.21016411661674</v>
      </c>
      <c r="H30">
        <f t="shared" si="4"/>
        <v>2.3491542238312429E-2</v>
      </c>
      <c r="I30">
        <f t="shared" si="6"/>
        <v>7.5529507868271686E-3</v>
      </c>
      <c r="J30">
        <f t="shared" si="5"/>
        <v>4.1455121948668738E-4</v>
      </c>
    </row>
    <row r="31" spans="1:10">
      <c r="A31">
        <v>1875</v>
      </c>
      <c r="B31">
        <v>-0.37562593999999999</v>
      </c>
      <c r="C31">
        <f t="shared" si="3"/>
        <v>-4.1734523099999976E-2</v>
      </c>
      <c r="G31">
        <f>carboncycle!L131</f>
        <v>276.26593877674793</v>
      </c>
      <c r="H31">
        <f t="shared" si="4"/>
        <v>2.4571749802595744E-2</v>
      </c>
      <c r="I31">
        <f t="shared" si="6"/>
        <v>8.0296207326926057E-3</v>
      </c>
      <c r="J31">
        <f t="shared" si="5"/>
        <v>4.550973290291813E-4</v>
      </c>
    </row>
    <row r="32" spans="1:10">
      <c r="A32">
        <v>1876</v>
      </c>
      <c r="B32">
        <v>-0.42410994000000002</v>
      </c>
      <c r="C32">
        <f t="shared" si="3"/>
        <v>-9.0218523100000003E-2</v>
      </c>
      <c r="G32">
        <f>carboncycle!L132</f>
        <v>276.32732503773082</v>
      </c>
      <c r="H32">
        <f t="shared" si="4"/>
        <v>2.5760387157102847E-2</v>
      </c>
      <c r="I32">
        <f t="shared" si="6"/>
        <v>8.525829660205814E-3</v>
      </c>
      <c r="J32">
        <f t="shared" si="5"/>
        <v>4.9812062196198951E-4</v>
      </c>
    </row>
    <row r="33" spans="1:10">
      <c r="A33">
        <v>1877</v>
      </c>
      <c r="B33">
        <v>-0.10110883399999999</v>
      </c>
      <c r="C33">
        <f t="shared" si="3"/>
        <v>0.23278258290000003</v>
      </c>
      <c r="G33">
        <f>carboncycle!L133</f>
        <v>276.38885787380968</v>
      </c>
      <c r="H33">
        <f t="shared" si="4"/>
        <v>2.6951597708050813E-2</v>
      </c>
      <c r="I33">
        <f t="shared" si="6"/>
        <v>9.0410271384882852E-3</v>
      </c>
      <c r="J33">
        <f t="shared" si="5"/>
        <v>5.4371800929921439E-4</v>
      </c>
    </row>
    <row r="34" spans="1:10">
      <c r="A34">
        <v>1878</v>
      </c>
      <c r="B34">
        <v>-1.1315192999999999E-2</v>
      </c>
      <c r="C34">
        <f t="shared" si="3"/>
        <v>0.32257622390000001</v>
      </c>
      <c r="G34">
        <f>carboncycle!L134</f>
        <v>276.45062455370487</v>
      </c>
      <c r="H34">
        <f t="shared" si="4"/>
        <v>2.8147068542959609E-2</v>
      </c>
      <c r="I34">
        <f t="shared" si="6"/>
        <v>9.5747312258697339E-3</v>
      </c>
      <c r="J34">
        <f t="shared" si="5"/>
        <v>5.9198272515300829E-4</v>
      </c>
    </row>
    <row r="35" spans="1:10">
      <c r="A35">
        <v>1879</v>
      </c>
      <c r="B35">
        <v>-0.30363432000000001</v>
      </c>
      <c r="C35">
        <f t="shared" si="3"/>
        <v>3.0257096900000002E-2</v>
      </c>
      <c r="G35">
        <f>carboncycle!L135</f>
        <v>276.51221191406171</v>
      </c>
      <c r="H35">
        <f t="shared" si="4"/>
        <v>2.9338802806247569E-2</v>
      </c>
      <c r="I35">
        <f t="shared" si="6"/>
        <v>1.0126241358831257E-2</v>
      </c>
      <c r="J35">
        <f t="shared" si="5"/>
        <v>6.4300473663707932E-4</v>
      </c>
    </row>
    <row r="36" spans="1:10">
      <c r="A36">
        <v>1880</v>
      </c>
      <c r="B36">
        <v>-0.31583208000000002</v>
      </c>
      <c r="C36">
        <f t="shared" si="3"/>
        <v>1.80593369E-2</v>
      </c>
      <c r="G36">
        <f>carboncycle!L136</f>
        <v>276.57931851777255</v>
      </c>
      <c r="H36">
        <f t="shared" si="4"/>
        <v>3.0637033973642633E-2</v>
      </c>
      <c r="I36">
        <f t="shared" si="6"/>
        <v>1.0698122940912023E-2</v>
      </c>
      <c r="J36">
        <f t="shared" si="5"/>
        <v>6.9686952065114223E-4</v>
      </c>
    </row>
    <row r="37" spans="1:10">
      <c r="A37">
        <v>1881</v>
      </c>
      <c r="B37">
        <v>-0.23224552000000001</v>
      </c>
      <c r="C37">
        <f t="shared" si="3"/>
        <v>0.1016458969</v>
      </c>
      <c r="G37">
        <f>carboncycle!L137</f>
        <v>276.65729405788596</v>
      </c>
      <c r="H37">
        <f t="shared" si="4"/>
        <v>3.2145137858622434E-2</v>
      </c>
      <c r="I37">
        <f t="shared" si="6"/>
        <v>1.1295897899698652E-2</v>
      </c>
      <c r="J37">
        <f t="shared" si="5"/>
        <v>7.5367664007822404E-4</v>
      </c>
    </row>
    <row r="38" spans="1:10">
      <c r="A38">
        <v>1882</v>
      </c>
      <c r="B38">
        <v>-0.29553007999999997</v>
      </c>
      <c r="C38">
        <f t="shared" si="3"/>
        <v>3.8361336900000043E-2</v>
      </c>
      <c r="G38">
        <f>carboncycle!L138</f>
        <v>276.73668481347516</v>
      </c>
      <c r="H38">
        <f t="shared" si="4"/>
        <v>3.3680176408129578E-2</v>
      </c>
      <c r="I38">
        <f t="shared" si="6"/>
        <v>1.1919526191232535E-2</v>
      </c>
      <c r="J38">
        <f t="shared" si="5"/>
        <v>8.1355645683286809E-4</v>
      </c>
    </row>
    <row r="39" spans="1:10">
      <c r="A39">
        <v>1883</v>
      </c>
      <c r="B39">
        <v>-0.34647440000000002</v>
      </c>
      <c r="C39">
        <f t="shared" si="3"/>
        <v>-1.25829831E-2</v>
      </c>
      <c r="G39">
        <f>carboncycle!L139</f>
        <v>276.82043777111102</v>
      </c>
      <c r="H39">
        <f t="shared" si="4"/>
        <v>3.5299081877826287E-2</v>
      </c>
      <c r="I39">
        <f t="shared" si="6"/>
        <v>1.2570644551733049E-2</v>
      </c>
      <c r="J39">
        <f t="shared" si="5"/>
        <v>8.7663836492425824E-4</v>
      </c>
    </row>
    <row r="40" spans="1:10">
      <c r="A40">
        <v>1884</v>
      </c>
      <c r="B40">
        <v>-0.49232006</v>
      </c>
      <c r="C40">
        <f t="shared" si="3"/>
        <v>-0.15842864309999999</v>
      </c>
      <c r="G40">
        <f>carboncycle!L140</f>
        <v>276.90986992486557</v>
      </c>
      <c r="H40">
        <f t="shared" si="4"/>
        <v>3.7027222888340809E-2</v>
      </c>
      <c r="I40">
        <f t="shared" si="6"/>
        <v>1.3251582837309714E-2</v>
      </c>
      <c r="J40">
        <f t="shared" si="5"/>
        <v>9.4306032006533222E-4</v>
      </c>
    </row>
    <row r="41" spans="1:10">
      <c r="A41">
        <v>1885</v>
      </c>
      <c r="B41">
        <v>-0.47112357999999999</v>
      </c>
      <c r="C41">
        <f t="shared" si="3"/>
        <v>-0.13723216309999997</v>
      </c>
      <c r="G41">
        <f>carboncycle!L141</f>
        <v>276.9987159188538</v>
      </c>
      <c r="H41">
        <f t="shared" si="4"/>
        <v>3.8743484683377155E-2</v>
      </c>
      <c r="I41">
        <f t="shared" si="6"/>
        <v>1.3961032843652819E-2</v>
      </c>
      <c r="J41">
        <f t="shared" si="5"/>
        <v>1.0129727279632804E-3</v>
      </c>
    </row>
    <row r="42" spans="1:10">
      <c r="A42">
        <v>1886</v>
      </c>
      <c r="B42">
        <v>-0.42090361999999998</v>
      </c>
      <c r="C42">
        <f t="shared" si="3"/>
        <v>-8.7012203099999963E-2</v>
      </c>
      <c r="G42">
        <f>carboncycle!L142</f>
        <v>277.08673221249552</v>
      </c>
      <c r="H42">
        <f t="shared" si="4"/>
        <v>4.0443176225655304E-2</v>
      </c>
      <c r="I42">
        <f t="shared" si="6"/>
        <v>1.4697592647745854E-2</v>
      </c>
      <c r="J42">
        <f t="shared" si="5"/>
        <v>1.0865177094203969E-3</v>
      </c>
    </row>
    <row r="43" spans="1:10">
      <c r="A43">
        <v>1887</v>
      </c>
      <c r="B43">
        <v>-0.49878576000000002</v>
      </c>
      <c r="C43">
        <f t="shared" si="3"/>
        <v>-0.16489434310000001</v>
      </c>
      <c r="G43">
        <f>carboncycle!L143</f>
        <v>277.17503155299886</v>
      </c>
      <c r="H43">
        <f t="shared" si="4"/>
        <v>4.2147791288688688E-2</v>
      </c>
      <c r="I43">
        <f t="shared" si="6"/>
        <v>1.5460539787959228E-2</v>
      </c>
      <c r="J43">
        <f t="shared" si="5"/>
        <v>1.1638286150700856E-3</v>
      </c>
    </row>
    <row r="44" spans="1:10">
      <c r="A44">
        <v>1888</v>
      </c>
      <c r="B44">
        <v>-0.37937889000000002</v>
      </c>
      <c r="C44">
        <f t="shared" si="3"/>
        <v>-4.5487473100000009E-2</v>
      </c>
      <c r="G44">
        <f>carboncycle!L144</f>
        <v>277.26837113483089</v>
      </c>
      <c r="H44">
        <f t="shared" si="4"/>
        <v>4.394911768232275E-2</v>
      </c>
      <c r="I44">
        <f t="shared" si="6"/>
        <v>1.625187628623757E-2</v>
      </c>
      <c r="J44">
        <f t="shared" si="5"/>
        <v>1.2450339345320958E-3</v>
      </c>
    </row>
    <row r="45" spans="1:10">
      <c r="A45">
        <v>1889</v>
      </c>
      <c r="B45">
        <v>-0.24989555999999999</v>
      </c>
      <c r="C45">
        <f t="shared" si="3"/>
        <v>8.3995856900000027E-2</v>
      </c>
      <c r="G45">
        <f>carboncycle!L145</f>
        <v>277.37496991906568</v>
      </c>
      <c r="H45">
        <f t="shared" si="4"/>
        <v>4.600558698598263E-2</v>
      </c>
      <c r="I45">
        <f t="shared" si="6"/>
        <v>1.7078198892277394E-2</v>
      </c>
      <c r="J45">
        <f t="shared" si="5"/>
        <v>1.3302727990897828E-3</v>
      </c>
    </row>
    <row r="46" spans="1:10">
      <c r="A46">
        <v>1890</v>
      </c>
      <c r="B46">
        <v>-0.50685817</v>
      </c>
      <c r="C46">
        <f t="shared" si="3"/>
        <v>-0.17296675309999998</v>
      </c>
      <c r="G46">
        <f>carboncycle!L146</f>
        <v>277.47914312093167</v>
      </c>
      <c r="H46">
        <f t="shared" si="4"/>
        <v>4.8014499323237536E-2</v>
      </c>
      <c r="I46">
        <f t="shared" si="6"/>
        <v>1.7936984781338306E-2</v>
      </c>
      <c r="J46">
        <f t="shared" si="5"/>
        <v>1.4197210192990885E-3</v>
      </c>
    </row>
    <row r="47" spans="1:10">
      <c r="A47">
        <v>1891</v>
      </c>
      <c r="B47">
        <v>-0.40131494000000001</v>
      </c>
      <c r="C47">
        <f t="shared" si="3"/>
        <v>-6.7423523099999993E-2</v>
      </c>
      <c r="G47">
        <f>carboncycle!L147</f>
        <v>277.59490140810476</v>
      </c>
      <c r="H47">
        <f t="shared" si="4"/>
        <v>5.0245937998702382E-2</v>
      </c>
      <c r="I47">
        <f t="shared" si="6"/>
        <v>1.8833739347321375E-2</v>
      </c>
      <c r="J47">
        <f t="shared" si="5"/>
        <v>1.5135390774674712E-3</v>
      </c>
    </row>
    <row r="48" spans="1:10">
      <c r="A48">
        <v>1892</v>
      </c>
      <c r="B48">
        <v>-0.50755850000000002</v>
      </c>
      <c r="C48">
        <f t="shared" si="3"/>
        <v>-0.17366708310000001</v>
      </c>
      <c r="G48">
        <f>carboncycle!L148</f>
        <v>277.7156070508355</v>
      </c>
      <c r="H48">
        <f t="shared" si="4"/>
        <v>5.2571754596598019E-2</v>
      </c>
      <c r="I48">
        <f t="shared" si="6"/>
        <v>1.9770018485990068E-2</v>
      </c>
      <c r="J48">
        <f t="shared" si="5"/>
        <v>1.6119178150002414E-3</v>
      </c>
    </row>
    <row r="49" spans="1:10">
      <c r="A49">
        <v>1893</v>
      </c>
      <c r="B49">
        <v>-0.49461925000000001</v>
      </c>
      <c r="C49">
        <f t="shared" si="3"/>
        <v>-0.16072783309999999</v>
      </c>
      <c r="G49">
        <f>carboncycle!L149</f>
        <v>277.83465004564499</v>
      </c>
      <c r="H49">
        <f t="shared" si="4"/>
        <v>5.4864544578577715E-2</v>
      </c>
      <c r="I49">
        <f t="shared" si="6"/>
        <v>2.0743580952469805E-2</v>
      </c>
      <c r="J49">
        <f t="shared" si="5"/>
        <v>1.7150558268114635E-3</v>
      </c>
    </row>
    <row r="50" spans="1:10">
      <c r="A50">
        <v>1894</v>
      </c>
      <c r="B50">
        <v>-0.48376393000000001</v>
      </c>
      <c r="C50">
        <f t="shared" si="3"/>
        <v>-0.14987251309999999</v>
      </c>
      <c r="G50">
        <f>carboncycle!L150</f>
        <v>277.94954885923289</v>
      </c>
      <c r="H50">
        <f t="shared" si="4"/>
        <v>5.7076585376656032E-2</v>
      </c>
      <c r="I50">
        <f t="shared" si="6"/>
        <v>2.1750857262612201E-2</v>
      </c>
      <c r="J50">
        <f t="shared" si="5"/>
        <v>1.8231378495252029E-3</v>
      </c>
    </row>
    <row r="51" spans="1:10">
      <c r="A51">
        <v>1895</v>
      </c>
      <c r="B51">
        <v>-0.44875159999999997</v>
      </c>
      <c r="C51">
        <f t="shared" si="3"/>
        <v>-0.11486018309999996</v>
      </c>
      <c r="G51">
        <f>carboncycle!L151</f>
        <v>278.06867118152894</v>
      </c>
      <c r="H51">
        <f t="shared" si="4"/>
        <v>5.9368972248395324E-2</v>
      </c>
      <c r="I51">
        <f t="shared" si="6"/>
        <v>2.2793135167774526E-2</v>
      </c>
      <c r="J51">
        <f t="shared" si="5"/>
        <v>1.9363272957915369E-3</v>
      </c>
    </row>
    <row r="52" spans="1:10">
      <c r="A52">
        <v>1896</v>
      </c>
      <c r="B52">
        <v>-0.28400727999999997</v>
      </c>
      <c r="C52">
        <f t="shared" si="3"/>
        <v>4.9884136900000042E-2</v>
      </c>
      <c r="G52">
        <f>carboncycle!L152</f>
        <v>278.19651564576901</v>
      </c>
      <c r="H52">
        <f t="shared" si="4"/>
        <v>6.182811552007051E-2</v>
      </c>
      <c r="I52">
        <f t="shared" si="6"/>
        <v>2.3874202664812515E-2</v>
      </c>
      <c r="J52">
        <f t="shared" si="5"/>
        <v>2.0547939645044005E-3</v>
      </c>
    </row>
    <row r="53" spans="1:10">
      <c r="A53">
        <v>1897</v>
      </c>
      <c r="B53">
        <v>-0.25980017</v>
      </c>
      <c r="C53">
        <f t="shared" si="3"/>
        <v>7.4091246900000018E-2</v>
      </c>
      <c r="G53">
        <f>carboncycle!L153</f>
        <v>278.3279751201917</v>
      </c>
      <c r="H53">
        <f t="shared" si="4"/>
        <v>6.435561687144549E-2</v>
      </c>
      <c r="I53">
        <f t="shared" si="6"/>
        <v>2.4994829973876524E-2</v>
      </c>
      <c r="J53">
        <f t="shared" si="5"/>
        <v>2.1787282059221504E-3</v>
      </c>
    </row>
    <row r="54" spans="1:10">
      <c r="A54">
        <v>1898</v>
      </c>
      <c r="B54">
        <v>-0.48579212999999999</v>
      </c>
      <c r="C54">
        <f t="shared" si="3"/>
        <v>-0.15190071309999997</v>
      </c>
      <c r="G54">
        <f>carboncycle!L154</f>
        <v>278.46678063337981</v>
      </c>
      <c r="H54">
        <f t="shared" si="4"/>
        <v>6.7023061215223945E-2</v>
      </c>
      <c r="I54">
        <f t="shared" si="6"/>
        <v>2.6157868780979782E-2</v>
      </c>
      <c r="J54">
        <f t="shared" si="5"/>
        <v>2.3083236639641312E-3</v>
      </c>
    </row>
    <row r="55" spans="1:10">
      <c r="A55">
        <v>1899</v>
      </c>
      <c r="B55">
        <v>-0.35543364</v>
      </c>
      <c r="C55">
        <f t="shared" si="3"/>
        <v>-2.154222309999998E-2</v>
      </c>
      <c r="G55">
        <f>carboncycle!L155</f>
        <v>278.61455941588378</v>
      </c>
      <c r="H55">
        <f t="shared" si="4"/>
        <v>6.986148515120312E-2</v>
      </c>
      <c r="I55">
        <f t="shared" si="6"/>
        <v>2.7366991004341847E-2</v>
      </c>
      <c r="J55">
        <f t="shared" si="5"/>
        <v>2.4437890802287802E-3</v>
      </c>
    </row>
    <row r="56" spans="1:10">
      <c r="A56">
        <v>1900</v>
      </c>
      <c r="B56">
        <v>-0.23447904</v>
      </c>
      <c r="C56">
        <f t="shared" si="3"/>
        <v>9.9412376900000016E-2</v>
      </c>
      <c r="G56">
        <f>carboncycle!L156</f>
        <v>278.77899037401664</v>
      </c>
      <c r="H56">
        <f t="shared" si="4"/>
        <v>7.3017982573396104E-2</v>
      </c>
      <c r="I56">
        <f t="shared" si="6"/>
        <v>2.8630075343825643E-2</v>
      </c>
      <c r="J56">
        <f t="shared" si="5"/>
        <v>2.5853528671577423E-3</v>
      </c>
    </row>
    <row r="57" spans="1:10">
      <c r="A57">
        <v>1901</v>
      </c>
      <c r="B57">
        <v>-0.29342857</v>
      </c>
      <c r="C57">
        <f t="shared" si="3"/>
        <v>4.0462846900000016E-2</v>
      </c>
      <c r="G57">
        <f>carboncycle!L157</f>
        <v>278.95232990231432</v>
      </c>
      <c r="H57">
        <f t="shared" si="4"/>
        <v>7.634347810336678E-2</v>
      </c>
      <c r="I57">
        <f t="shared" si="6"/>
        <v>2.9950357724836119E-2</v>
      </c>
      <c r="J57">
        <f t="shared" si="5"/>
        <v>2.7332868908252158E-3</v>
      </c>
    </row>
    <row r="58" spans="1:10">
      <c r="A58">
        <v>1902</v>
      </c>
      <c r="B58">
        <v>-0.43898427000000001</v>
      </c>
      <c r="C58">
        <f t="shared" si="3"/>
        <v>-0.10509285309999999</v>
      </c>
      <c r="G58">
        <f>carboncycle!L158</f>
        <v>279.13023678143645</v>
      </c>
      <c r="H58">
        <f t="shared" si="4"/>
        <v>7.975444949851522E-2</v>
      </c>
      <c r="I58">
        <f t="shared" si="6"/>
        <v>3.1328512793396213E-2</v>
      </c>
      <c r="J58">
        <f t="shared" si="5"/>
        <v>2.8878798531623978E-3</v>
      </c>
    </row>
    <row r="59" spans="1:10">
      <c r="A59">
        <v>1903</v>
      </c>
      <c r="B59">
        <v>-0.53332639999999998</v>
      </c>
      <c r="C59">
        <f t="shared" si="3"/>
        <v>-0.19943498309999996</v>
      </c>
      <c r="G59">
        <f>carboncycle!L159</f>
        <v>279.31095881633962</v>
      </c>
      <c r="H59">
        <f t="shared" si="4"/>
        <v>8.3217170114782857E-2</v>
      </c>
      <c r="I59">
        <f t="shared" si="6"/>
        <v>3.2764203104741207E-2</v>
      </c>
      <c r="J59">
        <f t="shared" si="5"/>
        <v>3.049422648262926E-3</v>
      </c>
    </row>
    <row r="60" spans="1:10">
      <c r="A60">
        <v>1904</v>
      </c>
      <c r="B60">
        <v>-0.59756140000000002</v>
      </c>
      <c r="C60">
        <f t="shared" si="3"/>
        <v>-0.2636699831</v>
      </c>
      <c r="G60">
        <f>carboncycle!L160</f>
        <v>279.51203206643555</v>
      </c>
      <c r="H60">
        <f t="shared" si="4"/>
        <v>8.7067197590347326E-2</v>
      </c>
      <c r="I60">
        <f t="shared" si="6"/>
        <v>3.4266973946178593E-2</v>
      </c>
      <c r="J60">
        <f t="shared" si="5"/>
        <v>3.2182026012557226E-3</v>
      </c>
    </row>
    <row r="61" spans="1:10">
      <c r="A61">
        <v>1905</v>
      </c>
      <c r="B61">
        <v>-0.40775131999999997</v>
      </c>
      <c r="C61">
        <f t="shared" si="3"/>
        <v>-7.3859903099999957E-2</v>
      </c>
      <c r="G61">
        <f>carboncycle!L161</f>
        <v>279.71187595463942</v>
      </c>
      <c r="H61">
        <f t="shared" si="4"/>
        <v>9.0890942720225007E-2</v>
      </c>
      <c r="I61">
        <f t="shared" si="6"/>
        <v>3.5833893392951316E-2</v>
      </c>
      <c r="J61">
        <f t="shared" si="5"/>
        <v>3.3945596224948843E-3</v>
      </c>
    </row>
    <row r="62" spans="1:10">
      <c r="A62">
        <v>1906</v>
      </c>
      <c r="B62">
        <v>-0.31913930000000001</v>
      </c>
      <c r="C62">
        <f t="shared" si="3"/>
        <v>1.4752116900000001E-2</v>
      </c>
      <c r="G62">
        <f>carboncycle!L162</f>
        <v>279.92603869132455</v>
      </c>
      <c r="H62">
        <f t="shared" si="4"/>
        <v>9.4985628470460007E-2</v>
      </c>
      <c r="I62">
        <f t="shared" si="6"/>
        <v>3.747087067667898E-2</v>
      </c>
      <c r="J62">
        <f t="shared" si="5"/>
        <v>3.5788150383110769E-3</v>
      </c>
    </row>
    <row r="63" spans="1:10">
      <c r="A63">
        <v>1907</v>
      </c>
      <c r="B63">
        <v>-0.50415770000000004</v>
      </c>
      <c r="C63">
        <f t="shared" si="3"/>
        <v>-0.17026628310000003</v>
      </c>
      <c r="G63">
        <f>carboncycle!L163</f>
        <v>280.1563269502202</v>
      </c>
      <c r="H63">
        <f t="shared" si="4"/>
        <v>9.9385132293830836E-2</v>
      </c>
      <c r="I63">
        <f t="shared" si="6"/>
        <v>3.918461892109458E-2</v>
      </c>
      <c r="J63">
        <f t="shared" si="5"/>
        <v>3.7713219143370065E-3</v>
      </c>
    </row>
    <row r="64" spans="1:10">
      <c r="A64">
        <v>1908</v>
      </c>
      <c r="B64">
        <v>-0.51387070000000001</v>
      </c>
      <c r="C64">
        <f t="shared" si="3"/>
        <v>-0.1799792831</v>
      </c>
      <c r="G64">
        <f>carboncycle!L164</f>
        <v>280.41768683821363</v>
      </c>
      <c r="H64">
        <f t="shared" si="4"/>
        <v>0.10437385980416397</v>
      </c>
      <c r="I64">
        <f t="shared" si="6"/>
        <v>4.0989997424390717E-2</v>
      </c>
      <c r="J64">
        <f t="shared" si="5"/>
        <v>3.9724694413353894E-3</v>
      </c>
    </row>
    <row r="65" spans="1:10">
      <c r="A65">
        <v>1909</v>
      </c>
      <c r="B65">
        <v>-0.53576489999999999</v>
      </c>
      <c r="C65">
        <f t="shared" si="3"/>
        <v>-0.20187348309999997</v>
      </c>
      <c r="G65">
        <f>carboncycle!L165</f>
        <v>280.65667420452883</v>
      </c>
      <c r="H65">
        <f t="shared" si="4"/>
        <v>0.10893148202284685</v>
      </c>
      <c r="I65">
        <f t="shared" si="6"/>
        <v>4.2871368274712301E-2</v>
      </c>
      <c r="J65">
        <f t="shared" si="5"/>
        <v>4.1827290002791435E-3</v>
      </c>
    </row>
    <row r="66" spans="1:10">
      <c r="A66">
        <v>1910</v>
      </c>
      <c r="B66">
        <v>-0.53102419999999995</v>
      </c>
      <c r="C66">
        <f t="shared" si="3"/>
        <v>-0.19713278309999993</v>
      </c>
      <c r="G66">
        <f>carboncycle!L166</f>
        <v>280.90773006382392</v>
      </c>
      <c r="H66">
        <f t="shared" si="4"/>
        <v>0.11371507915437259</v>
      </c>
      <c r="I66">
        <f t="shared" si="6"/>
        <v>4.4832938889018327E-2</v>
      </c>
      <c r="J66">
        <f t="shared" si="5"/>
        <v>4.4024804713579235E-3</v>
      </c>
    </row>
    <row r="67" spans="1:10">
      <c r="A67">
        <v>1911</v>
      </c>
      <c r="B67">
        <v>-0.53920509999999999</v>
      </c>
      <c r="C67">
        <f t="shared" si="3"/>
        <v>-0.20531368309999998</v>
      </c>
      <c r="G67">
        <f>carboncycle!L167</f>
        <v>281.16989392203794</v>
      </c>
      <c r="H67">
        <f t="shared" si="4"/>
        <v>0.11870576614599419</v>
      </c>
      <c r="I67">
        <f t="shared" si="6"/>
        <v>4.6878225278025966E-2</v>
      </c>
      <c r="J67">
        <f t="shared" si="5"/>
        <v>4.6321254751702347E-3</v>
      </c>
    </row>
    <row r="68" spans="1:10">
      <c r="A68">
        <v>1912</v>
      </c>
      <c r="B68">
        <v>-0.47567302</v>
      </c>
      <c r="C68">
        <f t="shared" si="3"/>
        <v>-0.14178160309999999</v>
      </c>
      <c r="G68">
        <f>carboncycle!L168</f>
        <v>281.43485297940884</v>
      </c>
      <c r="H68">
        <f t="shared" si="4"/>
        <v>0.12374493820965522</v>
      </c>
      <c r="I68">
        <f t="shared" si="6"/>
        <v>4.9005965557766346E-2</v>
      </c>
      <c r="J68">
        <f t="shared" si="5"/>
        <v>4.872083322050455E-3</v>
      </c>
    </row>
    <row r="69" spans="1:10">
      <c r="A69">
        <v>1913</v>
      </c>
      <c r="B69">
        <v>-0.46715254000000001</v>
      </c>
      <c r="C69">
        <f t="shared" si="3"/>
        <v>-0.13326112309999999</v>
      </c>
      <c r="G69">
        <f>carboncycle!L169</f>
        <v>281.71502369663347</v>
      </c>
      <c r="H69">
        <f t="shared" si="4"/>
        <v>0.12906825806782743</v>
      </c>
      <c r="I69">
        <f t="shared" si="6"/>
        <v>5.12218738923522E-2</v>
      </c>
      <c r="J69">
        <f t="shared" si="5"/>
        <v>5.1227637731493213E-3</v>
      </c>
    </row>
    <row r="70" spans="1:10">
      <c r="A70">
        <v>1914</v>
      </c>
      <c r="B70">
        <v>-0.2625924</v>
      </c>
      <c r="C70">
        <f t="shared" si="3"/>
        <v>7.1299016900000012E-2</v>
      </c>
      <c r="G70">
        <f>carboncycle!L170</f>
        <v>282.01967829108679</v>
      </c>
      <c r="H70">
        <f t="shared" si="4"/>
        <v>0.13485077325893641</v>
      </c>
      <c r="I70">
        <f t="shared" si="6"/>
        <v>5.3536627533307124E-2</v>
      </c>
      <c r="J70">
        <f t="shared" si="5"/>
        <v>5.3846067186263937E-3</v>
      </c>
    </row>
    <row r="71" spans="1:10">
      <c r="A71">
        <v>1915</v>
      </c>
      <c r="B71">
        <v>-0.19184391000000001</v>
      </c>
      <c r="C71">
        <f t="shared" ref="C71:C134" si="7">B71-C$4</f>
        <v>0.14204750690000001</v>
      </c>
      <c r="G71">
        <f>carboncycle!L171</f>
        <v>282.27409334305258</v>
      </c>
      <c r="H71">
        <f t="shared" ref="H71:H134" si="8">H$3*LN(G71/G$3)</f>
        <v>0.1396749293586953</v>
      </c>
      <c r="I71">
        <f t="shared" si="6"/>
        <v>5.5918861583819202E-2</v>
      </c>
      <c r="J71">
        <f t="shared" ref="J71:J134" si="9">J70+J$3*(I70-J70)</f>
        <v>5.6581101968537807E-3</v>
      </c>
    </row>
    <row r="72" spans="1:10">
      <c r="A72">
        <v>1916</v>
      </c>
      <c r="B72">
        <v>-0.42020996999999999</v>
      </c>
      <c r="C72">
        <f t="shared" si="7"/>
        <v>-8.6318553099999973E-2</v>
      </c>
      <c r="G72">
        <f>carboncycle!L172</f>
        <v>282.51984749413043</v>
      </c>
      <c r="H72">
        <f t="shared" si="8"/>
        <v>0.1443307328161258</v>
      </c>
      <c r="I72">
        <f t="shared" ref="I72:I135" si="10">I71+I$3*(I$4*H72-I71)+I$5*(J71-I71)</f>
        <v>5.8361484989191074E-2</v>
      </c>
      <c r="J72">
        <f t="shared" si="9"/>
        <v>5.9435912647317441E-3</v>
      </c>
    </row>
    <row r="73" spans="1:10">
      <c r="A73">
        <v>1917</v>
      </c>
      <c r="B73">
        <v>-0.54301953000000003</v>
      </c>
      <c r="C73">
        <f t="shared" si="7"/>
        <v>-0.20912811310000001</v>
      </c>
      <c r="G73">
        <f>carboncycle!L173</f>
        <v>282.79243384820057</v>
      </c>
      <c r="H73">
        <f t="shared" si="8"/>
        <v>0.14949013640748537</v>
      </c>
      <c r="I73">
        <f t="shared" si="10"/>
        <v>6.0877406442914832E-2</v>
      </c>
      <c r="J73">
        <f t="shared" si="9"/>
        <v>6.2413249010866735E-3</v>
      </c>
    </row>
    <row r="74" spans="1:10">
      <c r="A74">
        <v>1918</v>
      </c>
      <c r="B74">
        <v>-0.42458433000000001</v>
      </c>
      <c r="C74">
        <f t="shared" si="7"/>
        <v>-9.0692913099999994E-2</v>
      </c>
      <c r="G74">
        <f>carboncycle!L174</f>
        <v>283.08582201038428</v>
      </c>
      <c r="H74">
        <f t="shared" si="8"/>
        <v>0.15503771414907191</v>
      </c>
      <c r="I74">
        <f t="shared" si="10"/>
        <v>6.3475716018011441E-2</v>
      </c>
      <c r="J74">
        <f t="shared" si="9"/>
        <v>6.5516578442442576E-3</v>
      </c>
    </row>
    <row r="75" spans="1:10">
      <c r="A75">
        <v>1919</v>
      </c>
      <c r="B75">
        <v>-0.32551822000000002</v>
      </c>
      <c r="C75">
        <f t="shared" si="7"/>
        <v>8.3731968999999906E-3</v>
      </c>
      <c r="G75">
        <f>carboncycle!L175</f>
        <v>283.36473673587744</v>
      </c>
      <c r="H75">
        <f t="shared" si="8"/>
        <v>0.16030629012253247</v>
      </c>
      <c r="I75">
        <f t="shared" si="10"/>
        <v>6.6145583507941169E-2</v>
      </c>
      <c r="J75">
        <f t="shared" si="9"/>
        <v>6.8749864946712549E-3</v>
      </c>
    </row>
    <row r="76" spans="1:10">
      <c r="A76">
        <v>1920</v>
      </c>
      <c r="B76">
        <v>-0.29858079999999998</v>
      </c>
      <c r="C76">
        <f t="shared" si="7"/>
        <v>3.5310616900000036E-2</v>
      </c>
      <c r="G76">
        <f>carboncycle!L176</f>
        <v>283.57834066581739</v>
      </c>
      <c r="H76">
        <f t="shared" si="8"/>
        <v>0.16433766866758526</v>
      </c>
      <c r="I76">
        <f t="shared" si="10"/>
        <v>6.8848356260846663E-2</v>
      </c>
      <c r="J76">
        <f t="shared" si="9"/>
        <v>7.2116434857066279E-3</v>
      </c>
    </row>
    <row r="77" spans="1:10">
      <c r="A77">
        <v>1921</v>
      </c>
      <c r="B77">
        <v>-0.24067702999999999</v>
      </c>
      <c r="C77">
        <f t="shared" si="7"/>
        <v>9.3214386900000029E-2</v>
      </c>
      <c r="G77">
        <f>carboncycle!L177</f>
        <v>283.85075497057267</v>
      </c>
      <c r="H77">
        <f t="shared" si="8"/>
        <v>0.16947458058704029</v>
      </c>
      <c r="I77">
        <f t="shared" si="10"/>
        <v>7.1615563487529135E-2</v>
      </c>
      <c r="J77">
        <f t="shared" si="9"/>
        <v>7.5617400142694233E-3</v>
      </c>
    </row>
    <row r="78" spans="1:10">
      <c r="A78">
        <v>1922</v>
      </c>
      <c r="B78">
        <v>-0.33922812000000002</v>
      </c>
      <c r="C78">
        <f t="shared" si="7"/>
        <v>-5.3367031000000065E-3</v>
      </c>
      <c r="G78">
        <f>carboncycle!L178</f>
        <v>284.05807303274543</v>
      </c>
      <c r="H78">
        <f t="shared" si="8"/>
        <v>0.17338067123822554</v>
      </c>
      <c r="I78">
        <f t="shared" si="10"/>
        <v>7.4408978278973359E-2</v>
      </c>
      <c r="J78">
        <f t="shared" si="9"/>
        <v>7.9255657315975385E-3</v>
      </c>
    </row>
    <row r="79" spans="1:10">
      <c r="A79">
        <v>1923</v>
      </c>
      <c r="B79">
        <v>-0.31793054999999998</v>
      </c>
      <c r="C79">
        <f t="shared" si="7"/>
        <v>1.5960866900000037E-2</v>
      </c>
      <c r="G79">
        <f>carboncycle!L179</f>
        <v>284.28467057452542</v>
      </c>
      <c r="H79">
        <f t="shared" si="8"/>
        <v>0.17764674809552605</v>
      </c>
      <c r="I79">
        <f t="shared" si="10"/>
        <v>7.7238425583046846E-2</v>
      </c>
      <c r="J79">
        <f t="shared" si="9"/>
        <v>8.3031915148666334E-3</v>
      </c>
    </row>
    <row r="80" spans="1:10">
      <c r="A80">
        <v>1924</v>
      </c>
      <c r="B80">
        <v>-0.31206220000000001</v>
      </c>
      <c r="C80">
        <f t="shared" si="7"/>
        <v>2.1829216900000004E-2</v>
      </c>
      <c r="G80">
        <f>carboncycle!L180</f>
        <v>284.56774992684393</v>
      </c>
      <c r="H80">
        <f t="shared" si="8"/>
        <v>0.18297141440733752</v>
      </c>
      <c r="I80">
        <f t="shared" si="10"/>
        <v>8.0133954235709098E-2</v>
      </c>
      <c r="J80">
        <f t="shared" si="9"/>
        <v>8.6947436443738976E-3</v>
      </c>
    </row>
    <row r="81" spans="1:10">
      <c r="A81">
        <v>1925</v>
      </c>
      <c r="B81">
        <v>-0.28242525000000002</v>
      </c>
      <c r="C81">
        <f t="shared" si="7"/>
        <v>5.1466166899999999E-2</v>
      </c>
      <c r="G81">
        <f>carboncycle!L181</f>
        <v>284.84188260624722</v>
      </c>
      <c r="H81">
        <f t="shared" si="8"/>
        <v>0.18812274963007458</v>
      </c>
      <c r="I81">
        <f t="shared" si="10"/>
        <v>8.3088389618400732E-2</v>
      </c>
      <c r="J81">
        <f t="shared" si="9"/>
        <v>9.100518360532682E-3</v>
      </c>
    </row>
    <row r="82" spans="1:10">
      <c r="A82">
        <v>1926</v>
      </c>
      <c r="B82">
        <v>-0.12283547</v>
      </c>
      <c r="C82">
        <f t="shared" si="7"/>
        <v>0.21105594690000001</v>
      </c>
      <c r="G82">
        <f>carboncycle!L182</f>
        <v>285.11715389581775</v>
      </c>
      <c r="H82">
        <f t="shared" si="8"/>
        <v>0.19329049474644777</v>
      </c>
      <c r="I82">
        <f t="shared" si="10"/>
        <v>8.610037659936258E-2</v>
      </c>
      <c r="J82">
        <f t="shared" si="9"/>
        <v>9.5207694692773723E-3</v>
      </c>
    </row>
    <row r="83" spans="1:10">
      <c r="A83">
        <v>1927</v>
      </c>
      <c r="B83">
        <v>-0.22940508000000001</v>
      </c>
      <c r="C83">
        <f t="shared" si="7"/>
        <v>0.1044863369</v>
      </c>
      <c r="G83">
        <f>carboncycle!L183</f>
        <v>285.39193708333994</v>
      </c>
      <c r="H83">
        <f t="shared" si="8"/>
        <v>0.1984441029541594</v>
      </c>
      <c r="I83">
        <f t="shared" si="10"/>
        <v>8.9167708166425025E-2</v>
      </c>
      <c r="J83">
        <f t="shared" si="9"/>
        <v>9.955741637776256E-3</v>
      </c>
    </row>
    <row r="84" spans="1:10">
      <c r="A84">
        <v>1928</v>
      </c>
      <c r="B84">
        <v>-0.20676154999999999</v>
      </c>
      <c r="C84">
        <f t="shared" si="7"/>
        <v>0.12712986690000003</v>
      </c>
      <c r="G84">
        <f>carboncycle!L184</f>
        <v>285.69983132344504</v>
      </c>
      <c r="H84">
        <f t="shared" si="8"/>
        <v>0.20421282327297943</v>
      </c>
      <c r="I84">
        <f t="shared" si="10"/>
        <v>9.2306759438297498E-2</v>
      </c>
      <c r="J84">
        <f t="shared" si="9"/>
        <v>1.0405665607658982E-2</v>
      </c>
    </row>
    <row r="85" spans="1:10">
      <c r="A85">
        <v>1929</v>
      </c>
      <c r="B85">
        <v>-0.39275663999999999</v>
      </c>
      <c r="C85">
        <f t="shared" si="7"/>
        <v>-5.8865223099999975E-2</v>
      </c>
      <c r="G85">
        <f>carboncycle!L185</f>
        <v>286.00338371617079</v>
      </c>
      <c r="H85">
        <f t="shared" si="8"/>
        <v>0.20989411178412948</v>
      </c>
      <c r="I85">
        <f t="shared" si="10"/>
        <v>9.5512703889939085E-2</v>
      </c>
      <c r="J85">
        <f t="shared" si="9"/>
        <v>1.0870863820617008E-2</v>
      </c>
    </row>
    <row r="86" spans="1:10">
      <c r="A86">
        <v>1930</v>
      </c>
      <c r="B86">
        <v>-0.1768054</v>
      </c>
      <c r="C86">
        <f t="shared" si="7"/>
        <v>0.15708601690000001</v>
      </c>
      <c r="G86">
        <f>carboncycle!L186</f>
        <v>286.3395491918323</v>
      </c>
      <c r="H86">
        <f t="shared" si="8"/>
        <v>0.21617875477767559</v>
      </c>
      <c r="I86">
        <f t="shared" si="10"/>
        <v>9.8801194033327683E-2</v>
      </c>
      <c r="J86">
        <f t="shared" si="9"/>
        <v>1.1351629472210757E-2</v>
      </c>
    </row>
    <row r="87" spans="1:10">
      <c r="A87">
        <v>1931</v>
      </c>
      <c r="B87">
        <v>-0.10339768000000001</v>
      </c>
      <c r="C87">
        <f t="shared" si="7"/>
        <v>0.23049373690000002</v>
      </c>
      <c r="G87">
        <f>carboncycle!L187</f>
        <v>286.62599031076252</v>
      </c>
      <c r="H87">
        <f t="shared" si="8"/>
        <v>0.22152797740378574</v>
      </c>
      <c r="I87">
        <f t="shared" si="10"/>
        <v>0.10214210971757685</v>
      </c>
      <c r="J87">
        <f t="shared" si="9"/>
        <v>1.1848342998917901E-2</v>
      </c>
    </row>
    <row r="88" spans="1:10">
      <c r="A88">
        <v>1932</v>
      </c>
      <c r="B88">
        <v>-0.14546165999999999</v>
      </c>
      <c r="C88">
        <f t="shared" si="7"/>
        <v>0.18842975690000002</v>
      </c>
      <c r="G88">
        <f>carboncycle!L188</f>
        <v>286.85640469937374</v>
      </c>
      <c r="H88">
        <f t="shared" si="8"/>
        <v>0.22582703542588944</v>
      </c>
      <c r="I88">
        <f t="shared" si="10"/>
        <v>0.10550295209251202</v>
      </c>
      <c r="J88">
        <f t="shared" si="9"/>
        <v>1.2361211593879883E-2</v>
      </c>
    </row>
    <row r="89" spans="1:10">
      <c r="A89">
        <v>1933</v>
      </c>
      <c r="B89">
        <v>-0.32234442000000002</v>
      </c>
      <c r="C89">
        <f t="shared" si="7"/>
        <v>1.1546996899999995E-2</v>
      </c>
      <c r="G89">
        <f>carboncycle!L189</f>
        <v>287.04325876279489</v>
      </c>
      <c r="H89">
        <f t="shared" si="8"/>
        <v>0.22931081260253522</v>
      </c>
      <c r="I89">
        <f t="shared" si="10"/>
        <v>0.10885920407479248</v>
      </c>
      <c r="J89">
        <f t="shared" si="9"/>
        <v>1.2890256679912114E-2</v>
      </c>
    </row>
    <row r="90" spans="1:10">
      <c r="A90">
        <v>1934</v>
      </c>
      <c r="B90">
        <v>-0.17433684999999999</v>
      </c>
      <c r="C90">
        <f t="shared" si="7"/>
        <v>0.15955456690000003</v>
      </c>
      <c r="G90">
        <f>carboncycle!L190</f>
        <v>287.25352066893055</v>
      </c>
      <c r="H90">
        <f t="shared" si="8"/>
        <v>0.23322830365725103</v>
      </c>
      <c r="I90">
        <f t="shared" si="10"/>
        <v>0.11222389287601003</v>
      </c>
      <c r="J90">
        <f t="shared" si="9"/>
        <v>1.3435360301115034E-2</v>
      </c>
    </row>
    <row r="91" spans="1:10">
      <c r="A91">
        <v>1935</v>
      </c>
      <c r="B91">
        <v>-0.20605921999999999</v>
      </c>
      <c r="C91">
        <f t="shared" si="7"/>
        <v>0.12783219690000003</v>
      </c>
      <c r="G91">
        <f>carboncycle!L191</f>
        <v>287.50068678885862</v>
      </c>
      <c r="H91">
        <f t="shared" si="8"/>
        <v>0.23782970998354333</v>
      </c>
      <c r="I91">
        <f t="shared" si="10"/>
        <v>0.1156169741493546</v>
      </c>
      <c r="J91">
        <f t="shared" si="9"/>
        <v>1.3996479166140437E-2</v>
      </c>
    </row>
    <row r="92" spans="1:10">
      <c r="A92">
        <v>1936</v>
      </c>
      <c r="B92">
        <v>-0.16952092999999999</v>
      </c>
      <c r="C92">
        <f t="shared" si="7"/>
        <v>0.16437048690000003</v>
      </c>
      <c r="G92">
        <f>carboncycle!L192</f>
        <v>287.76998612133667</v>
      </c>
      <c r="H92">
        <f t="shared" si="8"/>
        <v>0.24283866177561847</v>
      </c>
      <c r="I92">
        <f t="shared" si="10"/>
        <v>0.11904961647345401</v>
      </c>
      <c r="J92">
        <f t="shared" si="9"/>
        <v>1.4573683577645094E-2</v>
      </c>
    </row>
    <row r="93" spans="1:10">
      <c r="A93">
        <v>1937</v>
      </c>
      <c r="B93">
        <v>-1.9198929999999999E-2</v>
      </c>
      <c r="C93">
        <f t="shared" si="7"/>
        <v>0.31469248690000001</v>
      </c>
      <c r="G93">
        <f>carboncycle!L193</f>
        <v>288.08334642406845</v>
      </c>
      <c r="H93">
        <f t="shared" si="8"/>
        <v>0.24866124780697024</v>
      </c>
      <c r="I93">
        <f t="shared" si="10"/>
        <v>0.12254456453151981</v>
      </c>
      <c r="J93">
        <f t="shared" si="9"/>
        <v>1.5167106876493289E-2</v>
      </c>
    </row>
    <row r="94" spans="1:10">
      <c r="A94">
        <v>1938</v>
      </c>
      <c r="B94">
        <v>-1.2200732000000001E-2</v>
      </c>
      <c r="C94">
        <f t="shared" si="7"/>
        <v>0.32169068490000002</v>
      </c>
      <c r="G94">
        <f>carboncycle!L194</f>
        <v>288.42735816366667</v>
      </c>
      <c r="H94">
        <f t="shared" si="8"/>
        <v>0.25504608337254531</v>
      </c>
      <c r="I94">
        <f t="shared" si="10"/>
        <v>0.12611642011793292</v>
      </c>
      <c r="J94">
        <f t="shared" si="9"/>
        <v>1.577701083597384E-2</v>
      </c>
    </row>
    <row r="95" spans="1:10">
      <c r="A95">
        <v>1939</v>
      </c>
      <c r="B95">
        <v>-4.0797167000000002E-2</v>
      </c>
      <c r="C95">
        <f t="shared" si="7"/>
        <v>0.29309424989999999</v>
      </c>
      <c r="G95">
        <f>carboncycle!L195</f>
        <v>288.73254627004951</v>
      </c>
      <c r="H95">
        <f t="shared" si="8"/>
        <v>0.26070398340607281</v>
      </c>
      <c r="I95">
        <f t="shared" si="10"/>
        <v>0.12974138774579511</v>
      </c>
      <c r="J95">
        <f t="shared" si="9"/>
        <v>1.6403738680695369E-2</v>
      </c>
    </row>
    <row r="96" spans="1:10">
      <c r="A96">
        <v>1940</v>
      </c>
      <c r="B96">
        <v>7.5935840000000004E-2</v>
      </c>
      <c r="C96">
        <f t="shared" si="7"/>
        <v>0.40982725689999999</v>
      </c>
      <c r="G96">
        <f>carboncycle!L196</f>
        <v>289.05708165529205</v>
      </c>
      <c r="H96">
        <f t="shared" si="8"/>
        <v>0.26671400646541016</v>
      </c>
      <c r="I96">
        <f t="shared" si="10"/>
        <v>0.1334281966195113</v>
      </c>
      <c r="J96">
        <f t="shared" si="9"/>
        <v>1.7047496527385134E-2</v>
      </c>
    </row>
    <row r="97" spans="1:10">
      <c r="A97">
        <v>1941</v>
      </c>
      <c r="B97">
        <v>3.8129336999999999E-2</v>
      </c>
      <c r="C97">
        <f t="shared" si="7"/>
        <v>0.3720207539</v>
      </c>
      <c r="G97">
        <f>carboncycle!L197</f>
        <v>289.42674120904542</v>
      </c>
      <c r="H97">
        <f t="shared" si="8"/>
        <v>0.27355146260022906</v>
      </c>
      <c r="I97">
        <f t="shared" si="10"/>
        <v>0.13719926944435365</v>
      </c>
      <c r="J97">
        <f t="shared" si="9"/>
        <v>1.7708538903908409E-2</v>
      </c>
    </row>
    <row r="98" spans="1:10">
      <c r="A98">
        <v>1942</v>
      </c>
      <c r="B98">
        <v>1.4060908999999999E-3</v>
      </c>
      <c r="C98">
        <f t="shared" si="7"/>
        <v>0.33529750780000001</v>
      </c>
      <c r="G98">
        <f>carboncycle!L198</f>
        <v>289.80544566670903</v>
      </c>
      <c r="H98">
        <f t="shared" si="8"/>
        <v>0.28054716892696563</v>
      </c>
      <c r="I98">
        <f t="shared" si="10"/>
        <v>0.14105660922623808</v>
      </c>
      <c r="J98">
        <f t="shared" si="9"/>
        <v>1.8387246253378137E-2</v>
      </c>
    </row>
    <row r="99" spans="1:10">
      <c r="A99">
        <v>1943</v>
      </c>
      <c r="B99">
        <v>6.4140745000000002E-3</v>
      </c>
      <c r="C99">
        <f t="shared" si="7"/>
        <v>0.34030549139999999</v>
      </c>
      <c r="G99">
        <f>carboncycle!L199</f>
        <v>290.18082678020602</v>
      </c>
      <c r="H99">
        <f t="shared" si="8"/>
        <v>0.28747246813847915</v>
      </c>
      <c r="I99">
        <f t="shared" si="10"/>
        <v>0.14499543042698584</v>
      </c>
      <c r="J99">
        <f t="shared" si="9"/>
        <v>1.9084008235063982E-2</v>
      </c>
    </row>
    <row r="100" spans="1:10">
      <c r="A100">
        <v>1944</v>
      </c>
      <c r="B100">
        <v>0.14410513999999999</v>
      </c>
      <c r="C100">
        <f t="shared" si="7"/>
        <v>0.47799655689999998</v>
      </c>
      <c r="G100">
        <f>carboncycle!L200</f>
        <v>290.5730107039663</v>
      </c>
      <c r="H100">
        <f t="shared" si="8"/>
        <v>0.29469819503217703</v>
      </c>
      <c r="I100">
        <f t="shared" si="10"/>
        <v>0.1490220152429946</v>
      </c>
      <c r="J100">
        <f t="shared" si="9"/>
        <v>1.9799185113114098E-2</v>
      </c>
    </row>
    <row r="101" spans="1:10">
      <c r="A101">
        <v>1945</v>
      </c>
      <c r="B101">
        <v>4.3088365000000003E-2</v>
      </c>
      <c r="C101">
        <f t="shared" si="7"/>
        <v>0.37697978190000003</v>
      </c>
      <c r="G101">
        <f>carboncycle!L201</f>
        <v>290.9546790874428</v>
      </c>
      <c r="H101">
        <f t="shared" si="8"/>
        <v>0.30172082243457093</v>
      </c>
      <c r="I101">
        <f t="shared" si="10"/>
        <v>0.15312763154869058</v>
      </c>
      <c r="J101">
        <f t="shared" si="9"/>
        <v>2.0533170788251821E-2</v>
      </c>
    </row>
    <row r="102" spans="1:10">
      <c r="A102">
        <v>1946</v>
      </c>
      <c r="B102">
        <v>-0.1188128</v>
      </c>
      <c r="C102">
        <f t="shared" si="7"/>
        <v>0.21507861690000002</v>
      </c>
      <c r="G102">
        <f>carboncycle!L202</f>
        <v>291.2260251318898</v>
      </c>
      <c r="H102">
        <f t="shared" si="8"/>
        <v>0.30670793874533481</v>
      </c>
      <c r="I102">
        <f t="shared" si="10"/>
        <v>0.15724994302937331</v>
      </c>
      <c r="J102">
        <f t="shared" si="9"/>
        <v>2.1286307325371113E-2</v>
      </c>
    </row>
    <row r="103" spans="1:10">
      <c r="A103">
        <v>1947</v>
      </c>
      <c r="B103">
        <v>-9.1205544999999999E-2</v>
      </c>
      <c r="C103">
        <f t="shared" si="7"/>
        <v>0.24268587190000002</v>
      </c>
      <c r="G103">
        <f>carboncycle!L203</f>
        <v>291.53503995286815</v>
      </c>
      <c r="H103">
        <f t="shared" si="8"/>
        <v>0.3123817201498732</v>
      </c>
      <c r="I103">
        <f t="shared" si="10"/>
        <v>0.16140873667708008</v>
      </c>
      <c r="J103">
        <f t="shared" si="9"/>
        <v>2.2058580776169845E-2</v>
      </c>
    </row>
    <row r="104" spans="1:10">
      <c r="A104">
        <v>1948</v>
      </c>
      <c r="B104">
        <v>-0.12466127</v>
      </c>
      <c r="C104">
        <f t="shared" si="7"/>
        <v>0.20923014690000002</v>
      </c>
      <c r="G104">
        <f>carboncycle!L204</f>
        <v>291.9139452257117</v>
      </c>
      <c r="H104">
        <f t="shared" si="8"/>
        <v>0.31933054874051797</v>
      </c>
      <c r="I104">
        <f t="shared" si="10"/>
        <v>0.16564045236154279</v>
      </c>
      <c r="J104">
        <f t="shared" si="9"/>
        <v>2.2850089661687015E-2</v>
      </c>
    </row>
    <row r="105" spans="1:10">
      <c r="A105">
        <v>1949</v>
      </c>
      <c r="B105">
        <v>-0.14380224</v>
      </c>
      <c r="C105">
        <f t="shared" si="7"/>
        <v>0.19008917690000002</v>
      </c>
      <c r="G105">
        <f>carboncycle!L205</f>
        <v>292.32218703515588</v>
      </c>
      <c r="H105">
        <f t="shared" si="8"/>
        <v>0.32680729971635664</v>
      </c>
      <c r="I105">
        <f t="shared" si="10"/>
        <v>0.16995835437989892</v>
      </c>
      <c r="J105">
        <f t="shared" si="9"/>
        <v>2.3661138921822197E-2</v>
      </c>
    </row>
    <row r="106" spans="1:10">
      <c r="A106">
        <v>1950</v>
      </c>
      <c r="B106">
        <v>-0.22662178999999999</v>
      </c>
      <c r="C106">
        <f t="shared" si="7"/>
        <v>0.10726962690000003</v>
      </c>
      <c r="G106">
        <f>carboncycle!L206</f>
        <v>292.69913708981255</v>
      </c>
      <c r="H106">
        <f t="shared" si="8"/>
        <v>0.3337016913849582</v>
      </c>
      <c r="I106">
        <f t="shared" si="10"/>
        <v>0.17434261610197593</v>
      </c>
      <c r="J106">
        <f t="shared" si="9"/>
        <v>2.4492107105624071E-2</v>
      </c>
    </row>
    <row r="107" spans="1:10">
      <c r="A107">
        <v>1951</v>
      </c>
      <c r="B107">
        <v>-6.1153970000000002E-2</v>
      </c>
      <c r="C107">
        <f t="shared" si="7"/>
        <v>0.27273744690000001</v>
      </c>
      <c r="G107">
        <f>carboncycle!L207</f>
        <v>293.17002172932069</v>
      </c>
      <c r="H107">
        <f t="shared" si="8"/>
        <v>0.34230167766488251</v>
      </c>
      <c r="I107">
        <f t="shared" si="10"/>
        <v>0.17884136111347468</v>
      </c>
      <c r="J107">
        <f t="shared" si="9"/>
        <v>2.5343257996723351E-2</v>
      </c>
    </row>
    <row r="108" spans="1:10">
      <c r="A108">
        <v>1952</v>
      </c>
      <c r="B108">
        <v>1.5354565000000001E-2</v>
      </c>
      <c r="C108">
        <f t="shared" si="7"/>
        <v>0.3492459819</v>
      </c>
      <c r="G108">
        <f>carboncycle!L208</f>
        <v>293.69478442929693</v>
      </c>
      <c r="H108">
        <f t="shared" si="8"/>
        <v>0.35186940489493213</v>
      </c>
      <c r="I108">
        <f t="shared" si="10"/>
        <v>0.18347942600191769</v>
      </c>
      <c r="J108">
        <f t="shared" si="9"/>
        <v>2.6215127222426499E-2</v>
      </c>
    </row>
    <row r="109" spans="1:10">
      <c r="A109">
        <v>1953</v>
      </c>
      <c r="B109">
        <v>7.7630740000000004E-2</v>
      </c>
      <c r="C109">
        <f t="shared" si="7"/>
        <v>0.41152215690000005</v>
      </c>
      <c r="G109">
        <f>carboncycle!L209</f>
        <v>294.22045251891308</v>
      </c>
      <c r="H109">
        <f t="shared" si="8"/>
        <v>0.3614365154310934</v>
      </c>
      <c r="I109">
        <f t="shared" si="10"/>
        <v>0.18825235076080757</v>
      </c>
      <c r="J109">
        <f t="shared" si="9"/>
        <v>2.7108388439494008E-2</v>
      </c>
    </row>
    <row r="110" spans="1:10">
      <c r="A110">
        <v>1954</v>
      </c>
      <c r="B110">
        <v>-0.11675020999999999</v>
      </c>
      <c r="C110">
        <f t="shared" si="7"/>
        <v>0.21714120690000002</v>
      </c>
      <c r="G110">
        <f>carboncycle!L210</f>
        <v>294.75702892844942</v>
      </c>
      <c r="H110">
        <f t="shared" si="8"/>
        <v>0.37118454375355259</v>
      </c>
      <c r="I110">
        <f t="shared" si="10"/>
        <v>0.19316116675736356</v>
      </c>
      <c r="J110">
        <f t="shared" si="9"/>
        <v>2.8023686145479069E-2</v>
      </c>
    </row>
    <row r="111" spans="1:10">
      <c r="A111">
        <v>1955</v>
      </c>
      <c r="B111">
        <v>-0.19730992999999999</v>
      </c>
      <c r="C111">
        <f t="shared" si="7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8"/>
        <v>0.38093356682306151</v>
      </c>
      <c r="I111">
        <f t="shared" si="10"/>
        <v>0.19820158418545988</v>
      </c>
      <c r="J111">
        <f t="shared" si="9"/>
        <v>2.8961667035354573E-2</v>
      </c>
    </row>
    <row r="112" spans="1:10">
      <c r="A112">
        <v>1956</v>
      </c>
      <c r="B112">
        <v>-0.2631656</v>
      </c>
      <c r="C112">
        <f t="shared" si="7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8"/>
        <v>0.39200588605694109</v>
      </c>
      <c r="I112">
        <f t="shared" si="10"/>
        <v>0.20340835115695327</v>
      </c>
      <c r="J112">
        <f t="shared" si="9"/>
        <v>2.992294976476717E-2</v>
      </c>
    </row>
    <row r="113" spans="1:10">
      <c r="A113">
        <v>1957</v>
      </c>
      <c r="B113">
        <v>-3.5334926000000003E-2</v>
      </c>
      <c r="C113">
        <f t="shared" si="7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8"/>
        <v>0.40395378625883893</v>
      </c>
      <c r="I113">
        <f t="shared" si="10"/>
        <v>0.20880190611047458</v>
      </c>
      <c r="J113">
        <f t="shared" si="9"/>
        <v>3.0908346844674788E-2</v>
      </c>
    </row>
    <row r="114" spans="1:10">
      <c r="A114">
        <v>1958</v>
      </c>
      <c r="B114">
        <v>-1.7632552999999999E-2</v>
      </c>
      <c r="C114">
        <f t="shared" si="7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8"/>
        <v>0.41639790258168025</v>
      </c>
      <c r="I114">
        <f t="shared" si="10"/>
        <v>0.21439086150272479</v>
      </c>
      <c r="J114">
        <f t="shared" si="9"/>
        <v>3.1918782261304533E-2</v>
      </c>
    </row>
    <row r="115" spans="1:10">
      <c r="A115">
        <v>1959</v>
      </c>
      <c r="B115">
        <v>-4.8004825000000001E-2</v>
      </c>
      <c r="C115">
        <f t="shared" si="7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8"/>
        <v>0.4290549155860453</v>
      </c>
      <c r="I115">
        <f t="shared" si="10"/>
        <v>0.22017521954962055</v>
      </c>
      <c r="J115">
        <f t="shared" si="9"/>
        <v>3.2955223671395799E-2</v>
      </c>
    </row>
    <row r="116" spans="1:10">
      <c r="A116">
        <v>1960</v>
      </c>
      <c r="B116">
        <v>-0.11548702399999999</v>
      </c>
      <c r="C116">
        <f t="shared" si="7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8"/>
        <v>0.44247372460449386</v>
      </c>
      <c r="I116">
        <f t="shared" si="10"/>
        <v>0.22617113381987539</v>
      </c>
      <c r="J116">
        <f t="shared" si="9"/>
        <v>3.4018633247984112E-2</v>
      </c>
    </row>
    <row r="117" spans="1:10">
      <c r="A117">
        <v>1961</v>
      </c>
      <c r="B117">
        <v>-1.9997388000000001E-2</v>
      </c>
      <c r="C117">
        <f t="shared" si="7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8"/>
        <v>0.4565481336646986</v>
      </c>
      <c r="I117">
        <f t="shared" si="10"/>
        <v>0.23239110879129998</v>
      </c>
      <c r="J117">
        <f t="shared" si="9"/>
        <v>3.5110059451232453E-2</v>
      </c>
    </row>
    <row r="118" spans="1:10">
      <c r="A118">
        <v>1962</v>
      </c>
      <c r="B118">
        <v>-6.4054440000000004E-2</v>
      </c>
      <c r="C118">
        <f t="shared" si="7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8"/>
        <v>0.47038783835191411</v>
      </c>
      <c r="I118">
        <f t="shared" si="10"/>
        <v>0.23882105855511165</v>
      </c>
      <c r="J118">
        <f t="shared" si="9"/>
        <v>3.6230615811484033E-2</v>
      </c>
    </row>
    <row r="119" spans="1:10">
      <c r="A119">
        <v>1963</v>
      </c>
      <c r="B119">
        <v>-3.6805890000000001E-2</v>
      </c>
      <c r="C119">
        <f t="shared" si="7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8"/>
        <v>0.48482487614808284</v>
      </c>
      <c r="I119">
        <f t="shared" si="10"/>
        <v>0.24547184194708355</v>
      </c>
      <c r="J119">
        <f t="shared" si="9"/>
        <v>3.738132952626784E-2</v>
      </c>
    </row>
    <row r="120" spans="1:10">
      <c r="A120">
        <v>1964</v>
      </c>
      <c r="B120">
        <v>-0.30586675000000002</v>
      </c>
      <c r="C120">
        <f t="shared" si="7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8"/>
        <v>0.50017410585657951</v>
      </c>
      <c r="I120">
        <f t="shared" si="10"/>
        <v>0.25236322791935434</v>
      </c>
      <c r="J120">
        <f t="shared" si="9"/>
        <v>3.8563283636818074E-2</v>
      </c>
    </row>
    <row r="121" spans="1:10">
      <c r="A121">
        <v>1965</v>
      </c>
      <c r="B121">
        <v>-0.20438790000000001</v>
      </c>
      <c r="C121">
        <f t="shared" si="7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8"/>
        <v>0.51651597412078054</v>
      </c>
      <c r="I121">
        <f t="shared" si="10"/>
        <v>0.25951670754195333</v>
      </c>
      <c r="J121">
        <f t="shared" si="9"/>
        <v>3.977766732034288E-2</v>
      </c>
    </row>
    <row r="122" spans="1:10">
      <c r="A122">
        <v>1966</v>
      </c>
      <c r="B122">
        <v>-0.14888457999999999</v>
      </c>
      <c r="C122">
        <f t="shared" si="7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8"/>
        <v>0.53358369207491796</v>
      </c>
      <c r="I122">
        <f t="shared" si="10"/>
        <v>0.2669452250635283</v>
      </c>
      <c r="J122">
        <f t="shared" si="9"/>
        <v>4.1025785068801626E-2</v>
      </c>
    </row>
    <row r="123" spans="1:10">
      <c r="A123">
        <v>1967</v>
      </c>
      <c r="B123">
        <v>-0.11751631</v>
      </c>
      <c r="C123">
        <f t="shared" si="7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8"/>
        <v>0.55154593505651406</v>
      </c>
      <c r="I123">
        <f t="shared" si="10"/>
        <v>0.27466626855522391</v>
      </c>
      <c r="J123">
        <f t="shared" si="9"/>
        <v>4.2309007487971673E-2</v>
      </c>
    </row>
    <row r="124" spans="1:10">
      <c r="A124">
        <v>1968</v>
      </c>
      <c r="B124">
        <v>-0.16863230000000001</v>
      </c>
      <c r="C124">
        <f t="shared" si="7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8"/>
        <v>0.56993483486363039</v>
      </c>
      <c r="I124">
        <f t="shared" si="10"/>
        <v>0.28268299845818584</v>
      </c>
      <c r="J124">
        <f t="shared" si="9"/>
        <v>4.3628796730833669E-2</v>
      </c>
    </row>
    <row r="125" spans="1:10">
      <c r="A125">
        <v>1969</v>
      </c>
      <c r="B125">
        <v>-3.1366712999999997E-2</v>
      </c>
      <c r="C125">
        <f t="shared" si="7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8"/>
        <v>0.58930796367739735</v>
      </c>
      <c r="I125">
        <f t="shared" si="10"/>
        <v>0.29101488114419993</v>
      </c>
      <c r="J125">
        <f t="shared" si="9"/>
        <v>4.4986624596645028E-2</v>
      </c>
    </row>
    <row r="126" spans="1:10">
      <c r="A126">
        <v>1970</v>
      </c>
      <c r="B126">
        <v>-8.5106570000000006E-2</v>
      </c>
      <c r="C126">
        <f t="shared" si="7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8"/>
        <v>0.60995751034300372</v>
      </c>
      <c r="I126">
        <f t="shared" si="10"/>
        <v>0.29968934573485972</v>
      </c>
      <c r="J126">
        <f t="shared" si="9"/>
        <v>4.6384065093835136E-2</v>
      </c>
    </row>
    <row r="127" spans="1:10">
      <c r="A127">
        <v>1971</v>
      </c>
      <c r="B127">
        <v>-0.20593274</v>
      </c>
      <c r="C127">
        <f t="shared" si="7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8"/>
        <v>0.63230332093335151</v>
      </c>
      <c r="I127">
        <f t="shared" si="10"/>
        <v>0.30874527691211306</v>
      </c>
      <c r="J127">
        <f t="shared" si="9"/>
        <v>4.7822839087876157E-2</v>
      </c>
    </row>
    <row r="128" spans="1:10">
      <c r="A128">
        <v>1972</v>
      </c>
      <c r="B128">
        <v>-9.3827099999999997E-2</v>
      </c>
      <c r="C128">
        <f t="shared" si="7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8"/>
        <v>0.65530831293187208</v>
      </c>
      <c r="I128">
        <f t="shared" si="10"/>
        <v>0.31818978686165267</v>
      </c>
      <c r="J128">
        <f t="shared" si="9"/>
        <v>4.9304878534717822E-2</v>
      </c>
    </row>
    <row r="129" spans="1:10">
      <c r="A129">
        <v>1973</v>
      </c>
      <c r="B129">
        <v>4.9933360000000003E-2</v>
      </c>
      <c r="C129">
        <f t="shared" si="7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8"/>
        <v>0.67907565391512381</v>
      </c>
      <c r="I129">
        <f t="shared" si="10"/>
        <v>0.32803280184267269</v>
      </c>
      <c r="J129">
        <f t="shared" si="9"/>
        <v>5.083214481401481E-2</v>
      </c>
    </row>
    <row r="130" spans="1:10">
      <c r="A130">
        <v>1974</v>
      </c>
      <c r="B130">
        <v>-0.17253734000000001</v>
      </c>
      <c r="C130">
        <f t="shared" si="7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8"/>
        <v>0.70415799093832032</v>
      </c>
      <c r="I130">
        <f t="shared" si="10"/>
        <v>0.3383001897343027</v>
      </c>
      <c r="J130">
        <f t="shared" si="9"/>
        <v>5.2406644545937589E-2</v>
      </c>
    </row>
    <row r="131" spans="1:10">
      <c r="A131">
        <v>1975</v>
      </c>
      <c r="B131">
        <v>-0.11075424</v>
      </c>
      <c r="C131">
        <f t="shared" si="7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8"/>
        <v>0.72865493302505169</v>
      </c>
      <c r="I131">
        <f t="shared" si="10"/>
        <v>0.34896108560374145</v>
      </c>
      <c r="J131">
        <f t="shared" si="9"/>
        <v>5.40305198826075E-2</v>
      </c>
    </row>
    <row r="132" spans="1:10">
      <c r="A132">
        <v>1976</v>
      </c>
      <c r="B132">
        <v>-0.21586166000000001</v>
      </c>
      <c r="C132">
        <f t="shared" si="7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8"/>
        <v>0.75237103754730339</v>
      </c>
      <c r="I132">
        <f t="shared" si="10"/>
        <v>0.35997990987374023</v>
      </c>
      <c r="J132">
        <f t="shared" si="9"/>
        <v>5.5705725495903538E-2</v>
      </c>
    </row>
    <row r="133" spans="1:10">
      <c r="A133">
        <v>1977</v>
      </c>
      <c r="B133">
        <v>0.10308852</v>
      </c>
      <c r="C133">
        <f t="shared" si="7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8"/>
        <v>0.77771251953881215</v>
      </c>
      <c r="I133">
        <f t="shared" si="10"/>
        <v>0.3713930426551918</v>
      </c>
      <c r="J133">
        <f t="shared" si="9"/>
        <v>5.7434002863169652E-2</v>
      </c>
    </row>
    <row r="134" spans="1:10">
      <c r="A134">
        <v>1978</v>
      </c>
      <c r="B134">
        <v>5.2557723000000002E-3</v>
      </c>
      <c r="C134">
        <f t="shared" si="7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8"/>
        <v>0.80373328263351618</v>
      </c>
      <c r="I134">
        <f t="shared" si="10"/>
        <v>0.38320785040977656</v>
      </c>
      <c r="J134">
        <f t="shared" si="9"/>
        <v>5.9217290209188339E-2</v>
      </c>
    </row>
    <row r="135" spans="1:10">
      <c r="A135">
        <v>1979</v>
      </c>
      <c r="B135">
        <v>9.0858129999999995E-2</v>
      </c>
      <c r="C135">
        <f t="shared" ref="C135:C177" si="11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12">H$3*LN(G135/G$3)</f>
        <v>0.82961788214101762</v>
      </c>
      <c r="I135">
        <f t="shared" si="10"/>
        <v>0.39540748701285749</v>
      </c>
      <c r="J135">
        <f t="shared" ref="J135:J198" si="13">J134+J$3*(I134-J134)</f>
        <v>6.105755659112768E-2</v>
      </c>
    </row>
    <row r="136" spans="1:10">
      <c r="A136">
        <v>1980</v>
      </c>
      <c r="B136">
        <v>0.19607206999999999</v>
      </c>
      <c r="C136">
        <f t="shared" si="11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12"/>
        <v>0.85712097673509802</v>
      </c>
      <c r="I136">
        <f t="shared" ref="I136:I199" si="14">I135+I$3*(I$4*H136-I135)+I$5*(J135-I135)</f>
        <v>0.40802728466103888</v>
      </c>
      <c r="J136">
        <f t="shared" si="13"/>
        <v>6.2956664195923107E-2</v>
      </c>
    </row>
    <row r="137" spans="1:10">
      <c r="A137">
        <v>1981</v>
      </c>
      <c r="B137">
        <v>0.25001203999999999</v>
      </c>
      <c r="C137">
        <f t="shared" si="11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12"/>
        <v>0.88354560471989507</v>
      </c>
      <c r="I137">
        <f t="shared" si="14"/>
        <v>0.42102210071858376</v>
      </c>
      <c r="J137">
        <f t="shared" si="13"/>
        <v>6.4916665320164962E-2</v>
      </c>
    </row>
    <row r="138" spans="1:10">
      <c r="A138">
        <v>1982</v>
      </c>
      <c r="B138">
        <v>3.4263328000000003E-2</v>
      </c>
      <c r="C138">
        <f t="shared" si="11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12"/>
        <v>0.90814561034951224</v>
      </c>
      <c r="I138">
        <f t="shared" si="14"/>
        <v>0.43432635048900214</v>
      </c>
      <c r="J138">
        <f t="shared" si="13"/>
        <v>6.6939344193227987E-2</v>
      </c>
    </row>
    <row r="139" spans="1:10">
      <c r="A139">
        <v>1983</v>
      </c>
      <c r="B139">
        <v>0.22383860999999999</v>
      </c>
      <c r="C139">
        <f t="shared" si="11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12"/>
        <v>0.93201925555544629</v>
      </c>
      <c r="I139">
        <f t="shared" si="14"/>
        <v>0.44790892762148837</v>
      </c>
      <c r="J139">
        <f t="shared" si="13"/>
        <v>6.9026102388987987E-2</v>
      </c>
    </row>
    <row r="140" spans="1:10">
      <c r="A140">
        <v>1984</v>
      </c>
      <c r="B140">
        <v>4.8004709999999999E-2</v>
      </c>
      <c r="C140">
        <f t="shared" si="11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12"/>
        <v>0.95536256828266342</v>
      </c>
      <c r="I140">
        <f t="shared" si="14"/>
        <v>0.46174552759071869</v>
      </c>
      <c r="J140">
        <f t="shared" si="13"/>
        <v>7.1178156836308584E-2</v>
      </c>
    </row>
    <row r="141" spans="1:10">
      <c r="A141">
        <v>1985</v>
      </c>
      <c r="B141">
        <v>4.9729780000000001E-2</v>
      </c>
      <c r="C141">
        <f t="shared" si="11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12"/>
        <v>0.97976159704940036</v>
      </c>
      <c r="I141">
        <f t="shared" si="14"/>
        <v>0.47585930544043098</v>
      </c>
      <c r="J141">
        <f t="shared" si="13"/>
        <v>7.3396579502193637E-2</v>
      </c>
    </row>
    <row r="142" spans="1:10">
      <c r="A142">
        <v>1986</v>
      </c>
      <c r="B142">
        <v>9.5686969999999996E-2</v>
      </c>
      <c r="C142">
        <f t="shared" si="11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12"/>
        <v>1.0048956214775397</v>
      </c>
      <c r="I142">
        <f t="shared" si="14"/>
        <v>0.49026322741083628</v>
      </c>
      <c r="J142">
        <f t="shared" si="13"/>
        <v>7.568256778552282E-2</v>
      </c>
    </row>
    <row r="143" spans="1:10">
      <c r="A143">
        <v>1987</v>
      </c>
      <c r="B143">
        <v>0.2430264</v>
      </c>
      <c r="C143">
        <f t="shared" si="11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12"/>
        <v>1.0307889317853733</v>
      </c>
      <c r="I143">
        <f t="shared" si="14"/>
        <v>0.50497055537878766</v>
      </c>
      <c r="J143">
        <f t="shared" si="13"/>
        <v>7.80373859321946E-2</v>
      </c>
    </row>
    <row r="144" spans="1:10">
      <c r="A144">
        <v>1988</v>
      </c>
      <c r="B144">
        <v>0.28215172999999999</v>
      </c>
      <c r="C144">
        <f t="shared" si="11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12"/>
        <v>1.0572323399842118</v>
      </c>
      <c r="I144">
        <f t="shared" si="14"/>
        <v>0.51998797051557488</v>
      </c>
      <c r="J144">
        <f t="shared" si="13"/>
        <v>8.0462366334651245E-2</v>
      </c>
    </row>
    <row r="145" spans="1:10">
      <c r="A145">
        <v>1989</v>
      </c>
      <c r="B145">
        <v>0.17925026999999999</v>
      </c>
      <c r="C145">
        <f t="shared" si="11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12"/>
        <v>1.0847022133890509</v>
      </c>
      <c r="I145">
        <f t="shared" si="14"/>
        <v>0.53533595444580029</v>
      </c>
      <c r="J145">
        <f t="shared" si="13"/>
        <v>8.2958871766398892E-2</v>
      </c>
    </row>
    <row r="146" spans="1:10">
      <c r="A146">
        <v>1990</v>
      </c>
      <c r="B146">
        <v>0.36056247000000002</v>
      </c>
      <c r="C146">
        <f t="shared" si="11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12"/>
        <v>1.1124512668020434</v>
      </c>
      <c r="I146">
        <f t="shared" si="14"/>
        <v>0.55101234413696776</v>
      </c>
      <c r="J146">
        <f t="shared" si="13"/>
        <v>8.5528373596017893E-2</v>
      </c>
    </row>
    <row r="147" spans="1:10">
      <c r="A147">
        <v>1991</v>
      </c>
      <c r="B147">
        <v>0.33889654000000002</v>
      </c>
      <c r="C147">
        <f t="shared" si="11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12"/>
        <v>1.1400629014747341</v>
      </c>
      <c r="I147">
        <f t="shared" si="14"/>
        <v>0.56700280570613737</v>
      </c>
      <c r="J147">
        <f t="shared" si="13"/>
        <v>8.8172322548690493E-2</v>
      </c>
    </row>
    <row r="148" spans="1:10">
      <c r="A148">
        <v>1992</v>
      </c>
      <c r="B148">
        <v>0.124896795</v>
      </c>
      <c r="C148">
        <f t="shared" si="11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12"/>
        <v>1.1677506031512332</v>
      </c>
      <c r="I148">
        <f t="shared" si="14"/>
        <v>0.58329976777321135</v>
      </c>
      <c r="J148">
        <f t="shared" si="13"/>
        <v>9.0892079693024791E-2</v>
      </c>
    </row>
    <row r="149" spans="1:10">
      <c r="A149">
        <v>1993</v>
      </c>
      <c r="B149">
        <v>0.16565846000000001</v>
      </c>
      <c r="C149">
        <f t="shared" si="11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12"/>
        <v>1.19443188370727</v>
      </c>
      <c r="I149">
        <f t="shared" si="14"/>
        <v>0.59986408045298067</v>
      </c>
      <c r="J149">
        <f t="shared" si="13"/>
        <v>9.3688955361320256E-2</v>
      </c>
    </row>
    <row r="150" spans="1:10">
      <c r="A150">
        <v>1994</v>
      </c>
      <c r="B150">
        <v>0.23354976999999999</v>
      </c>
      <c r="C150">
        <f t="shared" si="11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12"/>
        <v>1.2205891084949083</v>
      </c>
      <c r="I150">
        <f t="shared" si="14"/>
        <v>0.61667208207388147</v>
      </c>
      <c r="J150">
        <f t="shared" si="13"/>
        <v>9.6564030071840889E-2</v>
      </c>
    </row>
    <row r="151" spans="1:10">
      <c r="A151">
        <v>1995</v>
      </c>
      <c r="B151">
        <v>0.37686616000000001</v>
      </c>
      <c r="C151">
        <f t="shared" si="11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12"/>
        <v>1.2471081190391364</v>
      </c>
      <c r="I151">
        <f t="shared" si="14"/>
        <v>0.63372695376407395</v>
      </c>
      <c r="J151">
        <f t="shared" si="13"/>
        <v>9.9518243807212484E-2</v>
      </c>
    </row>
    <row r="152" spans="1:10">
      <c r="A152">
        <v>1996</v>
      </c>
      <c r="B152">
        <v>0.27668939999999997</v>
      </c>
      <c r="C152">
        <f t="shared" si="11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12"/>
        <v>1.2741397528491138</v>
      </c>
      <c r="I152">
        <f t="shared" si="14"/>
        <v>0.65103621512377652</v>
      </c>
      <c r="J152">
        <f t="shared" si="13"/>
        <v>0.10255254927976745</v>
      </c>
    </row>
    <row r="153" spans="1:10">
      <c r="A153">
        <v>1997</v>
      </c>
      <c r="B153">
        <v>0.42230849999999998</v>
      </c>
      <c r="C153">
        <f t="shared" si="11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12"/>
        <v>1.3015731650006379</v>
      </c>
      <c r="I153">
        <f t="shared" si="14"/>
        <v>0.6686038846053074</v>
      </c>
      <c r="J153">
        <f t="shared" si="13"/>
        <v>0.10566793650176143</v>
      </c>
    </row>
    <row r="154" spans="1:10">
      <c r="A154">
        <v>1998</v>
      </c>
      <c r="B154">
        <v>0.57731646000000003</v>
      </c>
      <c r="C154">
        <f t="shared" si="11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12"/>
        <v>1.3292773850143107</v>
      </c>
      <c r="I154">
        <f t="shared" si="14"/>
        <v>0.68643000332128101</v>
      </c>
      <c r="J154">
        <f t="shared" si="13"/>
        <v>0.10886541268698957</v>
      </c>
    </row>
    <row r="155" spans="1:10">
      <c r="A155">
        <v>1999</v>
      </c>
      <c r="B155">
        <v>0.32448496999999998</v>
      </c>
      <c r="C155">
        <f t="shared" si="11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12"/>
        <v>1.3562629765903571</v>
      </c>
      <c r="I155">
        <f t="shared" si="14"/>
        <v>0.70448551705773521</v>
      </c>
      <c r="J155">
        <f t="shared" si="13"/>
        <v>0.11214597956179234</v>
      </c>
    </row>
    <row r="156" spans="1:10">
      <c r="A156">
        <v>2000</v>
      </c>
      <c r="B156">
        <v>0.33108480000000001</v>
      </c>
      <c r="C156">
        <f t="shared" si="11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12"/>
        <v>1.3823871061466175</v>
      </c>
      <c r="I156">
        <f t="shared" si="14"/>
        <v>0.72273813616516913</v>
      </c>
      <c r="J156">
        <f t="shared" si="13"/>
        <v>0.1155104681347693</v>
      </c>
    </row>
    <row r="157" spans="1:10">
      <c r="A157">
        <v>2001</v>
      </c>
      <c r="B157">
        <v>0.48928033999999998</v>
      </c>
      <c r="C157">
        <f t="shared" si="11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12"/>
        <v>1.4092541005267196</v>
      </c>
      <c r="I157">
        <f t="shared" si="14"/>
        <v>0.74120382866846546</v>
      </c>
      <c r="J157">
        <f t="shared" si="13"/>
        <v>0.11895952128918197</v>
      </c>
    </row>
    <row r="158" spans="1:10">
      <c r="A158">
        <v>2002</v>
      </c>
      <c r="B158">
        <v>0.54346649999999996</v>
      </c>
      <c r="C158">
        <f t="shared" si="11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12"/>
        <v>1.4367975306034066</v>
      </c>
      <c r="I158">
        <f t="shared" si="14"/>
        <v>0.75989608689108645</v>
      </c>
      <c r="J158">
        <f t="shared" si="13"/>
        <v>0.1224938689550963</v>
      </c>
    </row>
    <row r="159" spans="1:10">
      <c r="A159">
        <v>2003</v>
      </c>
      <c r="B159">
        <v>0.54417020000000005</v>
      </c>
      <c r="C159">
        <f t="shared" si="11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12"/>
        <v>1.4642674215844711</v>
      </c>
      <c r="I159">
        <f t="shared" si="14"/>
        <v>0.77880590522953297</v>
      </c>
      <c r="J159">
        <f t="shared" si="13"/>
        <v>0.12611431355297273</v>
      </c>
    </row>
    <row r="160" spans="1:10">
      <c r="A160">
        <v>2004</v>
      </c>
      <c r="B160">
        <v>0.46737072000000002</v>
      </c>
      <c r="C160">
        <f t="shared" si="11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12"/>
        <v>1.4941036087418835</v>
      </c>
      <c r="I160">
        <f t="shared" si="14"/>
        <v>0.79799634169713995</v>
      </c>
      <c r="J160">
        <f t="shared" si="13"/>
        <v>0.12982160179369559</v>
      </c>
    </row>
    <row r="161" spans="1:10">
      <c r="A161">
        <v>2005</v>
      </c>
      <c r="B161">
        <v>0.60686255</v>
      </c>
      <c r="C161">
        <f t="shared" si="11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12"/>
        <v>1.5259213077370404</v>
      </c>
      <c r="I161">
        <f t="shared" si="14"/>
        <v>0.8175170628474826</v>
      </c>
      <c r="J161">
        <f t="shared" si="13"/>
        <v>0.13361683431634716</v>
      </c>
    </row>
    <row r="162" spans="1:10">
      <c r="A162">
        <v>2006</v>
      </c>
      <c r="B162">
        <v>0.57255270000000003</v>
      </c>
      <c r="C162">
        <f t="shared" si="11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12"/>
        <v>1.5590492508005818</v>
      </c>
      <c r="I162">
        <f t="shared" si="14"/>
        <v>0.8373963619560848</v>
      </c>
      <c r="J162">
        <f t="shared" si="13"/>
        <v>0.137501387614404</v>
      </c>
    </row>
    <row r="163" spans="1:10">
      <c r="A163">
        <v>2007</v>
      </c>
      <c r="B163">
        <v>0.59170129999999999</v>
      </c>
      <c r="C163">
        <f t="shared" si="11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12"/>
        <v>1.593160154100324</v>
      </c>
      <c r="I163">
        <f t="shared" si="14"/>
        <v>0.85765198323846703</v>
      </c>
      <c r="J163">
        <f t="shared" si="13"/>
        <v>0.14147679106866476</v>
      </c>
    </row>
    <row r="164" spans="1:10">
      <c r="A164">
        <v>2008</v>
      </c>
      <c r="B164">
        <v>0.46564983999999998</v>
      </c>
      <c r="C164">
        <f t="shared" si="11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12"/>
        <v>1.6277440743011036</v>
      </c>
      <c r="I164">
        <f t="shared" si="14"/>
        <v>0.87828609848605044</v>
      </c>
      <c r="J164">
        <f t="shared" si="13"/>
        <v>0.14554466616018924</v>
      </c>
    </row>
    <row r="165" spans="1:10">
      <c r="A165">
        <v>2009</v>
      </c>
      <c r="B165">
        <v>0.59678169999999997</v>
      </c>
      <c r="C165">
        <f t="shared" si="11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12"/>
        <v>1.6628916423170492</v>
      </c>
      <c r="I165">
        <f t="shared" si="14"/>
        <v>0.89930348547702965</v>
      </c>
      <c r="J165">
        <f t="shared" si="13"/>
        <v>0.14970663749580013</v>
      </c>
    </row>
    <row r="166" spans="1:10">
      <c r="A166">
        <v>2010</v>
      </c>
      <c r="B166">
        <v>0.68037146000000004</v>
      </c>
      <c r="C166">
        <f t="shared" si="11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12"/>
        <v>1.699923521140658</v>
      </c>
      <c r="I166">
        <f t="shared" si="14"/>
        <v>0.92074761988611786</v>
      </c>
      <c r="J166">
        <f t="shared" si="13"/>
        <v>0.15396434759233352</v>
      </c>
    </row>
    <row r="167" spans="1:10">
      <c r="A167">
        <v>2011</v>
      </c>
      <c r="B167">
        <v>0.53769772999999998</v>
      </c>
      <c r="C167">
        <f t="shared" si="11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12"/>
        <v>1.7383023470993209</v>
      </c>
      <c r="I167">
        <f t="shared" si="14"/>
        <v>0.94264475068551623</v>
      </c>
      <c r="J167">
        <f t="shared" si="13"/>
        <v>0.1583196765789622</v>
      </c>
    </row>
    <row r="168" spans="1:10">
      <c r="A168">
        <v>2012</v>
      </c>
      <c r="B168">
        <v>0.57760710000000004</v>
      </c>
      <c r="C168">
        <f t="shared" si="11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12"/>
        <v>1.7777632673284514</v>
      </c>
      <c r="I168">
        <f t="shared" si="14"/>
        <v>0.96501248515152571</v>
      </c>
      <c r="J168">
        <f t="shared" si="13"/>
        <v>0.16277464299988742</v>
      </c>
    </row>
    <row r="169" spans="1:10">
      <c r="A169">
        <v>2013</v>
      </c>
      <c r="B169">
        <v>0.6235754</v>
      </c>
      <c r="C169">
        <f t="shared" si="11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12"/>
        <v>1.8186755976066509</v>
      </c>
      <c r="I169">
        <f t="shared" si="14"/>
        <v>0.98787872712363278</v>
      </c>
      <c r="J169">
        <f t="shared" si="13"/>
        <v>0.16733135394330872</v>
      </c>
    </row>
    <row r="170" spans="1:10">
      <c r="A170">
        <v>2014</v>
      </c>
      <c r="B170">
        <v>0.67287165000000004</v>
      </c>
      <c r="C170">
        <f t="shared" si="11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12"/>
        <v>1.859079113862725</v>
      </c>
      <c r="I170">
        <f t="shared" si="14"/>
        <v>1.0112128214076337</v>
      </c>
      <c r="J170">
        <f t="shared" si="13"/>
        <v>0.17199206302297296</v>
      </c>
    </row>
    <row r="171" spans="1:10">
      <c r="A171">
        <v>2015</v>
      </c>
      <c r="B171">
        <v>0.82511436999999999</v>
      </c>
      <c r="C171">
        <f t="shared" si="11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12"/>
        <v>1.897763580291657</v>
      </c>
      <c r="I171">
        <f t="shared" si="14"/>
        <v>1.0349495448672401</v>
      </c>
      <c r="J171">
        <f t="shared" si="13"/>
        <v>0.17675883693059782</v>
      </c>
    </row>
    <row r="172" spans="1:10">
      <c r="A172">
        <v>2016</v>
      </c>
      <c r="B172">
        <v>0.93292713000000005</v>
      </c>
      <c r="C172">
        <f t="shared" si="11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12"/>
        <v>1.9395487115915524</v>
      </c>
      <c r="I172">
        <f t="shared" si="14"/>
        <v>1.0591675986301115</v>
      </c>
      <c r="J172">
        <f t="shared" si="13"/>
        <v>0.18163336015167794</v>
      </c>
    </row>
    <row r="173" spans="1:10">
      <c r="A173">
        <v>2017</v>
      </c>
      <c r="B173">
        <v>0.84517425000000002</v>
      </c>
      <c r="C173">
        <f t="shared" si="11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12"/>
        <v>1.9824017251658488</v>
      </c>
      <c r="I173">
        <f t="shared" si="14"/>
        <v>1.0838833122779092</v>
      </c>
      <c r="J173">
        <f t="shared" si="13"/>
        <v>0.18661775462623545</v>
      </c>
    </row>
    <row r="174" spans="1:10">
      <c r="A174">
        <v>2018</v>
      </c>
      <c r="B174">
        <v>0.76265400000000005</v>
      </c>
      <c r="C174">
        <f t="shared" si="11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12"/>
        <v>2.025085714071436</v>
      </c>
      <c r="I174">
        <f t="shared" si="14"/>
        <v>1.1090761124662472</v>
      </c>
      <c r="J174">
        <f t="shared" si="13"/>
        <v>0.19171422299369695</v>
      </c>
    </row>
    <row r="175" spans="1:10">
      <c r="A175">
        <v>2019</v>
      </c>
      <c r="B175">
        <v>0.89107259999999999</v>
      </c>
      <c r="C175">
        <f t="shared" si="11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12"/>
        <v>2.0680431060389921</v>
      </c>
      <c r="I175">
        <f t="shared" si="14"/>
        <v>1.1347391333457979</v>
      </c>
      <c r="J175">
        <f t="shared" si="13"/>
        <v>0.19692483852590104</v>
      </c>
    </row>
    <row r="176" spans="1:10">
      <c r="A176">
        <v>2020</v>
      </c>
      <c r="B176">
        <v>0.9227938</v>
      </c>
      <c r="C176">
        <f t="shared" si="11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12"/>
        <v>2.1100306668662783</v>
      </c>
      <c r="I176">
        <f t="shared" si="14"/>
        <v>1.1608291846693219</v>
      </c>
      <c r="J176">
        <f t="shared" si="13"/>
        <v>0.20225162372047806</v>
      </c>
    </row>
    <row r="177" spans="1:18">
      <c r="A177">
        <v>2021</v>
      </c>
      <c r="B177">
        <v>0.76185590000000003</v>
      </c>
      <c r="C177">
        <f t="shared" si="11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12"/>
        <v>2.1508143669829578</v>
      </c>
      <c r="I177" s="3">
        <f t="shared" si="14"/>
        <v>1.18729763222777</v>
      </c>
      <c r="J177" s="3">
        <f t="shared" si="13"/>
        <v>0.2076963442666675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12"/>
        <v>2.1907875170544382</v>
      </c>
      <c r="I178" s="3">
        <f t="shared" si="14"/>
        <v>1.2141090268935155</v>
      </c>
      <c r="J178" s="3">
        <f t="shared" si="13"/>
        <v>0.21326047958228656</v>
      </c>
    </row>
    <row r="179" spans="1:18">
      <c r="A179">
        <f t="shared" ref="A179:A242" si="15">1+A178</f>
        <v>2023</v>
      </c>
      <c r="G179" s="3">
        <f>carboncycle!L279</f>
        <v>417.1940916481517</v>
      </c>
      <c r="H179" s="3">
        <f t="shared" si="12"/>
        <v>2.2297754794178202</v>
      </c>
      <c r="I179" s="3">
        <f t="shared" si="14"/>
        <v>1.2412239631080604</v>
      </c>
      <c r="J179" s="3">
        <f t="shared" si="13"/>
        <v>0.21894529933101434</v>
      </c>
    </row>
    <row r="180" spans="1:18">
      <c r="A180">
        <f t="shared" si="15"/>
        <v>2024</v>
      </c>
      <c r="G180" s="3">
        <f>carboncycle!L280</f>
        <v>420.32613601059063</v>
      </c>
      <c r="H180" s="3">
        <f t="shared" si="12"/>
        <v>2.2697900722592665</v>
      </c>
      <c r="I180" s="3">
        <f t="shared" si="14"/>
        <v>1.2686635160852235</v>
      </c>
      <c r="J180" s="3">
        <f t="shared" si="13"/>
        <v>0.22475184214126795</v>
      </c>
    </row>
    <row r="181" spans="1:18">
      <c r="A181">
        <f t="shared" si="15"/>
        <v>2025</v>
      </c>
      <c r="G181" s="3">
        <f>carboncycle!L281</f>
        <v>423.55531004327361</v>
      </c>
      <c r="H181" s="3">
        <f t="shared" si="12"/>
        <v>2.3107346041694869</v>
      </c>
      <c r="I181" s="3">
        <f t="shared" si="14"/>
        <v>1.2964452297455082</v>
      </c>
      <c r="J181" s="3">
        <f t="shared" si="13"/>
        <v>0.23068126044926962</v>
      </c>
    </row>
    <row r="182" spans="1:18">
      <c r="A182">
        <f t="shared" si="15"/>
        <v>2026</v>
      </c>
      <c r="G182" s="3">
        <f>carboncycle!L282</f>
        <v>426.87659194390415</v>
      </c>
      <c r="H182" s="3">
        <f t="shared" si="12"/>
        <v>2.3525226614277317</v>
      </c>
      <c r="I182" s="3">
        <f t="shared" si="14"/>
        <v>1.3245835363065073</v>
      </c>
      <c r="J182" s="3">
        <f t="shared" si="13"/>
        <v>0.23673479979487225</v>
      </c>
    </row>
    <row r="183" spans="1:18">
      <c r="A183">
        <f t="shared" si="15"/>
        <v>2027</v>
      </c>
      <c r="B183" s="15"/>
      <c r="G183" s="3">
        <f>carboncycle!L283</f>
        <v>430.28617731587849</v>
      </c>
      <c r="H183" s="3">
        <f t="shared" si="12"/>
        <v>2.3950848878870228</v>
      </c>
      <c r="I183" s="3">
        <f t="shared" si="14"/>
        <v>1.3530903612931133</v>
      </c>
      <c r="J183" s="3">
        <f t="shared" si="13"/>
        <v>0.24291378061825833</v>
      </c>
      <c r="R183" s="15"/>
    </row>
    <row r="184" spans="1:18">
      <c r="A184">
        <f t="shared" si="15"/>
        <v>2028</v>
      </c>
      <c r="B184" s="15"/>
      <c r="G184" s="3">
        <f>carboncycle!L284</f>
        <v>433.78098722583508</v>
      </c>
      <c r="H184" s="3">
        <f t="shared" si="12"/>
        <v>2.4383623916308617</v>
      </c>
      <c r="I184" s="3">
        <f t="shared" si="14"/>
        <v>1.3819755145360504</v>
      </c>
      <c r="J184" s="3">
        <f t="shared" si="13"/>
        <v>0.24921958359649152</v>
      </c>
      <c r="R184" s="15"/>
    </row>
    <row r="185" spans="1:18">
      <c r="A185">
        <f t="shared" si="15"/>
        <v>2029</v>
      </c>
      <c r="B185" s="15"/>
      <c r="G185" s="3">
        <f>carboncycle!L285</f>
        <v>437.35837065402927</v>
      </c>
      <c r="H185" s="3">
        <f t="shared" si="12"/>
        <v>2.4823027985343078</v>
      </c>
      <c r="I185" s="3">
        <f t="shared" si="14"/>
        <v>1.4112469520939812</v>
      </c>
      <c r="J185" s="3">
        <f t="shared" si="13"/>
        <v>0.25565363728422819</v>
      </c>
      <c r="R185" s="15"/>
    </row>
    <row r="186" spans="1:18">
      <c r="A186">
        <f t="shared" si="15"/>
        <v>2030</v>
      </c>
      <c r="B186" s="15"/>
      <c r="G186" s="3">
        <f>carboncycle!L286</f>
        <v>441.01592481379691</v>
      </c>
      <c r="H186" s="3">
        <f t="shared" si="12"/>
        <v>2.5268578998219202</v>
      </c>
      <c r="I186" s="3">
        <f t="shared" si="14"/>
        <v>1.4409109602559433</v>
      </c>
      <c r="J186" s="3">
        <f t="shared" si="13"/>
        <v>0.26221740731234761</v>
      </c>
      <c r="R186" s="15"/>
    </row>
    <row r="187" spans="1:18">
      <c r="A187">
        <f t="shared" si="15"/>
        <v>2031</v>
      </c>
      <c r="B187" s="15"/>
      <c r="G187" s="3">
        <f>carboncycle!L287</f>
        <v>444.75138693095676</v>
      </c>
      <c r="H187" s="3">
        <f t="shared" si="12"/>
        <v>2.5719822581899732</v>
      </c>
      <c r="I187" s="3">
        <f t="shared" si="14"/>
        <v>1.4709722923987887</v>
      </c>
      <c r="J187" s="3">
        <f t="shared" si="13"/>
        <v>0.26891238669306722</v>
      </c>
      <c r="R187" s="15"/>
    </row>
    <row r="188" spans="1:18">
      <c r="A188">
        <f t="shared" si="15"/>
        <v>2032</v>
      </c>
      <c r="B188" s="15"/>
      <c r="G188" s="3">
        <f>carboncycle!L288</f>
        <v>448.56256933497173</v>
      </c>
      <c r="H188" s="3">
        <f t="shared" si="12"/>
        <v>2.6176323892092794</v>
      </c>
      <c r="I188" s="3">
        <f t="shared" si="14"/>
        <v>1.5014342771828515</v>
      </c>
      <c r="J188" s="3">
        <f t="shared" si="13"/>
        <v>0.27574008695747571</v>
      </c>
      <c r="R188" s="15"/>
    </row>
    <row r="189" spans="1:18">
      <c r="A189">
        <f t="shared" si="15"/>
        <v>2033</v>
      </c>
      <c r="B189" s="15"/>
      <c r="G189" s="3">
        <f>carboncycle!L289</f>
        <v>452.44732079006781</v>
      </c>
      <c r="H189" s="3">
        <f t="shared" si="12"/>
        <v>2.6637662869574528</v>
      </c>
      <c r="I189" s="3">
        <f t="shared" si="14"/>
        <v>1.532298909161766</v>
      </c>
      <c r="J189" s="3">
        <f t="shared" si="13"/>
        <v>0.28270202995795585</v>
      </c>
      <c r="R189" s="15"/>
    </row>
    <row r="190" spans="1:18">
      <c r="A190">
        <f t="shared" si="15"/>
        <v>2034</v>
      </c>
      <c r="B190" s="15"/>
      <c r="G190" s="3">
        <f>carboncycle!L290</f>
        <v>456.40350371314537</v>
      </c>
      <c r="H190" s="3">
        <f t="shared" si="12"/>
        <v>2.7103431546950669</v>
      </c>
      <c r="I190" s="3">
        <f t="shared" si="14"/>
        <v>1.5635669284220921</v>
      </c>
      <c r="J190" s="3">
        <f t="shared" si="13"/>
        <v>0.28979974023183347</v>
      </c>
      <c r="R190" s="15"/>
    </row>
    <row r="191" spans="1:18">
      <c r="A191">
        <f t="shared" si="15"/>
        <v>2035</v>
      </c>
      <c r="B191" s="15"/>
      <c r="G191" s="3">
        <f>carboncycle!L291</f>
        <v>460.42898100075433</v>
      </c>
      <c r="H191" s="3">
        <f t="shared" si="12"/>
        <v>2.7573232568170405</v>
      </c>
      <c r="I191" s="3">
        <f t="shared" si="14"/>
        <v>1.5952378931856479</v>
      </c>
      <c r="J191" s="3">
        <f t="shared" si="13"/>
        <v>0.29703473786075413</v>
      </c>
      <c r="R191" s="15"/>
    </row>
    <row r="192" spans="1:18">
      <c r="A192">
        <f t="shared" si="15"/>
        <v>2036</v>
      </c>
      <c r="B192" s="15"/>
      <c r="G192" s="3">
        <f>carboncycle!L292</f>
        <v>464.52160865958228</v>
      </c>
      <c r="H192" s="3">
        <f t="shared" si="12"/>
        <v>2.8046678417306126</v>
      </c>
      <c r="I192" s="3">
        <f t="shared" si="14"/>
        <v>1.6273102476963999</v>
      </c>
      <c r="J192" s="3">
        <f t="shared" si="13"/>
        <v>0.30440853178299954</v>
      </c>
      <c r="R192" s="15"/>
    </row>
    <row r="193" spans="1:18">
      <c r="A193">
        <f t="shared" si="15"/>
        <v>2037</v>
      </c>
      <c r="B193" s="15"/>
      <c r="G193" s="3">
        <f>carboncycle!L293</f>
        <v>468.67923193455869</v>
      </c>
      <c r="H193" s="3">
        <f t="shared" si="12"/>
        <v>2.8523391054602349</v>
      </c>
      <c r="I193" s="3">
        <f t="shared" si="14"/>
        <v>1.6597813867486306</v>
      </c>
      <c r="J193" s="3">
        <f t="shared" si="13"/>
        <v>0.31192261352938766</v>
      </c>
      <c r="R193" s="15"/>
    </row>
    <row r="194" spans="1:18">
      <c r="A194">
        <f t="shared" si="15"/>
        <v>2038</v>
      </c>
      <c r="B194" s="15"/>
      <c r="G194" s="3">
        <f>carboncycle!L294</f>
        <v>472.89968353840823</v>
      </c>
      <c r="H194" s="3">
        <f t="shared" si="12"/>
        <v>2.9003001779241742</v>
      </c>
      <c r="I194" s="3">
        <f t="shared" si="14"/>
        <v>1.6926477176371051</v>
      </c>
      <c r="J194" s="3">
        <f t="shared" si="13"/>
        <v>0.31957845136127294</v>
      </c>
      <c r="R194" s="15"/>
    </row>
    <row r="195" spans="1:18">
      <c r="A195">
        <f t="shared" si="15"/>
        <v>2039</v>
      </c>
      <c r="B195" s="15"/>
      <c r="G195" s="3">
        <f>carboncycle!L295</f>
        <v>477.18078313832393</v>
      </c>
      <c r="H195" s="3">
        <f t="shared" si="12"/>
        <v>2.9485151211446952</v>
      </c>
      <c r="I195" s="3">
        <f t="shared" si="14"/>
        <v>1.7259047199682167</v>
      </c>
      <c r="J195" s="3">
        <f t="shared" si="13"/>
        <v>0.32737748479371964</v>
      </c>
      <c r="R195" s="15"/>
    </row>
    <row r="196" spans="1:18">
      <c r="A196">
        <f t="shared" si="15"/>
        <v>2040</v>
      </c>
      <c r="B196" s="15"/>
      <c r="G196" s="3">
        <f>carboncycle!L296</f>
        <v>481.52033759015404</v>
      </c>
      <c r="H196" s="3">
        <f t="shared" si="12"/>
        <v>2.9969489330598487</v>
      </c>
      <c r="I196" s="3">
        <f t="shared" si="14"/>
        <v>1.7595470035702541</v>
      </c>
      <c r="J196" s="3">
        <f t="shared" si="13"/>
        <v>0.33532111948951077</v>
      </c>
      <c r="R196" s="15"/>
    </row>
    <row r="197" spans="1:18">
      <c r="A197">
        <f t="shared" si="15"/>
        <v>2041</v>
      </c>
      <c r="B197" s="15"/>
      <c r="G197" s="3">
        <f>carboncycle!L297</f>
        <v>485.91614161346899</v>
      </c>
      <c r="H197" s="3">
        <f t="shared" si="12"/>
        <v>3.0455675532556152</v>
      </c>
      <c r="I197" s="3">
        <f t="shared" si="14"/>
        <v>1.7935683646247016</v>
      </c>
      <c r="J197" s="3">
        <f t="shared" si="13"/>
        <v>0.34341072251108939</v>
      </c>
      <c r="R197" s="15"/>
    </row>
    <row r="198" spans="1:18">
      <c r="A198">
        <f t="shared" si="15"/>
        <v>2042</v>
      </c>
      <c r="B198" s="15"/>
      <c r="G198" s="3">
        <f>carboncycle!L298</f>
        <v>490.36597872390882</v>
      </c>
      <c r="H198" s="3">
        <f t="shared" si="12"/>
        <v>3.0943378685293688</v>
      </c>
      <c r="I198" s="3">
        <f t="shared" si="14"/>
        <v>1.8279618400749205</v>
      </c>
      <c r="J198" s="3">
        <f t="shared" si="13"/>
        <v>0.35164761791829469</v>
      </c>
      <c r="R198" s="15"/>
    </row>
    <row r="199" spans="1:18">
      <c r="A199">
        <f t="shared" si="15"/>
        <v>2043</v>
      </c>
      <c r="B199" s="15"/>
      <c r="G199" s="3">
        <f>carboncycle!L299</f>
        <v>494.86762231371421</v>
      </c>
      <c r="H199" s="3">
        <f t="shared" ref="H199:H262" si="16">H$3*LN(G199/G$3)</f>
        <v>3.1432277171493279</v>
      </c>
      <c r="I199" s="3">
        <f t="shared" si="14"/>
        <v>1.8627197603332233</v>
      </c>
      <c r="J199" s="3">
        <f t="shared" ref="J199:J262" si="17">J198+J$3*(I198-J198)</f>
        <v>0.36003308270014434</v>
      </c>
      <c r="R199" s="15"/>
    </row>
    <row r="200" spans="1:18">
      <c r="A200">
        <f t="shared" si="15"/>
        <v>2044</v>
      </c>
      <c r="B200" s="15"/>
      <c r="G200" s="3">
        <f>carboncycle!L300</f>
        <v>499.41883681639092</v>
      </c>
      <c r="H200" s="3">
        <f t="shared" si="16"/>
        <v>3.1922058912432179</v>
      </c>
      <c r="I200" s="3">
        <f t="shared" ref="I200:I263" si="18">I199+I$3*(I$4*H200-I199)+I$5*(J199-I199)</f>
        <v>1.8978338002899002</v>
      </c>
      <c r="J200" s="3">
        <f t="shared" si="17"/>
        <v>0.36856834302910024</v>
      </c>
      <c r="R200" s="15"/>
    </row>
    <row r="201" spans="1:18">
      <c r="A201">
        <f t="shared" si="15"/>
        <v>2045</v>
      </c>
      <c r="B201" s="15"/>
      <c r="G201" s="3">
        <f>carboncycle!L301</f>
        <v>504.01737891861569</v>
      </c>
      <c r="H201" s="3">
        <f t="shared" si="16"/>
        <v>3.2412421370855293</v>
      </c>
      <c r="I201" s="3">
        <f t="shared" si="18"/>
        <v>1.933295028620774</v>
      </c>
      <c r="J201" s="3">
        <f t="shared" si="17"/>
        <v>0.37725457082634156</v>
      </c>
      <c r="R201" s="15"/>
    </row>
    <row r="202" spans="1:18">
      <c r="A202">
        <f t="shared" si="15"/>
        <v>2046</v>
      </c>
      <c r="B202" s="15"/>
      <c r="G202" s="3">
        <f>carboncycle!L302</f>
        <v>508.66099879877959</v>
      </c>
      <c r="H202" s="3">
        <f t="shared" si="16"/>
        <v>3.290307153248694</v>
      </c>
      <c r="I202" s="3">
        <f t="shared" si="18"/>
        <v>1.9690939553888649</v>
      </c>
      <c r="J202" s="3">
        <f t="shared" si="17"/>
        <v>0.38609288062661395</v>
      </c>
      <c r="R202" s="15"/>
    </row>
    <row r="203" spans="1:18">
      <c r="A203">
        <f t="shared" si="15"/>
        <v>2047</v>
      </c>
      <c r="B203" s="15"/>
      <c r="G203" s="3">
        <f>carboncycle!L303</f>
        <v>513.34744138125393</v>
      </c>
      <c r="H203" s="3">
        <f t="shared" si="16"/>
        <v>3.339372586694811</v>
      </c>
      <c r="I203" s="3">
        <f t="shared" si="18"/>
        <v>2.0052205779380663</v>
      </c>
      <c r="J203" s="3">
        <f t="shared" si="17"/>
        <v>0.39508432673126354</v>
      </c>
      <c r="R203" s="15"/>
    </row>
    <row r="204" spans="1:18">
      <c r="A204">
        <f t="shared" si="15"/>
        <v>2048</v>
      </c>
      <c r="B204" s="15"/>
      <c r="G204" s="3">
        <f>carboncycle!L304</f>
        <v>518.07444760113708</v>
      </c>
      <c r="H204" s="3">
        <f t="shared" si="16"/>
        <v>3.3884110269449041</v>
      </c>
      <c r="I204" s="3">
        <f t="shared" si="18"/>
        <v>2.0416644250807385</v>
      </c>
      <c r="J204" s="3">
        <f t="shared" si="17"/>
        <v>0.4042299006381182</v>
      </c>
      <c r="R204" s="15"/>
    </row>
    <row r="205" spans="1:18">
      <c r="A205">
        <f t="shared" si="15"/>
        <v>2049</v>
      </c>
      <c r="B205" s="15"/>
      <c r="G205" s="3">
        <f>carboncycle!L305</f>
        <v>522.83975567747916</v>
      </c>
      <c r="H205" s="3">
        <f t="shared" si="16"/>
        <v>3.4373959984923412</v>
      </c>
      <c r="I205" s="3">
        <f t="shared" si="18"/>
        <v>2.0784145995858956</v>
      </c>
      <c r="J205" s="3">
        <f t="shared" si="17"/>
        <v>0.41353052873695229</v>
      </c>
      <c r="R205" s="15"/>
    </row>
    <row r="206" spans="1:18">
      <c r="A206">
        <f t="shared" si="15"/>
        <v>2050</v>
      </c>
      <c r="B206" s="15"/>
      <c r="G206" s="3">
        <f>carboncycle!L306</f>
        <v>527.64110239473735</v>
      </c>
      <c r="H206" s="3">
        <f t="shared" si="16"/>
        <v>3.4863019516383771</v>
      </c>
      <c r="I206" s="3">
        <f t="shared" si="18"/>
        <v>2.1154598189795744</v>
      </c>
      <c r="J206" s="3">
        <f t="shared" si="17"/>
        <v>0.42298707025937426</v>
      </c>
      <c r="R206" s="15"/>
    </row>
    <row r="207" spans="1:18">
      <c r="A207">
        <f t="shared" si="15"/>
        <v>2051</v>
      </c>
      <c r="B207" s="15"/>
      <c r="G207" s="3">
        <f>carboncycle!L307</f>
        <v>532.47622439307611</v>
      </c>
      <c r="H207" s="3">
        <f t="shared" si="16"/>
        <v>3.5351042519282152</v>
      </c>
      <c r="I207" s="3">
        <f t="shared" si="18"/>
        <v>2.1527884546737708</v>
      </c>
      <c r="J207" s="3">
        <f t="shared" si="17"/>
        <v>0.43260031547210498</v>
      </c>
      <c r="R207" s="15"/>
    </row>
    <row r="208" spans="1:18">
      <c r="A208">
        <f t="shared" si="15"/>
        <v>2052</v>
      </c>
      <c r="B208" s="15"/>
      <c r="G208" s="3">
        <f>carboncycle!L308</f>
        <v>537.34285946845159</v>
      </c>
      <c r="H208" s="3">
        <f t="shared" si="16"/>
        <v>3.5837791683601452</v>
      </c>
      <c r="I208" s="3">
        <f t="shared" si="18"/>
        <v>2.190388569444778</v>
      </c>
      <c r="J208" s="3">
        <f t="shared" si="17"/>
        <v>0.44237098410277043</v>
      </c>
      <c r="R208" s="15"/>
    </row>
    <row r="209" spans="1:18">
      <c r="A209">
        <f t="shared" si="15"/>
        <v>2053</v>
      </c>
      <c r="B209" s="15"/>
      <c r="G209" s="3">
        <f>carboncycle!L309</f>
        <v>542.23874788341584</v>
      </c>
      <c r="H209" s="3">
        <f t="shared" si="16"/>
        <v>3.6323038605308757</v>
      </c>
      <c r="I209" s="3">
        <f t="shared" si="18"/>
        <v>2.2282479532857868</v>
      </c>
      <c r="J209" s="3">
        <f t="shared" si="17"/>
        <v>0.45229972398751306</v>
      </c>
      <c r="R209" s="15"/>
    </row>
    <row r="210" spans="1:18">
      <c r="A210">
        <f t="shared" si="15"/>
        <v>2054</v>
      </c>
      <c r="B210" s="15"/>
      <c r="G210" s="3">
        <f>carboncycle!L310</f>
        <v>547.16163368939328</v>
      </c>
      <c r="H210" s="3">
        <f t="shared" si="16"/>
        <v>3.680656364868955</v>
      </c>
      <c r="I210" s="3">
        <f t="shared" si="18"/>
        <v>2.266354157662184</v>
      </c>
      <c r="J210" s="3">
        <f t="shared" si="17"/>
        <v>0.46238710992992726</v>
      </c>
      <c r="R210" s="15"/>
    </row>
    <row r="211" spans="1:18">
      <c r="A211">
        <f t="shared" si="15"/>
        <v>2055</v>
      </c>
      <c r="B211" s="15"/>
      <c r="G211" s="3">
        <f>carboncycle!L311</f>
        <v>552.10926606089015</v>
      </c>
      <c r="H211" s="3">
        <f t="shared" si="16"/>
        <v>3.7288155800961587</v>
      </c>
      <c r="I211" s="3">
        <f t="shared" si="18"/>
        <v>2.3046945282010749</v>
      </c>
      <c r="J211" s="3">
        <f t="shared" si="17"/>
        <v>0.47263364276104647</v>
      </c>
      <c r="R211" s="15"/>
    </row>
    <row r="212" spans="1:18">
      <c r="A212">
        <f t="shared" si="15"/>
        <v>2056</v>
      </c>
      <c r="B212" s="15"/>
      <c r="G212" s="3">
        <f>carboncycle!L312</f>
        <v>557.07940064175227</v>
      </c>
      <c r="H212" s="3">
        <f t="shared" si="16"/>
        <v>3.7767612520445231</v>
      </c>
      <c r="I212" s="3">
        <f t="shared" si="18"/>
        <v>2.3432562358492102</v>
      </c>
      <c r="J212" s="3">
        <f t="shared" si="17"/>
        <v>0.48303974859034582</v>
      </c>
      <c r="R212" s="15"/>
    </row>
    <row r="213" spans="1:18">
      <c r="A213">
        <f t="shared" si="15"/>
        <v>2057</v>
      </c>
      <c r="B213" s="15"/>
      <c r="G213" s="3">
        <f>carboncycle!L313</f>
        <v>562.06980090321895</v>
      </c>
      <c r="H213" s="3">
        <f t="shared" si="16"/>
        <v>3.8244739579447544</v>
      </c>
      <c r="I213" s="3">
        <f t="shared" si="18"/>
        <v>2.3820263065356833</v>
      </c>
      <c r="J213" s="3">
        <f t="shared" si="17"/>
        <v>0.49360577823797619</v>
      </c>
      <c r="R213" s="15"/>
    </row>
    <row r="214" spans="1:18">
      <c r="A214">
        <f t="shared" si="15"/>
        <v>2058</v>
      </c>
      <c r="B214" s="15"/>
      <c r="G214" s="3">
        <f>carboncycle!L314</f>
        <v>567.07823951315527</v>
      </c>
      <c r="H214" s="3">
        <f t="shared" si="16"/>
        <v>3.8719350902903069</v>
      </c>
      <c r="I214" s="3">
        <f t="shared" si="18"/>
        <v>2.4209916493775698</v>
      </c>
      <c r="J214" s="3">
        <f t="shared" si="17"/>
        <v>0.50433200683870716</v>
      </c>
      <c r="R214" s="15"/>
    </row>
    <row r="215" spans="1:18">
      <c r="A215">
        <f t="shared" si="15"/>
        <v>2059</v>
      </c>
      <c r="B215" s="15"/>
      <c r="G215" s="3">
        <f>carboncycle!L315</f>
        <v>572.10249971548706</v>
      </c>
      <c r="H215" s="3">
        <f t="shared" si="16"/>
        <v>3.9191268403705659</v>
      </c>
      <c r="I215" s="3">
        <f t="shared" si="18"/>
        <v>2.4601390834681007</v>
      </c>
      <c r="J215" s="3">
        <f t="shared" si="17"/>
        <v>0.51521863360832787</v>
      </c>
      <c r="R215" s="15"/>
    </row>
    <row r="216" spans="1:18">
      <c r="A216">
        <f t="shared" si="15"/>
        <v>2060</v>
      </c>
      <c r="B216" s="15"/>
      <c r="G216" s="3">
        <f>carboncycle!L316</f>
        <v>577.14037671852122</v>
      </c>
      <c r="H216" s="3">
        <f t="shared" si="16"/>
        <v>3.9660321815563839</v>
      </c>
      <c r="I216" s="3">
        <f t="shared" si="18"/>
        <v>2.4994553632880279</v>
      </c>
      <c r="J216" s="3">
        <f t="shared" si="17"/>
        <v>0.52626578176353134</v>
      </c>
      <c r="R216" s="15"/>
    </row>
    <row r="217" spans="1:18">
      <c r="A217">
        <f t="shared" si="15"/>
        <v>2061</v>
      </c>
      <c r="B217" s="15"/>
      <c r="G217" s="3">
        <f>carboncycle!L317</f>
        <v>582.18967909052878</v>
      </c>
      <c r="H217" s="3">
        <f t="shared" si="16"/>
        <v>4.012634852411856</v>
      </c>
      <c r="I217" s="3">
        <f t="shared" si="18"/>
        <v>2.5389272027816121</v>
      </c>
      <c r="J217" s="3">
        <f t="shared" si="17"/>
        <v>0.53747349858659044</v>
      </c>
      <c r="R217" s="15"/>
    </row>
    <row r="218" spans="1:18">
      <c r="A218">
        <f t="shared" si="15"/>
        <v>2062</v>
      </c>
      <c r="B218" s="15"/>
      <c r="G218" s="3">
        <f>carboncycle!L318</f>
        <v>587.24823016067126</v>
      </c>
      <c r="H218" s="3">
        <f t="shared" si="16"/>
        <v>4.0589193396974297</v>
      </c>
      <c r="I218" s="3">
        <f t="shared" si="18"/>
        <v>2.5785412981391533</v>
      </c>
      <c r="J218" s="3">
        <f t="shared" si="17"/>
        <v>0.54884175562641813</v>
      </c>
      <c r="R218" s="15"/>
    </row>
    <row r="219" spans="1:18">
      <c r="A219">
        <f t="shared" si="15"/>
        <v>2063</v>
      </c>
      <c r="B219" s="15"/>
      <c r="G219" s="3">
        <f>carboncycle!L319</f>
        <v>592.31386942310155</v>
      </c>
      <c r="H219" s="3">
        <f t="shared" si="16"/>
        <v>4.1048708613215616</v>
      </c>
      <c r="I219" s="3">
        <f t="shared" si="18"/>
        <v>2.6182843493282029</v>
      </c>
      <c r="J219" s="3">
        <f t="shared" si="17"/>
        <v>0.56037044902789046</v>
      </c>
      <c r="R219" s="15"/>
    </row>
    <row r="220" spans="1:18">
      <c r="A220">
        <f t="shared" si="15"/>
        <v>2064</v>
      </c>
      <c r="B220" s="15"/>
      <c r="G220" s="3">
        <f>carboncycle!L320</f>
        <v>597.38445394183805</v>
      </c>
      <c r="H220" s="3">
        <f t="shared" si="16"/>
        <v>4.1504753492907707</v>
      </c>
      <c r="I220" s="3">
        <f t="shared" si="18"/>
        <v>2.6581430804156367</v>
      </c>
      <c r="J220" s="3">
        <f t="shared" si="17"/>
        <v>0.57205939998159627</v>
      </c>
      <c r="R220" s="15"/>
    </row>
    <row r="221" spans="1:18">
      <c r="A221">
        <f t="shared" si="15"/>
        <v>2065</v>
      </c>
      <c r="B221" s="15"/>
      <c r="G221" s="3">
        <f>carboncycle!L321</f>
        <v>602.45785975381671</v>
      </c>
      <c r="H221" s="3">
        <f t="shared" si="16"/>
        <v>4.1957194327014165</v>
      </c>
      <c r="I221" s="3">
        <f t="shared" si="18"/>
        <v>2.6981042587225756</v>
      </c>
      <c r="J221" s="3">
        <f t="shared" si="17"/>
        <v>0.58390835528646168</v>
      </c>
      <c r="R221" s="15"/>
    </row>
    <row r="222" spans="1:18">
      <c r="A222">
        <f t="shared" si="15"/>
        <v>2066</v>
      </c>
      <c r="B222" s="15"/>
      <c r="G222" s="3">
        <f>carboncycle!L322</f>
        <v>607.53198326735765</v>
      </c>
      <c r="H222" s="3">
        <f t="shared" si="16"/>
        <v>4.2405904208105145</v>
      </c>
      <c r="I222" s="3">
        <f t="shared" si="18"/>
        <v>2.738154712853806</v>
      </c>
      <c r="J222" s="3">
        <f t="shared" si="17"/>
        <v>0.59591698801797877</v>
      </c>
      <c r="R222" s="15"/>
    </row>
    <row r="223" spans="1:18">
      <c r="A223">
        <f t="shared" si="15"/>
        <v>2067</v>
      </c>
      <c r="B223" s="15"/>
      <c r="G223" s="3">
        <f>carboncycle!L323</f>
        <v>612.60474265314542</v>
      </c>
      <c r="H223" s="3">
        <f t="shared" si="16"/>
        <v>4.2850762862175555</v>
      </c>
      <c r="I223" s="3">
        <f t="shared" si="18"/>
        <v>2.7782813496428629</v>
      </c>
      <c r="J223" s="3">
        <f t="shared" si="17"/>
        <v>0.60808489829504631</v>
      </c>
      <c r="R223" s="15"/>
    </row>
    <row r="224" spans="1:18">
      <c r="A224">
        <f t="shared" si="15"/>
        <v>2068</v>
      </c>
      <c r="B224" s="15"/>
      <c r="G224" s="3">
        <f>carboncycle!L324</f>
        <v>617.67407922471727</v>
      </c>
      <c r="H224" s="3">
        <f t="shared" si="16"/>
        <v>4.329165648184504</v>
      </c>
      <c r="I224" s="3">
        <f t="shared" si="18"/>
        <v>2.8184711700533334</v>
      </c>
      <c r="J224" s="3">
        <f t="shared" si="17"/>
        <v>0.62041161413870194</v>
      </c>
      <c r="R224" s="15"/>
    </row>
    <row r="225" spans="1:18">
      <c r="A225">
        <f t="shared" si="15"/>
        <v>2069</v>
      </c>
      <c r="B225" s="15"/>
      <c r="G225" s="3">
        <f>carboncycle!L325</f>
        <v>622.73795880537023</v>
      </c>
      <c r="H225" s="3">
        <f t="shared" si="16"/>
        <v>4.372847756116867</v>
      </c>
      <c r="I225" s="3">
        <f t="shared" si="18"/>
        <v>2.8587112840762101</v>
      </c>
      <c r="J225" s="3">
        <f t="shared" si="17"/>
        <v>0.63289659241629703</v>
      </c>
      <c r="R225" s="15"/>
    </row>
    <row r="226" spans="1:18">
      <c r="A226">
        <f t="shared" si="15"/>
        <v>2070</v>
      </c>
      <c r="B226" s="15"/>
      <c r="G226" s="3">
        <f>carboncycle!L326</f>
        <v>627.79437307834962</v>
      </c>
      <c r="H226" s="3">
        <f t="shared" si="16"/>
        <v>4.4161124732249197</v>
      </c>
      <c r="I226" s="3">
        <f t="shared" si="18"/>
        <v>2.8989889246623446</v>
      </c>
      <c r="J226" s="3">
        <f t="shared" si="17"/>
        <v>0.64553921986492535</v>
      </c>
      <c r="R226" s="15"/>
    </row>
    <row r="227" spans="1:18">
      <c r="A227">
        <f t="shared" si="15"/>
        <v>2071</v>
      </c>
      <c r="B227" s="15"/>
      <c r="G227" s="3">
        <f>carboncycle!L327</f>
        <v>632.84134091715396</v>
      </c>
      <c r="H227" s="3">
        <f t="shared" si="16"/>
        <v>4.4589502603808606</v>
      </c>
      <c r="I227" s="3">
        <f t="shared" si="18"/>
        <v>2.9392914607281644</v>
      </c>
      <c r="J227" s="3">
        <f t="shared" si="17"/>
        <v>0.65833881418817475</v>
      </c>
      <c r="R227" s="15"/>
    </row>
    <row r="228" spans="1:18">
      <c r="A228">
        <f t="shared" si="15"/>
        <v>2072</v>
      </c>
      <c r="B228" s="15"/>
      <c r="G228" s="3">
        <f>carboncycle!L328</f>
        <v>637.87690969278856</v>
      </c>
      <c r="H228" s="3">
        <f t="shared" si="16"/>
        <v>4.5013521601846573</v>
      </c>
      <c r="I228" s="3">
        <f t="shared" si="18"/>
        <v>2.9796064092718995</v>
      </c>
      <c r="J228" s="3">
        <f t="shared" si="17"/>
        <v>0.67129462522052186</v>
      </c>
      <c r="R228" s="15"/>
    </row>
    <row r="229" spans="1:18">
      <c r="A229">
        <f t="shared" si="15"/>
        <v>2073</v>
      </c>
      <c r="B229" s="15"/>
      <c r="G229" s="3">
        <f>carboncycle!L329</f>
        <v>642.89915655482582</v>
      </c>
      <c r="H229" s="3">
        <f t="shared" si="16"/>
        <v>4.5433097812488716</v>
      </c>
      <c r="I229" s="3">
        <f t="shared" si="18"/>
        <v>3.0199214466365922</v>
      </c>
      <c r="J229" s="3">
        <f t="shared" si="17"/>
        <v>0.68440583615393369</v>
      </c>
      <c r="R229" s="15"/>
    </row>
    <row r="230" spans="1:18">
      <c r="A230">
        <f t="shared" si="15"/>
        <v>2074</v>
      </c>
      <c r="B230" s="15"/>
      <c r="G230" s="3">
        <f>carboncycle!L330</f>
        <v>647.90618968316903</v>
      </c>
      <c r="H230" s="3">
        <f t="shared" si="16"/>
        <v>4.5848152827103918</v>
      </c>
      <c r="I230" s="3">
        <f t="shared" si="18"/>
        <v>3.0602244189551611</v>
      </c>
      <c r="J230" s="3">
        <f t="shared" si="17"/>
        <v>0.69767156482147519</v>
      </c>
      <c r="R230" s="15"/>
    </row>
    <row r="231" spans="1:18">
      <c r="A231">
        <f t="shared" si="15"/>
        <v>2075</v>
      </c>
      <c r="B231" s="15"/>
      <c r="G231" s="3">
        <f>carboncycle!L331</f>
        <v>652.89614950748683</v>
      </c>
      <c r="H231" s="3">
        <f t="shared" si="16"/>
        <v>4.6258613589751763</v>
      </c>
      <c r="I231" s="3">
        <f t="shared" si="18"/>
        <v>3.1005033518117746</v>
      </c>
      <c r="J231" s="3">
        <f t="shared" si="17"/>
        <v>0.71109086503295449</v>
      </c>
      <c r="R231" s="15"/>
    </row>
    <row r="232" spans="1:18">
      <c r="A232">
        <f t="shared" si="15"/>
        <v>2076</v>
      </c>
      <c r="B232" s="15"/>
      <c r="G232" s="3">
        <f>carboncycle!L332</f>
        <v>657.8672098913645</v>
      </c>
      <c r="H232" s="3">
        <f t="shared" si="16"/>
        <v>4.6664412247003995</v>
      </c>
      <c r="I232" s="3">
        <f t="shared" si="18"/>
        <v>3.1407464591527376</v>
      </c>
      <c r="J232" s="3">
        <f t="shared" si="17"/>
        <v>0.72466272795785813</v>
      </c>
      <c r="R232" s="15"/>
    </row>
    <row r="233" spans="1:18">
      <c r="A233">
        <f t="shared" si="15"/>
        <v>2077</v>
      </c>
      <c r="B233" s="15"/>
      <c r="G233" s="3">
        <f>carboncycle!L333</f>
        <v>662.81757927831973</v>
      </c>
      <c r="H233" s="3">
        <f t="shared" si="16"/>
        <v>4.7065486000169434</v>
      </c>
      <c r="I233" s="3">
        <f t="shared" si="18"/>
        <v>3.1809421514790706</v>
      </c>
      <c r="J233" s="3">
        <f t="shared" si="17"/>
        <v>0.73838608355104507</v>
      </c>
      <c r="R233" s="15"/>
    </row>
    <row r="234" spans="1:18">
      <c r="A234">
        <f t="shared" si="15"/>
        <v>2078</v>
      </c>
      <c r="B234" s="15"/>
      <c r="G234" s="3">
        <f>carboncycle!L334</f>
        <v>667.74550179694927</v>
      </c>
      <c r="H234" s="3">
        <f t="shared" si="16"/>
        <v>4.7461776959940618</v>
      </c>
      <c r="I234" s="3">
        <f t="shared" si="18"/>
        <v>3.2210790433518994</v>
      </c>
      <c r="J234" s="3">
        <f t="shared" si="17"/>
        <v>0.75225980201687626</v>
      </c>
      <c r="R234" s="15"/>
    </row>
    <row r="235" spans="1:18">
      <c r="A235">
        <f t="shared" si="15"/>
        <v>2079</v>
      </c>
      <c r="B235" s="15"/>
      <c r="G235" s="3">
        <f>carboncycle!L335</f>
        <v>672.64925832260064</v>
      </c>
      <c r="H235" s="3">
        <f t="shared" si="16"/>
        <v>4.7853232003469452</v>
      </c>
      <c r="I235" s="3">
        <f t="shared" si="18"/>
        <v>3.2611459602407571</v>
      </c>
      <c r="J235" s="3">
        <f t="shared" si="17"/>
        <v>0.76628269530765913</v>
      </c>
      <c r="R235" s="15"/>
    </row>
    <row r="236" spans="1:18">
      <c r="A236">
        <f t="shared" si="15"/>
        <v>2080</v>
      </c>
      <c r="B236" s="15"/>
      <c r="G236" s="3">
        <f>carboncycle!L336</f>
        <v>677.52716749310957</v>
      </c>
      <c r="H236" s="3">
        <f t="shared" si="16"/>
        <v>4.8239802633871607</v>
      </c>
      <c r="I236" s="3">
        <f t="shared" si="18"/>
        <v>3.3011319447438554</v>
      </c>
      <c r="J236" s="3">
        <f t="shared" si="17"/>
        <v>0.78045351865247914</v>
      </c>
      <c r="R236" s="15"/>
    </row>
    <row r="237" spans="1:18">
      <c r="A237">
        <f t="shared" si="15"/>
        <v>2081</v>
      </c>
      <c r="B237" s="15"/>
      <c r="G237" s="3">
        <f>carboncycle!L337</f>
        <v>682.377586676296</v>
      </c>
      <c r="H237" s="3">
        <f t="shared" si="16"/>
        <v>4.8621444842151726</v>
      </c>
      <c r="I237" s="3">
        <f t="shared" si="18"/>
        <v>3.3410262622083908</v>
      </c>
      <c r="J237" s="3">
        <f t="shared" si="17"/>
        <v>0.79477097211267811</v>
      </c>
      <c r="R237" s="15"/>
    </row>
    <row r="238" spans="1:18">
      <c r="A238">
        <f t="shared" si="15"/>
        <v>2082</v>
      </c>
      <c r="B238" s="15"/>
      <c r="G238" s="3">
        <f>carboncycle!L338</f>
        <v>687.19891288707834</v>
      </c>
      <c r="H238" s="3">
        <f t="shared" si="16"/>
        <v>4.899811897153671</v>
      </c>
      <c r="I238" s="3">
        <f t="shared" si="18"/>
        <v>3.3808184057779451</v>
      </c>
      <c r="J238" s="3">
        <f t="shared" si="17"/>
        <v>0.80923370216042179</v>
      </c>
      <c r="R238" s="15"/>
    </row>
    <row r="239" spans="1:18">
      <c r="A239">
        <f t="shared" si="15"/>
        <v>2083</v>
      </c>
      <c r="B239" s="15"/>
      <c r="G239" s="3">
        <f>carboncycle!L339</f>
        <v>691.98958365223598</v>
      </c>
      <c r="H239" s="3">
        <f t="shared" si="16"/>
        <v>4.9369789584199344</v>
      </c>
      <c r="I239" s="3">
        <f t="shared" si="18"/>
        <v>3.420498100893083</v>
      </c>
      <c r="J239" s="3">
        <f t="shared" si="17"/>
        <v>0.82384030327696933</v>
      </c>
      <c r="R239" s="15"/>
    </row>
    <row r="240" spans="1:18">
      <c r="A240">
        <f t="shared" si="15"/>
        <v>2084</v>
      </c>
      <c r="B240" s="15"/>
      <c r="G240" s="3">
        <f>carboncycle!L340</f>
        <v>696.74807782103358</v>
      </c>
      <c r="H240" s="3">
        <f t="shared" si="16"/>
        <v>4.9736425330351599</v>
      </c>
      <c r="I240" s="3">
        <f t="shared" si="18"/>
        <v>3.4600553092702859</v>
      </c>
      <c r="J240" s="3">
        <f t="shared" si="17"/>
        <v>0.83858931956742888</v>
      </c>
      <c r="R240" s="15"/>
    </row>
    <row r="241" spans="1:18">
      <c r="A241">
        <f t="shared" si="15"/>
        <v>2085</v>
      </c>
      <c r="B241" s="15"/>
      <c r="G241" s="3">
        <f>carboncycle!L341</f>
        <v>701.47291632010035</v>
      </c>
      <c r="H241" s="3">
        <f t="shared" si="16"/>
        <v>5.0097998819683651</v>
      </c>
      <c r="I241" s="3">
        <f t="shared" si="18"/>
        <v>3.4994802323834548</v>
      </c>
      <c r="J241" s="3">
        <f t="shared" si="17"/>
        <v>0.85347924638894113</v>
      </c>
      <c r="R241" s="15"/>
    </row>
    <row r="242" spans="1:18">
      <c r="A242">
        <f t="shared" si="15"/>
        <v>2086</v>
      </c>
      <c r="B242" s="15"/>
      <c r="G242" s="3">
        <f>carboncycle!L342</f>
        <v>706.16266285115398</v>
      </c>
      <c r="H242" s="3">
        <f t="shared" si="16"/>
        <v>5.045448649512382</v>
      </c>
      <c r="I242" s="3">
        <f t="shared" si="18"/>
        <v>3.5387633144713133</v>
      </c>
      <c r="J242" s="3">
        <f t="shared" si="17"/>
        <v>0.86850853198938993</v>
      </c>
      <c r="R242" s="15"/>
    </row>
    <row r="243" spans="1:18">
      <c r="A243">
        <f t="shared" ref="A243:A306" si="19">1+A242</f>
        <v>2087</v>
      </c>
      <c r="B243" s="15"/>
      <c r="G243" s="3">
        <f>carboncycle!L343</f>
        <v>710.81592453034273</v>
      </c>
      <c r="H243" s="3">
        <f t="shared" si="16"/>
        <v>5.0805868508892162</v>
      </c>
      <c r="I243" s="3">
        <f t="shared" si="18"/>
        <v>3.5778952450931616</v>
      </c>
      <c r="J243" s="3">
        <f t="shared" si="17"/>
        <v>0.88367557915388728</v>
      </c>
      <c r="R243" s="15"/>
    </row>
    <row r="244" spans="1:18">
      <c r="A244">
        <f t="shared" si="19"/>
        <v>2088</v>
      </c>
      <c r="B244" s="15"/>
      <c r="G244" s="3">
        <f>carboncycle!L344</f>
        <v>715.43135246818201</v>
      </c>
      <c r="H244" s="3">
        <f t="shared" si="16"/>
        <v>5.1152128600820896</v>
      </c>
      <c r="I244" s="3">
        <f t="shared" si="18"/>
        <v>3.6168669612546145</v>
      </c>
      <c r="J244" s="3">
        <f t="shared" si="17"/>
        <v>0.89897874685642232</v>
      </c>
      <c r="R244" s="15"/>
    </row>
    <row r="245" spans="1:18">
      <c r="A245">
        <f t="shared" si="19"/>
        <v>2089</v>
      </c>
      <c r="B245" s="15"/>
      <c r="G245" s="3">
        <f>carboncycle!L345</f>
        <v>720.00764228925027</v>
      </c>
      <c r="H245" s="3">
        <f t="shared" si="16"/>
        <v>5.1493253978913573</v>
      </c>
      <c r="I245" s="3">
        <f t="shared" si="18"/>
        <v>3.6556696491241145</v>
      </c>
      <c r="J245" s="3">
        <f t="shared" si="17"/>
        <v>0.91441635191420401</v>
      </c>
      <c r="R245" s="15"/>
    </row>
    <row r="246" spans="1:18">
      <c r="A246">
        <f t="shared" si="19"/>
        <v>2090</v>
      </c>
      <c r="B246" s="15"/>
      <c r="G246" s="3">
        <f>carboncycle!L346</f>
        <v>724.54353459100389</v>
      </c>
      <c r="H246" s="3">
        <f t="shared" si="16"/>
        <v>5.1829235202115393</v>
      </c>
      <c r="I246" s="3">
        <f t="shared" si="18"/>
        <v>3.694294745360251</v>
      </c>
      <c r="J246" s="3">
        <f t="shared" si="17"/>
        <v>0.92998667064235629</v>
      </c>
      <c r="R246" s="15"/>
    </row>
    <row r="247" spans="1:18">
      <c r="A247">
        <f t="shared" si="19"/>
        <v>2091</v>
      </c>
      <c r="B247" s="15"/>
      <c r="G247" s="3">
        <f>carboncycle!L347</f>
        <v>729.03781534126733</v>
      </c>
      <c r="H247" s="3">
        <f t="shared" si="16"/>
        <v>5.2160066065267419</v>
      </c>
      <c r="I247" s="3">
        <f t="shared" si="18"/>
        <v>3.7327339380691411</v>
      </c>
      <c r="J247" s="3">
        <f t="shared" si="17"/>
        <v>0.94568794050675398</v>
      </c>
      <c r="R247" s="15"/>
    </row>
    <row r="248" spans="1:18">
      <c r="A248">
        <f t="shared" si="19"/>
        <v>2092</v>
      </c>
      <c r="B248" s="15"/>
      <c r="G248" s="3">
        <f>carboncycle!L348</f>
        <v>733.48931621414079</v>
      </c>
      <c r="H248" s="3">
        <f t="shared" si="16"/>
        <v>5.2485743486217729</v>
      </c>
      <c r="I248" s="3">
        <f t="shared" si="18"/>
        <v>3.7709791674104025</v>
      </c>
      <c r="J248" s="3">
        <f t="shared" si="17"/>
        <v>0.96151836177290839</v>
      </c>
      <c r="R248" s="15"/>
    </row>
    <row r="249" spans="1:18">
      <c r="A249">
        <f t="shared" si="19"/>
        <v>2093</v>
      </c>
      <c r="B249" s="15"/>
      <c r="G249" s="3">
        <f>carboncycle!L349</f>
        <v>737.89691486425227</v>
      </c>
      <c r="H249" s="3">
        <f t="shared" si="16"/>
        <v>5.2806267395063111</v>
      </c>
      <c r="I249" s="3">
        <f t="shared" si="18"/>
        <v>3.8090226258695479</v>
      </c>
      <c r="J249" s="3">
        <f t="shared" si="17"/>
        <v>0.97747609914892941</v>
      </c>
      <c r="R249" s="15"/>
    </row>
    <row r="250" spans="1:18">
      <c r="A250">
        <f t="shared" si="19"/>
        <v>2094</v>
      </c>
      <c r="G250" s="3">
        <f>carboncycle!L350</f>
        <v>742.25953513947456</v>
      </c>
      <c r="H250" s="3">
        <f t="shared" si="16"/>
        <v>5.31216406254965</v>
      </c>
      <c r="I250" s="3">
        <f t="shared" si="18"/>
        <v>3.846856758213951</v>
      </c>
      <c r="J250" s="3">
        <f t="shared" si="17"/>
        <v>0.99355928342070254</v>
      </c>
    </row>
    <row r="251" spans="1:18">
      <c r="A251">
        <f t="shared" si="19"/>
        <v>2095</v>
      </c>
      <c r="G251" s="3">
        <f>carboncycle!L351</f>
        <v>746.57614723238862</v>
      </c>
      <c r="H251" s="3">
        <f t="shared" si="16"/>
        <v>5.3431868808234944</v>
      </c>
      <c r="I251" s="3">
        <f t="shared" si="18"/>
        <v>3.8844742611488816</v>
      </c>
      <c r="J251" s="3">
        <f t="shared" si="17"/>
        <v>1.0097660130775281</v>
      </c>
    </row>
    <row r="252" spans="1:18">
      <c r="A252">
        <f t="shared" si="19"/>
        <v>2096</v>
      </c>
      <c r="G252" s="3">
        <f>carboncycle!L352</f>
        <v>750.84576777096277</v>
      </c>
      <c r="H252" s="3">
        <f t="shared" si="16"/>
        <v>5.3736960266505269</v>
      </c>
      <c r="I252" s="3">
        <f t="shared" si="18"/>
        <v>3.9218680826894823</v>
      </c>
      <c r="J252" s="3">
        <f t="shared" si="17"/>
        <v>1.0260943559265734</v>
      </c>
    </row>
    <row r="253" spans="1:18">
      <c r="A253">
        <f t="shared" si="19"/>
        <v>2097</v>
      </c>
      <c r="G253" s="3">
        <f>carboncycle!L353</f>
        <v>755.06745984907025</v>
      </c>
      <c r="H253" s="3">
        <f t="shared" si="16"/>
        <v>5.4036925913564291</v>
      </c>
      <c r="I253" s="3">
        <f t="shared" si="18"/>
        <v>3.9590314212639579</v>
      </c>
      <c r="J253" s="3">
        <f t="shared" si="17"/>
        <v>1.0425423506945868</v>
      </c>
    </row>
    <row r="254" spans="1:18">
      <c r="A254">
        <f t="shared" si="19"/>
        <v>2098</v>
      </c>
      <c r="G254" s="3">
        <f>carboncycle!L354</f>
        <v>759.24033299763755</v>
      </c>
      <c r="H254" s="3">
        <f t="shared" si="16"/>
        <v>5.4331779152232533</v>
      </c>
      <c r="I254" s="3">
        <f t="shared" si="18"/>
        <v>3.9959577245626705</v>
      </c>
      <c r="J254" s="3">
        <f t="shared" si="17"/>
        <v>1.0591080086154208</v>
      </c>
    </row>
    <row r="255" spans="1:18">
      <c r="A255">
        <f t="shared" si="19"/>
        <v>2099</v>
      </c>
      <c r="G255" s="3">
        <f>carboncycle!L355</f>
        <v>763.36354309735702</v>
      </c>
      <c r="H255" s="3">
        <f t="shared" si="16"/>
        <v>5.4621535776420247</v>
      </c>
      <c r="I255" s="3">
        <f t="shared" si="18"/>
        <v>4.0326406881472741</v>
      </c>
      <c r="J255" s="3">
        <f t="shared" si="17"/>
        <v>1.075789315002001</v>
      </c>
    </row>
    <row r="256" spans="1:18">
      <c r="A256">
        <f t="shared" si="19"/>
        <v>2100</v>
      </c>
      <c r="G256" s="3">
        <f>carboncycle!L356</f>
        <v>767.43629223405037</v>
      </c>
      <c r="H256" s="3">
        <f t="shared" si="16"/>
        <v>5.4906213874626637</v>
      </c>
      <c r="I256" s="3">
        <f t="shared" si="18"/>
        <v>4.0690742538334916</v>
      </c>
      <c r="J256" s="3">
        <f t="shared" si="17"/>
        <v>1.0925842308014662</v>
      </c>
    </row>
    <row r="257" spans="1:10">
      <c r="A257">
        <f t="shared" si="19"/>
        <v>2101</v>
      </c>
      <c r="G257" s="3">
        <f>carboncycle!L357</f>
        <v>771.45782849789873</v>
      </c>
      <c r="H257" s="3">
        <f t="shared" si="16"/>
        <v>5.518583373539296</v>
      </c>
      <c r="I257" s="3">
        <f t="shared" si="18"/>
        <v>4.1052526078606233</v>
      </c>
      <c r="J257" s="3">
        <f t="shared" si="17"/>
        <v>1.109490694132288</v>
      </c>
    </row>
    <row r="258" spans="1:10">
      <c r="A258">
        <f t="shared" si="19"/>
        <v>2102</v>
      </c>
      <c r="G258" s="3">
        <f>carboncycle!L358</f>
        <v>775.42744572788808</v>
      </c>
      <c r="H258" s="3">
        <f t="shared" si="16"/>
        <v>5.5460417754691704</v>
      </c>
      <c r="I258" s="3">
        <f t="shared" si="18"/>
        <v>4.1411701788603787</v>
      </c>
      <c r="J258" s="3">
        <f t="shared" si="17"/>
        <v>1.1265066218022648</v>
      </c>
    </row>
    <row r="259" spans="1:10">
      <c r="A259">
        <f t="shared" si="19"/>
        <v>2103</v>
      </c>
      <c r="G259" s="3">
        <f>carboncycle!L359</f>
        <v>779.34448320293336</v>
      </c>
      <c r="H259" s="3">
        <f t="shared" si="16"/>
        <v>5.5729990345234768</v>
      </c>
      <c r="I259" s="3">
        <f t="shared" si="18"/>
        <v>4.1768216356371619</v>
      </c>
      <c r="J259" s="3">
        <f t="shared" si="17"/>
        <v>1.1436299108063548</v>
      </c>
    </row>
    <row r="260" spans="1:10">
      <c r="A260">
        <f t="shared" si="19"/>
        <v>2104</v>
      </c>
      <c r="G260" s="3">
        <f>carboncycle!L360</f>
        <v>783.20832528125754</v>
      </c>
      <c r="H260" s="3">
        <f t="shared" si="16"/>
        <v>5.5994577847683775</v>
      </c>
      <c r="I260" s="3">
        <f t="shared" si="18"/>
        <v>4.2122018847714564</v>
      </c>
      <c r="J260" s="3">
        <f t="shared" si="17"/>
        <v>1.1608584398033939</v>
      </c>
    </row>
    <row r="261" spans="1:10">
      <c r="A261">
        <f t="shared" si="19"/>
        <v>2105</v>
      </c>
      <c r="G261" s="3">
        <f>carboncycle!L361</f>
        <v>787.01840098970183</v>
      </c>
      <c r="H261" s="3">
        <f t="shared" si="16"/>
        <v>5.6254208443746885</v>
      </c>
      <c r="I261" s="3">
        <f t="shared" si="18"/>
        <v>4.2473060680575596</v>
      </c>
      <c r="J261" s="3">
        <f t="shared" si="17"/>
        <v>1.1781900705708124</v>
      </c>
    </row>
    <row r="262" spans="1:10">
      <c r="A262">
        <f t="shared" si="19"/>
        <v>2106</v>
      </c>
      <c r="G262" s="3">
        <f>carboncycle!L362</f>
        <v>790.77418356473697</v>
      </c>
      <c r="H262" s="3">
        <f t="shared" si="16"/>
        <v>5.6508912071146495</v>
      </c>
      <c r="I262" s="3">
        <f t="shared" si="18"/>
        <v>4.2821295597864539</v>
      </c>
      <c r="J262" s="3">
        <f t="shared" si="17"/>
        <v>1.1956226494365372</v>
      </c>
    </row>
    <row r="263" spans="1:10">
      <c r="A263">
        <f t="shared" si="19"/>
        <v>2107</v>
      </c>
      <c r="G263" s="3">
        <f>carboncycle!L363</f>
        <v>794.47518994702648</v>
      </c>
      <c r="H263" s="3">
        <f t="shared" ref="H263:H326" si="20">H$3*LN(G263/G$3)</f>
        <v>5.6758720340443274</v>
      </c>
      <c r="I263" s="3">
        <f t="shared" si="18"/>
        <v>4.316667963884214</v>
      </c>
      <c r="J263" s="3">
        <f t="shared" ref="J263:J326" si="21">J262+J$3*(I262-J262)</f>
        <v>1.2131540086873247</v>
      </c>
    </row>
    <row r="264" spans="1:10">
      <c r="A264">
        <f t="shared" si="19"/>
        <v>2108</v>
      </c>
      <c r="G264" s="3">
        <f>carboncycle!L364</f>
        <v>798.1209802314703</v>
      </c>
      <c r="H264" s="3">
        <f t="shared" si="20"/>
        <v>5.7003666453701696</v>
      </c>
      <c r="I264" s="3">
        <f t="shared" ref="I264:I327" si="22">I263+I$3*(I$4*H264-I263)+I$5*(J263-I263)</f>
        <v>4.3509171109159714</v>
      </c>
      <c r="J264" s="3">
        <f t="shared" si="21"/>
        <v>1.2307819679528431</v>
      </c>
    </row>
    <row r="265" spans="1:10">
      <c r="A265">
        <f t="shared" si="19"/>
        <v>2109</v>
      </c>
      <c r="G265" s="3">
        <f>carboncycle!L365</f>
        <v>801.71115707471938</v>
      </c>
      <c r="H265" s="3">
        <f t="shared" si="20"/>
        <v>5.7243785124983146</v>
      </c>
      <c r="I265" s="3">
        <f t="shared" si="22"/>
        <v>4.3848730549650439</v>
      </c>
      <c r="J265" s="3">
        <f t="shared" si="21"/>
        <v>1.2485043355648737</v>
      </c>
    </row>
    <row r="266" spans="1:10">
      <c r="A266">
        <f t="shared" si="19"/>
        <v>2110</v>
      </c>
      <c r="G266" s="3">
        <f>carboncycle!L366</f>
        <v>805.24536506221034</v>
      </c>
      <c r="H266" s="3">
        <f t="shared" si="20"/>
        <v>5.7479112502652709</v>
      </c>
      <c r="I266" s="3">
        <f t="shared" si="22"/>
        <v>4.4185320703965223</v>
      </c>
      <c r="J266" s="3">
        <f t="shared" si="21"/>
        <v>1.2663189098910668</v>
      </c>
    </row>
    <row r="267" spans="1:10">
      <c r="A267">
        <f t="shared" si="19"/>
        <v>2111</v>
      </c>
      <c r="G267" s="3">
        <f>carboncycle!L367</f>
        <v>808.72329003681705</v>
      </c>
      <c r="H267" s="3">
        <f t="shared" si="20"/>
        <v>5.770968609348591</v>
      </c>
      <c r="I267" s="3">
        <f t="shared" si="22"/>
        <v>4.4518906485142082</v>
      </c>
      <c r="J267" s="3">
        <f t="shared" si="21"/>
        <v>1.2842234806427377</v>
      </c>
    </row>
    <row r="268" spans="1:10">
      <c r="A268">
        <f t="shared" si="19"/>
        <v>2112</v>
      </c>
      <c r="G268" s="3">
        <f>carboncycle!L368</f>
        <v>812.14465839125239</v>
      </c>
      <c r="H268" s="3">
        <f t="shared" si="20"/>
        <v>5.7935544688561693</v>
      </c>
      <c r="I268" s="3">
        <f t="shared" si="22"/>
        <v>4.4849454941195015</v>
      </c>
      <c r="J268" s="3">
        <f t="shared" si="21"/>
        <v>1.3022158301562476</v>
      </c>
    </row>
    <row r="269" spans="1:10">
      <c r="A269">
        <f t="shared" si="19"/>
        <v>2113</v>
      </c>
      <c r="G269" s="3">
        <f>carboncycle!L369</f>
        <v>815.50923632639035</v>
      </c>
      <c r="H269" s="3">
        <f t="shared" si="20"/>
        <v>5.8156728290928505</v>
      </c>
      <c r="I269" s="3">
        <f t="shared" si="22"/>
        <v>4.5176935219804779</v>
      </c>
      <c r="J269" s="3">
        <f t="shared" si="21"/>
        <v>1.3202937346475589</v>
      </c>
    </row>
    <row r="270" spans="1:10">
      <c r="A270">
        <f t="shared" si="19"/>
        <v>2114</v>
      </c>
      <c r="G270" s="3">
        <f>carboncycle!L370</f>
        <v>818.81682907769357</v>
      </c>
      <c r="H270" s="3">
        <f t="shared" si="20"/>
        <v>5.8373278045029595</v>
      </c>
      <c r="I270" s="3">
        <f t="shared" si="22"/>
        <v>4.5501318532191037</v>
      </c>
      <c r="J270" s="3">
        <f t="shared" si="21"/>
        <v>1.3384549654396098</v>
      </c>
    </row>
    <row r="271" spans="1:10">
      <c r="A271">
        <f t="shared" si="19"/>
        <v>2115</v>
      </c>
      <c r="G271" s="3">
        <f>carboncycle!L371</f>
        <v>822.06728011195412</v>
      </c>
      <c r="H271" s="3">
        <f t="shared" si="20"/>
        <v>5.8585236167874353</v>
      </c>
      <c r="I271" s="3">
        <f t="shared" si="22"/>
        <v>4.5822578116242143</v>
      </c>
      <c r="J271" s="3">
        <f t="shared" si="21"/>
        <v>1.3566972901621974</v>
      </c>
    </row>
    <row r="272" spans="1:10">
      <c r="A272">
        <f t="shared" si="19"/>
        <v>2116</v>
      </c>
      <c r="G272" s="3">
        <f>carboncycle!L372</f>
        <v>825.26047029655547</v>
      </c>
      <c r="H272" s="3">
        <f t="shared" si="20"/>
        <v>5.8792645881941654</v>
      </c>
      <c r="I272" s="3">
        <f t="shared" si="22"/>
        <v>4.6140689198976048</v>
      </c>
      <c r="J272" s="3">
        <f t="shared" si="21"/>
        <v>1.3750184739241016</v>
      </c>
    </row>
    <row r="273" spans="1:10">
      <c r="A273">
        <f t="shared" si="19"/>
        <v>2117</v>
      </c>
      <c r="G273" s="3">
        <f>carboncycle!L373</f>
        <v>828.39631704347062</v>
      </c>
      <c r="H273" s="3">
        <f t="shared" si="20"/>
        <v>5.8995551349801856</v>
      </c>
      <c r="I273" s="3">
        <f t="shared" si="22"/>
        <v>4.645562895840281</v>
      </c>
      <c r="J273" s="3">
        <f t="shared" si="21"/>
        <v>1.393416280457231</v>
      </c>
    </row>
    <row r="274" spans="1:10">
      <c r="A274">
        <f t="shared" si="19"/>
        <v>2118</v>
      </c>
      <c r="G274" s="3">
        <f>carboncycle!L374</f>
        <v>831.47477343019762</v>
      </c>
      <c r="H274" s="3">
        <f t="shared" si="20"/>
        <v>5.9193997610443008</v>
      </c>
      <c r="I274" s="3">
        <f t="shared" si="22"/>
        <v>4.6767376484856564</v>
      </c>
      <c r="J274" s="3">
        <f t="shared" si="21"/>
        <v>1.4118884732326067</v>
      </c>
    </row>
    <row r="275" spans="1:10">
      <c r="A275">
        <f t="shared" si="19"/>
        <v>2119</v>
      </c>
      <c r="G275" s="3">
        <f>carboncycle!L375</f>
        <v>834.49582729982626</v>
      </c>
      <c r="H275" s="3">
        <f t="shared" si="20"/>
        <v>5.9388030517287529</v>
      </c>
      <c r="I275" s="3">
        <f t="shared" si="22"/>
        <v>4.7075912741862043</v>
      </c>
      <c r="J275" s="3">
        <f t="shared" si="21"/>
        <v>1.430432816548044</v>
      </c>
    </row>
    <row r="276" spans="1:10">
      <c r="A276">
        <f t="shared" si="19"/>
        <v>2120</v>
      </c>
      <c r="G276" s="3">
        <f>carboncycle!L376</f>
        <v>837.45950034240514</v>
      </c>
      <c r="H276" s="3">
        <f t="shared" si="20"/>
        <v>5.9577696677884449</v>
      </c>
      <c r="I276" s="3">
        <f t="shared" si="22"/>
        <v>4.7381220526598211</v>
      </c>
      <c r="J276" s="3">
        <f t="shared" si="21"/>
        <v>1.4490470765874288</v>
      </c>
    </row>
    <row r="277" spans="1:10">
      <c r="A277">
        <f t="shared" si="19"/>
        <v>2121</v>
      </c>
      <c r="G277" s="3">
        <f>carboncycle!L377</f>
        <v>840.36584715975562</v>
      </c>
      <c r="H277" s="3">
        <f t="shared" si="20"/>
        <v>5.97630433952627</v>
      </c>
      <c r="I277" s="3">
        <f t="shared" si="22"/>
        <v>4.7683284430019075</v>
      </c>
      <c r="J277" s="3">
        <f t="shared" si="21"/>
        <v>1.46772902245152</v>
      </c>
    </row>
    <row r="278" spans="1:10">
      <c r="A278">
        <f t="shared" si="19"/>
        <v>2122</v>
      </c>
      <c r="G278" s="3">
        <f>carboncycle!L378</f>
        <v>843.21495431584583</v>
      </c>
      <c r="H278" s="3">
        <f t="shared" si="20"/>
        <v>5.9944118610930222</v>
      </c>
      <c r="I278" s="3">
        <f t="shared" si="22"/>
        <v>4.7982090796689265</v>
      </c>
      <c r="J278" s="3">
        <f t="shared" si="21"/>
        <v>1.4864764271602462</v>
      </c>
    </row>
    <row r="279" spans="1:10">
      <c r="A279">
        <f t="shared" si="19"/>
        <v>2123</v>
      </c>
      <c r="G279" s="3">
        <f>carboncycle!L379</f>
        <v>846.0069393748031</v>
      </c>
      <c r="H279" s="3">
        <f t="shared" si="20"/>
        <v>6.012097084950347</v>
      </c>
      <c r="I279" s="3">
        <f t="shared" si="22"/>
        <v>4.8277627684389639</v>
      </c>
      <c r="J279" s="3">
        <f t="shared" si="21"/>
        <v>1.5052870686264954</v>
      </c>
    </row>
    <row r="280" spans="1:10">
      <c r="A280">
        <f t="shared" si="19"/>
        <v>2124</v>
      </c>
      <c r="G280" s="3">
        <f>carboncycle!L380</f>
        <v>848.74194992859952</v>
      </c>
      <c r="H280" s="3">
        <f t="shared" si="20"/>
        <v>6.0293649164951448</v>
      </c>
      <c r="I280" s="3">
        <f t="shared" si="22"/>
        <v>4.8569884823545868</v>
      </c>
      <c r="J280" s="3">
        <f t="shared" si="21"/>
        <v>1.5241587306014301</v>
      </c>
    </row>
    <row r="281" spans="1:10">
      <c r="A281">
        <f t="shared" si="19"/>
        <v>2125</v>
      </c>
      <c r="G281" s="3">
        <f>carboncycle!L381</f>
        <v>851.42016261640208</v>
      </c>
      <c r="H281" s="3">
        <f t="shared" si="20"/>
        <v>6.0462203088438038</v>
      </c>
      <c r="I281" s="3">
        <f t="shared" si="22"/>
        <v>4.8858853576530805</v>
      </c>
      <c r="J281" s="3">
        <f t="shared" si="21"/>
        <v>1.5430892035913881</v>
      </c>
    </row>
    <row r="282" spans="1:10">
      <c r="A282">
        <f t="shared" si="19"/>
        <v>2126</v>
      </c>
      <c r="G282" s="3">
        <f>carboncycle!L382</f>
        <v>854.04178213752687</v>
      </c>
      <c r="H282" s="3">
        <f t="shared" si="20"/>
        <v>6.0626682577746021</v>
      </c>
      <c r="I282" s="3">
        <f t="shared" si="22"/>
        <v>4.9144526896889129</v>
      </c>
      <c r="J282" s="3">
        <f t="shared" si="21"/>
        <v>1.5620762857464585</v>
      </c>
    </row>
    <row r="283" spans="1:10">
      <c r="A283">
        <f t="shared" si="19"/>
        <v>2127</v>
      </c>
      <c r="G283" s="3">
        <f>carboncycle!L383</f>
        <v>856.60704025988355</v>
      </c>
      <c r="H283" s="3">
        <f t="shared" si="20"/>
        <v>6.0787137968265625</v>
      </c>
      <c r="I283" s="3">
        <f t="shared" si="22"/>
        <v>4.9426899288530857</v>
      </c>
      <c r="J283" s="3">
        <f t="shared" si="21"/>
        <v>1.5811177837208517</v>
      </c>
    </row>
    <row r="284" spans="1:10">
      <c r="A284">
        <f t="shared" si="19"/>
        <v>2128</v>
      </c>
      <c r="G284" s="3">
        <f>carboncycle!L384</f>
        <v>859.11619482573997</v>
      </c>
      <c r="H284" s="3">
        <f t="shared" si="20"/>
        <v>6.0943619925530239</v>
      </c>
      <c r="I284" s="3">
        <f t="shared" si="22"/>
        <v>4.9705966764938108</v>
      </c>
      <c r="J284" s="3">
        <f t="shared" si="21"/>
        <v>1.6002115135052029</v>
      </c>
    </row>
    <row r="285" spans="1:10">
      <c r="A285">
        <f t="shared" si="19"/>
        <v>2129</v>
      </c>
      <c r="G285" s="3">
        <f>carboncycle!L385</f>
        <v>861.56952875657646</v>
      </c>
      <c r="H285" s="3">
        <f t="shared" si="20"/>
        <v>6.1096179399281292</v>
      </c>
      <c r="I285" s="3">
        <f t="shared" si="22"/>
        <v>4.9981726808427602</v>
      </c>
      <c r="J285" s="3">
        <f t="shared" si="21"/>
        <v>1.619355301230978</v>
      </c>
    </row>
    <row r="286" spans="1:10">
      <c r="A286">
        <f t="shared" si="19"/>
        <v>2130</v>
      </c>
      <c r="G286" s="3">
        <f>carboncycle!L386</f>
        <v>863.96734905873552</v>
      </c>
      <c r="H286" s="3">
        <f t="shared" si="20"/>
        <v>6.1244867579043918</v>
      </c>
      <c r="I286" s="3">
        <f t="shared" si="22"/>
        <v>5.0254178329509411</v>
      </c>
      <c r="J286" s="3">
        <f t="shared" si="21"/>
        <v>1.6385469839471729</v>
      </c>
    </row>
    <row r="287" spans="1:10">
      <c r="A287">
        <f t="shared" si="19"/>
        <v>2131</v>
      </c>
      <c r="G287" s="3">
        <f>carboncycle!L387</f>
        <v>866.30998583151029</v>
      </c>
      <c r="H287" s="3">
        <f t="shared" si="20"/>
        <v>6.1389735851194738</v>
      </c>
      <c r="I287" s="3">
        <f t="shared" si="22"/>
        <v>5.0523321626380673</v>
      </c>
      <c r="J287" s="3">
        <f t="shared" si="21"/>
        <v>1.6577844103695143</v>
      </c>
    </row>
    <row r="288" spans="1:10">
      <c r="A288">
        <f t="shared" si="19"/>
        <v>2132</v>
      </c>
      <c r="G288" s="3">
        <f>carboncycle!L388</f>
        <v>868.59779127924344</v>
      </c>
      <c r="H288" s="3">
        <f t="shared" si="20"/>
        <v>6.1530835757502276</v>
      </c>
      <c r="I288" s="3">
        <f t="shared" si="22"/>
        <v>5.0789158344591101</v>
      </c>
      <c r="J288" s="3">
        <f t="shared" si="21"/>
        <v>1.6770654416023998</v>
      </c>
    </row>
    <row r="289" spans="1:10">
      <c r="A289">
        <f t="shared" si="19"/>
        <v>2133</v>
      </c>
      <c r="G289" s="3">
        <f>carboncycle!L389</f>
        <v>870.83113872894739</v>
      </c>
      <c r="H289" s="3">
        <f t="shared" si="20"/>
        <v>6.166821895512073</v>
      </c>
      <c r="I289" s="3">
        <f t="shared" si="22"/>
        <v>5.1051691436915307</v>
      </c>
      <c r="J289" s="3">
        <f t="shared" si="21"/>
        <v>1.6963879518338258</v>
      </c>
    </row>
    <row r="290" spans="1:10">
      <c r="A290">
        <f t="shared" si="19"/>
        <v>2134</v>
      </c>
      <c r="G290" s="3">
        <f>carboncycle!L390</f>
        <v>873.0104216548774</v>
      </c>
      <c r="H290" s="3">
        <f t="shared" si="20"/>
        <v>6.1801937178016564</v>
      </c>
      <c r="I290" s="3">
        <f t="shared" si="22"/>
        <v>5.1310925123465303</v>
      </c>
      <c r="J290" s="3">
        <f t="shared" si="21"/>
        <v>1.7157498290035775</v>
      </c>
    </row>
    <row r="291" spans="1:10">
      <c r="A291">
        <f t="shared" si="19"/>
        <v>2135</v>
      </c>
      <c r="G291" s="3">
        <f>carboncycle!L391</f>
        <v>875.13605271142558</v>
      </c>
      <c r="H291" s="3">
        <f t="shared" si="20"/>
        <v>6.19320421998078</v>
      </c>
      <c r="I291" s="3">
        <f t="shared" si="22"/>
        <v>5.1566864852074819</v>
      </c>
      <c r="J291" s="3">
        <f t="shared" si="21"/>
        <v>1.7351489754449656</v>
      </c>
    </row>
    <row r="292" spans="1:10">
      <c r="A292">
        <f t="shared" si="19"/>
        <v>2136</v>
      </c>
      <c r="G292" s="3">
        <f>carboncycle!L392</f>
        <v>877.20846277562862</v>
      </c>
      <c r="H292" s="3">
        <f t="shared" si="20"/>
        <v>6.2058585797994903</v>
      </c>
      <c r="I292" s="3">
        <f t="shared" si="22"/>
        <v>5.1819517258985508</v>
      </c>
      <c r="J292" s="3">
        <f t="shared" si="21"/>
        <v>1.7545833085004168</v>
      </c>
    </row>
    <row r="293" spans="1:10">
      <c r="A293">
        <f t="shared" si="19"/>
        <v>2137</v>
      </c>
      <c r="G293" s="3">
        <f>carboncycle!L393</f>
        <v>879.22810000051186</v>
      </c>
      <c r="H293" s="3">
        <f t="shared" si="20"/>
        <v>6.218161971956202</v>
      </c>
      <c r="I293" s="3">
        <f t="shared" si="22"/>
        <v>5.2068890129863332</v>
      </c>
      <c r="J293" s="3">
        <f t="shared" si="21"/>
        <v>1.7740507611112382</v>
      </c>
    </row>
    <row r="294" spans="1:10">
      <c r="A294">
        <f t="shared" si="19"/>
        <v>2138</v>
      </c>
      <c r="G294" s="3">
        <f>carboncycle!L394</f>
        <v>881.1954288804186</v>
      </c>
      <c r="H294" s="3">
        <f t="shared" si="20"/>
        <v>6.2301195647926919</v>
      </c>
      <c r="I294" s="3">
        <f t="shared" si="22"/>
        <v>5.231499236117215</v>
      </c>
      <c r="J294" s="3">
        <f t="shared" si="21"/>
        <v>1.7935492823818886</v>
      </c>
    </row>
    <row r="295" spans="1:10">
      <c r="A295">
        <f t="shared" si="19"/>
        <v>2139</v>
      </c>
      <c r="G295" s="3">
        <f>carboncycle!L395</f>
        <v>883.11092932940051</v>
      </c>
      <c r="H295" s="3">
        <f t="shared" si="20"/>
        <v>6.2417365171217511</v>
      </c>
      <c r="I295" s="3">
        <f t="shared" si="22"/>
        <v>5.2557833921929769</v>
      </c>
      <c r="J295" s="3">
        <f t="shared" si="21"/>
        <v>1.8130768381191054</v>
      </c>
    </row>
    <row r="296" spans="1:10">
      <c r="A296">
        <f t="shared" si="19"/>
        <v>2140</v>
      </c>
      <c r="G296" s="3">
        <f>carboncycle!L396</f>
        <v>884.97509577367737</v>
      </c>
      <c r="H296" s="3">
        <f t="shared" si="20"/>
        <v>6.2530179751852613</v>
      </c>
      <c r="I296" s="3">
        <f t="shared" si="22"/>
        <v>5.2797425815870378</v>
      </c>
      <c r="J296" s="3">
        <f t="shared" si="21"/>
        <v>1.832631411346245</v>
      </c>
    </row>
    <row r="297" spans="1:10">
      <c r="A297">
        <f t="shared" si="19"/>
        <v>2141</v>
      </c>
      <c r="G297" s="3">
        <f>carboncycle!L397</f>
        <v>886.78843625909894</v>
      </c>
      <c r="H297" s="3">
        <f t="shared" si="20"/>
        <v>6.263969069740436</v>
      </c>
      <c r="I297" s="3">
        <f t="shared" si="22"/>
        <v>5.3033780044035801</v>
      </c>
      <c r="J297" s="3">
        <f t="shared" si="21"/>
        <v>1.8522110027932126</v>
      </c>
    </row>
    <row r="298" spans="1:10">
      <c r="A298">
        <f t="shared" si="19"/>
        <v>2142</v>
      </c>
      <c r="G298" s="3">
        <f>carboncycle!L398</f>
        <v>888.55147157447084</v>
      </c>
      <c r="H298" s="3">
        <f t="shared" si="20"/>
        <v>6.274594913271887</v>
      </c>
      <c r="I298" s="3">
        <f t="shared" si="22"/>
        <v>5.3266909567816692</v>
      </c>
      <c r="J298" s="3">
        <f t="shared" si="21"/>
        <v>1.8718136313623595</v>
      </c>
    </row>
    <row r="299" spans="1:10">
      <c r="A299">
        <f t="shared" si="19"/>
        <v>2143</v>
      </c>
      <c r="G299" s="3">
        <f>carboncycle!L399</f>
        <v>890.26473439154165</v>
      </c>
      <c r="H299" s="3">
        <f t="shared" si="20"/>
        <v>6.2849005973272325</v>
      </c>
      <c r="I299" s="3">
        <f t="shared" si="22"/>
        <v>5.349682827246335</v>
      </c>
      <c r="J299" s="3">
        <f t="shared" si="21"/>
        <v>1.8914373345707411</v>
      </c>
    </row>
    <row r="300" spans="1:10">
      <c r="A300">
        <f t="shared" si="19"/>
        <v>2144</v>
      </c>
      <c r="G300" s="3">
        <f>carboncycle!L400</f>
        <v>891.9287684223749</v>
      </c>
      <c r="H300" s="3">
        <f t="shared" si="20"/>
        <v>6.294891189973856</v>
      </c>
      <c r="I300" s="3">
        <f t="shared" si="22"/>
        <v>5.3723550931084549</v>
      </c>
      <c r="J300" s="3">
        <f t="shared" si="21"/>
        <v>1.9110801689691386</v>
      </c>
    </row>
    <row r="301" spans="1:10">
      <c r="A301">
        <f t="shared" si="19"/>
        <v>2145</v>
      </c>
      <c r="G301" s="3">
        <f>carboncycle!L401</f>
        <v>893.5441275947619</v>
      </c>
      <c r="H301" s="3">
        <f t="shared" si="20"/>
        <v>6.3045717333744227</v>
      </c>
      <c r="I301" s="3">
        <f t="shared" si="22"/>
        <v>5.3947093169151552</v>
      </c>
      <c r="J301" s="3">
        <f t="shared" si="21"/>
        <v>1.9307402105382498</v>
      </c>
    </row>
    <row r="302" spans="1:10">
      <c r="A302">
        <f t="shared" si="19"/>
        <v>2146</v>
      </c>
      <c r="G302" s="3">
        <f>carboncycle!L402</f>
        <v>895.11137524627327</v>
      </c>
      <c r="H302" s="3">
        <f t="shared" si="20"/>
        <v>6.3139472414787869</v>
      </c>
      <c r="I302" s="3">
        <f t="shared" si="22"/>
        <v>5.4167471429523113</v>
      </c>
      <c r="J302" s="3">
        <f t="shared" si="21"/>
        <v>1.9504155550624707</v>
      </c>
    </row>
    <row r="303" spans="1:10">
      <c r="A303">
        <f t="shared" si="19"/>
        <v>2147</v>
      </c>
      <c r="G303" s="3">
        <f>carboncycle!L403</f>
        <v>896.63108333747243</v>
      </c>
      <c r="H303" s="3">
        <f t="shared" si="20"/>
        <v>6.323022697829825</v>
      </c>
      <c r="I303" s="3">
        <f t="shared" si="22"/>
        <v>5.4384702938006244</v>
      </c>
      <c r="J303" s="3">
        <f t="shared" si="21"/>
        <v>1.9701043184816849</v>
      </c>
    </row>
    <row r="304" spans="1:10">
      <c r="A304">
        <f t="shared" si="19"/>
        <v>2148</v>
      </c>
      <c r="G304" s="3">
        <f>carboncycle!L404</f>
        <v>898.1038316847571</v>
      </c>
      <c r="H304" s="3">
        <f t="shared" si="20"/>
        <v>6.3318030534807619</v>
      </c>
      <c r="I304" s="3">
        <f t="shared" si="22"/>
        <v>5.4598805669466159</v>
      </c>
      <c r="J304" s="3">
        <f t="shared" si="21"/>
        <v>1.9898046372214964</v>
      </c>
    </row>
    <row r="305" spans="1:10">
      <c r="A305">
        <f t="shared" si="19"/>
        <v>2149</v>
      </c>
      <c r="G305" s="3">
        <f>carboncycle!L405</f>
        <v>899.53020721323696</v>
      </c>
      <c r="H305" s="3">
        <f t="shared" si="20"/>
        <v>6.340293225021532</v>
      </c>
      <c r="I305" s="3">
        <f t="shared" si="22"/>
        <v>5.4809798314497797</v>
      </c>
      <c r="J305" s="3">
        <f t="shared" si="21"/>
        <v>2.0095146685023351</v>
      </c>
    </row>
    <row r="306" spans="1:10">
      <c r="A306">
        <f t="shared" si="19"/>
        <v>2150</v>
      </c>
      <c r="G306" s="3">
        <f>carboncycle!L406</f>
        <v>900.91080322999028</v>
      </c>
      <c r="H306" s="3">
        <f t="shared" si="20"/>
        <v>6.3484980927116981</v>
      </c>
      <c r="I306" s="3">
        <f t="shared" si="22"/>
        <v>5.5017700246670191</v>
      </c>
      <c r="J306" s="3">
        <f t="shared" si="21"/>
        <v>2.0292325906278768</v>
      </c>
    </row>
    <row r="307" spans="1:10">
      <c r="A307">
        <f t="shared" ref="A307:A370" si="23">1+A306</f>
        <v>2151</v>
      </c>
      <c r="G307" s="3">
        <f>carboncycle!L407</f>
        <v>902.2462187179882</v>
      </c>
      <c r="H307" s="3">
        <f t="shared" si="20"/>
        <v>6.3564224987174329</v>
      </c>
      <c r="I307" s="3">
        <f t="shared" si="22"/>
        <v>5.5222531490353859</v>
      </c>
      <c r="J307" s="3">
        <f t="shared" si="21"/>
        <v>2.0489566032532189</v>
      </c>
    </row>
    <row r="308" spans="1:10">
      <c r="A308">
        <f t="shared" si="23"/>
        <v>2152</v>
      </c>
      <c r="G308" s="3">
        <f>carboncycle!L408</f>
        <v>903.53705765092502</v>
      </c>
      <c r="H308" s="3">
        <f t="shared" si="20"/>
        <v>6.3640712454500941</v>
      </c>
      <c r="I308" s="3">
        <f t="shared" si="22"/>
        <v>5.5424312689140374</v>
      </c>
      <c r="J308" s="3">
        <f t="shared" si="21"/>
        <v>2.0686849276332615</v>
      </c>
    </row>
    <row r="309" spans="1:10">
      <c r="A309">
        <f t="shared" si="23"/>
        <v>2153</v>
      </c>
      <c r="G309" s="3">
        <f>carboncycle!L409</f>
        <v>904.78392832913005</v>
      </c>
      <c r="H309" s="3">
        <f t="shared" si="20"/>
        <v>6.3714490940038493</v>
      </c>
      <c r="I309" s="3">
        <f t="shared" si="22"/>
        <v>5.5623065074862259</v>
      </c>
      <c r="J309" s="3">
        <f t="shared" si="21"/>
        <v>2.0884158068517364</v>
      </c>
    </row>
    <row r="310" spans="1:10">
      <c r="A310">
        <f t="shared" si="23"/>
        <v>2154</v>
      </c>
      <c r="G310" s="3">
        <f>carboncycle!L410</f>
        <v>905.98744273669672</v>
      </c>
      <c r="H310" s="3">
        <f t="shared" si="20"/>
        <v>6.3785607626898893</v>
      </c>
      <c r="I310" s="3">
        <f t="shared" si="22"/>
        <v>5.5818810437220412</v>
      </c>
      <c r="J310" s="3">
        <f t="shared" si="21"/>
        <v>2.1081475060313402</v>
      </c>
    </row>
    <row r="311" spans="1:10">
      <c r="A311">
        <f t="shared" si="23"/>
        <v>2155</v>
      </c>
      <c r="G311" s="3">
        <f>carboncycle!L411</f>
        <v>907.14821591991085</v>
      </c>
      <c r="H311" s="3">
        <f t="shared" si="20"/>
        <v>6.3854109256647025</v>
      </c>
      <c r="I311" s="3">
        <f t="shared" si="22"/>
        <v>5.6011571094025241</v>
      </c>
      <c r="J311" s="3">
        <f t="shared" si="21"/>
        <v>2.1278783125254233</v>
      </c>
    </row>
    <row r="312" spans="1:10">
      <c r="A312">
        <f t="shared" si="23"/>
        <v>2156</v>
      </c>
      <c r="G312" s="3">
        <f>carboncycle!L412</f>
        <v>908.26686538701051</v>
      </c>
      <c r="H312" s="3">
        <f t="shared" si="20"/>
        <v>6.3920042116499003</v>
      </c>
      <c r="I312" s="3">
        <f t="shared" si="22"/>
        <v>5.6201369862056891</v>
      </c>
      <c r="J312" s="3">
        <f t="shared" si="21"/>
        <v>2.1476065360916854</v>
      </c>
    </row>
    <row r="313" spans="1:10">
      <c r="A313">
        <f t="shared" si="23"/>
        <v>2157</v>
      </c>
      <c r="G313" s="3">
        <f>carboncycle!L413</f>
        <v>909.34401052927535</v>
      </c>
      <c r="H313" s="3">
        <f t="shared" si="20"/>
        <v>6.3983452027411012</v>
      </c>
      <c r="I313" s="3">
        <f t="shared" si="22"/>
        <v>5.6388230028548953</v>
      </c>
      <c r="J313" s="3">
        <f t="shared" si="21"/>
        <v>2.167330509048333</v>
      </c>
    </row>
    <row r="314" spans="1:10">
      <c r="A314">
        <f t="shared" si="23"/>
        <v>2158</v>
      </c>
      <c r="G314" s="3">
        <f>carboncycle!L414</f>
        <v>910.38027206339348</v>
      </c>
      <c r="H314" s="3">
        <f t="shared" si="20"/>
        <v>6.404438433303385</v>
      </c>
      <c r="I314" s="3">
        <f t="shared" si="22"/>
        <v>5.6572175323299367</v>
      </c>
      <c r="J314" s="3">
        <f t="shared" si="21"/>
        <v>2.1870485864131544</v>
      </c>
    </row>
    <row r="315" spans="1:10">
      <c r="A315">
        <f t="shared" si="23"/>
        <v>2159</v>
      </c>
      <c r="G315" s="3">
        <f>carboncycle!L415</f>
        <v>911.37627149501691</v>
      </c>
      <c r="H315" s="3">
        <f t="shared" si="20"/>
        <v>6.4102883889508044</v>
      </c>
      <c r="I315" s="3">
        <f t="shared" si="22"/>
        <v>5.6753229891411117</v>
      </c>
      <c r="J315" s="3">
        <f t="shared" si="21"/>
        <v>2.2067591460259619</v>
      </c>
    </row>
    <row r="316" spans="1:10">
      <c r="A316">
        <f t="shared" si="23"/>
        <v>2160</v>
      </c>
      <c r="G316" s="3">
        <f>carboncycle!L416</f>
        <v>912.33263060338118</v>
      </c>
      <c r="H316" s="3">
        <f t="shared" si="20"/>
        <v>6.4158995056074959</v>
      </c>
      <c r="I316" s="3">
        <f t="shared" si="22"/>
        <v>5.6931418266664924</v>
      </c>
      <c r="J316" s="3">
        <f t="shared" si="21"/>
        <v>2.2264605886548559</v>
      </c>
    </row>
    <row r="317" spans="1:10">
      <c r="A317">
        <f t="shared" si="23"/>
        <v>2161</v>
      </c>
      <c r="G317" s="3">
        <f>carboncycle!L417</f>
        <v>913.24997094682772</v>
      </c>
      <c r="H317" s="3">
        <f t="shared" si="20"/>
        <v>6.4212761686479292</v>
      </c>
      <c r="I317" s="3">
        <f t="shared" si="22"/>
        <v>5.7106765345525039</v>
      </c>
      <c r="J317" s="3">
        <f t="shared" si="21"/>
        <v>2.2461513380867619</v>
      </c>
    </row>
    <row r="318" spans="1:10">
      <c r="A318">
        <f t="shared" si="23"/>
        <v>2162</v>
      </c>
      <c r="G318" s="3">
        <f>carboncycle!L418</f>
        <v>914.12891338903557</v>
      </c>
      <c r="H318" s="3">
        <f t="shared" si="20"/>
        <v>6.4264227121138129</v>
      </c>
      <c r="I318" s="3">
        <f t="shared" si="22"/>
        <v>5.7279296361778673</v>
      </c>
      <c r="J318" s="3">
        <f t="shared" si="21"/>
        <v>2.2658298412026872</v>
      </c>
    </row>
    <row r="319" spans="1:10">
      <c r="A319">
        <f t="shared" si="23"/>
        <v>2163</v>
      </c>
      <c r="G319" s="3">
        <f>carboncycle!L419</f>
        <v>914.97007764573925</v>
      </c>
      <c r="H319" s="3">
        <f t="shared" si="20"/>
        <v>6.4313434180052624</v>
      </c>
      <c r="I319" s="3">
        <f t="shared" si="22"/>
        <v>5.7449036861808898</v>
      </c>
      <c r="J319" s="3">
        <f t="shared" si="21"/>
        <v>2.2854945680381462</v>
      </c>
    </row>
    <row r="320" spans="1:10">
      <c r="A320">
        <f t="shared" si="23"/>
        <v>2164</v>
      </c>
      <c r="G320" s="3">
        <f>carboncycle!L420</f>
        <v>915.77408185167963</v>
      </c>
      <c r="H320" s="3">
        <f t="shared" si="20"/>
        <v>6.436042515643785</v>
      </c>
      <c r="I320" s="3">
        <f t="shared" si="22"/>
        <v>5.7616012680500166</v>
      </c>
      <c r="J320" s="3">
        <f t="shared" si="21"/>
        <v>2.305144011829197</v>
      </c>
    </row>
    <row r="321" spans="1:10">
      <c r="A321">
        <f t="shared" si="23"/>
        <v>2165</v>
      </c>
      <c r="G321" s="3">
        <f>carboncycle!L421</f>
        <v>916.54154214750804</v>
      </c>
      <c r="H321" s="3">
        <f t="shared" si="20"/>
        <v>6.4405241811047009</v>
      </c>
      <c r="I321" s="3">
        <f t="shared" si="22"/>
        <v>5.7780249917774897</v>
      </c>
      <c r="J321" s="3">
        <f t="shared" si="21"/>
        <v>2.3247766890445312</v>
      </c>
    </row>
    <row r="322" spans="1:10">
      <c r="A322">
        <f t="shared" si="23"/>
        <v>2166</v>
      </c>
      <c r="G322" s="3">
        <f>carboncycle!L422</f>
        <v>917.27307228634493</v>
      </c>
      <c r="H322" s="3">
        <f t="shared" si="20"/>
        <v>6.4447925367166246</v>
      </c>
      <c r="I322" s="3">
        <f t="shared" si="22"/>
        <v>5.7941774915759066</v>
      </c>
      <c r="J322" s="3">
        <f t="shared" si="21"/>
        <v>2.3443911394040544</v>
      </c>
    </row>
    <row r="323" spans="1:10">
      <c r="A323">
        <f t="shared" si="23"/>
        <v>2167</v>
      </c>
      <c r="G323" s="3">
        <f>carboncycle!L423</f>
        <v>917.96928325966121</v>
      </c>
      <c r="H323" s="3">
        <f t="shared" si="20"/>
        <v>6.4488516506256541</v>
      </c>
      <c r="I323" s="3">
        <f t="shared" si="22"/>
        <v>5.8100614236574035</v>
      </c>
      <c r="J323" s="3">
        <f t="shared" si="21"/>
        <v>2.3639859258843905</v>
      </c>
    </row>
    <row r="324" spans="1:10">
      <c r="A324">
        <f t="shared" si="23"/>
        <v>2168</v>
      </c>
      <c r="G324" s="3">
        <f>carboncycle!L424</f>
        <v>918.6307829421437</v>
      </c>
      <c r="H324" s="3">
        <f t="shared" si="20"/>
        <v>6.4527055364219619</v>
      </c>
      <c r="I324" s="3">
        <f t="shared" si="22"/>
        <v>5.8256794640751437</v>
      </c>
      <c r="J324" s="3">
        <f t="shared" si="21"/>
        <v>2.3835596347117414</v>
      </c>
    </row>
    <row r="325" spans="1:10">
      <c r="A325">
        <f t="shared" si="23"/>
        <v>2169</v>
      </c>
      <c r="G325" s="3">
        <f>carboncycle!L425</f>
        <v>919.25817575517556</v>
      </c>
      <c r="H325" s="3">
        <f t="shared" si="20"/>
        <v>6.4563581528264704</v>
      </c>
      <c r="I325" s="3">
        <f t="shared" si="22"/>
        <v>5.8410343066267192</v>
      </c>
      <c r="J325" s="3">
        <f t="shared" si="21"/>
        <v>2.4031108753425254</v>
      </c>
    </row>
    <row r="326" spans="1:10">
      <c r="A326">
        <f t="shared" si="23"/>
        <v>2170</v>
      </c>
      <c r="G326" s="3">
        <f>carboncycle!L426</f>
        <v>919.85206234855514</v>
      </c>
      <c r="H326" s="3">
        <f t="shared" si="20"/>
        <v>6.45981340343537</v>
      </c>
      <c r="I326" s="3">
        <f t="shared" si="22"/>
        <v>5.8561286608190457</v>
      </c>
      <c r="J326" s="3">
        <f t="shared" si="21"/>
        <v>2.4226382804322197</v>
      </c>
    </row>
    <row r="327" spans="1:10">
      <c r="A327">
        <f t="shared" si="23"/>
        <v>2171</v>
      </c>
      <c r="G327" s="3">
        <f>carboncycle!L427</f>
        <v>920.41303930005495</v>
      </c>
      <c r="H327" s="3">
        <f t="shared" ref="H327:H390" si="24">H$3*LN(G327/G$3)</f>
        <v>6.4630751365202368</v>
      </c>
      <c r="I327" s="3">
        <f t="shared" si="22"/>
        <v>5.8709652498942617</v>
      </c>
      <c r="J327" s="3">
        <f t="shared" ref="J327:J390" si="25">J326+J$3*(I326-J326)</f>
        <v>2.4421405057928167</v>
      </c>
    </row>
    <row r="328" spans="1:10">
      <c r="A328">
        <f t="shared" si="23"/>
        <v>2172</v>
      </c>
      <c r="G328" s="3">
        <f>carboncycle!L428</f>
        <v>920.94169883241534</v>
      </c>
      <c r="H328" s="3">
        <f t="shared" si="24"/>
        <v>6.4661471448815471</v>
      </c>
      <c r="I328" s="3">
        <f t="shared" ref="I328:I391" si="26">I327+I$3*(I$4*H328-I327)+I$5*(J327-I327)</f>
        <v>5.8855468089161205</v>
      </c>
      <c r="J328" s="3">
        <f t="shared" si="25"/>
        <v>2.4616162303393128</v>
      </c>
    </row>
    <row r="329" spans="1:10">
      <c r="A329">
        <f t="shared" si="23"/>
        <v>2173</v>
      </c>
      <c r="G329" s="3">
        <f>carboncycle!L429</f>
        <v>921.43862854735096</v>
      </c>
      <c r="H329" s="3">
        <f t="shared" si="24"/>
        <v>6.4690331657534212</v>
      </c>
      <c r="I329" s="3">
        <f t="shared" si="26"/>
        <v>5.8998760829162844</v>
      </c>
      <c r="J329" s="3">
        <f t="shared" si="25"/>
        <v>2.4810641560256292</v>
      </c>
    </row>
    <row r="330" spans="1:10">
      <c r="A330">
        <f t="shared" si="23"/>
        <v>2174</v>
      </c>
      <c r="G330" s="3">
        <f>carboncycle!L430</f>
        <v>921.9044111761433</v>
      </c>
      <c r="H330" s="3">
        <f t="shared" si="24"/>
        <v>6.4717368807574926</v>
      </c>
      <c r="I330" s="3">
        <f t="shared" si="26"/>
        <v>5.913955825099932</v>
      </c>
      <c r="J330" s="3">
        <f t="shared" si="25"/>
        <v>2.5004830077703684</v>
      </c>
    </row>
    <row r="331" spans="1:10">
      <c r="A331">
        <f t="shared" si="23"/>
        <v>2175</v>
      </c>
      <c r="G331" s="3">
        <f>carboncycle!L431</f>
        <v>922.33962434637817</v>
      </c>
      <c r="H331" s="3">
        <f t="shared" si="24"/>
        <v>6.4742619159037433</v>
      </c>
      <c r="I331" s="3">
        <f t="shared" si="26"/>
        <v>5.9277887951100192</v>
      </c>
      <c r="J331" s="3">
        <f t="shared" si="25"/>
        <v>2.5198715333728003</v>
      </c>
    </row>
    <row r="332" spans="1:10">
      <c r="A332">
        <f t="shared" si="23"/>
        <v>2176</v>
      </c>
      <c r="G332" s="3">
        <f>carboncycle!L432</f>
        <v>922.74484036438741</v>
      </c>
      <c r="H332" s="3">
        <f t="shared" si="24"/>
        <v>6.4766118416363234</v>
      </c>
      <c r="I332" s="3">
        <f t="shared" si="26"/>
        <v>5.941377757349513</v>
      </c>
      <c r="J332" s="3">
        <f t="shared" si="25"/>
        <v>2.5392285034194679</v>
      </c>
    </row>
    <row r="333" spans="1:10">
      <c r="A333">
        <f t="shared" si="23"/>
        <v>2177</v>
      </c>
      <c r="G333" s="3">
        <f>carboncycle!L433</f>
        <v>923.12062601294372</v>
      </c>
      <c r="H333" s="3">
        <f t="shared" si="24"/>
        <v>6.4787901729222943</v>
      </c>
      <c r="I333" s="3">
        <f t="shared" si="26"/>
        <v>5.9547254793608779</v>
      </c>
      <c r="J333" s="3">
        <f t="shared" si="25"/>
        <v>2.5585527111817905</v>
      </c>
    </row>
    <row r="334" spans="1:10">
      <c r="A334">
        <f t="shared" si="23"/>
        <v>2178</v>
      </c>
      <c r="G334" s="3">
        <f>carboncycle!L434</f>
        <v>923.46754236375182</v>
      </c>
      <c r="H334" s="3">
        <f t="shared" si="24"/>
        <v>6.4808003693813028</v>
      </c>
      <c r="I334" s="3">
        <f t="shared" si="26"/>
        <v>5.9678347302620649</v>
      </c>
      <c r="J334" s="3">
        <f t="shared" si="25"/>
        <v>2.5778429725050476</v>
      </c>
    </row>
    <row r="335" spans="1:10">
      <c r="A335">
        <f t="shared" si="23"/>
        <v>2179</v>
      </c>
      <c r="G335" s="3">
        <f>carboncycle!L435</f>
        <v>923.786144604284</v>
      </c>
      <c r="H335" s="3">
        <f t="shared" si="24"/>
        <v>6.4826458354542886</v>
      </c>
      <c r="I335" s="3">
        <f t="shared" si="26"/>
        <v>5.9807082792382271</v>
      </c>
      <c r="J335" s="3">
        <f t="shared" si="25"/>
        <v>2.5970981256891075</v>
      </c>
    </row>
    <row r="336" spans="1:10">
      <c r="A336">
        <f t="shared" si="23"/>
        <v>2180</v>
      </c>
      <c r="G336" s="3">
        <f>carboncycle!L436</f>
        <v>924.07698187849815</v>
      </c>
      <c r="H336" s="3">
        <f t="shared" si="24"/>
        <v>6.4843299206092926</v>
      </c>
      <c r="I336" s="3">
        <f t="shared" si="26"/>
        <v>5.9933488940883475</v>
      </c>
      <c r="J336" s="3">
        <f t="shared" si="25"/>
        <v>2.6163170313612665</v>
      </c>
    </row>
    <row r="337" spans="1:10">
      <c r="A337">
        <f t="shared" si="23"/>
        <v>2181</v>
      </c>
      <c r="G337" s="3">
        <f>carboncycle!L437</f>
        <v>924.3405971409793</v>
      </c>
      <c r="H337" s="3">
        <f t="shared" si="24"/>
        <v>6.485855919582515</v>
      </c>
      <c r="I337" s="3">
        <f t="shared" si="26"/>
        <v>6.0057593398259552</v>
      </c>
      <c r="J337" s="3">
        <f t="shared" si="25"/>
        <v>2.6354985723415565</v>
      </c>
    </row>
    <row r="338" spans="1:10">
      <c r="A338">
        <f t="shared" si="23"/>
        <v>2182</v>
      </c>
      <c r="G338" s="3">
        <f>carboncycle!L438</f>
        <v>924.57752702404809</v>
      </c>
      <c r="H338" s="3">
        <f t="shared" si="24"/>
        <v>6.4872270726528312</v>
      </c>
      <c r="I338" s="3">
        <f t="shared" si="26"/>
        <v>6.0179423773330649</v>
      </c>
      <c r="J338" s="3">
        <f t="shared" si="25"/>
        <v>2.6546416535008679</v>
      </c>
    </row>
    <row r="339" spans="1:10">
      <c r="A339">
        <f t="shared" si="23"/>
        <v>2183</v>
      </c>
      <c r="G339" s="3">
        <f>carboncycle!L439</f>
        <v>924.78830171737684</v>
      </c>
      <c r="H339" s="3">
        <f t="shared" si="24"/>
        <v>6.4884465659479567</v>
      </c>
      <c r="I339" s="3">
        <f t="shared" si="26"/>
        <v>6.0299007620664735</v>
      </c>
      <c r="J339" s="3">
        <f t="shared" si="25"/>
        <v>2.6737452016122347</v>
      </c>
    </row>
    <row r="340" spans="1:10">
      <c r="A340">
        <f t="shared" si="23"/>
        <v>2184</v>
      </c>
      <c r="G340" s="3">
        <f>carboncycle!L440</f>
        <v>924.97344485965971</v>
      </c>
      <c r="H340" s="3">
        <f t="shared" si="24"/>
        <v>6.4895175317805602</v>
      </c>
      <c r="I340" s="3">
        <f t="shared" si="26"/>
        <v>6.0416372428155016</v>
      </c>
      <c r="J340" s="3">
        <f t="shared" si="25"/>
        <v>2.6928081651956148</v>
      </c>
    </row>
    <row r="341" spans="1:10">
      <c r="A341">
        <f t="shared" si="23"/>
        <v>2185</v>
      </c>
      <c r="G341" s="3">
        <f>carboncycle!L441</f>
        <v>925.13347344188344</v>
      </c>
      <c r="H341" s="3">
        <f t="shared" si="24"/>
        <v>6.4904430490126321</v>
      </c>
      <c r="I341" s="3">
        <f t="shared" si="26"/>
        <v>6.053154560510289</v>
      </c>
      <c r="J341" s="3">
        <f t="shared" si="25"/>
        <v>2.7118295143564959</v>
      </c>
    </row>
    <row r="342" spans="1:10">
      <c r="A342">
        <f t="shared" si="23"/>
        <v>2186</v>
      </c>
      <c r="G342" s="3">
        <f>carboncycle!L442</f>
        <v>925.26889772175571</v>
      </c>
      <c r="H342" s="3">
        <f t="shared" si="24"/>
        <v>6.4912261434464718</v>
      </c>
      <c r="I342" s="3">
        <f t="shared" si="26"/>
        <v>6.0644554470796903</v>
      </c>
      <c r="J342" s="3">
        <f t="shared" si="25"/>
        <v>2.7308082406186496</v>
      </c>
    </row>
    <row r="343" spans="1:10">
      <c r="A343">
        <f t="shared" si="23"/>
        <v>2187</v>
      </c>
      <c r="G343" s="3">
        <f>carboncycle!L443</f>
        <v>925.38022114884075</v>
      </c>
      <c r="H343" s="3">
        <f t="shared" si="24"/>
        <v>6.4918697882406677</v>
      </c>
      <c r="I343" s="3">
        <f t="shared" si="26"/>
        <v>6.0755426243578441</v>
      </c>
      <c r="J343" s="3">
        <f t="shared" si="25"/>
        <v>2.7497433567513481</v>
      </c>
    </row>
    <row r="344" spans="1:10">
      <c r="A344">
        <f t="shared" si="23"/>
        <v>2188</v>
      </c>
      <c r="G344" s="3">
        <f>carboncycle!L444</f>
        <v>925.46794029997329</v>
      </c>
      <c r="H344" s="3">
        <f t="shared" si="24"/>
        <v>6.4923769043495803</v>
      </c>
      <c r="I344" s="3">
        <f t="shared" si="26"/>
        <v>6.0864188030384518</v>
      </c>
      <c r="J344" s="3">
        <f t="shared" si="25"/>
        <v>2.7686338965913531</v>
      </c>
    </row>
    <row r="345" spans="1:10">
      <c r="A345">
        <f t="shared" si="23"/>
        <v>2189</v>
      </c>
      <c r="G345" s="3">
        <f>carboncycle!L445</f>
        <v>925.532544824512</v>
      </c>
      <c r="H345" s="3">
        <f t="shared" si="24"/>
        <v>6.4927503609847363</v>
      </c>
      <c r="I345" s="3">
        <f t="shared" si="26"/>
        <v>6.0970866816758003</v>
      </c>
      <c r="J345" s="3">
        <f t="shared" si="25"/>
        <v>2.7874789148599728</v>
      </c>
    </row>
    <row r="346" spans="1:10">
      <c r="A346">
        <f t="shared" si="23"/>
        <v>2190</v>
      </c>
      <c r="G346" s="3">
        <f>carboncycle!L446</f>
        <v>925.57451739901285</v>
      </c>
      <c r="H346" s="3">
        <f t="shared" si="24"/>
        <v>6.4929929760967422</v>
      </c>
      <c r="I346" s="3">
        <f t="shared" si="26"/>
        <v>6.1075489457315566</v>
      </c>
      <c r="J346" s="3">
        <f t="shared" si="25"/>
        <v>2.8062774869754867</v>
      </c>
    </row>
    <row r="347" spans="1:10">
      <c r="A347">
        <f t="shared" si="23"/>
        <v>2191</v>
      </c>
      <c r="G347" s="3">
        <f>carboncycle!L447</f>
        <v>925.59433369090175</v>
      </c>
      <c r="H347" s="3">
        <f t="shared" si="24"/>
        <v>6.4931075168762566</v>
      </c>
      <c r="I347" s="3">
        <f t="shared" si="26"/>
        <v>6.1178082666663531</v>
      </c>
      <c r="J347" s="3">
        <f t="shared" si="25"/>
        <v>2.8250287088612214</v>
      </c>
    </row>
    <row r="348" spans="1:10">
      <c r="A348">
        <f t="shared" si="23"/>
        <v>2192</v>
      </c>
      <c r="G348" s="3">
        <f>carboncycle!L448</f>
        <v>925.59246233073884</v>
      </c>
      <c r="H348" s="3">
        <f t="shared" si="24"/>
        <v>6.4930967002726678</v>
      </c>
      <c r="I348" s="3">
        <f t="shared" si="26"/>
        <v>6.1278673010751605</v>
      </c>
      <c r="J348" s="3">
        <f t="shared" si="25"/>
        <v>2.8437316967495545</v>
      </c>
    </row>
    <row r="349" spans="1:10">
      <c r="A349">
        <f t="shared" si="23"/>
        <v>2193</v>
      </c>
      <c r="G349" s="3">
        <f>carboncycle!L449</f>
        <v>925.56936489266911</v>
      </c>
      <c r="H349" s="3">
        <f t="shared" si="24"/>
        <v>6.4929631935291061</v>
      </c>
      <c r="I349" s="3">
        <f t="shared" si="26"/>
        <v>6.1377286898654786</v>
      </c>
      <c r="J349" s="3">
        <f t="shared" si="25"/>
        <v>2.862385586982124</v>
      </c>
    </row>
    <row r="350" spans="1:10">
      <c r="A350">
        <f t="shared" si="23"/>
        <v>2194</v>
      </c>
      <c r="G350" s="3">
        <f>carboncycle!L450</f>
        <v>925.52549588266845</v>
      </c>
      <c r="H350" s="3">
        <f t="shared" si="24"/>
        <v>6.4927096147325551</v>
      </c>
      <c r="I350" s="3">
        <f t="shared" si="26"/>
        <v>6.1473950574773255</v>
      </c>
      <c r="J350" s="3">
        <f t="shared" si="25"/>
        <v>2.8809895358065014</v>
      </c>
    </row>
    <row r="351" spans="1:10">
      <c r="A351">
        <f t="shared" si="23"/>
        <v>2195</v>
      </c>
      <c r="G351" s="3">
        <f>carboncycle!L451</f>
        <v>925.46130273419988</v>
      </c>
      <c r="H351" s="3">
        <f t="shared" si="24"/>
        <v>6.4923385333777874</v>
      </c>
      <c r="I351" s="3">
        <f t="shared" si="26"/>
        <v>6.1568690111440452</v>
      </c>
      <c r="J351" s="3">
        <f t="shared" si="25"/>
        <v>2.8995427191695917</v>
      </c>
    </row>
    <row r="352" spans="1:10">
      <c r="A352">
        <f t="shared" si="23"/>
        <v>2196</v>
      </c>
      <c r="G352" s="3">
        <f>carboncycle!L452</f>
        <v>925.37722581090168</v>
      </c>
      <c r="H352" s="3">
        <f t="shared" si="24"/>
        <v>6.4918524709439032</v>
      </c>
      <c r="I352" s="3">
        <f t="shared" si="26"/>
        <v>6.166153140192919</v>
      </c>
      <c r="J352" s="3">
        <f t="shared" si="25"/>
        <v>2.9180443325080065</v>
      </c>
    </row>
    <row r="353" spans="1:10">
      <c r="A353">
        <f t="shared" si="23"/>
        <v>2197</v>
      </c>
      <c r="G353" s="3">
        <f>carboncycle!L453</f>
        <v>925.27369841594293</v>
      </c>
      <c r="H353" s="3">
        <f t="shared" si="24"/>
        <v>6.4912539014823629</v>
      </c>
      <c r="I353" s="3">
        <f t="shared" si="26"/>
        <v>6.1752500153846004</v>
      </c>
      <c r="J353" s="3">
        <f t="shared" si="25"/>
        <v>2.9364935905356568</v>
      </c>
    </row>
    <row r="354" spans="1:10">
      <c r="A354">
        <f t="shared" si="23"/>
        <v>2198</v>
      </c>
      <c r="G354" s="3">
        <f>carboncycle!L454</f>
        <v>925.1511468076875</v>
      </c>
      <c r="H354" s="3">
        <f t="shared" si="24"/>
        <v>6.4905452522153402</v>
      </c>
      <c r="I354" s="3">
        <f t="shared" si="26"/>
        <v>6.1841621882903537</v>
      </c>
      <c r="J354" s="3">
        <f t="shared" si="25"/>
        <v>2.954889727028799</v>
      </c>
    </row>
    <row r="355" spans="1:10">
      <c r="A355">
        <f t="shared" si="23"/>
        <v>2199</v>
      </c>
      <c r="G355" s="3">
        <f>carboncycle!L455</f>
        <v>925.00999022132089</v>
      </c>
      <c r="H355" s="3">
        <f t="shared" si="24"/>
        <v>6.4897289041433659</v>
      </c>
      <c r="I355" s="3">
        <f t="shared" si="26"/>
        <v>6.1928921907061323</v>
      </c>
      <c r="J355" s="3">
        <f t="shared" si="25"/>
        <v>2.9732319946087649</v>
      </c>
    </row>
    <row r="356" spans="1:10">
      <c r="A356">
        <f t="shared" si="23"/>
        <v>2200</v>
      </c>
      <c r="G356" s="3">
        <f>carboncycle!L456</f>
        <v>924.85064089609693</v>
      </c>
      <c r="H356" s="3">
        <f t="shared" si="24"/>
        <v>6.4888071926611977</v>
      </c>
      <c r="I356" s="3">
        <f t="shared" si="26"/>
        <v>6.2014425341024753</v>
      </c>
      <c r="J356" s="3">
        <f t="shared" si="25"/>
        <v>2.9915196645225981</v>
      </c>
    </row>
    <row r="357" spans="1:10">
      <c r="A357">
        <f t="shared" si="23"/>
        <v>2201</v>
      </c>
      <c r="G357" s="3">
        <f>carboncycle!L457</f>
        <v>924.67350410788242</v>
      </c>
      <c r="H357" s="3">
        <f t="shared" si="24"/>
        <v>6.4877824081809239</v>
      </c>
      <c r="I357" s="3">
        <f t="shared" si="26"/>
        <v>6.2098157091092689</v>
      </c>
      <c r="J357" s="3">
        <f t="shared" si="25"/>
        <v>3.0097520264218116</v>
      </c>
    </row>
    <row r="358" spans="1:10">
      <c r="A358">
        <f t="shared" si="23"/>
        <v>2202</v>
      </c>
      <c r="G358" s="3">
        <f>carboncycle!L458</f>
        <v>924.47897820667595</v>
      </c>
      <c r="H358" s="3">
        <f t="shared" si="24"/>
        <v>6.4866567967613715</v>
      </c>
      <c r="I358" s="3">
        <f t="shared" si="26"/>
        <v>6.2180141850343702</v>
      </c>
      <c r="J358" s="3">
        <f t="shared" si="25"/>
        <v>3.0279283881394763</v>
      </c>
    </row>
    <row r="359" spans="1:10">
      <c r="A359">
        <f t="shared" si="23"/>
        <v>2203</v>
      </c>
      <c r="G359" s="3">
        <f>carboncycle!L459</f>
        <v>924.26745465879446</v>
      </c>
      <c r="H359" s="3">
        <f t="shared" si="24"/>
        <v>6.4854325607428596</v>
      </c>
      <c r="I359" s="3">
        <f t="shared" si="26"/>
        <v>6.2260404094151367</v>
      </c>
      <c r="J359" s="3">
        <f t="shared" si="25"/>
        <v>3.0460480754658392</v>
      </c>
    </row>
    <row r="360" spans="1:10">
      <c r="A360">
        <f t="shared" si="23"/>
        <v>2204</v>
      </c>
      <c r="G360" s="3">
        <f>carboncycle!L460</f>
        <v>924.03931809342976</v>
      </c>
      <c r="H360" s="3">
        <f t="shared" si="24"/>
        <v>6.4841118593864708</v>
      </c>
      <c r="I360" s="3">
        <f t="shared" si="26"/>
        <v>6.2338968076018855</v>
      </c>
      <c r="J360" s="3">
        <f t="shared" si="25"/>
        <v>3.0641104319226713</v>
      </c>
    </row>
    <row r="361" spans="1:10">
      <c r="A361">
        <f t="shared" si="23"/>
        <v>2205</v>
      </c>
      <c r="G361" s="3">
        <f>carboncycle!L461</f>
        <v>923.79494635328399</v>
      </c>
      <c r="H361" s="3">
        <f t="shared" si="24"/>
        <v>6.4826968095169484</v>
      </c>
      <c r="I361" s="3">
        <f t="shared" si="26"/>
        <v>6.2415857823723444</v>
      </c>
      <c r="J361" s="3">
        <f t="shared" si="25"/>
        <v>3.082114818536529</v>
      </c>
    </row>
    <row r="362" spans="1:10">
      <c r="A362">
        <f t="shared" si="23"/>
        <v>2206</v>
      </c>
      <c r="G362" s="3">
        <f>carboncycle!L462</f>
        <v>923.53471054900706</v>
      </c>
      <c r="H362" s="3">
        <f t="shared" si="24"/>
        <v>6.4811894861684713</v>
      </c>
      <c r="I362" s="3">
        <f t="shared" si="26"/>
        <v>6.2491097135761278</v>
      </c>
      <c r="J362" s="3">
        <f t="shared" si="25"/>
        <v>3.1000606136111166</v>
      </c>
    </row>
    <row r="363" spans="1:10">
      <c r="A363">
        <f t="shared" si="23"/>
        <v>2207</v>
      </c>
      <c r="G363" s="3">
        <f>carboncycle!L463</f>
        <v>923.25897511716664</v>
      </c>
      <c r="H363" s="3">
        <f t="shared" si="24"/>
        <v>6.479591923232495</v>
      </c>
      <c r="I363" s="3">
        <f t="shared" si="26"/>
        <v>6.25647095780832</v>
      </c>
      <c r="J363" s="3">
        <f t="shared" si="25"/>
        <v>3.117947212498918</v>
      </c>
    </row>
    <row r="364" spans="1:10">
      <c r="A364">
        <f t="shared" si="23"/>
        <v>2208</v>
      </c>
      <c r="G364" s="3">
        <f>carboncycle!L464</f>
        <v>922.96809788149062</v>
      </c>
      <c r="H364" s="3">
        <f t="shared" si="24"/>
        <v>6.4779061141069532</v>
      </c>
      <c r="I364" s="3">
        <f t="shared" si="26"/>
        <v>6.2636718481112315</v>
      </c>
      <c r="J364" s="3">
        <f t="shared" si="25"/>
        <v>3.1357740273722756</v>
      </c>
    </row>
    <row r="365" spans="1:10">
      <c r="A365">
        <f t="shared" si="23"/>
        <v>2209</v>
      </c>
      <c r="G365" s="3">
        <f>carboncycle!L465</f>
        <v>922.66243011713357</v>
      </c>
      <c r="H365" s="3">
        <f t="shared" si="24"/>
        <v>6.4761340123461135</v>
      </c>
      <c r="I365" s="3">
        <f t="shared" si="26"/>
        <v>6.2707146937034084</v>
      </c>
      <c r="J365" s="3">
        <f t="shared" si="25"/>
        <v>3.1535404869940731</v>
      </c>
    </row>
    <row r="366" spans="1:10">
      <c r="A366">
        <f t="shared" si="23"/>
        <v>2210</v>
      </c>
      <c r="G366" s="3">
        <f>carboncycle!L466</f>
        <v>922.34231661772606</v>
      </c>
      <c r="H366" s="3">
        <f t="shared" si="24"/>
        <v>6.4742775323104436</v>
      </c>
      <c r="I366" s="3">
        <f t="shared" si="26"/>
        <v>6.2776017797350114</v>
      </c>
      <c r="J366" s="3">
        <f t="shared" si="25"/>
        <v>3.1712460364881823</v>
      </c>
    </row>
    <row r="367" spans="1:10">
      <c r="A367">
        <f t="shared" si="23"/>
        <v>2211</v>
      </c>
      <c r="G367" s="3">
        <f>carboncycle!L467</f>
        <v>922.00809576497795</v>
      </c>
      <c r="H367" s="3">
        <f t="shared" si="24"/>
        <v>6.4723385498158263</v>
      </c>
      <c r="I367" s="3">
        <f t="shared" si="26"/>
        <v>6.2843353670686559</v>
      </c>
      <c r="J367" s="3">
        <f t="shared" si="25"/>
        <v>3.1888901371098242</v>
      </c>
    </row>
    <row r="368" spans="1:10">
      <c r="A368">
        <f t="shared" si="23"/>
        <v>2212</v>
      </c>
      <c r="G368" s="3">
        <f>carboncycle!L468</f>
        <v>921.66009960061297</v>
      </c>
      <c r="H368" s="3">
        <f t="shared" si="24"/>
        <v>6.4703189027815675</v>
      </c>
      <c r="I368" s="3">
        <f t="shared" si="26"/>
        <v>6.2909176920848449</v>
      </c>
      <c r="J368" s="3">
        <f t="shared" si="25"/>
        <v>3.2064722660159903</v>
      </c>
    </row>
    <row r="369" spans="1:10">
      <c r="A369">
        <f t="shared" si="23"/>
        <v>2213</v>
      </c>
      <c r="G369" s="3">
        <f>carboncycle!L469</f>
        <v>921.29865390042073</v>
      </c>
      <c r="H369" s="3">
        <f t="shared" si="24"/>
        <v>6.4682203918765921</v>
      </c>
      <c r="I369" s="3">
        <f t="shared" si="26"/>
        <v>6.2973509665111367</v>
      </c>
      <c r="J369" s="3">
        <f t="shared" si="25"/>
        <v>3.2239919160360615</v>
      </c>
    </row>
    <row r="370" spans="1:10">
      <c r="A370">
        <f t="shared" si="23"/>
        <v>2214</v>
      </c>
      <c r="G370" s="3">
        <f>carboncycle!L470</f>
        <v>920.92407825022849</v>
      </c>
      <c r="H370" s="3">
        <f t="shared" si="24"/>
        <v>6.4660447811633253</v>
      </c>
      <c r="I370" s="3">
        <f t="shared" si="26"/>
        <v>6.3036373772741809</v>
      </c>
      <c r="J370" s="3">
        <f t="shared" si="25"/>
        <v>3.2414485954427601</v>
      </c>
    </row>
    <row r="371" spans="1:10">
      <c r="A371">
        <f t="shared" ref="A371:A434" si="27">1+A370</f>
        <v>2215</v>
      </c>
      <c r="G371" s="3">
        <f>carboncycle!L471</f>
        <v>920.53668612359195</v>
      </c>
      <c r="H371" s="3">
        <f t="shared" si="24"/>
        <v>6.4637937987387453</v>
      </c>
      <c r="I371" s="3">
        <f t="shared" si="26"/>
        <v>6.309779086373811</v>
      </c>
      <c r="J371" s="3">
        <f t="shared" si="25"/>
        <v>3.2588418277235625</v>
      </c>
    </row>
    <row r="372" spans="1:10">
      <c r="A372">
        <f t="shared" si="27"/>
        <v>2216</v>
      </c>
      <c r="G372" s="3">
        <f>carboncycle!L472</f>
        <v>920.13678496102386</v>
      </c>
      <c r="H372" s="3">
        <f t="shared" si="24"/>
        <v>6.4614691373721209</v>
      </c>
      <c r="I372" s="3">
        <f t="shared" si="26"/>
        <v>6.3157782307783483</v>
      </c>
      <c r="J372" s="3">
        <f t="shared" si="25"/>
        <v>3.2761711513526959</v>
      </c>
    </row>
    <row r="373" spans="1:10">
      <c r="A373">
        <f t="shared" si="27"/>
        <v>2217</v>
      </c>
      <c r="G373" s="3">
        <f>carboncycle!L473</f>
        <v>919.72467625058039</v>
      </c>
      <c r="H373" s="3">
        <f t="shared" si="24"/>
        <v>6.4590724551389993</v>
      </c>
      <c r="I373" s="3">
        <f t="shared" si="26"/>
        <v>6.3216369223403301</v>
      </c>
      <c r="J373" s="3">
        <f t="shared" si="25"/>
        <v>3.2934361195638338</v>
      </c>
    </row>
    <row r="374" spans="1:10">
      <c r="A374">
        <f t="shared" si="27"/>
        <v>2218</v>
      </c>
      <c r="G374" s="3">
        <f>carboncycle!L474</f>
        <v>919.30065560963806</v>
      </c>
      <c r="H374" s="3">
        <f t="shared" si="24"/>
        <v>6.4566053760510282</v>
      </c>
      <c r="I374" s="3">
        <f t="shared" si="26"/>
        <v>6.3273572477318618</v>
      </c>
      <c r="J374" s="3">
        <f t="shared" si="25"/>
        <v>3.3106363001236043</v>
      </c>
    </row>
    <row r="375" spans="1:10">
      <c r="A375">
        <f t="shared" si="27"/>
        <v>2219</v>
      </c>
      <c r="G375" s="3">
        <f>carboncycle!L475</f>
        <v>918.8650128677001</v>
      </c>
      <c r="H375" s="3">
        <f t="shared" si="24"/>
        <v>6.4540694906812011</v>
      </c>
      <c r="I375" s="3">
        <f t="shared" si="26"/>
        <v>6.3329412683988213</v>
      </c>
      <c r="J375" s="3">
        <f t="shared" si="25"/>
        <v>3.3277712751060191</v>
      </c>
    </row>
    <row r="376" spans="1:10">
      <c r="A376">
        <f t="shared" si="27"/>
        <v>2220</v>
      </c>
      <c r="G376" s="3">
        <f>carboncycle!L476</f>
        <v>918.41803215007701</v>
      </c>
      <c r="H376" s="3">
        <f t="shared" si="24"/>
        <v>6.451466356784171</v>
      </c>
      <c r="I376" s="3">
        <f t="shared" si="26"/>
        <v>6.33839102053315</v>
      </c>
      <c r="J376" s="3">
        <f t="shared" si="25"/>
        <v>3.3448406406679223</v>
      </c>
    </row>
    <row r="377" spans="1:10">
      <c r="A377">
        <f t="shared" si="27"/>
        <v>2221</v>
      </c>
      <c r="G377" s="3">
        <f>carboncycle!L477</f>
        <v>917.95999196229934</v>
      </c>
      <c r="H377" s="3">
        <f t="shared" si="24"/>
        <v>6.4487974999112909</v>
      </c>
      <c r="I377" s="3">
        <f t="shared" si="26"/>
        <v>6.3437085150624908</v>
      </c>
      <c r="J377" s="3">
        <f t="shared" si="25"/>
        <v>3.3618440068255566</v>
      </c>
    </row>
    <row r="378" spans="1:10">
      <c r="A378">
        <f t="shared" si="27"/>
        <v>2222</v>
      </c>
      <c r="G378" s="3">
        <f>carboncycle!L478</f>
        <v>917.49116527512069</v>
      </c>
      <c r="H378" s="3">
        <f t="shared" si="24"/>
        <v>6.4460644140200491</v>
      </c>
      <c r="I378" s="3">
        <f t="shared" si="26"/>
        <v>6.3488957376564485</v>
      </c>
      <c r="J378" s="3">
        <f t="shared" si="25"/>
        <v>3.3787809972323424</v>
      </c>
    </row>
    <row r="379" spans="1:10">
      <c r="A379">
        <f t="shared" si="27"/>
        <v>2223</v>
      </c>
      <c r="G379" s="3">
        <f>carboncycle!L479</f>
        <v>917.0118196099836</v>
      </c>
      <c r="H379" s="3">
        <f t="shared" si="24"/>
        <v>6.4432685620776144</v>
      </c>
      <c r="I379" s="3">
        <f t="shared" si="26"/>
        <v>6.3539546487487488</v>
      </c>
      <c r="J379" s="3">
        <f t="shared" si="25"/>
        <v>3.3956512489579511</v>
      </c>
    </row>
    <row r="380" spans="1:10">
      <c r="A380">
        <f t="shared" si="27"/>
        <v>2224</v>
      </c>
      <c r="G380" s="3">
        <f>carboncycle!L480</f>
        <v>916.5222171248231</v>
      </c>
      <c r="H380" s="3">
        <f t="shared" si="24"/>
        <v>6.4404113766582158</v>
      </c>
      <c r="I380" s="3">
        <f t="shared" si="26"/>
        <v>6.3588871835746108</v>
      </c>
      <c r="J380" s="3">
        <f t="shared" si="25"/>
        <v>3.412454412268763</v>
      </c>
    </row>
    <row r="381" spans="1:10">
      <c r="A381">
        <f t="shared" si="27"/>
        <v>2225</v>
      </c>
      <c r="G381" s="3">
        <f>carboncycle!L481</f>
        <v>916.02261470008875</v>
      </c>
      <c r="H381" s="3">
        <f t="shared" si="24"/>
        <v>6.4374942605340895</v>
      </c>
      <c r="I381" s="3">
        <f t="shared" si="26"/>
        <v>6.3636952522226462</v>
      </c>
      <c r="J381" s="3">
        <f t="shared" si="25"/>
        <v>3.4291901504097804</v>
      </c>
    </row>
    <row r="382" spans="1:10">
      <c r="A382">
        <f t="shared" si="27"/>
        <v>2226</v>
      </c>
      <c r="G382" s="3">
        <f>carboncycle!L482</f>
        <v>915.51326402488019</v>
      </c>
      <c r="H382" s="3">
        <f t="shared" si="24"/>
        <v>6.4345185872597952</v>
      </c>
      <c r="I382" s="3">
        <f t="shared" si="26"/>
        <v>6.3683807397006218</v>
      </c>
      <c r="J382" s="3">
        <f t="shared" si="25"/>
        <v>3.4458581393880774</v>
      </c>
    </row>
    <row r="383" spans="1:10">
      <c r="A383">
        <f t="shared" si="27"/>
        <v>2227</v>
      </c>
      <c r="G383" s="3">
        <f>carboncycle!L483</f>
        <v>914.99441168308522</v>
      </c>
      <c r="H383" s="3">
        <f t="shared" si="24"/>
        <v>6.4314857017496374</v>
      </c>
      <c r="I383" s="3">
        <f t="shared" si="26"/>
        <v>6.3729455060144407</v>
      </c>
      <c r="J383" s="3">
        <f t="shared" si="25"/>
        <v>3.4624580677578525</v>
      </c>
    </row>
    <row r="384" spans="1:10">
      <c r="A384">
        <f t="shared" si="27"/>
        <v>2228</v>
      </c>
      <c r="G384" s="3">
        <f>carboncycle!L484</f>
        <v>914.46629923942714</v>
      </c>
      <c r="H384" s="3">
        <f t="shared" si="24"/>
        <v>6.4283969208480505</v>
      </c>
      <c r="I384" s="3">
        <f t="shared" si="26"/>
        <v>6.3773913862597089</v>
      </c>
      <c r="J384" s="3">
        <f t="shared" si="25"/>
        <v>3.47898963640715</v>
      </c>
    </row>
    <row r="385" spans="1:10">
      <c r="A385">
        <f t="shared" si="27"/>
        <v>2229</v>
      </c>
      <c r="G385" s="3">
        <f>carboncycle!L485</f>
        <v>913.92916332532934</v>
      </c>
      <c r="H385" s="3">
        <f t="shared" si="24"/>
        <v>6.4252535338927341</v>
      </c>
      <c r="I385" s="3">
        <f t="shared" si="26"/>
        <v>6.3817201907252663</v>
      </c>
      <c r="J385" s="3">
        <f t="shared" si="25"/>
        <v>3.4954525583463125</v>
      </c>
    </row>
    <row r="386" spans="1:10">
      <c r="A386">
        <f t="shared" si="27"/>
        <v>2230</v>
      </c>
      <c r="G386" s="3">
        <f>carboncycle!L486</f>
        <v>913.38323572450611</v>
      </c>
      <c r="H386" s="3">
        <f t="shared" si="24"/>
        <v>6.4220568032704035</v>
      </c>
      <c r="I386" s="3">
        <f t="shared" si="26"/>
        <v>6.3859337050080951</v>
      </c>
      <c r="J386" s="3">
        <f t="shared" si="25"/>
        <v>3.5118465584982248</v>
      </c>
    </row>
    <row r="387" spans="1:10">
      <c r="A387">
        <f t="shared" si="27"/>
        <v>2231</v>
      </c>
      <c r="G387" s="3">
        <f>carboncycle!L487</f>
        <v>912.82874345820653</v>
      </c>
      <c r="H387" s="3">
        <f t="shared" si="24"/>
        <v>6.4188079649650147</v>
      </c>
      <c r="I387" s="3">
        <f t="shared" si="26"/>
        <v>6.390033690139008</v>
      </c>
      <c r="J387" s="3">
        <f t="shared" si="25"/>
        <v>3.5281713734904008</v>
      </c>
    </row>
    <row r="388" spans="1:10">
      <c r="A388">
        <f t="shared" si="27"/>
        <v>2232</v>
      </c>
      <c r="G388" s="3">
        <f>carboncycle!L488</f>
        <v>912.26590887002703</v>
      </c>
      <c r="H388" s="3">
        <f t="shared" si="24"/>
        <v>6.4155082290983003</v>
      </c>
      <c r="I388" s="3">
        <f t="shared" si="26"/>
        <v>6.3940218827185591</v>
      </c>
      <c r="J388" s="3">
        <f t="shared" si="25"/>
        <v>3.5444267514489649</v>
      </c>
    </row>
    <row r="389" spans="1:10">
      <c r="A389">
        <f t="shared" si="27"/>
        <v>2233</v>
      </c>
      <c r="G389" s="3">
        <f>carboncycle!L489</f>
        <v>911.69494971022993</v>
      </c>
      <c r="H389" s="3">
        <f t="shared" si="24"/>
        <v>6.4121587804625833</v>
      </c>
      <c r="I389" s="3">
        <f t="shared" si="26"/>
        <v>6.397899995062625</v>
      </c>
      <c r="J389" s="3">
        <f t="shared" si="25"/>
        <v>3.5606124517945763</v>
      </c>
    </row>
    <row r="390" spans="1:10">
      <c r="A390">
        <f t="shared" si="27"/>
        <v>2234</v>
      </c>
      <c r="G390" s="3">
        <f>carboncycle!L490</f>
        <v>911.11607921949792</v>
      </c>
      <c r="H390" s="3">
        <f t="shared" si="24"/>
        <v>6.4087607790456778</v>
      </c>
      <c r="I390" s="3">
        <f t="shared" si="26"/>
        <v>6.4016697153571096</v>
      </c>
      <c r="J390" s="3">
        <f t="shared" si="25"/>
        <v>3.5767282450403388</v>
      </c>
    </row>
    <row r="391" spans="1:10">
      <c r="A391">
        <f t="shared" si="27"/>
        <v>2235</v>
      </c>
      <c r="G391" s="3">
        <f>carboncycle!L491</f>
        <v>910.52950621206435</v>
      </c>
      <c r="H391" s="3">
        <f t="shared" ref="H391:H454" si="28">H$3*LN(G391/G$3)</f>
        <v>6.4053153605478892</v>
      </c>
      <c r="I391" s="3">
        <f t="shared" si="26"/>
        <v>6.4053327078212696</v>
      </c>
      <c r="J391" s="3">
        <f t="shared" ref="J391:J454" si="29">J390+J$3*(I390-J390)</f>
        <v>3.592773912591738</v>
      </c>
    </row>
    <row r="392" spans="1:10">
      <c r="A392">
        <f t="shared" si="27"/>
        <v>2236</v>
      </c>
      <c r="G392" s="3">
        <f>carboncycle!L492</f>
        <v>909.93543515816521</v>
      </c>
      <c r="H392" s="3">
        <f t="shared" si="28"/>
        <v>6.4018236368909784</v>
      </c>
      <c r="I392" s="3">
        <f t="shared" ref="I392:I455" si="30">I391+I$3*(I$4*H392-I391)+I$5*(J391-I391)</f>
        <v>6.4088906128791425</v>
      </c>
      <c r="J392" s="3">
        <f t="shared" si="29"/>
        <v>3.6087492465486415</v>
      </c>
    </row>
    <row r="393" spans="1:10">
      <c r="A393">
        <f t="shared" si="27"/>
        <v>2237</v>
      </c>
      <c r="G393" s="3">
        <f>carboncycle!L493</f>
        <v>909.33406626575697</v>
      </c>
      <c r="H393" s="3">
        <f t="shared" si="28"/>
        <v>6.3982866967190599</v>
      </c>
      <c r="I393" s="3">
        <f t="shared" si="30"/>
        <v>6.4123450473385928</v>
      </c>
      <c r="J393" s="3">
        <f t="shared" si="29"/>
        <v>3.6246540495093988</v>
      </c>
    </row>
    <row r="394" spans="1:10">
      <c r="A394">
        <f t="shared" si="27"/>
        <v>2238</v>
      </c>
      <c r="G394" s="3">
        <f>carboncycle!L494</f>
        <v>908.72559556145609</v>
      </c>
      <c r="H394" s="3">
        <f t="shared" si="28"/>
        <v>6.3947056058914002</v>
      </c>
      <c r="I394" s="3">
        <f t="shared" si="30"/>
        <v>6.4156976045775007</v>
      </c>
      <c r="J394" s="3">
        <f t="shared" si="29"/>
        <v>3.6404881343770685</v>
      </c>
    </row>
    <row r="395" spans="1:10">
      <c r="A395">
        <f t="shared" si="27"/>
        <v>2239</v>
      </c>
      <c r="G395" s="3">
        <f>carboncycle!L495</f>
        <v>908.11021497065349</v>
      </c>
      <c r="H395" s="3">
        <f t="shared" si="28"/>
        <v>6.3910814079670626</v>
      </c>
      <c r="I395" s="3">
        <f t="shared" si="30"/>
        <v>6.4189498547366366</v>
      </c>
      <c r="J395" s="3">
        <f t="shared" si="29"/>
        <v>3.656251324167807</v>
      </c>
    </row>
    <row r="396" spans="1:10">
      <c r="A396">
        <f t="shared" si="27"/>
        <v>2240</v>
      </c>
      <c r="G396" s="3">
        <f>carboncycle!L496</f>
        <v>907.48811239676616</v>
      </c>
      <c r="H396" s="3">
        <f t="shared" si="28"/>
        <v>6.3874151246814046</v>
      </c>
      <c r="I396" s="3">
        <f t="shared" si="30"/>
        <v>6.4221033449187761</v>
      </c>
      <c r="J396" s="3">
        <f t="shared" si="29"/>
        <v>3.6719434518214378</v>
      </c>
    </row>
    <row r="397" spans="1:10">
      <c r="A397">
        <f t="shared" si="27"/>
        <v>2241</v>
      </c>
      <c r="G397" s="3">
        <f>carboncycle!L497</f>
        <v>906.85947179958657</v>
      </c>
      <c r="H397" s="3">
        <f t="shared" si="28"/>
        <v>6.3837077564143856</v>
      </c>
      <c r="I397" s="3">
        <f t="shared" si="30"/>
        <v>6.4251595993936199</v>
      </c>
      <c r="J397" s="3">
        <f t="shared" si="29"/>
        <v>3.6875643600142305</v>
      </c>
    </row>
    <row r="398" spans="1:10">
      <c r="A398">
        <f t="shared" si="27"/>
        <v>2242</v>
      </c>
      <c r="G398" s="3">
        <f>carboncycle!L498</f>
        <v>906.22447327269992</v>
      </c>
      <c r="H398" s="3">
        <f t="shared" si="28"/>
        <v>6.3799602826507122</v>
      </c>
      <c r="I398" s="3">
        <f t="shared" si="30"/>
        <v>6.4281201198081126</v>
      </c>
      <c r="J398" s="3">
        <f t="shared" si="29"/>
        <v>3.7031139009739054</v>
      </c>
    </row>
    <row r="399" spans="1:10">
      <c r="A399">
        <f t="shared" si="27"/>
        <v>2243</v>
      </c>
      <c r="G399" s="3">
        <f>carboncycle!L499</f>
        <v>905.58329311993589</v>
      </c>
      <c r="H399" s="3">
        <f t="shared" si="28"/>
        <v>6.3761736624318148</v>
      </c>
      <c r="I399" s="3">
        <f t="shared" si="30"/>
        <v>6.4309863854017495</v>
      </c>
      <c r="J399" s="3">
        <f t="shared" si="29"/>
        <v>3.7185919362968836</v>
      </c>
    </row>
    <row r="400" spans="1:10">
      <c r="A400">
        <f t="shared" si="27"/>
        <v>2244</v>
      </c>
      <c r="G400" s="3">
        <f>carboncycle!L500</f>
        <v>904.936103930831</v>
      </c>
      <c r="H400" s="3">
        <f t="shared" si="28"/>
        <v>6.37234883479967</v>
      </c>
      <c r="I400" s="3">
        <f t="shared" si="30"/>
        <v>6.4337598532264888</v>
      </c>
      <c r="J400" s="3">
        <f t="shared" si="29"/>
        <v>3.7339983367677991</v>
      </c>
    </row>
    <row r="401" spans="1:10">
      <c r="A401">
        <f t="shared" si="27"/>
        <v>2245</v>
      </c>
      <c r="G401" s="3">
        <f>carboncycle!L501</f>
        <v>904.28307465507658</v>
      </c>
      <c r="H401" s="3">
        <f t="shared" si="28"/>
        <v>6.3684867192325125</v>
      </c>
      <c r="I401" s="3">
        <f t="shared" si="30"/>
        <v>6.4364419583708967</v>
      </c>
      <c r="J401" s="3">
        <f t="shared" si="29"/>
        <v>3.7493329821812846</v>
      </c>
    </row>
    <row r="402" spans="1:10">
      <c r="A402">
        <f t="shared" si="27"/>
        <v>2246</v>
      </c>
      <c r="G402" s="3">
        <f>carboncycle!L502</f>
        <v>903.62437067593078</v>
      </c>
      <c r="H402" s="3">
        <f t="shared" si="28"/>
        <v>6.3645882160724438</v>
      </c>
      <c r="I402" s="3">
        <f t="shared" si="30"/>
        <v>6.4390341141881589</v>
      </c>
      <c r="J402" s="3">
        <f t="shared" si="29"/>
        <v>3.7645957611660417</v>
      </c>
    </row>
    <row r="403" spans="1:10">
      <c r="A403">
        <f t="shared" si="27"/>
        <v>2247</v>
      </c>
      <c r="G403" s="3">
        <f>carboncycle!L503</f>
        <v>902.96015388257661</v>
      </c>
      <c r="H403" s="3">
        <f t="shared" si="28"/>
        <v>6.3606542069449903</v>
      </c>
      <c r="I403" s="3">
        <f t="shared" si="30"/>
        <v>6.441537712527615</v>
      </c>
      <c r="J403" s="3">
        <f t="shared" si="29"/>
        <v>3.7797865710112073</v>
      </c>
    </row>
    <row r="404" spans="1:10">
      <c r="A404">
        <f t="shared" si="27"/>
        <v>2248</v>
      </c>
      <c r="G404" s="3">
        <f>carboncycle!L504</f>
        <v>902.29058274141073</v>
      </c>
      <c r="H404" s="3">
        <f t="shared" si="28"/>
        <v>6.3566855551706638</v>
      </c>
      <c r="I404" s="3">
        <f t="shared" si="30"/>
        <v>6.4439541239694798</v>
      </c>
      <c r="J404" s="3">
        <f t="shared" si="29"/>
        <v>3.7949053174950205</v>
      </c>
    </row>
    <row r="405" spans="1:10">
      <c r="A405">
        <f t="shared" si="27"/>
        <v>2249</v>
      </c>
      <c r="G405" s="3">
        <f>carboncycle!L505</f>
        <v>901.61581236624966</v>
      </c>
      <c r="H405" s="3">
        <f t="shared" si="28"/>
        <v>6.3526831061685698</v>
      </c>
      <c r="I405" s="3">
        <f t="shared" si="30"/>
        <v>6.4462846980624313</v>
      </c>
      <c r="J405" s="3">
        <f t="shared" si="29"/>
        <v>3.8099519147157954</v>
      </c>
    </row>
    <row r="406" spans="1:10">
      <c r="A406">
        <f t="shared" si="27"/>
        <v>2250</v>
      </c>
      <c r="G406" s="3">
        <f>carboncycle!L506</f>
        <v>900.93599458743927</v>
      </c>
      <c r="H406" s="3">
        <f t="shared" si="28"/>
        <v>6.3486476878521101</v>
      </c>
      <c r="I406" s="3">
        <f t="shared" si="30"/>
        <v>6.4485307635637543</v>
      </c>
      <c r="J406" s="3">
        <f t="shared" si="29"/>
        <v>3.8249262849252044</v>
      </c>
    </row>
    <row r="407" spans="1:10">
      <c r="A407">
        <f t="shared" si="27"/>
        <v>2251</v>
      </c>
      <c r="G407" s="3">
        <f>carboncycle!L507</f>
        <v>900.25127801986343</v>
      </c>
      <c r="H407" s="3">
        <f t="shared" si="28"/>
        <v>6.3445801110168727</v>
      </c>
      <c r="I407" s="3">
        <f t="shared" si="30"/>
        <v>6.4506936286817389</v>
      </c>
      <c r="J407" s="3">
        <f t="shared" si="29"/>
        <v>3.8398283583638713</v>
      </c>
    </row>
    <row r="408" spans="1:10">
      <c r="A408">
        <f t="shared" si="27"/>
        <v>2252</v>
      </c>
      <c r="G408" s="3">
        <f>carboncycle!L508</f>
        <v>899.56180812984019</v>
      </c>
      <c r="H408" s="3">
        <f t="shared" si="28"/>
        <v>6.3404811697207499</v>
      </c>
      <c r="I408" s="3">
        <f t="shared" si="30"/>
        <v>6.4527745813200568</v>
      </c>
      <c r="J408" s="3">
        <f t="shared" si="29"/>
        <v>3.8546580730992765</v>
      </c>
    </row>
    <row r="409" spans="1:10">
      <c r="A409">
        <f t="shared" si="27"/>
        <v>2253</v>
      </c>
      <c r="G409" s="3">
        <f>carboncycle!L509</f>
        <v>898.86772730090229</v>
      </c>
      <c r="H409" s="3">
        <f t="shared" si="28"/>
        <v>6.3363516416563748</v>
      </c>
      <c r="I409" s="3">
        <f t="shared" si="30"/>
        <v>6.4547748893238301</v>
      </c>
      <c r="J409" s="3">
        <f t="shared" si="29"/>
        <v>3.8694153748659708</v>
      </c>
    </row>
    <row r="410" spans="1:10">
      <c r="A410">
        <f t="shared" si="27"/>
        <v>2254</v>
      </c>
      <c r="G410" s="3">
        <f>carboncycle!L510</f>
        <v>898.16917489845844</v>
      </c>
      <c r="H410" s="3">
        <f t="shared" si="28"/>
        <v>6.3321922885159427</v>
      </c>
      <c r="I410" s="3">
        <f t="shared" si="30"/>
        <v>6.4566958007271413</v>
      </c>
      <c r="J410" s="3">
        <f t="shared" si="29"/>
        <v>3.8841002169080916</v>
      </c>
    </row>
    <row r="411" spans="1:10">
      <c r="A411">
        <f t="shared" si="27"/>
        <v>2255</v>
      </c>
      <c r="G411" s="3">
        <f>carboncycle!L511</f>
        <v>897.46628733333398</v>
      </c>
      <c r="H411" s="3">
        <f t="shared" si="28"/>
        <v>6.3280038563485261</v>
      </c>
      <c r="I411" s="3">
        <f t="shared" si="30"/>
        <v>6.4585385440017244</v>
      </c>
      <c r="J411" s="3">
        <f t="shared" si="29"/>
        <v>3.8987125598241836</v>
      </c>
    </row>
    <row r="412" spans="1:10">
      <c r="A412">
        <f t="shared" si="27"/>
        <v>2256</v>
      </c>
      <c r="G412" s="3">
        <f>carboncycle!L512</f>
        <v>896.75919812418806</v>
      </c>
      <c r="H412" s="3">
        <f t="shared" si="28"/>
        <v>6.3237870759099115</v>
      </c>
      <c r="I412" s="3">
        <f t="shared" si="30"/>
        <v>6.460304328306596</v>
      </c>
      <c r="J412" s="3">
        <f t="shared" si="29"/>
        <v>3.9132523714143121</v>
      </c>
    </row>
    <row r="413" spans="1:10">
      <c r="A413">
        <f t="shared" si="27"/>
        <v>2257</v>
      </c>
      <c r="G413" s="3">
        <f>carboncycle!L513</f>
        <v>896.0480379588131</v>
      </c>
      <c r="H413" s="3">
        <f t="shared" si="28"/>
        <v>6.3195426630051248</v>
      </c>
      <c r="I413" s="3">
        <f t="shared" si="30"/>
        <v>6.4619943437384082</v>
      </c>
      <c r="J413" s="3">
        <f t="shared" si="29"/>
        <v>3.9277196265294605</v>
      </c>
    </row>
    <row r="414" spans="1:10">
      <c r="A414">
        <f t="shared" si="27"/>
        <v>2258</v>
      </c>
      <c r="G414" s="3">
        <f>carboncycle!L514</f>
        <v>895.33293475431412</v>
      </c>
      <c r="H414" s="3">
        <f t="shared" si="28"/>
        <v>6.3152713188236644</v>
      </c>
      <c r="I414" s="3">
        <f t="shared" si="30"/>
        <v>6.4636097615822834</v>
      </c>
      <c r="J414" s="3">
        <f t="shared" si="29"/>
        <v>3.9421143069232074</v>
      </c>
    </row>
    <row r="415" spans="1:10">
      <c r="A415">
        <f t="shared" si="27"/>
        <v>2259</v>
      </c>
      <c r="G415" s="3">
        <f>carboncycle!L515</f>
        <v>894.61401371617535</v>
      </c>
      <c r="H415" s="3">
        <f t="shared" si="28"/>
        <v>6.3109737302675892</v>
      </c>
      <c r="I415" s="3">
        <f t="shared" si="30"/>
        <v>6.4651517345629355</v>
      </c>
      <c r="J415" s="3">
        <f t="shared" si="29"/>
        <v>3.956436401105671</v>
      </c>
    </row>
    <row r="416" spans="1:10">
      <c r="A416">
        <f t="shared" si="27"/>
        <v>2260</v>
      </c>
      <c r="G416" s="3">
        <f>carboncycle!L516</f>
        <v>893.89139739621839</v>
      </c>
      <c r="H416" s="3">
        <f t="shared" si="28"/>
        <v>6.3066505702725282</v>
      </c>
      <c r="I416" s="3">
        <f t="shared" si="30"/>
        <v>6.4666213970958779</v>
      </c>
      <c r="J416" s="3">
        <f t="shared" si="29"/>
        <v>3.970685904199708</v>
      </c>
    </row>
    <row r="417" spans="1:10">
      <c r="A417">
        <f t="shared" si="27"/>
        <v>2261</v>
      </c>
      <c r="G417" s="3">
        <f>carboncycle!L517</f>
        <v>893.16520574945605</v>
      </c>
      <c r="H417" s="3">
        <f t="shared" si="28"/>
        <v>6.3023024981217199</v>
      </c>
      <c r="I417" s="3">
        <f t="shared" si="30"/>
        <v>6.4680198655385137</v>
      </c>
      <c r="J417" s="3">
        <f t="shared" si="29"/>
        <v>3.9848628177993581</v>
      </c>
    </row>
    <row r="418" spans="1:10">
      <c r="A418">
        <f t="shared" si="27"/>
        <v>2262</v>
      </c>
      <c r="G418" s="3">
        <f>carboncycle!L518</f>
        <v>892.43555618985158</v>
      </c>
      <c r="H418" s="3">
        <f t="shared" si="28"/>
        <v>6.297930159753184</v>
      </c>
      <c r="I418" s="3">
        <f t="shared" si="30"/>
        <v>6.4693482384409391</v>
      </c>
      <c r="J418" s="3">
        <f t="shared" si="29"/>
        <v>3.9989671498305164</v>
      </c>
    </row>
    <row r="419" spans="1:10">
      <c r="A419">
        <f t="shared" si="27"/>
        <v>2263</v>
      </c>
      <c r="G419" s="3">
        <f>carboncycle!L519</f>
        <v>891.70256364498982</v>
      </c>
      <c r="H419" s="3">
        <f t="shared" si="28"/>
        <v>6.2935341880601303</v>
      </c>
      <c r="I419" s="3">
        <f t="shared" si="30"/>
        <v>6.4706075967962811</v>
      </c>
      <c r="J419" s="3">
        <f t="shared" si="29"/>
        <v>4.0129989144138234</v>
      </c>
    </row>
    <row r="420" spans="1:10">
      <c r="A420">
        <f t="shared" si="27"/>
        <v>2264</v>
      </c>
      <c r="G420" s="3">
        <f>carboncycle!L520</f>
        <v>890.96634060966994</v>
      </c>
      <c r="H420" s="3">
        <f t="shared" si="28"/>
        <v>6.2891152031847053</v>
      </c>
      <c r="I420" s="3">
        <f t="shared" si="30"/>
        <v>6.4717990042904123</v>
      </c>
      <c r="J420" s="3">
        <f t="shared" si="29"/>
        <v>4.0269581317297556</v>
      </c>
    </row>
    <row r="421" spans="1:10">
      <c r="A421">
        <f t="shared" si="27"/>
        <v>2265</v>
      </c>
      <c r="G421" s="3">
        <f>carboncycle!L521</f>
        <v>890.22699719842819</v>
      </c>
      <c r="H421" s="3">
        <f t="shared" si="28"/>
        <v>6.2846738128051758</v>
      </c>
      <c r="I421" s="3">
        <f t="shared" si="30"/>
        <v>6.4729235075508713</v>
      </c>
      <c r="J421" s="3">
        <f t="shared" si="29"/>
        <v>4.0408448278859002</v>
      </c>
    </row>
    <row r="422" spans="1:10">
      <c r="A422">
        <f t="shared" si="27"/>
        <v>2266</v>
      </c>
      <c r="G422" s="3">
        <f>carboncycle!L522</f>
        <v>889.48464119700429</v>
      </c>
      <c r="H422" s="3">
        <f t="shared" si="28"/>
        <v>6.2802106124166697</v>
      </c>
      <c r="I422" s="3">
        <f t="shared" si="30"/>
        <v>6.473982136394862</v>
      </c>
      <c r="J422" s="3">
        <f t="shared" si="29"/>
        <v>4.0546590347863969</v>
      </c>
    </row>
    <row r="423" spans="1:10">
      <c r="A423">
        <f t="shared" si="27"/>
        <v>2267</v>
      </c>
      <c r="G423" s="3">
        <f>carboncycle!L523</f>
        <v>888.73937811275732</v>
      </c>
      <c r="H423" s="3">
        <f t="shared" si="28"/>
        <v>6.2757261856055679</v>
      </c>
      <c r="I423" s="3">
        <f t="shared" si="30"/>
        <v>6.474975904076171</v>
      </c>
      <c r="J423" s="3">
        <f t="shared" si="29"/>
        <v>4.0684007900035333</v>
      </c>
    </row>
    <row r="424" spans="1:10">
      <c r="A424">
        <f t="shared" si="27"/>
        <v>2268</v>
      </c>
      <c r="G424" s="3">
        <f>carboncycle!L524</f>
        <v>887.99131122404799</v>
      </c>
      <c r="H424" s="3">
        <f t="shared" si="28"/>
        <v>6.271221104317668</v>
      </c>
      <c r="I424" s="3">
        <f t="shared" si="30"/>
        <v>6.4759058075308884</v>
      </c>
      <c r="J424" s="3">
        <f t="shared" si="29"/>
        <v>4.082070136651466</v>
      </c>
    </row>
    <row r="425" spans="1:10">
      <c r="A425">
        <f t="shared" si="27"/>
        <v>2269</v>
      </c>
      <c r="G425" s="3">
        <f>carboncycle!L525</f>
        <v>887.24054162859773</v>
      </c>
      <c r="H425" s="3">
        <f t="shared" si="28"/>
        <v>6.2666959291202211</v>
      </c>
      <c r="I425" s="3">
        <f t="shared" si="30"/>
        <v>6.4767728276217982</v>
      </c>
      <c r="J425" s="3">
        <f t="shared" si="29"/>
        <v>4.0956671232620607</v>
      </c>
    </row>
    <row r="426" spans="1:10">
      <c r="A426">
        <f t="shared" si="27"/>
        <v>2270</v>
      </c>
      <c r="G426" s="3">
        <f>carboncycle!L526</f>
        <v>886.48716829083503</v>
      </c>
      <c r="H426" s="3">
        <f t="shared" si="28"/>
        <v>6.2621512094579348</v>
      </c>
      <c r="I426" s="3">
        <f t="shared" si="30"/>
        <v>6.4775779293813196</v>
      </c>
      <c r="J426" s="3">
        <f t="shared" si="29"/>
        <v>4.1091918036628243</v>
      </c>
    </row>
    <row r="427" spans="1:10">
      <c r="A427">
        <f t="shared" si="27"/>
        <v>2271</v>
      </c>
      <c r="G427" s="3">
        <f>carboncycle!L527</f>
        <v>885.73128808824617</v>
      </c>
      <c r="H427" s="3">
        <f t="shared" si="28"/>
        <v>6.2575874839030918</v>
      </c>
      <c r="I427" s="3">
        <f t="shared" si="30"/>
        <v>6.478322062252893</v>
      </c>
      <c r="J427" s="3">
        <f t="shared" si="29"/>
        <v>4.122644236856905</v>
      </c>
    </row>
    <row r="428" spans="1:10">
      <c r="A428">
        <f t="shared" si="27"/>
        <v>2272</v>
      </c>
      <c r="G428" s="3">
        <f>carboncycle!L528</f>
        <v>884.97299585674159</v>
      </c>
      <c r="H428" s="3">
        <f t="shared" si="28"/>
        <v>6.253005280399849</v>
      </c>
      <c r="I428" s="3">
        <f t="shared" si="30"/>
        <v>6.4790061603307061</v>
      </c>
      <c r="J428" s="3">
        <f t="shared" si="29"/>
        <v>4.1360244869051543</v>
      </c>
    </row>
    <row r="429" spans="1:10">
      <c r="A429">
        <f t="shared" si="27"/>
        <v>2273</v>
      </c>
      <c r="G429" s="3">
        <f>carboncycle!L529</f>
        <v>884.21238443505172</v>
      </c>
      <c r="H429" s="3">
        <f t="shared" si="28"/>
        <v>6.248405116502858</v>
      </c>
      <c r="I429" s="3">
        <f t="shared" si="30"/>
        <v>6.4796311425976638</v>
      </c>
      <c r="J429" s="3">
        <f t="shared" si="29"/>
        <v>4.1493326228102116</v>
      </c>
    </row>
    <row r="430" spans="1:10">
      <c r="A430">
        <f t="shared" si="27"/>
        <v>2274</v>
      </c>
      <c r="G430" s="3">
        <f>carboncycle!L530</f>
        <v>883.4495447081681</v>
      </c>
      <c r="H430" s="3">
        <f t="shared" si="28"/>
        <v>6.2437874996102849</v>
      </c>
      <c r="I430" s="3">
        <f t="shared" si="30"/>
        <v>6.4801979131614988</v>
      </c>
      <c r="J430" s="3">
        <f t="shared" si="29"/>
        <v>4.1625687184026043</v>
      </c>
    </row>
    <row r="431" spans="1:10">
      <c r="A431">
        <f t="shared" si="27"/>
        <v>2275</v>
      </c>
      <c r="G431" s="3">
        <f>carboncycle!L531</f>
        <v>882.68456564984263</v>
      </c>
      <c r="H431" s="3">
        <f t="shared" si="28"/>
        <v>6.2391529271913777</v>
      </c>
      <c r="I431" s="3">
        <f t="shared" si="30"/>
        <v>6.4807073614889594</v>
      </c>
      <c r="J431" s="3">
        <f t="shared" si="29"/>
        <v>4.1757328522288351</v>
      </c>
    </row>
    <row r="432" spans="1:10">
      <c r="A432">
        <f t="shared" si="27"/>
        <v>2276</v>
      </c>
      <c r="G432" s="3">
        <f>carboncycle!L532</f>
        <v>881.9175343641607</v>
      </c>
      <c r="H432" s="3">
        <f t="shared" si="28"/>
        <v>6.2345018870086459</v>
      </c>
      <c r="I432" s="3">
        <f t="shared" si="30"/>
        <v>6.4811603626379757</v>
      </c>
      <c r="J432" s="3">
        <f t="shared" si="29"/>
        <v>4.1888251074414322</v>
      </c>
    </row>
    <row r="433" spans="1:10">
      <c r="A433">
        <f t="shared" si="27"/>
        <v>2277</v>
      </c>
      <c r="G433" s="3">
        <f>carboncycle!L533</f>
        <v>881.14853612620357</v>
      </c>
      <c r="H433" s="3">
        <f t="shared" si="28"/>
        <v>6.2298348573347937</v>
      </c>
      <c r="I433" s="3">
        <f t="shared" si="30"/>
        <v>6.4815577774877378</v>
      </c>
      <c r="J433" s="3">
        <f t="shared" si="29"/>
        <v>4.2018455716909484</v>
      </c>
    </row>
    <row r="434" spans="1:10">
      <c r="A434">
        <f t="shared" si="27"/>
        <v>2278</v>
      </c>
      <c r="G434" s="3">
        <f>carboncycle!L534</f>
        <v>880.37765442181296</v>
      </c>
      <c r="H434" s="3">
        <f t="shared" si="28"/>
        <v>6.2251523071644934</v>
      </c>
      <c r="I434" s="3">
        <f t="shared" si="30"/>
        <v>6.4819004529666246</v>
      </c>
      <c r="J434" s="3">
        <f t="shared" si="29"/>
        <v>4.2147943370198746</v>
      </c>
    </row>
    <row r="435" spans="1:10">
      <c r="A435">
        <f t="shared" ref="A435:A456" si="31">1+A434</f>
        <v>2279</v>
      </c>
      <c r="G435" s="3">
        <f>carboncycle!L535</f>
        <v>879.60497098647625</v>
      </c>
      <c r="H435" s="3">
        <f t="shared" si="28"/>
        <v>6.2204546964211058</v>
      </c>
      <c r="I435" s="3">
        <f t="shared" si="30"/>
        <v>6.4821892222779018</v>
      </c>
      <c r="J435" s="3">
        <f t="shared" si="29"/>
        <v>4.2276714997584524</v>
      </c>
    </row>
    <row r="436" spans="1:10">
      <c r="A436">
        <f t="shared" si="31"/>
        <v>2280</v>
      </c>
      <c r="G436" s="3">
        <f>carboncycle!L536</f>
        <v>878.83056584334395</v>
      </c>
      <c r="H436" s="3">
        <f t="shared" si="28"/>
        <v>6.2157424761584599</v>
      </c>
      <c r="I436" s="3">
        <f t="shared" si="30"/>
        <v>6.4824249051231524</v>
      </c>
      <c r="J436" s="3">
        <f t="shared" si="29"/>
        <v>4.2404771604223628</v>
      </c>
    </row>
    <row r="437" spans="1:10">
      <c r="A437">
        <f t="shared" si="31"/>
        <v>2281</v>
      </c>
      <c r="G437" s="3">
        <f>carboncycle!L537</f>
        <v>878.05451734039991</v>
      </c>
      <c r="H437" s="3">
        <f t="shared" si="28"/>
        <v>6.2110160887578028</v>
      </c>
      <c r="I437" s="3">
        <f t="shared" si="30"/>
        <v>6.4826083079233703</v>
      </c>
      <c r="J437" s="3">
        <f t="shared" si="29"/>
        <v>4.2532114236122629</v>
      </c>
    </row>
    <row r="438" spans="1:10">
      <c r="A438">
        <f t="shared" si="31"/>
        <v>2282</v>
      </c>
      <c r="G438" s="3">
        <f>carboncycle!L538</f>
        <v>877.27690218679243</v>
      </c>
      <c r="H438" s="3">
        <f t="shared" si="28"/>
        <v>6.206275968119991</v>
      </c>
      <c r="I438" s="3">
        <f t="shared" si="30"/>
        <v>6.4827402240376752</v>
      </c>
      <c r="J438" s="3">
        <f t="shared" si="29"/>
        <v>4.2658743979151499</v>
      </c>
    </row>
    <row r="439" spans="1:10">
      <c r="A439">
        <f t="shared" si="31"/>
        <v>2283</v>
      </c>
      <c r="G439" s="3">
        <f>carboncycle!L539</f>
        <v>876.49779548834965</v>
      </c>
      <c r="H439" s="3">
        <f t="shared" si="28"/>
        <v>6.2015225398530651</v>
      </c>
      <c r="I439" s="3">
        <f t="shared" si="30"/>
        <v>6.4828214339796029</v>
      </c>
      <c r="J439" s="3">
        <f t="shared" si="29"/>
        <v>4.2784661958075256</v>
      </c>
    </row>
    <row r="440" spans="1:10">
      <c r="A440">
        <f t="shared" si="31"/>
        <v>2284</v>
      </c>
      <c r="G440" s="3">
        <f>carboncycle!L540</f>
        <v>875.71727078228901</v>
      </c>
      <c r="H440" s="3">
        <f t="shared" si="28"/>
        <v>6.1967562214552805</v>
      </c>
      <c r="I440" s="3">
        <f t="shared" si="30"/>
        <v>6.4828527056309326</v>
      </c>
      <c r="J440" s="3">
        <f t="shared" si="29"/>
        <v>4.290986933560343</v>
      </c>
    </row>
    <row r="441" spans="1:10">
      <c r="A441">
        <f t="shared" si="31"/>
        <v>2285</v>
      </c>
      <c r="G441" s="3">
        <f>carboncycle!L541</f>
        <v>874.93540007113802</v>
      </c>
      <c r="H441" s="3">
        <f t="shared" si="28"/>
        <v>6.1919774224937001</v>
      </c>
      <c r="I441" s="3">
        <f t="shared" si="30"/>
        <v>6.4828347944530105</v>
      </c>
      <c r="J441" s="3">
        <f t="shared" si="29"/>
        <v>4.3034367311457036</v>
      </c>
    </row>
    <row r="442" spans="1:10">
      <c r="A442">
        <f t="shared" si="31"/>
        <v>2286</v>
      </c>
      <c r="G442" s="3">
        <f>carboncycle!L542</f>
        <v>874.15225385588258</v>
      </c>
      <c r="H442" s="3">
        <f t="shared" si="28"/>
        <v>6.1871865447784566</v>
      </c>
      <c r="I442" s="3">
        <f t="shared" si="30"/>
        <v>6.4827684436955435</v>
      </c>
      <c r="J442" s="3">
        <f t="shared" si="29"/>
        <v>4.3158157121452891</v>
      </c>
    </row>
    <row r="443" spans="1:10">
      <c r="A443">
        <f t="shared" si="31"/>
        <v>2287</v>
      </c>
      <c r="G443" s="3">
        <f>carboncycle!L543</f>
        <v>873.36790116835721</v>
      </c>
      <c r="H443" s="3">
        <f t="shared" si="28"/>
        <v>6.1823839825327687</v>
      </c>
      <c r="I443" s="3">
        <f t="shared" si="30"/>
        <v>6.4826543846028306</v>
      </c>
      <c r="J443" s="3">
        <f t="shared" si="29"/>
        <v>4.3281240036604949</v>
      </c>
    </row>
    <row r="444" spans="1:10">
      <c r="A444">
        <f t="shared" si="31"/>
        <v>2288</v>
      </c>
      <c r="G444" s="3">
        <f>carboncycle!L544</f>
        <v>872.58240960289152</v>
      </c>
      <c r="H444" s="3">
        <f t="shared" si="28"/>
        <v>6.1775701225588149</v>
      </c>
      <c r="I444" s="3">
        <f t="shared" si="30"/>
        <v>6.4824933366174085</v>
      </c>
      <c r="J444" s="3">
        <f t="shared" si="29"/>
        <v>4.3403617362242475</v>
      </c>
    </row>
    <row r="445" spans="1:10">
      <c r="A445">
        <f t="shared" si="31"/>
        <v>2289</v>
      </c>
      <c r="G445" s="3">
        <f>carboncycle!L545</f>
        <v>871.79584534723006</v>
      </c>
      <c r="H445" s="3">
        <f t="shared" si="28"/>
        <v>6.172745344399547</v>
      </c>
      <c r="I445" s="3">
        <f t="shared" si="30"/>
        <v>6.4822860075810889</v>
      </c>
      <c r="J445" s="3">
        <f t="shared" si="29"/>
        <v>4.3525290437144806</v>
      </c>
    </row>
    <row r="446" spans="1:10">
      <c r="A446">
        <f t="shared" si="31"/>
        <v>2290</v>
      </c>
      <c r="G446" s="3">
        <f>carboncycle!L546</f>
        <v>871.00827321273994</v>
      </c>
      <c r="H446" s="3">
        <f t="shared" si="28"/>
        <v>6.1679100204965707</v>
      </c>
      <c r="I446" s="3">
        <f t="shared" si="30"/>
        <v>6.4820330939333699</v>
      </c>
      <c r="J446" s="3">
        <f t="shared" si="29"/>
        <v>4.3646260632692426</v>
      </c>
    </row>
    <row r="447" spans="1:10">
      <c r="A447">
        <f t="shared" si="31"/>
        <v>2291</v>
      </c>
      <c r="G447" s="3">
        <f>carboncycle!L547</f>
        <v>870.21975666391882</v>
      </c>
      <c r="H447" s="3">
        <f t="shared" si="28"/>
        <v>6.1630645163441189</v>
      </c>
      <c r="I447" s="3">
        <f t="shared" si="30"/>
        <v>6.4817352809072108</v>
      </c>
      <c r="J447" s="3">
        <f t="shared" si="29"/>
        <v>4.3766529352034151</v>
      </c>
    </row>
    <row r="448" spans="1:10">
      <c r="A448">
        <f t="shared" si="31"/>
        <v>2292</v>
      </c>
      <c r="G448" s="3">
        <f>carboncycle!L548</f>
        <v>869.4303578472219</v>
      </c>
      <c r="H448" s="3">
        <f t="shared" si="28"/>
        <v>6.1582091906392931</v>
      </c>
      <c r="I448" s="3">
        <f t="shared" si="30"/>
        <v>6.4813932427221461</v>
      </c>
      <c r="J448" s="3">
        <f t="shared" si="29"/>
        <v>4.3886098029270126</v>
      </c>
    </row>
    <row r="449" spans="1:10">
      <c r="A449">
        <f t="shared" si="31"/>
        <v>2293</v>
      </c>
      <c r="G449" s="3">
        <f>carboncycle!L549</f>
        <v>868.64013761921944</v>
      </c>
      <c r="H449" s="3">
        <f t="shared" si="28"/>
        <v>6.1533443954285785</v>
      </c>
      <c r="I449" s="3">
        <f t="shared" si="30"/>
        <v>6.4810076427747454</v>
      </c>
      <c r="J449" s="3">
        <f t="shared" si="29"/>
        <v>4.4004968128650486</v>
      </c>
    </row>
    <row r="450" spans="1:10">
      <c r="A450">
        <f t="shared" si="31"/>
        <v>2294</v>
      </c>
      <c r="G450" s="3">
        <f>carboncycle!L550</f>
        <v>867.8491555741</v>
      </c>
      <c r="H450" s="3">
        <f t="shared" si="28"/>
        <v>6.1484704762507834</v>
      </c>
      <c r="I450" s="3">
        <f t="shared" si="30"/>
        <v>6.4805791338263994</v>
      </c>
      <c r="J450" s="3">
        <f t="shared" si="29"/>
        <v>4.4123141143789359</v>
      </c>
    </row>
    <row r="451" spans="1:10">
      <c r="A451">
        <f t="shared" si="31"/>
        <v>2295</v>
      </c>
      <c r="G451" s="3">
        <f>carboncycle!L551</f>
        <v>867.05747007053492</v>
      </c>
      <c r="H451" s="3">
        <f t="shared" si="28"/>
        <v>6.1435877722764491</v>
      </c>
      <c r="I451" s="3">
        <f t="shared" si="30"/>
        <v>6.480108358188434</v>
      </c>
      <c r="J451" s="3">
        <f t="shared" si="29"/>
        <v>4.4240618596893979</v>
      </c>
    </row>
    <row r="452" spans="1:10">
      <c r="A452">
        <f t="shared" si="31"/>
        <v>2296</v>
      </c>
      <c r="G452" s="3">
        <f>carboncycle!L552</f>
        <v>866.26513825791608</v>
      </c>
      <c r="H452" s="3">
        <f t="shared" si="28"/>
        <v>6.1386966164438341</v>
      </c>
      <c r="I452" s="3">
        <f t="shared" si="30"/>
        <v>6.4795959479045528</v>
      </c>
      <c r="J452" s="3">
        <f t="shared" si="29"/>
        <v>4.4357402038008722</v>
      </c>
    </row>
    <row r="453" spans="1:10">
      <c r="A453">
        <f t="shared" si="31"/>
        <v>2297</v>
      </c>
      <c r="G453" s="3">
        <f>carboncycle!L553</f>
        <v>865.47221610198278</v>
      </c>
      <c r="H453" s="3">
        <f t="shared" si="28"/>
        <v>6.1337973355915514</v>
      </c>
      <c r="I453" s="3">
        <f t="shared" si="30"/>
        <v>6.479042524930601</v>
      </c>
      <c r="J453" s="3">
        <f t="shared" si="29"/>
        <v>4.4473493044273811</v>
      </c>
    </row>
    <row r="454" spans="1:10">
      <c r="A454">
        <f t="shared" si="31"/>
        <v>2298</v>
      </c>
      <c r="G454" s="3">
        <f>carboncycle!L554</f>
        <v>864.67875840984948</v>
      </c>
      <c r="H454" s="3">
        <f t="shared" si="28"/>
        <v>6.1288902505879284</v>
      </c>
      <c r="I454" s="3">
        <f t="shared" si="30"/>
        <v>6.4784487013116623</v>
      </c>
      <c r="J454" s="3">
        <f t="shared" si="29"/>
        <v>4.4588893219198393</v>
      </c>
    </row>
    <row r="455" spans="1:10">
      <c r="A455">
        <f t="shared" si="31"/>
        <v>2299</v>
      </c>
      <c r="G455" s="3">
        <f>carboncycle!L555</f>
        <v>863.88481885444969</v>
      </c>
      <c r="H455" s="3">
        <f t="shared" ref="H455:H456" si="32">H$3*LN(G455/G$3)</f>
        <v>6.1239756764571887</v>
      </c>
      <c r="I455" s="3">
        <f t="shared" si="30"/>
        <v>6.477815079356489</v>
      </c>
      <c r="J455" s="3">
        <f t="shared" ref="J455:J456" si="33">J454+J$3*(I454-J454)</f>
        <v>4.470360419194785</v>
      </c>
    </row>
    <row r="456" spans="1:10">
      <c r="A456">
        <f t="shared" si="31"/>
        <v>2300</v>
      </c>
      <c r="G456" s="3">
        <f>carboncycle!L556</f>
        <v>863.09044999840921</v>
      </c>
      <c r="H456" s="3">
        <f t="shared" si="32"/>
        <v>6.1190539225025216</v>
      </c>
      <c r="I456" s="3">
        <f t="shared" ref="I456" si="34">I455+I$3*(I$4*H456-I455)+I$5*(J455-I455)</f>
        <v>6.4771422518092745</v>
      </c>
      <c r="J456" s="3">
        <f t="shared" si="33"/>
        <v>4.4817627616645037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348"/>
  <sheetViews>
    <sheetView workbookViewId="0">
      <pane xSplit="1" ySplit="5" topLeftCell="AC329" activePane="bottomRight" state="frozen"/>
      <selection pane="topRight" activeCell="B1" sqref="B1"/>
      <selection pane="bottomLeft" activeCell="A6" sqref="A6"/>
      <selection pane="bottomRight" activeCell="AL1" sqref="AL1:AQ347"/>
    </sheetView>
  </sheetViews>
  <sheetFormatPr defaultRowHeight="14.5"/>
  <cols>
    <col min="5" max="7" width="9.08984375"/>
    <col min="11" max="16" width="9.08984375"/>
    <col min="20" max="25" width="9.08984375"/>
    <col min="41" max="43" width="9.08984375"/>
  </cols>
  <sheetData>
    <row r="1" spans="1:82">
      <c r="B1" t="s">
        <v>43</v>
      </c>
      <c r="AI1" t="s">
        <v>11</v>
      </c>
      <c r="AR1" s="1"/>
      <c r="AS1" s="1"/>
      <c r="AT1" s="1"/>
      <c r="BN1" t="s">
        <v>62</v>
      </c>
      <c r="BQ1" t="s">
        <v>65</v>
      </c>
      <c r="BT1" t="s">
        <v>70</v>
      </c>
      <c r="BU1" t="s">
        <v>71</v>
      </c>
      <c r="BW1" t="s">
        <v>63</v>
      </c>
      <c r="BZ1" t="s">
        <v>65</v>
      </c>
      <c r="CC1" t="s">
        <v>70</v>
      </c>
      <c r="CD1" t="s">
        <v>71</v>
      </c>
    </row>
    <row r="2" spans="1:82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52</v>
      </c>
      <c r="BB2" t="s">
        <v>53</v>
      </c>
      <c r="BE2" t="s">
        <v>54</v>
      </c>
      <c r="BH2" t="s">
        <v>55</v>
      </c>
      <c r="BK2" t="s">
        <v>56</v>
      </c>
      <c r="BL2" t="s">
        <v>68</v>
      </c>
      <c r="BN2" t="s">
        <v>25</v>
      </c>
      <c r="BO2" t="s">
        <v>26</v>
      </c>
      <c r="BP2" t="s">
        <v>27</v>
      </c>
      <c r="BQ2" t="s">
        <v>25</v>
      </c>
      <c r="BR2" t="s">
        <v>26</v>
      </c>
      <c r="BS2" t="s">
        <v>27</v>
      </c>
      <c r="BU2" t="s">
        <v>72</v>
      </c>
      <c r="BW2" t="s">
        <v>25</v>
      </c>
      <c r="BX2" t="s">
        <v>26</v>
      </c>
      <c r="BY2" t="s">
        <v>27</v>
      </c>
      <c r="BZ2" t="s">
        <v>25</v>
      </c>
      <c r="CA2" t="s">
        <v>26</v>
      </c>
      <c r="CB2" t="s">
        <v>27</v>
      </c>
      <c r="CD2" t="s">
        <v>72</v>
      </c>
    </row>
    <row r="3" spans="1:82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X3" t="s">
        <v>57</v>
      </c>
      <c r="BB3" t="s">
        <v>58</v>
      </c>
      <c r="BE3" t="s">
        <v>59</v>
      </c>
      <c r="BH3" t="s">
        <v>60</v>
      </c>
      <c r="BN3" s="8">
        <v>5.8778483527024656</v>
      </c>
      <c r="BO3" s="8">
        <v>3.5745087861510476</v>
      </c>
      <c r="BP3" s="8">
        <v>1.9617168218307965</v>
      </c>
      <c r="BQ3" s="8">
        <f>BN3</f>
        <v>5.8778483527024656</v>
      </c>
      <c r="BR3" s="8">
        <f t="shared" ref="BR3:BR5" si="0">BO3</f>
        <v>3.5745087861510476</v>
      </c>
      <c r="BS3" s="8">
        <f t="shared" ref="BS3:BS5" si="1">BP3</f>
        <v>1.9617168218307965</v>
      </c>
      <c r="BT3" s="8"/>
      <c r="BU3" s="8"/>
      <c r="BV3" s="8"/>
      <c r="BW3" s="8">
        <v>0</v>
      </c>
      <c r="BX3" s="8">
        <v>0</v>
      </c>
      <c r="BY3" s="8">
        <v>0</v>
      </c>
      <c r="BZ3" s="8">
        <f>BW3</f>
        <v>0</v>
      </c>
      <c r="CA3" s="8">
        <f t="shared" ref="CA3:CA5" si="2">BX3</f>
        <v>0</v>
      </c>
      <c r="CB3" s="8">
        <f t="shared" ref="CB3:CB5" si="3">BY3</f>
        <v>0</v>
      </c>
    </row>
    <row r="4" spans="1:82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61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61</v>
      </c>
      <c r="BL4" t="s">
        <v>69</v>
      </c>
      <c r="BM4" t="s">
        <v>64</v>
      </c>
      <c r="BN4" s="8">
        <v>-2.3072726579415157</v>
      </c>
      <c r="BO4" s="8">
        <v>-1.7044356336003916</v>
      </c>
      <c r="BP4" s="8">
        <v>-1.2610689014879743</v>
      </c>
      <c r="BQ4" s="8">
        <f t="shared" ref="BQ4:BQ5" si="4">BN4</f>
        <v>-2.3072726579415157</v>
      </c>
      <c r="BR4" s="8">
        <f t="shared" si="0"/>
        <v>-1.7044356336003916</v>
      </c>
      <c r="BS4" s="8">
        <f t="shared" si="1"/>
        <v>-1.2610689014879743</v>
      </c>
      <c r="BT4" s="8"/>
      <c r="BU4" s="8"/>
      <c r="BV4" s="8"/>
      <c r="BW4" s="13">
        <v>0.55625502368488189</v>
      </c>
      <c r="BX4" s="13">
        <v>0.25614242432509837</v>
      </c>
      <c r="BY4" s="13">
        <v>6.5535372701661904E-2</v>
      </c>
      <c r="BZ4" s="8">
        <f t="shared" ref="BZ4:BZ5" si="5">BW4</f>
        <v>0.55625502368488189</v>
      </c>
      <c r="CA4" s="8">
        <f t="shared" si="2"/>
        <v>0.25614242432509837</v>
      </c>
      <c r="CB4" s="8">
        <f t="shared" si="3"/>
        <v>6.5535372701661904E-2</v>
      </c>
    </row>
    <row r="5" spans="1:82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</v>
      </c>
      <c r="BL5">
        <v>0.05</v>
      </c>
      <c r="BM5">
        <v>0.03</v>
      </c>
      <c r="BN5" s="8">
        <v>0</v>
      </c>
      <c r="BO5" s="8">
        <v>0</v>
      </c>
      <c r="BP5" s="8">
        <v>0</v>
      </c>
      <c r="BQ5" s="8">
        <f t="shared" si="4"/>
        <v>0</v>
      </c>
      <c r="BR5" s="8">
        <f t="shared" si="0"/>
        <v>0</v>
      </c>
      <c r="BS5" s="8">
        <f t="shared" si="1"/>
        <v>0</v>
      </c>
      <c r="BT5" s="8"/>
      <c r="BU5" s="8"/>
      <c r="BV5" s="8"/>
      <c r="BW5" s="13">
        <v>-1.1349593951160645E-2</v>
      </c>
      <c r="BX5" s="13">
        <v>-1.0562444405667358E-2</v>
      </c>
      <c r="BY5" s="13">
        <v>-1.0062573529094615E-2</v>
      </c>
      <c r="BZ5" s="8">
        <f t="shared" si="5"/>
        <v>-1.1349593951160645E-2</v>
      </c>
      <c r="CA5" s="8">
        <f t="shared" si="2"/>
        <v>-1.0562444405667358E-2</v>
      </c>
      <c r="CB5" s="8">
        <f t="shared" si="3"/>
        <v>-1.0062573529094615E-2</v>
      </c>
    </row>
    <row r="6" spans="1:82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6">I6/C6*1000</f>
        <v>697.25863279955922</v>
      </c>
      <c r="M6" s="1">
        <f t="shared" ref="M6:M56" si="7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8">AL6*AI6^$AR$5*B6^(1-$AR$5)</f>
        <v>7556.3586294233037</v>
      </c>
      <c r="AS6" s="1">
        <f t="shared" si="8"/>
        <v>832.77786225962802</v>
      </c>
      <c r="AT6" s="1">
        <f t="shared" si="8"/>
        <v>261.95185555434682</v>
      </c>
      <c r="AU6" s="1">
        <f t="shared" ref="AU6:AW7" si="9">$AU$5*AR6</f>
        <v>1511.2717258846608</v>
      </c>
      <c r="AV6" s="1">
        <f t="shared" si="9"/>
        <v>166.55557245192563</v>
      </c>
      <c r="AW6" s="1">
        <f t="shared" si="9"/>
        <v>52.390371110869367</v>
      </c>
      <c r="AX6">
        <v>0</v>
      </c>
      <c r="AY6">
        <v>0</v>
      </c>
      <c r="AZ6">
        <v>0</v>
      </c>
      <c r="BA6">
        <f>(AX6*Z6+AY6*AA6+AZ6*AB6)/(Z6+AA6+AB6)</f>
        <v>0</v>
      </c>
      <c r="BB6">
        <f>BB$5*AX6^2</f>
        <v>0</v>
      </c>
      <c r="BC6">
        <f t="shared" ref="BC6:BD69" si="10">BC$5*AY6^2</f>
        <v>0</v>
      </c>
      <c r="BD6">
        <f t="shared" si="10"/>
        <v>0</v>
      </c>
      <c r="BE6">
        <f>BB6*AR6</f>
        <v>0</v>
      </c>
      <c r="BF6">
        <f t="shared" ref="BF6:BG69" si="11">BC6*AS6</f>
        <v>0</v>
      </c>
      <c r="BG6">
        <f t="shared" si="11"/>
        <v>0</v>
      </c>
      <c r="BH6">
        <f t="shared" ref="BH6:BJ37" si="12">2*BB$5*AX6*AR6/Z6*1000</f>
        <v>0</v>
      </c>
      <c r="BI6">
        <f t="shared" si="12"/>
        <v>0</v>
      </c>
      <c r="BJ6">
        <f t="shared" si="12"/>
        <v>0</v>
      </c>
      <c r="BN6" s="8">
        <f>MAX(BN$3*climate!$I116+BN$4*climate!$I116^2+BN$5*climate!$I116^6,-99)</f>
        <v>1.2113748272250675</v>
      </c>
      <c r="BO6" s="8">
        <f>MAX(BO$3*climate!$I116+BO$4*climate!$I116^2+BO$5*climate!$I116^6,-99)</f>
        <v>0.7212630583391958</v>
      </c>
      <c r="BP6" s="8">
        <f>MAX(BP$3*climate!$I116+BP$4*climate!$I116^2+BP$5*climate!$I116^6,-99)</f>
        <v>0.3791757788666576</v>
      </c>
      <c r="BQ6" s="8"/>
      <c r="BR6" s="8"/>
      <c r="BS6" s="8"/>
      <c r="BT6" s="8"/>
      <c r="BU6" s="8"/>
      <c r="BV6" s="8"/>
      <c r="BW6" s="8">
        <f>MAX(BW$3*climate!$I116+BW$4*climate!$I116^2+BW$5*climate!$I116^6,-99)</f>
        <v>2.8452806430400809E-2</v>
      </c>
      <c r="BX6" s="8">
        <f>MAX(BX$3*climate!$I116+BX$4*climate!$I116^2+BX$5*climate!$I116^6,-99)</f>
        <v>1.3101137421452967E-2</v>
      </c>
      <c r="BY6" s="8">
        <f>MAX(BY$3*climate!$I116+BY$4*climate!$I116^2+BY$5*climate!$I116^6,-99)</f>
        <v>3.3510090495004357E-3</v>
      </c>
    </row>
    <row r="7" spans="1:82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3">C7/C6-1</f>
        <v>4.4742751822579585E-3</v>
      </c>
      <c r="G7" s="7">
        <f t="shared" ref="G7:G56" si="14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5">H7/B7*1000</f>
        <v>10374.543560290858</v>
      </c>
      <c r="L7" s="1">
        <f t="shared" si="6"/>
        <v>716.13031193663812</v>
      </c>
      <c r="M7" s="1">
        <f t="shared" si="7"/>
        <v>249.32942065068096</v>
      </c>
      <c r="N7" s="7">
        <f>K7/K6-1</f>
        <v>3.6058904046237572E-2</v>
      </c>
      <c r="O7" s="7">
        <f t="shared" ref="O7:O56" si="16">L7/L6-1</f>
        <v>2.7065536731051054E-2</v>
      </c>
      <c r="P7" s="7">
        <f t="shared" ref="P7:P66" si="17">M7/M6-1</f>
        <v>1.5383374150363061E-2</v>
      </c>
      <c r="Q7" s="1">
        <v>1869.6711979999998</v>
      </c>
      <c r="R7" s="1"/>
      <c r="S7" s="1"/>
      <c r="T7" s="1">
        <f t="shared" ref="T7:V56" si="18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9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20">(1+AL$5)*AL6</f>
        <v>5.5992180368454472</v>
      </c>
      <c r="AM7" s="10">
        <f t="shared" si="20"/>
        <v>0.67075400742400693</v>
      </c>
      <c r="AN7" s="10">
        <f t="shared" si="20"/>
        <v>0.28884667043088808</v>
      </c>
      <c r="AO7" s="7">
        <f>AL7/AL6-1</f>
        <v>1.8276539118654789E-2</v>
      </c>
      <c r="AP7" s="7">
        <f t="shared" ref="AP7:AQ56" si="21">AM7/AM6-1</f>
        <v>2.8144496824265453E-2</v>
      </c>
      <c r="AQ7" s="7">
        <f t="shared" si="21"/>
        <v>2.0372115051398465E-2</v>
      </c>
      <c r="AR7" s="1">
        <f t="shared" si="8"/>
        <v>7780.7017420684906</v>
      </c>
      <c r="AS7" s="1">
        <f t="shared" si="8"/>
        <v>859.27936406517767</v>
      </c>
      <c r="AT7" s="1">
        <f t="shared" si="8"/>
        <v>272.37249207118782</v>
      </c>
      <c r="AU7" s="1">
        <f t="shared" si="9"/>
        <v>1556.1403484136981</v>
      </c>
      <c r="AV7" s="1">
        <f t="shared" si="9"/>
        <v>171.85587281303555</v>
      </c>
      <c r="AW7" s="1">
        <f t="shared" si="9"/>
        <v>54.474498414237566</v>
      </c>
      <c r="AX7">
        <v>0</v>
      </c>
      <c r="AY7">
        <v>0</v>
      </c>
      <c r="AZ7">
        <v>0</v>
      </c>
      <c r="BA7">
        <f t="shared" ref="BA7:BA70" si="22">(AX7*Z7+AY7*AA7+AZ7*AB7)/(Z7+AA7+AB7)</f>
        <v>0</v>
      </c>
      <c r="BB7">
        <f t="shared" ref="BB7:BD70" si="23">BB$5*AX7^2</f>
        <v>0</v>
      </c>
      <c r="BC7">
        <f t="shared" si="10"/>
        <v>0</v>
      </c>
      <c r="BD7">
        <f t="shared" si="10"/>
        <v>0</v>
      </c>
      <c r="BE7">
        <f t="shared" ref="BE7:BG70" si="24">BB7*AR7</f>
        <v>0</v>
      </c>
      <c r="BF7">
        <f t="shared" si="11"/>
        <v>0</v>
      </c>
      <c r="BG7">
        <f t="shared" si="11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 s="7">
        <f>SUM(H7:J7)/SUM(H6:J6)-1+BK$5</f>
        <v>4.8438275319134805E-2</v>
      </c>
      <c r="BL7" s="7"/>
      <c r="BM7" s="7"/>
      <c r="BN7" s="8">
        <f>MAX(BN$3*climate!$I117+BN$4*climate!$I117^2+BN$5*climate!$I117^6,-99)</f>
        <v>1.2413539884122411</v>
      </c>
      <c r="BO7" s="8">
        <f>MAX(BO$3*climate!$I117+BO$4*climate!$I117^2+BO$5*climate!$I117^6,-99)</f>
        <v>0.73863494436525468</v>
      </c>
      <c r="BP7" s="8">
        <f>MAX(BP$3*climate!$I117+BP$4*climate!$I117^2+BP$5*climate!$I117^6,-99)</f>
        <v>0.38778073008325392</v>
      </c>
      <c r="BQ7" s="8"/>
      <c r="BR7" s="8"/>
      <c r="BS7" s="8"/>
      <c r="BT7" s="8"/>
      <c r="BU7" s="8"/>
      <c r="BV7" s="8"/>
      <c r="BW7" s="8">
        <f>MAX(BW$3*climate!$I117+BW$4*climate!$I117^2+BW$5*climate!$I117^6,-99)</f>
        <v>3.0039113862426272E-2</v>
      </c>
      <c r="BX7" s="8">
        <f>MAX(BX$3*climate!$I117+BX$4*climate!$I117^2+BX$5*climate!$I117^6,-99)</f>
        <v>1.3831468616246852E-2</v>
      </c>
      <c r="BY7" s="8">
        <f>MAX(BY$3*climate!$I117+BY$4*climate!$I117^2+BY$5*climate!$I117^6,-99)</f>
        <v>3.5376939341124018E-3</v>
      </c>
    </row>
    <row r="8" spans="1:82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25">B8/B7-1</f>
        <v>1.2011608277962216E-2</v>
      </c>
      <c r="F8" s="7">
        <f t="shared" si="13"/>
        <v>1.4934227690272417E-2</v>
      </c>
      <c r="G8" s="7">
        <f t="shared" si="14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5"/>
        <v>10853.231541603849</v>
      </c>
      <c r="L8" s="1">
        <f t="shared" si="6"/>
        <v>729.97411757378313</v>
      </c>
      <c r="M8" s="1">
        <f t="shared" si="7"/>
        <v>252.72333136908375</v>
      </c>
      <c r="N8" s="7">
        <f t="shared" ref="N8:N56" si="26">K8/K7-1</f>
        <v>4.6140630528093363E-2</v>
      </c>
      <c r="O8" s="7">
        <f t="shared" si="16"/>
        <v>1.9331405760087295E-2</v>
      </c>
      <c r="P8" s="7">
        <f t="shared" si="17"/>
        <v>1.3612154993765335E-2</v>
      </c>
      <c r="Q8" s="1">
        <v>1971.492958</v>
      </c>
      <c r="R8" s="1"/>
      <c r="S8" s="1"/>
      <c r="T8" s="1">
        <f t="shared" si="18"/>
        <v>234.56978602809116</v>
      </c>
      <c r="U8" s="1"/>
      <c r="V8" s="1"/>
      <c r="W8" s="7">
        <f t="shared" ref="W8:Y56" si="27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9"/>
        <v>2.8012025142140393</v>
      </c>
      <c r="AD8" s="8"/>
      <c r="AE8" s="8"/>
      <c r="AF8" s="7">
        <f t="shared" ref="AF8:AH54" si="28">AC8/AC7-1</f>
        <v>-8.1868518598653406E-3</v>
      </c>
      <c r="AG8" s="7"/>
      <c r="AH8" s="7"/>
      <c r="AI8" s="1">
        <f t="shared" ref="AI8:AI56" si="29">(1-$AI$5)*AI7+AU7</f>
        <v>15157.585881375639</v>
      </c>
      <c r="AJ8" s="1">
        <f t="shared" ref="AJ8:AJ56" si="30">(1-$AI$5)*AJ7+AV7</f>
        <v>1670.8560248803658</v>
      </c>
      <c r="AK8" s="1">
        <f t="shared" ref="AK8:AK56" si="31">(1-$AI$5)*AK7+AW7</f>
        <v>525.98783841206159</v>
      </c>
      <c r="AL8" s="10">
        <f t="shared" si="20"/>
        <v>5.7015523643297303</v>
      </c>
      <c r="AM8" s="10">
        <f t="shared" si="20"/>
        <v>0.68963204145581525</v>
      </c>
      <c r="AN8" s="10">
        <f t="shared" si="20"/>
        <v>0.29473108803311948</v>
      </c>
      <c r="AO8" s="7">
        <f t="shared" ref="AO8:AO56" si="32">AL8/AL7-1</f>
        <v>1.8276539118654789E-2</v>
      </c>
      <c r="AP8" s="7">
        <f t="shared" si="21"/>
        <v>2.8144496824265453E-2</v>
      </c>
      <c r="AQ8" s="7">
        <f t="shared" si="21"/>
        <v>2.0372115051398465E-2</v>
      </c>
      <c r="AR8" s="1">
        <f t="shared" ref="AR8:AR56" si="33">AL8*AI8^$AR$5*B8^(1-$AR$5)</f>
        <v>8003.6925403276073</v>
      </c>
      <c r="AS8" s="1">
        <f t="shared" ref="AS8:AS56" si="34">AM8*AJ8^$AR$5*C8^(1-$AR$5)</f>
        <v>894.57102820074806</v>
      </c>
      <c r="AT8" s="1">
        <f t="shared" ref="AT8:AT56" si="35">AN8*AK8^$AR$5*D8^(1-$AR$5)</f>
        <v>283.49941130202996</v>
      </c>
      <c r="AU8" s="1">
        <f t="shared" ref="AU8:AU56" si="36">$AU$5*AR8</f>
        <v>1600.7385080655215</v>
      </c>
      <c r="AV8" s="1">
        <f t="shared" ref="AV8:AV56" si="37">$AU$5*AS8</f>
        <v>178.91420564014962</v>
      </c>
      <c r="AW8" s="1">
        <f t="shared" ref="AW8:AW56" si="38">$AU$5*AT8</f>
        <v>56.699882260405992</v>
      </c>
      <c r="AX8">
        <v>0</v>
      </c>
      <c r="AY8">
        <v>0</v>
      </c>
      <c r="AZ8">
        <v>0</v>
      </c>
      <c r="BA8">
        <f t="shared" si="22"/>
        <v>0</v>
      </c>
      <c r="BB8">
        <f t="shared" si="23"/>
        <v>0</v>
      </c>
      <c r="BC8">
        <f t="shared" si="10"/>
        <v>0</v>
      </c>
      <c r="BD8">
        <f t="shared" si="10"/>
        <v>0</v>
      </c>
      <c r="BE8">
        <f t="shared" si="24"/>
        <v>0</v>
      </c>
      <c r="BF8">
        <f t="shared" si="11"/>
        <v>0</v>
      </c>
      <c r="BG8">
        <f t="shared" si="11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 s="7">
        <f t="shared" ref="BK8:BK71" si="39">SUM(H8:J8)/SUM(H7:J7)-1+BK$5</f>
        <v>5.5799274263977683E-2</v>
      </c>
      <c r="BL8" s="7"/>
      <c r="BM8" s="7"/>
      <c r="BN8" s="8">
        <f>MAX(BN$3*climate!$I118+BN$4*climate!$I118^2+BN$5*climate!$I118^6,-99)</f>
        <v>1.2721575205296924</v>
      </c>
      <c r="BO8" s="8">
        <f>MAX(BO$3*climate!$I118+BO$4*climate!$I118^2+BO$5*climate!$I118^6,-99)</f>
        <v>0.75645463693580195</v>
      </c>
      <c r="BP8" s="8">
        <f>MAX(BP$3*climate!$I118+BP$4*climate!$I118^2+BP$5*climate!$I118^6,-99)</f>
        <v>0.39657359515448665</v>
      </c>
      <c r="BQ8" s="8"/>
      <c r="BR8" s="8"/>
      <c r="BS8" s="8"/>
      <c r="BT8" s="8"/>
      <c r="BU8" s="8"/>
      <c r="BV8" s="8"/>
      <c r="BW8" s="8">
        <f>MAX(BW$3*climate!$I118+BW$4*climate!$I118^2+BW$5*climate!$I118^6,-99)</f>
        <v>3.1724176501341003E-2</v>
      </c>
      <c r="BX8" s="8">
        <f>MAX(BX$3*climate!$I118+BX$4*climate!$I118^2+BX$5*climate!$I118^6,-99)</f>
        <v>1.4607250985073454E-2</v>
      </c>
      <c r="BY8" s="8">
        <f>MAX(BY$3*climate!$I118+BY$4*climate!$I118^2+BY$5*climate!$I118^6,-99)</f>
        <v>3.7359756172802286E-3</v>
      </c>
    </row>
    <row r="9" spans="1:82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25"/>
        <v>1.1472857576961815E-2</v>
      </c>
      <c r="F9" s="7">
        <f t="shared" si="13"/>
        <v>2.4002005327018905E-2</v>
      </c>
      <c r="G9" s="7">
        <f t="shared" si="14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5"/>
        <v>11284.699176235443</v>
      </c>
      <c r="L9" s="1">
        <f t="shared" si="6"/>
        <v>726.36697701802041</v>
      </c>
      <c r="M9" s="1">
        <f t="shared" si="7"/>
        <v>262.88992584406049</v>
      </c>
      <c r="N9" s="7">
        <f t="shared" si="26"/>
        <v>3.9754761794000393E-2</v>
      </c>
      <c r="O9" s="7">
        <f t="shared" si="16"/>
        <v>-4.9414636340145979E-3</v>
      </c>
      <c r="P9" s="7">
        <f t="shared" si="17"/>
        <v>4.0228159465534929E-2</v>
      </c>
      <c r="Q9" s="1">
        <v>2097.4392969999994</v>
      </c>
      <c r="R9" s="1"/>
      <c r="S9" s="1"/>
      <c r="T9" s="1">
        <f t="shared" si="18"/>
        <v>237.29090404547492</v>
      </c>
      <c r="U9" s="1"/>
      <c r="V9" s="1"/>
      <c r="W9" s="7">
        <f t="shared" si="27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9"/>
        <v>2.7826587622513963</v>
      </c>
      <c r="AD9" s="8"/>
      <c r="AE9" s="8"/>
      <c r="AF9" s="7">
        <f t="shared" si="28"/>
        <v>-6.6199255029035786E-3</v>
      </c>
      <c r="AG9" s="7"/>
      <c r="AH9" s="7"/>
      <c r="AI9" s="1">
        <f t="shared" si="29"/>
        <v>15242.565801303597</v>
      </c>
      <c r="AJ9" s="1">
        <f t="shared" si="30"/>
        <v>1682.6846280324789</v>
      </c>
      <c r="AK9" s="1">
        <f t="shared" si="31"/>
        <v>530.08893683126144</v>
      </c>
      <c r="AL9" s="10">
        <f t="shared" si="20"/>
        <v>5.8057570091534609</v>
      </c>
      <c r="AM9" s="10">
        <f t="shared" si="20"/>
        <v>0.70904138825648011</v>
      </c>
      <c r="AN9" s="10">
        <f t="shared" si="20"/>
        <v>0.30073538366775404</v>
      </c>
      <c r="AO9" s="7">
        <f t="shared" si="32"/>
        <v>1.8276539118654789E-2</v>
      </c>
      <c r="AP9" s="7">
        <f t="shared" si="21"/>
        <v>2.8144496824265453E-2</v>
      </c>
      <c r="AQ9" s="7">
        <f t="shared" si="21"/>
        <v>2.0372115051398465E-2</v>
      </c>
      <c r="AR9" s="1">
        <f t="shared" si="33"/>
        <v>8233.8913034420111</v>
      </c>
      <c r="AS9" s="1">
        <f t="shared" si="34"/>
        <v>938.69038528003591</v>
      </c>
      <c r="AT9" s="1">
        <f t="shared" si="35"/>
        <v>295.36788961784413</v>
      </c>
      <c r="AU9" s="1">
        <f t="shared" si="36"/>
        <v>1646.7782606884023</v>
      </c>
      <c r="AV9" s="1">
        <f t="shared" si="37"/>
        <v>187.7380770560072</v>
      </c>
      <c r="AW9" s="1">
        <f t="shared" si="38"/>
        <v>59.073577923568827</v>
      </c>
      <c r="AX9">
        <v>0</v>
      </c>
      <c r="AY9">
        <v>0</v>
      </c>
      <c r="AZ9">
        <v>0</v>
      </c>
      <c r="BA9">
        <f t="shared" si="22"/>
        <v>0</v>
      </c>
      <c r="BB9">
        <f t="shared" si="23"/>
        <v>0</v>
      </c>
      <c r="BC9">
        <f t="shared" si="10"/>
        <v>0</v>
      </c>
      <c r="BD9">
        <f t="shared" si="10"/>
        <v>0</v>
      </c>
      <c r="BE9">
        <f t="shared" si="24"/>
        <v>0</v>
      </c>
      <c r="BF9">
        <f t="shared" si="11"/>
        <v>0</v>
      </c>
      <c r="BG9">
        <f t="shared" si="11"/>
        <v>0</v>
      </c>
      <c r="BH9">
        <f t="shared" si="12"/>
        <v>0</v>
      </c>
      <c r="BI9">
        <f t="shared" si="12"/>
        <v>0</v>
      </c>
      <c r="BJ9">
        <f t="shared" si="12"/>
        <v>0</v>
      </c>
      <c r="BK9" s="7">
        <f t="shared" si="39"/>
        <v>4.9056046849131452E-2</v>
      </c>
      <c r="BL9" s="7"/>
      <c r="BM9" s="7"/>
      <c r="BN9" s="8">
        <f>MAX(BN$3*climate!$I119+BN$4*climate!$I119^2+BN$5*climate!$I119^6,-99)</f>
        <v>1.3038182595198715</v>
      </c>
      <c r="BO9" s="8">
        <f>MAX(BO$3*climate!$I119+BO$4*climate!$I119^2+BO$5*climate!$I119^6,-99)</f>
        <v>0.77473805754720426</v>
      </c>
      <c r="BP9" s="8">
        <f>MAX(BP$3*climate!$I119+BP$4*climate!$I119^2+BP$5*climate!$I119^6,-99)</f>
        <v>0.40555873771283352</v>
      </c>
      <c r="BQ9" s="8"/>
      <c r="BR9" s="8"/>
      <c r="BS9" s="8"/>
      <c r="BT9" s="8"/>
      <c r="BU9" s="8"/>
      <c r="BV9" s="8"/>
      <c r="BW9" s="8">
        <f>MAX(BW$3*climate!$I119+BW$4*climate!$I119^2+BW$5*climate!$I119^6,-99)</f>
        <v>3.3515456142324193E-2</v>
      </c>
      <c r="BX9" s="8">
        <f>MAX(BX$3*climate!$I119+BX$4*climate!$I119^2+BX$5*climate!$I119^6,-99)</f>
        <v>1.5431915964314145E-2</v>
      </c>
      <c r="BY9" s="8">
        <f>MAX(BY$3*climate!$I119+BY$4*climate!$I119^2+BY$5*climate!$I119^6,-99)</f>
        <v>3.9467257800634105E-3</v>
      </c>
    </row>
    <row r="10" spans="1:82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25"/>
        <v>1.1221189204017934E-2</v>
      </c>
      <c r="F10" s="7">
        <f t="shared" si="13"/>
        <v>2.3075207768730399E-2</v>
      </c>
      <c r="G10" s="7">
        <f t="shared" si="14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5"/>
        <v>11870.775933907267</v>
      </c>
      <c r="L10" s="1">
        <f t="shared" si="6"/>
        <v>779.29728031109732</v>
      </c>
      <c r="M10" s="1">
        <f t="shared" si="7"/>
        <v>272.17348556962401</v>
      </c>
      <c r="N10" s="7">
        <f t="shared" si="26"/>
        <v>5.1935523359457392E-2</v>
      </c>
      <c r="O10" s="7">
        <f t="shared" si="16"/>
        <v>7.2869919706941344E-2</v>
      </c>
      <c r="P10" s="7">
        <f t="shared" si="17"/>
        <v>3.5313486037005015E-2</v>
      </c>
      <c r="Q10" s="1">
        <v>2194.1947959999998</v>
      </c>
      <c r="R10" s="1"/>
      <c r="S10" s="1"/>
      <c r="T10" s="1">
        <f t="shared" si="18"/>
        <v>233.36277932201324</v>
      </c>
      <c r="U10" s="1"/>
      <c r="V10" s="1"/>
      <c r="W10" s="7">
        <f t="shared" si="27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9"/>
        <v>2.7947889818749663</v>
      </c>
      <c r="AD10" s="8"/>
      <c r="AE10" s="8"/>
      <c r="AF10" s="7">
        <f t="shared" si="28"/>
        <v>4.359219243165624E-3</v>
      </c>
      <c r="AG10" s="7"/>
      <c r="AH10" s="7"/>
      <c r="AI10" s="1">
        <f t="shared" si="29"/>
        <v>15365.087481861641</v>
      </c>
      <c r="AJ10" s="1">
        <f t="shared" si="30"/>
        <v>1702.1542422852383</v>
      </c>
      <c r="AK10" s="1">
        <f t="shared" si="31"/>
        <v>536.15362107170415</v>
      </c>
      <c r="AL10" s="10">
        <f t="shared" si="20"/>
        <v>5.9118661542446587</v>
      </c>
      <c r="AM10" s="10">
        <f t="shared" si="20"/>
        <v>0.72899700135653733</v>
      </c>
      <c r="AN10" s="10">
        <f t="shared" si="20"/>
        <v>0.30686199950386001</v>
      </c>
      <c r="AO10" s="7">
        <f t="shared" si="32"/>
        <v>1.8276539118654789E-2</v>
      </c>
      <c r="AP10" s="7">
        <f t="shared" si="21"/>
        <v>2.8144496824265453E-2</v>
      </c>
      <c r="AQ10" s="7">
        <f t="shared" si="21"/>
        <v>2.0372115051398465E-2</v>
      </c>
      <c r="AR10" s="1">
        <f t="shared" si="33"/>
        <v>8473.1167029191784</v>
      </c>
      <c r="AS10" s="1">
        <f t="shared" si="34"/>
        <v>985.14874877082059</v>
      </c>
      <c r="AT10" s="1">
        <f t="shared" si="35"/>
        <v>308.01928898254437</v>
      </c>
      <c r="AU10" s="1">
        <f t="shared" si="36"/>
        <v>1694.6233405838357</v>
      </c>
      <c r="AV10" s="1">
        <f t="shared" si="37"/>
        <v>197.02974975416413</v>
      </c>
      <c r="AW10" s="1">
        <f t="shared" si="38"/>
        <v>61.603857796508876</v>
      </c>
      <c r="AX10">
        <v>0</v>
      </c>
      <c r="AY10">
        <v>0</v>
      </c>
      <c r="AZ10">
        <v>0</v>
      </c>
      <c r="BA10">
        <f t="shared" si="22"/>
        <v>0</v>
      </c>
      <c r="BB10">
        <f t="shared" si="23"/>
        <v>0</v>
      </c>
      <c r="BC10">
        <f t="shared" si="10"/>
        <v>0</v>
      </c>
      <c r="BD10">
        <f t="shared" si="10"/>
        <v>0</v>
      </c>
      <c r="BE10">
        <f t="shared" si="24"/>
        <v>0</v>
      </c>
      <c r="BF10">
        <f t="shared" si="11"/>
        <v>0</v>
      </c>
      <c r="BG10">
        <f t="shared" si="11"/>
        <v>0</v>
      </c>
      <c r="BH10">
        <f t="shared" si="12"/>
        <v>0</v>
      </c>
      <c r="BI10">
        <f t="shared" si="12"/>
        <v>0</v>
      </c>
      <c r="BJ10">
        <f t="shared" si="12"/>
        <v>0</v>
      </c>
      <c r="BK10" s="7">
        <f t="shared" si="39"/>
        <v>6.6708045426669971E-2</v>
      </c>
      <c r="BL10" s="7"/>
      <c r="BM10" s="7"/>
      <c r="BN10" s="8">
        <f>MAX(BN$3*climate!$I120+BN$4*climate!$I120^2+BN$5*climate!$I120^6,-99)</f>
        <v>1.3364090510427704</v>
      </c>
      <c r="BO10" s="8">
        <f>MAX(BO$3*climate!$I120+BO$4*climate!$I120^2+BO$5*climate!$I120^6,-99)</f>
        <v>0.79352384445024415</v>
      </c>
      <c r="BP10" s="8">
        <f>MAX(BP$3*climate!$I120+BP$4*climate!$I120^2+BP$5*climate!$I120^6,-99)</f>
        <v>0.41475124358394444</v>
      </c>
      <c r="BQ10" s="8"/>
      <c r="BR10" s="8"/>
      <c r="BS10" s="8"/>
      <c r="BT10" s="8"/>
      <c r="BU10" s="8"/>
      <c r="BV10" s="8"/>
      <c r="BW10" s="8">
        <f>MAX(BW$3*climate!$I120+BW$4*climate!$I120^2+BW$5*climate!$I120^6,-99)</f>
        <v>3.5423392463808122E-2</v>
      </c>
      <c r="BX10" s="8">
        <f>MAX(BX$3*climate!$I120+BX$4*climate!$I120^2+BX$5*climate!$I120^6,-99)</f>
        <v>1.6310265019959705E-2</v>
      </c>
      <c r="BY10" s="8">
        <f>MAX(BY$3*climate!$I120+BY$4*climate!$I120^2+BY$5*climate!$I120^6,-99)</f>
        <v>4.1711649555882351E-3</v>
      </c>
    </row>
    <row r="11" spans="1:82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25"/>
        <v>1.0843849345893997E-2</v>
      </c>
      <c r="F11" s="7">
        <f t="shared" si="13"/>
        <v>2.3218792043280922E-2</v>
      </c>
      <c r="G11" s="7">
        <f t="shared" si="14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5"/>
        <v>12399.656778314171</v>
      </c>
      <c r="L11" s="1">
        <f t="shared" si="6"/>
        <v>830.23461070803955</v>
      </c>
      <c r="M11" s="1">
        <f t="shared" si="7"/>
        <v>291.52074910797808</v>
      </c>
      <c r="N11" s="7">
        <f t="shared" si="26"/>
        <v>4.4553182315254292E-2</v>
      </c>
      <c r="O11" s="7">
        <f t="shared" si="16"/>
        <v>6.5363156890022589E-2</v>
      </c>
      <c r="P11" s="7">
        <f t="shared" si="17"/>
        <v>7.1084306753329551E-2</v>
      </c>
      <c r="Q11" s="1">
        <v>2371.6535028912936</v>
      </c>
      <c r="R11" s="1"/>
      <c r="S11" s="1"/>
      <c r="T11" s="1">
        <f t="shared" si="18"/>
        <v>238.88727562627687</v>
      </c>
      <c r="U11" s="1"/>
      <c r="V11" s="1"/>
      <c r="W11" s="7">
        <f t="shared" si="27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9"/>
        <v>2.697524745164531</v>
      </c>
      <c r="AD11" s="8"/>
      <c r="AE11" s="8"/>
      <c r="AF11" s="7">
        <f t="shared" si="28"/>
        <v>-3.4801996623438303E-2</v>
      </c>
      <c r="AG11" s="7"/>
      <c r="AH11" s="7"/>
      <c r="AI11" s="1">
        <f t="shared" si="29"/>
        <v>15523.202074259312</v>
      </c>
      <c r="AJ11" s="1">
        <f t="shared" si="30"/>
        <v>1728.9685678108788</v>
      </c>
      <c r="AK11" s="1">
        <f t="shared" si="31"/>
        <v>544.14211676104264</v>
      </c>
      <c r="AL11" s="10">
        <f t="shared" si="20"/>
        <v>6.019914607276962</v>
      </c>
      <c r="AM11" s="10">
        <f t="shared" si="20"/>
        <v>0.74951425514611547</v>
      </c>
      <c r="AN11" s="10">
        <f t="shared" si="20"/>
        <v>0.3131134274626548</v>
      </c>
      <c r="AO11" s="7">
        <f t="shared" si="32"/>
        <v>1.8276539118654789E-2</v>
      </c>
      <c r="AP11" s="7">
        <f t="shared" si="21"/>
        <v>2.8144496824265453E-2</v>
      </c>
      <c r="AQ11" s="7">
        <f t="shared" si="21"/>
        <v>2.0372115051398465E-2</v>
      </c>
      <c r="AR11" s="1">
        <f t="shared" si="33"/>
        <v>8720.5813749984663</v>
      </c>
      <c r="AS11" s="1">
        <f t="shared" si="34"/>
        <v>1034.8762228127625</v>
      </c>
      <c r="AT11" s="1">
        <f t="shared" si="35"/>
        <v>321.48983707883559</v>
      </c>
      <c r="AU11" s="1">
        <f t="shared" si="36"/>
        <v>1744.1162749996934</v>
      </c>
      <c r="AV11" s="1">
        <f t="shared" si="37"/>
        <v>206.97524456255252</v>
      </c>
      <c r="AW11" s="1">
        <f t="shared" si="38"/>
        <v>64.297967415767118</v>
      </c>
      <c r="AX11">
        <v>0</v>
      </c>
      <c r="AY11">
        <v>0</v>
      </c>
      <c r="AZ11">
        <v>0</v>
      </c>
      <c r="BA11">
        <f t="shared" si="22"/>
        <v>0</v>
      </c>
      <c r="BB11">
        <f t="shared" si="23"/>
        <v>0</v>
      </c>
      <c r="BC11">
        <f t="shared" si="10"/>
        <v>0</v>
      </c>
      <c r="BD11">
        <f t="shared" si="10"/>
        <v>0</v>
      </c>
      <c r="BE11">
        <f t="shared" si="24"/>
        <v>0</v>
      </c>
      <c r="BF11">
        <f t="shared" si="11"/>
        <v>0</v>
      </c>
      <c r="BG11">
        <f t="shared" si="11"/>
        <v>0</v>
      </c>
      <c r="BH11">
        <f t="shared" si="12"/>
        <v>0</v>
      </c>
      <c r="BI11">
        <f t="shared" si="12"/>
        <v>0</v>
      </c>
      <c r="BJ11">
        <f t="shared" si="12"/>
        <v>0</v>
      </c>
      <c r="BK11" s="7">
        <f t="shared" si="39"/>
        <v>6.0303360634894609E-2</v>
      </c>
      <c r="BL11" s="7"/>
      <c r="BM11" s="7"/>
      <c r="BN11" s="8">
        <f>MAX(BN$3*climate!$I121+BN$4*climate!$I121^2+BN$5*climate!$I121^6,-99)</f>
        <v>1.3700075268206302</v>
      </c>
      <c r="BO11" s="8">
        <f>MAX(BO$3*climate!$I121+BO$4*climate!$I121^2+BO$5*climate!$I121^6,-99)</f>
        <v>0.81285284958377091</v>
      </c>
      <c r="BP11" s="8">
        <f>MAX(BP$3*climate!$I121+BP$4*climate!$I121^2+BP$5*climate!$I121^6,-99)</f>
        <v>0.42416666028709138</v>
      </c>
      <c r="BQ11" s="8"/>
      <c r="BR11" s="8"/>
      <c r="BS11" s="8"/>
      <c r="BT11" s="8"/>
      <c r="BU11" s="8"/>
      <c r="BV11" s="8"/>
      <c r="BW11" s="8">
        <f>MAX(BW$3*climate!$I121+BW$4*climate!$I121^2+BW$5*climate!$I121^6,-99)</f>
        <v>3.7459708773428496E-2</v>
      </c>
      <c r="BX11" s="8">
        <f>MAX(BX$3*climate!$I121+BX$4*climate!$I121^2+BX$5*climate!$I121^6,-99)</f>
        <v>1.7247689343473288E-2</v>
      </c>
      <c r="BY11" s="8">
        <f>MAX(BY$3*climate!$I121+BY$4*climate!$I121^2+BY$5*climate!$I121^6,-99)</f>
        <v>4.410662691369179E-3</v>
      </c>
    </row>
    <row r="12" spans="1:82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25"/>
        <v>9.8726777694839729E-3</v>
      </c>
      <c r="F12" s="7">
        <f t="shared" si="13"/>
        <v>2.472733384280823E-2</v>
      </c>
      <c r="G12" s="7">
        <f t="shared" si="14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5"/>
        <v>12996.075816765251</v>
      </c>
      <c r="L12" s="1">
        <f t="shared" si="6"/>
        <v>854.85668859617681</v>
      </c>
      <c r="M12" s="1">
        <f t="shared" si="7"/>
        <v>291.12409350119117</v>
      </c>
      <c r="N12" s="7">
        <f t="shared" si="26"/>
        <v>4.8099640910558072E-2</v>
      </c>
      <c r="O12" s="7">
        <f t="shared" si="16"/>
        <v>2.9656771195239795E-2</v>
      </c>
      <c r="P12" s="7">
        <f t="shared" si="17"/>
        <v>-1.3606427947260302E-3</v>
      </c>
      <c r="Q12" s="1">
        <v>2485.4318011903943</v>
      </c>
      <c r="R12" s="1"/>
      <c r="S12" s="1"/>
      <c r="T12" s="1">
        <f t="shared" si="18"/>
        <v>236.5235749850483</v>
      </c>
      <c r="U12" s="1"/>
      <c r="V12" s="1"/>
      <c r="W12" s="7">
        <f t="shared" si="27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9"/>
        <v>2.6878367624889457</v>
      </c>
      <c r="AD12" s="8"/>
      <c r="AE12" s="8"/>
      <c r="AF12" s="7">
        <f t="shared" si="28"/>
        <v>-3.5914342187042259E-3</v>
      </c>
      <c r="AG12" s="7"/>
      <c r="AH12" s="7"/>
      <c r="AI12" s="1">
        <f t="shared" si="29"/>
        <v>15714.998141833074</v>
      </c>
      <c r="AJ12" s="1">
        <f t="shared" si="30"/>
        <v>1763.0469555923435</v>
      </c>
      <c r="AK12" s="1">
        <f t="shared" si="31"/>
        <v>554.02587250070553</v>
      </c>
      <c r="AL12" s="10">
        <f t="shared" si="20"/>
        <v>6.129937812087821</v>
      </c>
      <c r="AM12" s="10">
        <f t="shared" si="20"/>
        <v>0.770608956719817</v>
      </c>
      <c r="AN12" s="10">
        <f t="shared" si="20"/>
        <v>0.31949221023106172</v>
      </c>
      <c r="AO12" s="7">
        <f t="shared" si="32"/>
        <v>1.8276539118654789E-2</v>
      </c>
      <c r="AP12" s="7">
        <f t="shared" si="21"/>
        <v>2.8144496824265453E-2</v>
      </c>
      <c r="AQ12" s="7">
        <f t="shared" si="21"/>
        <v>2.0372115051398465E-2</v>
      </c>
      <c r="AR12" s="1">
        <f t="shared" si="33"/>
        <v>8972.0374855392201</v>
      </c>
      <c r="AS12" s="1">
        <f t="shared" si="34"/>
        <v>1089.242496676193</v>
      </c>
      <c r="AT12" s="1">
        <f t="shared" si="35"/>
        <v>335.82261176253394</v>
      </c>
      <c r="AU12" s="1">
        <f t="shared" si="36"/>
        <v>1794.4074971078442</v>
      </c>
      <c r="AV12" s="1">
        <f t="shared" si="37"/>
        <v>217.84849933523861</v>
      </c>
      <c r="AW12" s="1">
        <f t="shared" si="38"/>
        <v>67.164522352506793</v>
      </c>
      <c r="AX12">
        <v>0</v>
      </c>
      <c r="AY12">
        <v>0</v>
      </c>
      <c r="AZ12">
        <v>0</v>
      </c>
      <c r="BA12">
        <f t="shared" si="22"/>
        <v>0</v>
      </c>
      <c r="BB12">
        <f t="shared" si="23"/>
        <v>0</v>
      </c>
      <c r="BC12">
        <f t="shared" si="10"/>
        <v>0</v>
      </c>
      <c r="BD12">
        <f t="shared" si="10"/>
        <v>0</v>
      </c>
      <c r="BE12">
        <f t="shared" si="24"/>
        <v>0</v>
      </c>
      <c r="BF12">
        <f t="shared" si="11"/>
        <v>0</v>
      </c>
      <c r="BG12">
        <f t="shared" si="11"/>
        <v>0</v>
      </c>
      <c r="BH12">
        <f t="shared" si="12"/>
        <v>0</v>
      </c>
      <c r="BI12">
        <f t="shared" si="12"/>
        <v>0</v>
      </c>
      <c r="BJ12">
        <f t="shared" si="12"/>
        <v>0</v>
      </c>
      <c r="BK12" s="7">
        <f t="shared" si="39"/>
        <v>5.7057664056259894E-2</v>
      </c>
      <c r="BL12" s="7"/>
      <c r="BM12" s="7"/>
      <c r="BN12" s="8">
        <f>MAX(BN$3*climate!$I122+BN$4*climate!$I122^2+BN$5*climate!$I122^6,-99)</f>
        <v>1.4046478712678423</v>
      </c>
      <c r="BO12" s="8">
        <f>MAX(BO$3*climate!$I122+BO$4*climate!$I122^2+BO$5*climate!$I122^6,-99)</f>
        <v>0.83274038984190102</v>
      </c>
      <c r="BP12" s="8">
        <f>MAX(BP$3*climate!$I122+BP$4*climate!$I122^2+BP$5*climate!$I122^6,-99)</f>
        <v>0.43380747984620571</v>
      </c>
      <c r="BQ12" s="8"/>
      <c r="BR12" s="8"/>
      <c r="BS12" s="8"/>
      <c r="BT12" s="8"/>
      <c r="BU12" s="8"/>
      <c r="BV12" s="8"/>
      <c r="BW12" s="8">
        <f>MAX(BW$3*climate!$I122+BW$4*climate!$I122^2+BW$5*climate!$I122^6,-99)</f>
        <v>3.9634488803422935E-2</v>
      </c>
      <c r="BX12" s="8">
        <f>MAX(BX$3*climate!$I122+BX$4*climate!$I122^2+BX$5*climate!$I122^6,-99)</f>
        <v>1.8248823878496155E-2</v>
      </c>
      <c r="BY12" s="8">
        <f>MAX(BY$3*climate!$I122+BY$4*climate!$I122^2+BY$5*climate!$I122^6,-99)</f>
        <v>4.6663933047330396E-3</v>
      </c>
    </row>
    <row r="13" spans="1:82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25"/>
        <v>9.0378292223478596E-3</v>
      </c>
      <c r="F13" s="7">
        <f t="shared" si="13"/>
        <v>2.3427753268803642E-2</v>
      </c>
      <c r="G13" s="7">
        <f t="shared" si="14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5"/>
        <v>13450.202697696455</v>
      </c>
      <c r="L13" s="1">
        <f t="shared" si="6"/>
        <v>867.65435758493743</v>
      </c>
      <c r="M13" s="1">
        <f t="shared" si="7"/>
        <v>297.73298924832733</v>
      </c>
      <c r="N13" s="7">
        <f t="shared" si="26"/>
        <v>3.4943385013603168E-2</v>
      </c>
      <c r="O13" s="7">
        <f t="shared" si="16"/>
        <v>1.4970543202716957E-2</v>
      </c>
      <c r="P13" s="7">
        <f t="shared" si="17"/>
        <v>2.2701301248050587E-2</v>
      </c>
      <c r="Q13" s="1">
        <v>2609.7598050683955</v>
      </c>
      <c r="R13" s="1"/>
      <c r="S13" s="1"/>
      <c r="T13" s="1">
        <f t="shared" si="18"/>
        <v>237.82038632290613</v>
      </c>
      <c r="U13" s="1"/>
      <c r="V13" s="1"/>
      <c r="W13" s="7">
        <f t="shared" si="27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9"/>
        <v>2.6711978739811997</v>
      </c>
      <c r="AD13" s="8"/>
      <c r="AE13" s="8"/>
      <c r="AF13" s="7">
        <f t="shared" si="28"/>
        <v>-6.1904386233404551E-3</v>
      </c>
      <c r="AG13" s="7"/>
      <c r="AH13" s="7"/>
      <c r="AI13" s="1">
        <f t="shared" si="29"/>
        <v>15937.90582475761</v>
      </c>
      <c r="AJ13" s="1">
        <f t="shared" si="30"/>
        <v>1804.5907593683478</v>
      </c>
      <c r="AK13" s="1">
        <f t="shared" si="31"/>
        <v>565.7878076031418</v>
      </c>
      <c r="AL13" s="10">
        <f t="shared" si="20"/>
        <v>6.2419718603053651</v>
      </c>
      <c r="AM13" s="10">
        <f t="shared" si="20"/>
        <v>0.79229735805496837</v>
      </c>
      <c r="AN13" s="10">
        <f t="shared" si="20"/>
        <v>0.32600094229591448</v>
      </c>
      <c r="AO13" s="7">
        <f t="shared" si="32"/>
        <v>1.8276539118654789E-2</v>
      </c>
      <c r="AP13" s="7">
        <f t="shared" si="21"/>
        <v>2.8144496824265453E-2</v>
      </c>
      <c r="AQ13" s="7">
        <f t="shared" si="21"/>
        <v>2.0372115051398465E-2</v>
      </c>
      <c r="AR13" s="1">
        <f t="shared" si="33"/>
        <v>9227.9697124185586</v>
      </c>
      <c r="AS13" s="1">
        <f t="shared" si="34"/>
        <v>1146.1658228538163</v>
      </c>
      <c r="AT13" s="1">
        <f t="shared" si="35"/>
        <v>351.0423040633259</v>
      </c>
      <c r="AU13" s="1">
        <f t="shared" si="36"/>
        <v>1845.5939424837118</v>
      </c>
      <c r="AV13" s="1">
        <f t="shared" si="37"/>
        <v>229.23316457076328</v>
      </c>
      <c r="AW13" s="1">
        <f t="shared" si="38"/>
        <v>70.20846081266518</v>
      </c>
      <c r="AX13">
        <v>0</v>
      </c>
      <c r="AY13">
        <v>0</v>
      </c>
      <c r="AZ13">
        <v>0</v>
      </c>
      <c r="BA13">
        <f t="shared" si="22"/>
        <v>0</v>
      </c>
      <c r="BB13">
        <f t="shared" si="23"/>
        <v>0</v>
      </c>
      <c r="BC13">
        <f t="shared" si="10"/>
        <v>0</v>
      </c>
      <c r="BD13">
        <f t="shared" si="10"/>
        <v>0</v>
      </c>
      <c r="BE13">
        <f t="shared" si="24"/>
        <v>0</v>
      </c>
      <c r="BF13">
        <f t="shared" si="11"/>
        <v>0</v>
      </c>
      <c r="BG13">
        <f t="shared" si="11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 s="7">
        <f t="shared" si="39"/>
        <v>4.3895498816708622E-2</v>
      </c>
      <c r="BL13" s="7"/>
      <c r="BM13" s="7"/>
      <c r="BN13" s="8">
        <f>MAX(BN$3*climate!$I123+BN$4*climate!$I123^2+BN$5*climate!$I123^6,-99)</f>
        <v>1.4403824276277617</v>
      </c>
      <c r="BO13" s="8">
        <f>MAX(BO$3*climate!$I123+BO$4*climate!$I123^2+BO$5*climate!$I123^6,-99)</f>
        <v>0.85321170865615525</v>
      </c>
      <c r="BP13" s="8">
        <f>MAX(BP$3*climate!$I123+BP$4*climate!$I123^2+BP$5*climate!$I123^6,-99)</f>
        <v>0.44368043537613655</v>
      </c>
      <c r="BQ13" s="8"/>
      <c r="BR13" s="8"/>
      <c r="BS13" s="8"/>
      <c r="BT13" s="8"/>
      <c r="BU13" s="8"/>
      <c r="BV13" s="8"/>
      <c r="BW13" s="8">
        <f>MAX(BW$3*climate!$I123+BW$4*climate!$I123^2+BW$5*climate!$I123^6,-99)</f>
        <v>4.1959873055849632E-2</v>
      </c>
      <c r="BX13" s="8">
        <f>MAX(BX$3*climate!$I123+BX$4*climate!$I123^2+BX$5*climate!$I123^6,-99)</f>
        <v>1.931924863858963E-2</v>
      </c>
      <c r="BY13" s="8">
        <f>MAX(BY$3*climate!$I123+BY$4*climate!$I123^2+BY$5*climate!$I123^6,-99)</f>
        <v>4.9397701217753836E-3</v>
      </c>
    </row>
    <row r="14" spans="1:82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25"/>
        <v>8.2734628686111922E-3</v>
      </c>
      <c r="F14" s="7">
        <f t="shared" si="13"/>
        <v>2.3486244164987902E-2</v>
      </c>
      <c r="G14" s="7">
        <f t="shared" si="14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5"/>
        <v>14147.198057643967</v>
      </c>
      <c r="L14" s="1">
        <f t="shared" si="6"/>
        <v>928.89338556550786</v>
      </c>
      <c r="M14" s="1">
        <f t="shared" si="7"/>
        <v>306.35141038049125</v>
      </c>
      <c r="N14" s="7">
        <f t="shared" si="26"/>
        <v>5.1820435395139697E-2</v>
      </c>
      <c r="O14" s="7">
        <f t="shared" si="16"/>
        <v>7.0579980893573202E-2</v>
      </c>
      <c r="P14" s="7">
        <f t="shared" si="17"/>
        <v>2.8946812894071527E-2</v>
      </c>
      <c r="Q14" s="1">
        <v>2771.6413588603582</v>
      </c>
      <c r="R14" s="1"/>
      <c r="S14" s="1"/>
      <c r="T14" s="1">
        <f t="shared" si="18"/>
        <v>238.15825215926691</v>
      </c>
      <c r="U14" s="1"/>
      <c r="V14" s="1"/>
      <c r="W14" s="7">
        <f t="shared" si="27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9"/>
        <v>2.6506134106401222</v>
      </c>
      <c r="AD14" s="8"/>
      <c r="AE14" s="8"/>
      <c r="AF14" s="7">
        <f t="shared" si="28"/>
        <v>-7.7060795613759225E-3</v>
      </c>
      <c r="AG14" s="7"/>
      <c r="AH14" s="7"/>
      <c r="AI14" s="1">
        <f t="shared" si="29"/>
        <v>16189.709184765563</v>
      </c>
      <c r="AJ14" s="1">
        <f t="shared" si="30"/>
        <v>1853.3648480022762</v>
      </c>
      <c r="AK14" s="1">
        <f t="shared" si="31"/>
        <v>579.41748765549278</v>
      </c>
      <c r="AL14" s="10">
        <f t="shared" si="20"/>
        <v>6.3560535031877787</v>
      </c>
      <c r="AM14" s="10">
        <f t="shared" si="20"/>
        <v>0.81459616853262029</v>
      </c>
      <c r="AN14" s="10">
        <f t="shared" si="20"/>
        <v>0.33264227099923116</v>
      </c>
      <c r="AO14" s="7">
        <f t="shared" si="32"/>
        <v>1.8276539118654789E-2</v>
      </c>
      <c r="AP14" s="7">
        <f t="shared" si="21"/>
        <v>2.8144496824265453E-2</v>
      </c>
      <c r="AQ14" s="7">
        <f t="shared" si="21"/>
        <v>2.0372115051398465E-2</v>
      </c>
      <c r="AR14" s="1">
        <f t="shared" si="33"/>
        <v>9488.468629974448</v>
      </c>
      <c r="AS14" s="1">
        <f t="shared" si="34"/>
        <v>1206.9343731448241</v>
      </c>
      <c r="AT14" s="1">
        <f t="shared" si="35"/>
        <v>367.14787938914418</v>
      </c>
      <c r="AU14" s="1">
        <f t="shared" si="36"/>
        <v>1897.6937259948897</v>
      </c>
      <c r="AV14" s="1">
        <f t="shared" si="37"/>
        <v>241.38687462896485</v>
      </c>
      <c r="AW14" s="1">
        <f t="shared" si="38"/>
        <v>73.429575877828839</v>
      </c>
      <c r="AX14">
        <v>0</v>
      </c>
      <c r="AY14">
        <v>0</v>
      </c>
      <c r="AZ14">
        <v>0</v>
      </c>
      <c r="BA14">
        <f t="shared" si="22"/>
        <v>0</v>
      </c>
      <c r="BB14">
        <f t="shared" si="23"/>
        <v>0</v>
      </c>
      <c r="BC14">
        <f t="shared" si="10"/>
        <v>0</v>
      </c>
      <c r="BD14">
        <f t="shared" si="10"/>
        <v>0</v>
      </c>
      <c r="BE14">
        <f t="shared" si="24"/>
        <v>0</v>
      </c>
      <c r="BF14">
        <f t="shared" si="11"/>
        <v>0</v>
      </c>
      <c r="BG14">
        <f t="shared" si="11"/>
        <v>0</v>
      </c>
      <c r="BH14">
        <f t="shared" si="12"/>
        <v>0</v>
      </c>
      <c r="BI14">
        <f t="shared" si="12"/>
        <v>0</v>
      </c>
      <c r="BJ14">
        <f t="shared" si="12"/>
        <v>0</v>
      </c>
      <c r="BK14" s="7">
        <f t="shared" si="39"/>
        <v>6.3688351418071498E-2</v>
      </c>
      <c r="BL14" s="7"/>
      <c r="BM14" s="7"/>
      <c r="BN14" s="8">
        <f>MAX(BN$3*climate!$I124+BN$4*climate!$I124^2+BN$5*climate!$I124^6,-99)</f>
        <v>1.4771943825530993</v>
      </c>
      <c r="BO14" s="8">
        <f>MAX(BO$3*climate!$I124+BO$4*climate!$I124^2+BO$5*climate!$I124^6,-99)</f>
        <v>0.87425195968384428</v>
      </c>
      <c r="BP14" s="8">
        <f>MAX(BP$3*climate!$I124+BP$4*climate!$I124^2+BP$5*climate!$I124^6,-99)</f>
        <v>0.45377238394987207</v>
      </c>
      <c r="BQ14" s="8"/>
      <c r="BR14" s="8"/>
      <c r="BS14" s="8"/>
      <c r="BT14" s="8"/>
      <c r="BU14" s="8"/>
      <c r="BV14" s="8"/>
      <c r="BW14" s="8">
        <f>MAX(BW$3*climate!$I124+BW$4*climate!$I124^2+BW$5*climate!$I124^6,-99)</f>
        <v>4.4444368283701324E-2</v>
      </c>
      <c r="BX14" s="8">
        <f>MAX(BX$3*climate!$I124+BX$4*climate!$I124^2+BX$5*climate!$I124^6,-99)</f>
        <v>2.0462868877009138E-2</v>
      </c>
      <c r="BY14" s="8">
        <f>MAX(BY$3*climate!$I124+BY$4*climate!$I124^2+BY$5*climate!$I124^6,-99)</f>
        <v>5.2317758981904397E-3</v>
      </c>
    </row>
    <row r="15" spans="1:82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25"/>
        <v>1.0355828525681954E-2</v>
      </c>
      <c r="F15" s="7">
        <f t="shared" si="13"/>
        <v>2.4178628693027893E-2</v>
      </c>
      <c r="G15" s="7">
        <f t="shared" si="14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5"/>
        <v>14860.457675322026</v>
      </c>
      <c r="L15" s="1">
        <f t="shared" si="6"/>
        <v>960.92249773698404</v>
      </c>
      <c r="M15" s="1">
        <f t="shared" si="7"/>
        <v>318.45456157543998</v>
      </c>
      <c r="N15" s="7">
        <f t="shared" si="26"/>
        <v>5.041702355277855E-2</v>
      </c>
      <c r="O15" s="7">
        <f t="shared" si="16"/>
        <v>3.4480934700570565E-2</v>
      </c>
      <c r="P15" s="7">
        <f t="shared" si="17"/>
        <v>3.9507411374135604E-2</v>
      </c>
      <c r="Q15" s="1">
        <v>2952.370692419564</v>
      </c>
      <c r="R15" s="1"/>
      <c r="S15" s="1"/>
      <c r="T15" s="1">
        <f t="shared" si="18"/>
        <v>239.03603915056789</v>
      </c>
      <c r="U15" s="1"/>
      <c r="V15" s="1"/>
      <c r="W15" s="7">
        <f t="shared" si="27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9"/>
        <v>2.6411173167387387</v>
      </c>
      <c r="AD15" s="8"/>
      <c r="AE15" s="8"/>
      <c r="AF15" s="7">
        <f t="shared" si="28"/>
        <v>-3.5826023754592651E-3</v>
      </c>
      <c r="AG15" s="7"/>
      <c r="AH15" s="7"/>
      <c r="AI15" s="1">
        <f t="shared" si="29"/>
        <v>16468.431992283895</v>
      </c>
      <c r="AJ15" s="1">
        <f t="shared" si="30"/>
        <v>1909.4152378310137</v>
      </c>
      <c r="AK15" s="1">
        <f t="shared" si="31"/>
        <v>594.90531476777232</v>
      </c>
      <c r="AL15" s="10">
        <f t="shared" si="20"/>
        <v>6.4722201636790526</v>
      </c>
      <c r="AM15" s="10">
        <f t="shared" si="20"/>
        <v>0.83752256781094547</v>
      </c>
      <c r="AN15" s="10">
        <f t="shared" si="20"/>
        <v>0.33941889761498595</v>
      </c>
      <c r="AO15" s="7">
        <f t="shared" si="32"/>
        <v>1.8276539118654789E-2</v>
      </c>
      <c r="AP15" s="7">
        <f t="shared" si="21"/>
        <v>2.8144496824265453E-2</v>
      </c>
      <c r="AQ15" s="7">
        <f t="shared" si="21"/>
        <v>2.0372115051398465E-2</v>
      </c>
      <c r="AR15" s="1">
        <f t="shared" si="33"/>
        <v>9775.1624940760612</v>
      </c>
      <c r="AS15" s="1">
        <f t="shared" si="34"/>
        <v>1272.4076491419416</v>
      </c>
      <c r="AT15" s="1">
        <f t="shared" si="35"/>
        <v>384.12654818647798</v>
      </c>
      <c r="AU15" s="1">
        <f t="shared" si="36"/>
        <v>1955.0324988152124</v>
      </c>
      <c r="AV15" s="1">
        <f t="shared" si="37"/>
        <v>254.48152982838835</v>
      </c>
      <c r="AW15" s="1">
        <f t="shared" si="38"/>
        <v>76.825309637295604</v>
      </c>
      <c r="AX15">
        <v>0</v>
      </c>
      <c r="AY15">
        <v>0</v>
      </c>
      <c r="AZ15">
        <v>0</v>
      </c>
      <c r="BA15">
        <f t="shared" si="22"/>
        <v>0</v>
      </c>
      <c r="BB15">
        <f t="shared" si="23"/>
        <v>0</v>
      </c>
      <c r="BC15">
        <f t="shared" si="10"/>
        <v>0</v>
      </c>
      <c r="BD15">
        <f t="shared" si="10"/>
        <v>0</v>
      </c>
      <c r="BE15">
        <f t="shared" si="24"/>
        <v>0</v>
      </c>
      <c r="BF15">
        <f t="shared" si="11"/>
        <v>0</v>
      </c>
      <c r="BG15">
        <f t="shared" si="11"/>
        <v>0</v>
      </c>
      <c r="BH15">
        <f t="shared" si="12"/>
        <v>0</v>
      </c>
      <c r="BI15">
        <f t="shared" si="12"/>
        <v>0</v>
      </c>
      <c r="BJ15">
        <f t="shared" si="12"/>
        <v>0</v>
      </c>
      <c r="BK15" s="7">
        <f t="shared" si="39"/>
        <v>6.1244656585397461E-2</v>
      </c>
      <c r="BL15" s="7"/>
      <c r="BM15" s="7"/>
      <c r="BN15" s="8">
        <f>MAX(BN$3*climate!$I125+BN$4*climate!$I125^2+BN$5*climate!$I125^6,-99)</f>
        <v>1.5151392004004016</v>
      </c>
      <c r="BO15" s="8">
        <f>MAX(BO$3*climate!$I125+BO$4*climate!$I125^2+BO$5*climate!$I125^6,-99)</f>
        <v>0.89588717346396418</v>
      </c>
      <c r="BP15" s="8">
        <f>MAX(BP$3*climate!$I125+BP$4*climate!$I125^2+BP$5*climate!$I125^6,-99)</f>
        <v>0.46408928991926757</v>
      </c>
      <c r="BQ15" s="8"/>
      <c r="BR15" s="8"/>
      <c r="BS15" s="8"/>
      <c r="BT15" s="8"/>
      <c r="BU15" s="8"/>
      <c r="BV15" s="8"/>
      <c r="BW15" s="8">
        <f>MAX(BW$3*climate!$I125+BW$4*climate!$I125^2+BW$5*climate!$I125^6,-99)</f>
        <v>4.7102155408131272E-2</v>
      </c>
      <c r="BX15" s="8">
        <f>MAX(BX$3*climate!$I125+BX$4*climate!$I125^2+BX$5*climate!$I125^6,-99)</f>
        <v>2.1686199224990394E-2</v>
      </c>
      <c r="BY15" s="8">
        <f>MAX(BY$3*climate!$I125+BY$4*climate!$I125^2+BY$5*climate!$I125^6,-99)</f>
        <v>5.5440562627961541E-3</v>
      </c>
    </row>
    <row r="16" spans="1:82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25"/>
        <v>9.0723766240810022E-3</v>
      </c>
      <c r="F16" s="7">
        <f t="shared" si="13"/>
        <v>2.4041911671104588E-2</v>
      </c>
      <c r="G16" s="7">
        <f t="shared" si="14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5"/>
        <v>15268.913327934199</v>
      </c>
      <c r="L16" s="1">
        <f t="shared" si="6"/>
        <v>1020.2942153499797</v>
      </c>
      <c r="M16" s="1">
        <f t="shared" si="7"/>
        <v>332.42707462745153</v>
      </c>
      <c r="N16" s="7">
        <f t="shared" si="26"/>
        <v>2.7486074893270152E-2</v>
      </c>
      <c r="O16" s="7">
        <f t="shared" si="16"/>
        <v>6.1786166681307542E-2</v>
      </c>
      <c r="P16" s="7">
        <f t="shared" si="17"/>
        <v>4.3876002224265687E-2</v>
      </c>
      <c r="Q16" s="1">
        <v>3224.0732506673107</v>
      </c>
      <c r="R16" s="1"/>
      <c r="S16" s="1"/>
      <c r="T16" s="1">
        <f t="shared" si="18"/>
        <v>251.76719217015059</v>
      </c>
      <c r="U16" s="1"/>
      <c r="V16" s="1"/>
      <c r="W16" s="7">
        <f t="shared" si="27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9"/>
        <v>2.6237360585832352</v>
      </c>
      <c r="AD16" s="8"/>
      <c r="AE16" s="8"/>
      <c r="AF16" s="7">
        <f t="shared" si="28"/>
        <v>-6.5810246464045319E-3</v>
      </c>
      <c r="AG16" s="7"/>
      <c r="AH16" s="7"/>
      <c r="AI16" s="1">
        <f t="shared" si="29"/>
        <v>16776.621291870717</v>
      </c>
      <c r="AJ16" s="1">
        <f t="shared" si="30"/>
        <v>1972.9552438763008</v>
      </c>
      <c r="AK16" s="1">
        <f t="shared" si="31"/>
        <v>612.24009292829078</v>
      </c>
      <c r="AL16" s="10">
        <f t="shared" si="20"/>
        <v>6.5905099486850789</v>
      </c>
      <c r="AM16" s="10">
        <f t="shared" si="20"/>
        <v>0.86109421906095129</v>
      </c>
      <c r="AN16" s="10">
        <f t="shared" si="20"/>
        <v>0.34633357844781726</v>
      </c>
      <c r="AO16" s="7">
        <f t="shared" si="32"/>
        <v>1.8276539118654789E-2</v>
      </c>
      <c r="AP16" s="7">
        <f t="shared" si="21"/>
        <v>2.8144496824265453E-2</v>
      </c>
      <c r="AQ16" s="7">
        <f t="shared" si="21"/>
        <v>2.0372115051398465E-2</v>
      </c>
      <c r="AR16" s="1">
        <f t="shared" si="33"/>
        <v>10063.244565038911</v>
      </c>
      <c r="AS16" s="1">
        <f t="shared" si="34"/>
        <v>1342.0786936942525</v>
      </c>
      <c r="AT16" s="1">
        <f t="shared" si="35"/>
        <v>401.97927867133075</v>
      </c>
      <c r="AU16" s="1">
        <f t="shared" si="36"/>
        <v>2012.6489130077823</v>
      </c>
      <c r="AV16" s="1">
        <f t="shared" si="37"/>
        <v>268.41573873885051</v>
      </c>
      <c r="AW16" s="1">
        <f t="shared" si="38"/>
        <v>80.395855734266149</v>
      </c>
      <c r="AX16">
        <v>0</v>
      </c>
      <c r="AY16">
        <v>0</v>
      </c>
      <c r="AZ16">
        <v>0</v>
      </c>
      <c r="BA16">
        <f t="shared" si="22"/>
        <v>0</v>
      </c>
      <c r="BB16">
        <f t="shared" si="23"/>
        <v>0</v>
      </c>
      <c r="BC16">
        <f t="shared" si="10"/>
        <v>0</v>
      </c>
      <c r="BD16">
        <f t="shared" si="10"/>
        <v>0</v>
      </c>
      <c r="BE16">
        <f t="shared" si="24"/>
        <v>0</v>
      </c>
      <c r="BF16">
        <f t="shared" si="11"/>
        <v>0</v>
      </c>
      <c r="BG16">
        <f t="shared" si="11"/>
        <v>0</v>
      </c>
      <c r="BH16">
        <f t="shared" si="12"/>
        <v>0</v>
      </c>
      <c r="BI16">
        <f t="shared" si="12"/>
        <v>0</v>
      </c>
      <c r="BJ16">
        <f t="shared" si="12"/>
        <v>0</v>
      </c>
      <c r="BK16" s="7">
        <f t="shared" si="39"/>
        <v>4.2710381158745925E-2</v>
      </c>
      <c r="BL16" s="7"/>
      <c r="BM16" s="7"/>
      <c r="BN16" s="8">
        <f>MAX(BN$3*climate!$I126+BN$4*climate!$I126^2+BN$5*climate!$I126^6,-99)</f>
        <v>1.5543038237247848</v>
      </c>
      <c r="BO16" s="8">
        <f>MAX(BO$3*climate!$I126+BO$4*climate!$I126^2+BO$5*climate!$I126^6,-99)</f>
        <v>0.9181605220522322</v>
      </c>
      <c r="BP16" s="8">
        <f>MAX(BP$3*climate!$I126+BP$4*climate!$I126^2+BP$5*climate!$I126^6,-99)</f>
        <v>0.47464436187654513</v>
      </c>
      <c r="BQ16" s="8"/>
      <c r="BR16" s="8"/>
      <c r="BS16" s="8"/>
      <c r="BT16" s="8"/>
      <c r="BU16" s="8"/>
      <c r="BV16" s="8"/>
      <c r="BW16" s="8">
        <f>MAX(BW$3*climate!$I126+BW$4*climate!$I126^2+BW$5*climate!$I126^6,-99)</f>
        <v>4.9951101435533239E-2</v>
      </c>
      <c r="BX16" s="8">
        <f>MAX(BX$3*climate!$I126+BX$4*climate!$I126^2+BX$5*climate!$I126^6,-99)</f>
        <v>2.2997447561840901E-2</v>
      </c>
      <c r="BY16" s="8">
        <f>MAX(BY$3*climate!$I126+BY$4*climate!$I126^2+BY$5*climate!$I126^6,-99)</f>
        <v>5.8786844047626803E-3</v>
      </c>
    </row>
    <row r="17" spans="1:77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25"/>
        <v>1.0031704437992728E-2</v>
      </c>
      <c r="F17" s="7">
        <f t="shared" si="13"/>
        <v>2.4254629006525308E-2</v>
      </c>
      <c r="G17" s="7">
        <f t="shared" si="14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5"/>
        <v>15683.819679483244</v>
      </c>
      <c r="L17" s="1">
        <f t="shared" si="6"/>
        <v>1056.3156192060862</v>
      </c>
      <c r="M17" s="1">
        <f t="shared" si="7"/>
        <v>335.79402433817955</v>
      </c>
      <c r="N17" s="7">
        <f t="shared" si="26"/>
        <v>2.7173273083552107E-2</v>
      </c>
      <c r="O17" s="7">
        <f t="shared" si="16"/>
        <v>3.5304918242382133E-2</v>
      </c>
      <c r="P17" s="7">
        <f t="shared" si="17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8"/>
        <v>254.42178021340607</v>
      </c>
      <c r="U17" s="1">
        <f t="shared" ref="U17:U54" si="40">R17/I17*1000</f>
        <v>966.56782143777843</v>
      </c>
      <c r="V17" s="1">
        <f t="shared" ref="V17:V54" si="41">S17/J17*1000</f>
        <v>962.73501234469597</v>
      </c>
      <c r="W17" s="7">
        <f t="shared" si="27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9"/>
        <v>2.5476228902565792</v>
      </c>
      <c r="AD17" s="8">
        <f t="shared" ref="AD17:AD53" si="42">AA17/R17</f>
        <v>2.8423613876819047</v>
      </c>
      <c r="AE17" s="8">
        <f t="shared" ref="AE17:AE53" si="43">AB17/S17</f>
        <v>1.605279812372872</v>
      </c>
      <c r="AF17" s="7">
        <f t="shared" si="28"/>
        <v>-2.9009460794526598E-2</v>
      </c>
      <c r="AG17" s="7"/>
      <c r="AH17" s="7"/>
      <c r="AI17" s="1">
        <f t="shared" si="29"/>
        <v>17111.608075691427</v>
      </c>
      <c r="AJ17" s="1">
        <f t="shared" si="30"/>
        <v>2044.0754582275213</v>
      </c>
      <c r="AK17" s="1">
        <f t="shared" si="31"/>
        <v>631.41193936972786</v>
      </c>
      <c r="AL17" s="10">
        <f t="shared" si="20"/>
        <v>6.710961661574105</v>
      </c>
      <c r="AM17" s="10">
        <f t="shared" si="20"/>
        <v>0.88532928257470556</v>
      </c>
      <c r="AN17" s="10">
        <f t="shared" si="20"/>
        <v>0.35338912595411875</v>
      </c>
      <c r="AO17" s="7">
        <f t="shared" si="32"/>
        <v>1.8276539118654789E-2</v>
      </c>
      <c r="AP17" s="7">
        <f t="shared" si="21"/>
        <v>2.8144496824265453E-2</v>
      </c>
      <c r="AQ17" s="7">
        <f t="shared" si="21"/>
        <v>2.0372115051398465E-2</v>
      </c>
      <c r="AR17" s="1">
        <f t="shared" si="33"/>
        <v>10370.245432814676</v>
      </c>
      <c r="AS17" s="1">
        <f t="shared" si="34"/>
        <v>1416.5582032351531</v>
      </c>
      <c r="AT17" s="1">
        <f t="shared" si="35"/>
        <v>420.72068372216006</v>
      </c>
      <c r="AU17" s="1">
        <f t="shared" si="36"/>
        <v>2074.0490865629354</v>
      </c>
      <c r="AV17" s="1">
        <f t="shared" si="37"/>
        <v>283.31164064703063</v>
      </c>
      <c r="AW17" s="1">
        <f t="shared" si="38"/>
        <v>84.144136744432018</v>
      </c>
      <c r="AX17">
        <v>0</v>
      </c>
      <c r="AY17">
        <v>0</v>
      </c>
      <c r="AZ17">
        <v>0</v>
      </c>
      <c r="BA17">
        <f t="shared" si="22"/>
        <v>0</v>
      </c>
      <c r="BB17">
        <f t="shared" si="23"/>
        <v>0</v>
      </c>
      <c r="BC17">
        <f t="shared" si="10"/>
        <v>0</v>
      </c>
      <c r="BD17">
        <f t="shared" si="10"/>
        <v>0</v>
      </c>
      <c r="BE17">
        <f t="shared" si="24"/>
        <v>0</v>
      </c>
      <c r="BF17">
        <f t="shared" si="11"/>
        <v>0</v>
      </c>
      <c r="BG17">
        <f t="shared" si="11"/>
        <v>0</v>
      </c>
      <c r="BH17">
        <f t="shared" si="12"/>
        <v>0</v>
      </c>
      <c r="BI17">
        <f t="shared" si="12"/>
        <v>0</v>
      </c>
      <c r="BJ17">
        <f t="shared" si="12"/>
        <v>0</v>
      </c>
      <c r="BK17" s="7">
        <f t="shared" si="39"/>
        <v>3.9722867351116742E-2</v>
      </c>
      <c r="BL17" s="7"/>
      <c r="BM17" s="7"/>
      <c r="BN17" s="8">
        <f>MAX(BN$3*climate!$I127+BN$4*climate!$I127^2+BN$5*climate!$I127^6,-99)</f>
        <v>1.5948202751955853</v>
      </c>
      <c r="BO17" s="8">
        <f>MAX(BO$3*climate!$I127+BO$4*climate!$I127^2+BO$5*climate!$I127^6,-99)</f>
        <v>0.94113968601139453</v>
      </c>
      <c r="BP17" s="8">
        <f>MAX(BP$3*climate!$I127+BP$4*climate!$I127^2+BP$5*climate!$I127^6,-99)</f>
        <v>0.48546111781265744</v>
      </c>
      <c r="BQ17" s="8"/>
      <c r="BR17" s="8"/>
      <c r="BS17" s="8"/>
      <c r="BT17" s="8"/>
      <c r="BU17" s="8"/>
      <c r="BV17" s="8"/>
      <c r="BW17" s="8">
        <f>MAX(BW$3*climate!$I127+BW$4*climate!$I127^2+BW$5*climate!$I127^6,-99)</f>
        <v>5.3014426321518954E-2</v>
      </c>
      <c r="BX17" s="8">
        <f>MAX(BX$3*climate!$I127+BX$4*climate!$I127^2+BX$5*climate!$I127^6,-99)</f>
        <v>2.4407280938778864E-2</v>
      </c>
      <c r="BY17" s="8">
        <f>MAX(BY$3*climate!$I127+BY$4*climate!$I127^2+BY$5*climate!$I127^6,-99)</f>
        <v>6.2383547937199151E-3</v>
      </c>
    </row>
    <row r="18" spans="1:77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25"/>
        <v>9.3029654959206898E-3</v>
      </c>
      <c r="F18" s="7">
        <f t="shared" si="13"/>
        <v>2.268243707841977E-2</v>
      </c>
      <c r="G18" s="7">
        <f t="shared" si="14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5"/>
        <v>16384.195990758039</v>
      </c>
      <c r="L18" s="1">
        <f t="shared" si="6"/>
        <v>1095.1045930105074</v>
      </c>
      <c r="M18" s="1">
        <f t="shared" si="7"/>
        <v>338.40809822518537</v>
      </c>
      <c r="N18" s="7">
        <f t="shared" si="26"/>
        <v>4.4655978300425891E-2</v>
      </c>
      <c r="O18" s="7">
        <f t="shared" si="16"/>
        <v>3.6721007527631189E-2</v>
      </c>
      <c r="P18" s="7">
        <f t="shared" si="17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8"/>
        <v>253.30737992558272</v>
      </c>
      <c r="U18" s="1">
        <f t="shared" si="40"/>
        <v>960.46139471253696</v>
      </c>
      <c r="V18" s="1">
        <f t="shared" si="41"/>
        <v>962.13777894225257</v>
      </c>
      <c r="W18" s="7">
        <f t="shared" si="27"/>
        <v>-4.3801292754440668E-3</v>
      </c>
      <c r="X18" s="7">
        <f t="shared" ref="X18:X54" si="44">U18/U17-1</f>
        <v>-6.3176391659285347E-3</v>
      </c>
      <c r="Y18" s="7">
        <f t="shared" ref="Y18:Y54" si="45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9"/>
        <v>2.5416490259019571</v>
      </c>
      <c r="AD18" s="8">
        <f t="shared" si="42"/>
        <v>2.83461239009165</v>
      </c>
      <c r="AE18" s="8">
        <f t="shared" si="43"/>
        <v>1.6520463245264814</v>
      </c>
      <c r="AF18" s="7">
        <f t="shared" si="28"/>
        <v>-2.3448777986213587E-3</v>
      </c>
      <c r="AG18" s="7">
        <f t="shared" ref="AG18:AG53" si="46">AD18/AD17-1</f>
        <v>-2.7262534679217687E-3</v>
      </c>
      <c r="AH18" s="7">
        <f t="shared" ref="AH18:AH53" si="47">AE18/AE17-1</f>
        <v>2.9132934827406087E-2</v>
      </c>
      <c r="AI18" s="1">
        <f t="shared" si="29"/>
        <v>17474.49635468522</v>
      </c>
      <c r="AJ18" s="1">
        <f t="shared" si="30"/>
        <v>2122.9795530517999</v>
      </c>
      <c r="AK18" s="1">
        <f t="shared" si="31"/>
        <v>652.41488217718711</v>
      </c>
      <c r="AL18" s="10">
        <f t="shared" si="20"/>
        <v>6.8336148149056566</v>
      </c>
      <c r="AM18" s="10">
        <f t="shared" si="20"/>
        <v>0.91024642975655856</v>
      </c>
      <c r="AN18" s="10">
        <f t="shared" si="20"/>
        <v>0.36058840988596919</v>
      </c>
      <c r="AO18" s="7">
        <f t="shared" si="32"/>
        <v>1.8276539118654789E-2</v>
      </c>
      <c r="AP18" s="7">
        <f t="shared" si="21"/>
        <v>2.8144496824265453E-2</v>
      </c>
      <c r="AQ18" s="7">
        <f t="shared" si="21"/>
        <v>2.0372115051398465E-2</v>
      </c>
      <c r="AR18" s="1">
        <f t="shared" si="33"/>
        <v>10683.038186891064</v>
      </c>
      <c r="AS18" s="1">
        <f t="shared" si="34"/>
        <v>1494.0701681461387</v>
      </c>
      <c r="AT18" s="1">
        <f t="shared" si="35"/>
        <v>440.39108862598613</v>
      </c>
      <c r="AU18" s="1">
        <f t="shared" si="36"/>
        <v>2136.607637378213</v>
      </c>
      <c r="AV18" s="1">
        <f t="shared" si="37"/>
        <v>298.81403362922777</v>
      </c>
      <c r="AW18" s="1">
        <f t="shared" si="38"/>
        <v>88.078217725197234</v>
      </c>
      <c r="AX18">
        <v>0</v>
      </c>
      <c r="AY18">
        <v>0</v>
      </c>
      <c r="AZ18">
        <v>0</v>
      </c>
      <c r="BA18">
        <f t="shared" si="22"/>
        <v>0</v>
      </c>
      <c r="BB18">
        <f t="shared" si="23"/>
        <v>0</v>
      </c>
      <c r="BC18">
        <f t="shared" si="10"/>
        <v>0</v>
      </c>
      <c r="BD18">
        <f t="shared" si="10"/>
        <v>0</v>
      </c>
      <c r="BE18">
        <f t="shared" si="24"/>
        <v>0</v>
      </c>
      <c r="BF18">
        <f t="shared" si="11"/>
        <v>0</v>
      </c>
      <c r="BG18">
        <f t="shared" si="11"/>
        <v>0</v>
      </c>
      <c r="BH18">
        <f t="shared" si="12"/>
        <v>0</v>
      </c>
      <c r="BI18">
        <f t="shared" si="12"/>
        <v>0</v>
      </c>
      <c r="BJ18">
        <f t="shared" si="12"/>
        <v>0</v>
      </c>
      <c r="BK18" s="7">
        <f t="shared" si="39"/>
        <v>5.4298112984421332E-2</v>
      </c>
      <c r="BL18" s="7"/>
      <c r="BM18" s="7"/>
      <c r="BN18" s="8">
        <f>MAX(BN$3*climate!$I128+BN$4*climate!$I128^2+BN$5*climate!$I128^6,-99)</f>
        <v>1.6366720931207013</v>
      </c>
      <c r="BO18" s="8">
        <f>MAX(BO$3*climate!$I128+BO$4*climate!$I128^2+BO$5*climate!$I128^6,-99)</f>
        <v>0.964807045440637</v>
      </c>
      <c r="BP18" s="8">
        <f>MAX(BP$3*climate!$I128+BP$4*climate!$I128^2+BP$5*climate!$I128^6,-99)</f>
        <v>0.4965216637840687</v>
      </c>
      <c r="BQ18" s="8"/>
      <c r="BR18" s="8"/>
      <c r="BS18" s="8"/>
      <c r="BT18" s="8"/>
      <c r="BU18" s="8"/>
      <c r="BV18" s="8"/>
      <c r="BW18" s="8">
        <f>MAX(BW$3*climate!$I128+BW$4*climate!$I128^2+BW$5*climate!$I128^6,-99)</f>
        <v>5.6306116794000598E-2</v>
      </c>
      <c r="BX18" s="8">
        <f>MAX(BX$3*climate!$I128+BX$4*climate!$I128^2+BX$5*climate!$I128^6,-99)</f>
        <v>2.5922111472971941E-2</v>
      </c>
      <c r="BY18" s="8">
        <f>MAX(BY$3*climate!$I128+BY$4*climate!$I128^2+BY$5*climate!$I128^6,-99)</f>
        <v>6.6246687713998904E-3</v>
      </c>
    </row>
    <row r="19" spans="1:77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25"/>
        <v>8.234003750892116E-3</v>
      </c>
      <c r="F19" s="7">
        <f t="shared" si="13"/>
        <v>2.1618595678227326E-2</v>
      </c>
      <c r="G19" s="7">
        <f t="shared" si="14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5"/>
        <v>17285.569341438746</v>
      </c>
      <c r="L19" s="1">
        <f t="shared" si="6"/>
        <v>1159.7824956716206</v>
      </c>
      <c r="M19" s="1">
        <f t="shared" si="7"/>
        <v>347.52943617096099</v>
      </c>
      <c r="N19" s="7">
        <f t="shared" si="26"/>
        <v>5.5014805193318805E-2</v>
      </c>
      <c r="O19" s="7">
        <f t="shared" si="16"/>
        <v>5.906093634701115E-2</v>
      </c>
      <c r="P19" s="7">
        <f t="shared" si="17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8"/>
        <v>251.13148147524893</v>
      </c>
      <c r="U19" s="1">
        <f t="shared" si="40"/>
        <v>934.74464407668324</v>
      </c>
      <c r="V19" s="1">
        <f t="shared" si="41"/>
        <v>953.358521329567</v>
      </c>
      <c r="W19" s="7">
        <f t="shared" si="27"/>
        <v>-8.5899528508527334E-3</v>
      </c>
      <c r="X19" s="7">
        <f t="shared" si="44"/>
        <v>-2.6775413126886471E-2</v>
      </c>
      <c r="Y19" s="7">
        <f t="shared" si="45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9"/>
        <v>2.5535858110607683</v>
      </c>
      <c r="AD19" s="8">
        <f t="shared" si="42"/>
        <v>2.8535309635613215</v>
      </c>
      <c r="AE19" s="8">
        <f t="shared" si="43"/>
        <v>1.6872467626084724</v>
      </c>
      <c r="AF19" s="7">
        <f t="shared" si="28"/>
        <v>4.69647265895623E-3</v>
      </c>
      <c r="AG19" s="7">
        <f t="shared" si="46"/>
        <v>6.6741306627322583E-3</v>
      </c>
      <c r="AH19" s="7">
        <f t="shared" si="47"/>
        <v>2.1307173751365927E-2</v>
      </c>
      <c r="AI19" s="1">
        <f t="shared" si="29"/>
        <v>17863.65435659491</v>
      </c>
      <c r="AJ19" s="1">
        <f t="shared" si="30"/>
        <v>2209.4956313758476</v>
      </c>
      <c r="AK19" s="1">
        <f t="shared" si="31"/>
        <v>675.25161168466559</v>
      </c>
      <c r="AL19" s="10">
        <f t="shared" si="20"/>
        <v>6.958509643392099</v>
      </c>
      <c r="AM19" s="10">
        <f t="shared" si="20"/>
        <v>0.93586485750814097</v>
      </c>
      <c r="AN19" s="10">
        <f t="shared" si="20"/>
        <v>0.36793435845836697</v>
      </c>
      <c r="AO19" s="7">
        <f t="shared" si="32"/>
        <v>1.8276539118654789E-2</v>
      </c>
      <c r="AP19" s="7">
        <f t="shared" si="21"/>
        <v>2.8144496824265453E-2</v>
      </c>
      <c r="AQ19" s="7">
        <f t="shared" si="21"/>
        <v>2.0372115051398465E-2</v>
      </c>
      <c r="AR19" s="1">
        <f t="shared" si="33"/>
        <v>10998.228005256095</v>
      </c>
      <c r="AS19" s="1">
        <f t="shared" si="34"/>
        <v>1575.1635313878005</v>
      </c>
      <c r="AT19" s="1">
        <f t="shared" si="35"/>
        <v>461.09125173390214</v>
      </c>
      <c r="AU19" s="1">
        <f t="shared" si="36"/>
        <v>2199.6456010512188</v>
      </c>
      <c r="AV19" s="1">
        <f t="shared" si="37"/>
        <v>315.03270627756012</v>
      </c>
      <c r="AW19" s="1">
        <f t="shared" si="38"/>
        <v>92.218250346780437</v>
      </c>
      <c r="AX19">
        <v>0</v>
      </c>
      <c r="AY19">
        <v>0</v>
      </c>
      <c r="AZ19">
        <v>0</v>
      </c>
      <c r="BA19">
        <f t="shared" si="22"/>
        <v>0</v>
      </c>
      <c r="BB19">
        <f t="shared" si="23"/>
        <v>0</v>
      </c>
      <c r="BC19">
        <f t="shared" si="10"/>
        <v>0</v>
      </c>
      <c r="BD19">
        <f t="shared" si="10"/>
        <v>0</v>
      </c>
      <c r="BE19">
        <f t="shared" si="24"/>
        <v>0</v>
      </c>
      <c r="BF19">
        <f t="shared" si="11"/>
        <v>0</v>
      </c>
      <c r="BG19">
        <f t="shared" si="11"/>
        <v>0</v>
      </c>
      <c r="BH19">
        <f t="shared" si="12"/>
        <v>0</v>
      </c>
      <c r="BI19">
        <f t="shared" si="12"/>
        <v>0</v>
      </c>
      <c r="BJ19">
        <f t="shared" si="12"/>
        <v>0</v>
      </c>
      <c r="BK19" s="7">
        <f t="shared" si="39"/>
        <v>6.5238655288747838E-2</v>
      </c>
      <c r="BL19" s="7"/>
      <c r="BM19" s="7"/>
      <c r="BN19" s="8">
        <f>MAX(BN$3*climate!$I129+BN$4*climate!$I129^2+BN$5*climate!$I129^6,-99)</f>
        <v>1.6798517919154707</v>
      </c>
      <c r="BO19" s="8">
        <f>MAX(BO$3*climate!$I129+BO$4*climate!$I129^2+BO$5*climate!$I129^6,-99)</f>
        <v>0.98914945123225717</v>
      </c>
      <c r="BP19" s="8">
        <f>MAX(BP$3*climate!$I129+BP$4*climate!$I129^2+BP$5*climate!$I129^6,-99)</f>
        <v>0.50780949174080514</v>
      </c>
      <c r="BQ19" s="8"/>
      <c r="BR19" s="8"/>
      <c r="BS19" s="8"/>
      <c r="BT19" s="8"/>
      <c r="BU19" s="8"/>
      <c r="BV19" s="8"/>
      <c r="BW19" s="8">
        <f>MAX(BW$3*climate!$I129+BW$4*climate!$I129^2+BW$5*climate!$I129^6,-99)</f>
        <v>5.9841969441996171E-2</v>
      </c>
      <c r="BX19" s="8">
        <f>MAX(BX$3*climate!$I129+BX$4*climate!$I129^2+BX$5*climate!$I129^6,-99)</f>
        <v>2.7549178159821844E-2</v>
      </c>
      <c r="BY19" s="8">
        <f>MAX(BY$3*climate!$I129+BY$4*climate!$I129^2+BY$5*climate!$I129^6,-99)</f>
        <v>7.039430247125846E-3</v>
      </c>
    </row>
    <row r="20" spans="1:77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25"/>
        <v>9.4078969561326442E-3</v>
      </c>
      <c r="F20" s="7">
        <f t="shared" si="13"/>
        <v>2.0288190996412991E-2</v>
      </c>
      <c r="G20" s="7">
        <f t="shared" si="14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5"/>
        <v>17349.570095876647</v>
      </c>
      <c r="L20" s="1">
        <f t="shared" si="6"/>
        <v>1205.9742283933499</v>
      </c>
      <c r="M20" s="1">
        <f t="shared" si="7"/>
        <v>359.18800643393951</v>
      </c>
      <c r="N20" s="7">
        <f t="shared" si="26"/>
        <v>3.702554030689198E-3</v>
      </c>
      <c r="O20" s="7">
        <f t="shared" si="16"/>
        <v>3.9827927127819018E-2</v>
      </c>
      <c r="P20" s="7">
        <f t="shared" si="17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8"/>
        <v>244.90376906154114</v>
      </c>
      <c r="U20" s="1">
        <f t="shared" si="40"/>
        <v>922.20792846727261</v>
      </c>
      <c r="V20" s="1">
        <f t="shared" si="41"/>
        <v>933.54702847794022</v>
      </c>
      <c r="W20" s="7">
        <f t="shared" si="27"/>
        <v>-2.4798612970081124E-2</v>
      </c>
      <c r="X20" s="7">
        <f t="shared" si="44"/>
        <v>-1.3411914889112975E-2</v>
      </c>
      <c r="Y20" s="7">
        <f t="shared" si="45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9"/>
        <v>2.5209714956491069</v>
      </c>
      <c r="AD20" s="8">
        <f t="shared" si="42"/>
        <v>2.8281856834735843</v>
      </c>
      <c r="AE20" s="8">
        <f t="shared" si="43"/>
        <v>1.6578699567928139</v>
      </c>
      <c r="AF20" s="7">
        <f t="shared" si="28"/>
        <v>-1.2771967666171058E-2</v>
      </c>
      <c r="AG20" s="7">
        <f t="shared" si="46"/>
        <v>-8.8820764208933367E-3</v>
      </c>
      <c r="AH20" s="7">
        <f t="shared" si="47"/>
        <v>-1.7411090343561919E-2</v>
      </c>
      <c r="AI20" s="1">
        <f t="shared" si="29"/>
        <v>18276.934521986637</v>
      </c>
      <c r="AJ20" s="1">
        <f t="shared" si="30"/>
        <v>2303.5787745158232</v>
      </c>
      <c r="AK20" s="1">
        <f t="shared" si="31"/>
        <v>699.94470086297952</v>
      </c>
      <c r="AL20" s="10">
        <f t="shared" si="20"/>
        <v>7.0856871170970912</v>
      </c>
      <c r="AM20" s="10">
        <f t="shared" si="20"/>
        <v>0.96220430301822046</v>
      </c>
      <c r="AN20" s="10">
        <f t="shared" si="20"/>
        <v>0.37542995954024333</v>
      </c>
      <c r="AO20" s="7">
        <f t="shared" si="32"/>
        <v>1.8276539118654789E-2</v>
      </c>
      <c r="AP20" s="7">
        <f t="shared" si="21"/>
        <v>2.8144496824265453E-2</v>
      </c>
      <c r="AQ20" s="7">
        <f t="shared" si="21"/>
        <v>2.0372115051398465E-2</v>
      </c>
      <c r="AR20" s="1">
        <f t="shared" si="33"/>
        <v>11335.180101454052</v>
      </c>
      <c r="AS20" s="1">
        <f t="shared" si="34"/>
        <v>1659.5107723979504</v>
      </c>
      <c r="AT20" s="1">
        <f t="shared" si="35"/>
        <v>482.96198435475236</v>
      </c>
      <c r="AU20" s="1">
        <f t="shared" si="36"/>
        <v>2267.0360202908105</v>
      </c>
      <c r="AV20" s="1">
        <f t="shared" si="37"/>
        <v>331.90215447959008</v>
      </c>
      <c r="AW20" s="1">
        <f t="shared" si="38"/>
        <v>96.592396870950481</v>
      </c>
      <c r="AX20">
        <v>0</v>
      </c>
      <c r="AY20">
        <v>0</v>
      </c>
      <c r="AZ20">
        <v>0</v>
      </c>
      <c r="BA20">
        <f t="shared" si="22"/>
        <v>0</v>
      </c>
      <c r="BB20">
        <f t="shared" si="23"/>
        <v>0</v>
      </c>
      <c r="BC20">
        <f t="shared" si="10"/>
        <v>0</v>
      </c>
      <c r="BD20">
        <f t="shared" si="10"/>
        <v>0</v>
      </c>
      <c r="BE20">
        <f t="shared" si="24"/>
        <v>0</v>
      </c>
      <c r="BF20">
        <f t="shared" si="11"/>
        <v>0</v>
      </c>
      <c r="BG20">
        <f t="shared" si="11"/>
        <v>0</v>
      </c>
      <c r="BH20">
        <f t="shared" si="12"/>
        <v>0</v>
      </c>
      <c r="BI20">
        <f t="shared" si="12"/>
        <v>0</v>
      </c>
      <c r="BJ20">
        <f t="shared" si="12"/>
        <v>0</v>
      </c>
      <c r="BK20" s="7">
        <f t="shared" si="39"/>
        <v>1.9535829404214056E-2</v>
      </c>
      <c r="BL20" s="7"/>
      <c r="BM20" s="7"/>
      <c r="BN20" s="8">
        <f>MAX(BN$3*climate!$I130+BN$4*climate!$I130^2+BN$5*climate!$I130^6,-99)</f>
        <v>1.7244167366708303</v>
      </c>
      <c r="BO20" s="8">
        <f>MAX(BO$3*climate!$I130+BO$4*climate!$I130^2+BO$5*climate!$I130^6,-99)</f>
        <v>1.014189424285415</v>
      </c>
      <c r="BP20" s="8">
        <f>MAX(BP$3*climate!$I130+BP$4*climate!$I130^2+BP$5*climate!$I130^6,-99)</f>
        <v>0.51932359729052313</v>
      </c>
      <c r="BQ20" s="8"/>
      <c r="BR20" s="8"/>
      <c r="BS20" s="8"/>
      <c r="BT20" s="8"/>
      <c r="BU20" s="8"/>
      <c r="BV20" s="8"/>
      <c r="BW20" s="8">
        <f>MAX(BW$3*climate!$I130+BW$4*climate!$I130^2+BW$5*climate!$I130^6,-99)</f>
        <v>6.36447154122491E-2</v>
      </c>
      <c r="BX20" s="8">
        <f>MAX(BX$3*climate!$I130+BX$4*climate!$I130^2+BX$5*climate!$I130^6,-99)</f>
        <v>2.9298903208241696E-2</v>
      </c>
      <c r="BY20" s="8">
        <f>MAX(BY$3*climate!$I130+BY$4*climate!$I130^2+BY$5*climate!$I130^6,-99)</f>
        <v>7.4852437956594575E-3</v>
      </c>
    </row>
    <row r="21" spans="1:77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25"/>
        <v>8.8105353141860743E-3</v>
      </c>
      <c r="F21" s="7">
        <f t="shared" si="13"/>
        <v>1.8518710548682371E-2</v>
      </c>
      <c r="G21" s="7">
        <f t="shared" si="14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5"/>
        <v>17228.237350138545</v>
      </c>
      <c r="L21" s="1">
        <f t="shared" si="6"/>
        <v>1244.8236972192326</v>
      </c>
      <c r="M21" s="1">
        <f t="shared" si="7"/>
        <v>366.79990767294532</v>
      </c>
      <c r="N21" s="7">
        <f t="shared" si="26"/>
        <v>-6.9934151144723788E-3</v>
      </c>
      <c r="O21" s="7">
        <f t="shared" si="16"/>
        <v>3.2214178305982166E-2</v>
      </c>
      <c r="P21" s="7">
        <f t="shared" si="17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8"/>
        <v>239.41517390052832</v>
      </c>
      <c r="U21" s="1">
        <f t="shared" si="40"/>
        <v>931.35755780438399</v>
      </c>
      <c r="V21" s="1">
        <f t="shared" si="41"/>
        <v>928.01965757292055</v>
      </c>
      <c r="W21" s="7">
        <f t="shared" si="27"/>
        <v>-2.2411231897511597E-2</v>
      </c>
      <c r="X21" s="7">
        <f t="shared" si="44"/>
        <v>9.9214385982544506E-3</v>
      </c>
      <c r="Y21" s="7">
        <f t="shared" si="45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9"/>
        <v>2.4988921333566081</v>
      </c>
      <c r="AD21" s="8">
        <f t="shared" si="42"/>
        <v>2.8289948800713747</v>
      </c>
      <c r="AE21" s="8">
        <f t="shared" si="43"/>
        <v>1.6524296755249401</v>
      </c>
      <c r="AF21" s="7">
        <f t="shared" si="28"/>
        <v>-8.7582752643594608E-3</v>
      </c>
      <c r="AG21" s="7">
        <f t="shared" si="46"/>
        <v>2.8611862457217363E-4</v>
      </c>
      <c r="AH21" s="7">
        <f t="shared" si="47"/>
        <v>-3.2814885423209095E-3</v>
      </c>
      <c r="AI21" s="1">
        <f t="shared" si="29"/>
        <v>18716.277090078787</v>
      </c>
      <c r="AJ21" s="1">
        <f t="shared" si="30"/>
        <v>2405.123051543831</v>
      </c>
      <c r="AK21" s="1">
        <f t="shared" si="31"/>
        <v>726.542627647632</v>
      </c>
      <c r="AL21" s="10">
        <f t="shared" si="20"/>
        <v>7.2151889548752646</v>
      </c>
      <c r="AM21" s="10">
        <f t="shared" si="20"/>
        <v>0.98928505896881136</v>
      </c>
      <c r="AN21" s="10">
        <f t="shared" si="20"/>
        <v>0.38307826186973903</v>
      </c>
      <c r="AO21" s="7">
        <f t="shared" si="32"/>
        <v>1.8276539118654789E-2</v>
      </c>
      <c r="AP21" s="7">
        <f t="shared" si="21"/>
        <v>2.8144496824265453E-2</v>
      </c>
      <c r="AQ21" s="7">
        <f t="shared" si="21"/>
        <v>2.0372115051398465E-2</v>
      </c>
      <c r="AR21" s="1">
        <f t="shared" si="33"/>
        <v>11678.984230124415</v>
      </c>
      <c r="AS21" s="1">
        <f t="shared" si="34"/>
        <v>1746.4505244378474</v>
      </c>
      <c r="AT21" s="1">
        <f t="shared" si="35"/>
        <v>506.12644371242999</v>
      </c>
      <c r="AU21" s="1">
        <f t="shared" si="36"/>
        <v>2335.7968460248831</v>
      </c>
      <c r="AV21" s="1">
        <f t="shared" si="37"/>
        <v>349.2901048875695</v>
      </c>
      <c r="AW21" s="1">
        <f t="shared" si="38"/>
        <v>101.225288742486</v>
      </c>
      <c r="AX21">
        <v>0</v>
      </c>
      <c r="AY21">
        <v>0</v>
      </c>
      <c r="AZ21">
        <v>0</v>
      </c>
      <c r="BA21">
        <f t="shared" si="22"/>
        <v>0</v>
      </c>
      <c r="BB21">
        <f t="shared" si="23"/>
        <v>0</v>
      </c>
      <c r="BC21">
        <f t="shared" si="10"/>
        <v>0</v>
      </c>
      <c r="BD21">
        <f t="shared" si="10"/>
        <v>0</v>
      </c>
      <c r="BE21">
        <f t="shared" si="24"/>
        <v>0</v>
      </c>
      <c r="BF21">
        <f t="shared" si="11"/>
        <v>0</v>
      </c>
      <c r="BG21">
        <f t="shared" si="11"/>
        <v>0</v>
      </c>
      <c r="BH21">
        <f t="shared" si="12"/>
        <v>0</v>
      </c>
      <c r="BI21">
        <f t="shared" si="12"/>
        <v>0</v>
      </c>
      <c r="BJ21">
        <f t="shared" si="12"/>
        <v>0</v>
      </c>
      <c r="BK21" s="7">
        <f t="shared" si="39"/>
        <v>8.5704070243604047E-3</v>
      </c>
      <c r="BL21" s="7"/>
      <c r="BM21" s="7"/>
      <c r="BN21" s="8">
        <f>MAX(BN$3*climate!$I131+BN$4*climate!$I131^2+BN$5*climate!$I131^6,-99)</f>
        <v>1.7701748923828049</v>
      </c>
      <c r="BO21" s="8">
        <f>MAX(BO$3*climate!$I131+BO$4*climate!$I131^2+BO$5*climate!$I131^6,-99)</f>
        <v>1.0398087956305249</v>
      </c>
      <c r="BP21" s="8">
        <f>MAX(BP$3*climate!$I131+BP$4*climate!$I131^2+BP$5*climate!$I131^6,-99)</f>
        <v>0.53099763008037404</v>
      </c>
      <c r="BQ21" s="8"/>
      <c r="BR21" s="8"/>
      <c r="BS21" s="8"/>
      <c r="BT21" s="8"/>
      <c r="BU21" s="8"/>
      <c r="BV21" s="8"/>
      <c r="BW21" s="8">
        <f>MAX(BW$3*climate!$I131+BW$4*climate!$I131^2+BW$5*climate!$I131^6,-99)</f>
        <v>6.7716815109354192E-2</v>
      </c>
      <c r="BX21" s="8">
        <f>MAX(BX$3*climate!$I131+BX$4*climate!$I131^2+BX$5*climate!$I131^6,-99)</f>
        <v>3.1172373082893907E-2</v>
      </c>
      <c r="BY21" s="8">
        <f>MAX(BY$3*climate!$I131+BY$4*climate!$I131^2+BY$5*climate!$I131^6,-99)</f>
        <v>7.9623232665075039E-3</v>
      </c>
    </row>
    <row r="22" spans="1:77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25"/>
        <v>6.9846288060895212E-3</v>
      </c>
      <c r="F22" s="7">
        <f t="shared" si="13"/>
        <v>1.7251625849825869E-2</v>
      </c>
      <c r="G22" s="7">
        <f t="shared" si="14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5"/>
        <v>17932.758017666725</v>
      </c>
      <c r="L22" s="1">
        <f t="shared" si="6"/>
        <v>1298.187201914672</v>
      </c>
      <c r="M22" s="1">
        <f t="shared" si="7"/>
        <v>378.36243498398869</v>
      </c>
      <c r="N22" s="7">
        <f t="shared" si="26"/>
        <v>4.0893369020279735E-2</v>
      </c>
      <c r="O22" s="7">
        <f t="shared" si="16"/>
        <v>4.2868323293207E-2</v>
      </c>
      <c r="P22" s="7">
        <f t="shared" si="17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8"/>
        <v>243.05387961291987</v>
      </c>
      <c r="U22" s="1">
        <f t="shared" si="40"/>
        <v>918.92731212169167</v>
      </c>
      <c r="V22" s="1">
        <f t="shared" si="41"/>
        <v>912.48467178528426</v>
      </c>
      <c r="W22" s="7">
        <f t="shared" si="27"/>
        <v>1.519830866653149E-2</v>
      </c>
      <c r="X22" s="7">
        <f t="shared" si="44"/>
        <v>-1.3346373343440576E-2</v>
      </c>
      <c r="Y22" s="7">
        <f t="shared" si="45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9"/>
        <v>2.4636134916384531</v>
      </c>
      <c r="AD22" s="8">
        <f t="shared" si="42"/>
        <v>2.8412829323529851</v>
      </c>
      <c r="AE22" s="8">
        <f t="shared" si="43"/>
        <v>1.7017794034614855</v>
      </c>
      <c r="AF22" s="7">
        <f t="shared" si="28"/>
        <v>-1.411771290454511E-2</v>
      </c>
      <c r="AG22" s="7">
        <f t="shared" si="46"/>
        <v>4.3436106470791103E-3</v>
      </c>
      <c r="AH22" s="7">
        <f t="shared" si="47"/>
        <v>2.9864948970290017E-2</v>
      </c>
      <c r="AI22" s="1">
        <f t="shared" si="29"/>
        <v>19180.446227095796</v>
      </c>
      <c r="AJ22" s="1">
        <f t="shared" si="30"/>
        <v>2513.9008512770179</v>
      </c>
      <c r="AK22" s="1">
        <f t="shared" si="31"/>
        <v>755.1136536253548</v>
      </c>
      <c r="AL22" s="10">
        <f t="shared" si="20"/>
        <v>7.3470576380575281</v>
      </c>
      <c r="AM22" s="10">
        <f t="shared" si="20"/>
        <v>1.0171279891692524</v>
      </c>
      <c r="AN22" s="10">
        <f t="shared" si="20"/>
        <v>0.39088237629423911</v>
      </c>
      <c r="AO22" s="7">
        <f t="shared" si="32"/>
        <v>1.8276539118654789E-2</v>
      </c>
      <c r="AP22" s="7">
        <f t="shared" si="21"/>
        <v>2.8144496824265453E-2</v>
      </c>
      <c r="AQ22" s="7">
        <f t="shared" si="21"/>
        <v>2.0372115051398465E-2</v>
      </c>
      <c r="AR22" s="1">
        <f t="shared" si="33"/>
        <v>12017.57748462935</v>
      </c>
      <c r="AS22" s="1">
        <f t="shared" si="34"/>
        <v>1836.5185746661264</v>
      </c>
      <c r="AT22" s="1">
        <f t="shared" si="35"/>
        <v>530.67455630187533</v>
      </c>
      <c r="AU22" s="1">
        <f t="shared" si="36"/>
        <v>2403.5154969258701</v>
      </c>
      <c r="AV22" s="1">
        <f t="shared" si="37"/>
        <v>367.30371493322531</v>
      </c>
      <c r="AW22" s="1">
        <f t="shared" si="38"/>
        <v>106.13491126037508</v>
      </c>
      <c r="AX22">
        <v>0</v>
      </c>
      <c r="AY22">
        <v>0</v>
      </c>
      <c r="AZ22">
        <v>0</v>
      </c>
      <c r="BA22">
        <f t="shared" si="22"/>
        <v>0</v>
      </c>
      <c r="BB22">
        <f t="shared" si="23"/>
        <v>0</v>
      </c>
      <c r="BC22">
        <f t="shared" si="10"/>
        <v>0</v>
      </c>
      <c r="BD22">
        <f t="shared" si="10"/>
        <v>0</v>
      </c>
      <c r="BE22">
        <f t="shared" si="24"/>
        <v>0</v>
      </c>
      <c r="BF22">
        <f t="shared" si="11"/>
        <v>0</v>
      </c>
      <c r="BG22">
        <f t="shared" si="11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 s="7">
        <f t="shared" si="39"/>
        <v>4.9900048013732379E-2</v>
      </c>
      <c r="BL22" s="7"/>
      <c r="BM22" s="7"/>
      <c r="BN22" s="8">
        <f>MAX(BN$3*climate!$I132+BN$4*climate!$I132^2+BN$5*climate!$I132^6,-99)</f>
        <v>1.8169181573041699</v>
      </c>
      <c r="BO22" s="8">
        <f>MAX(BO$3*climate!$I132+BO$4*climate!$I132^2+BO$5*climate!$I132^6,-99)</f>
        <v>1.0658811463545013</v>
      </c>
      <c r="BP22" s="8">
        <f>MAX(BP$3*climate!$I132+BP$4*climate!$I132^2+BP$5*climate!$I132^6,-99)</f>
        <v>0.54276235580271104</v>
      </c>
      <c r="BQ22" s="8"/>
      <c r="BR22" s="8"/>
      <c r="BS22" s="8"/>
      <c r="BT22" s="8"/>
      <c r="BU22" s="8"/>
      <c r="BV22" s="8"/>
      <c r="BW22" s="8">
        <f>MAX(BW$3*climate!$I132+BW$4*climate!$I132^2+BW$5*climate!$I132^6,-99)</f>
        <v>7.2057907801359691E-2</v>
      </c>
      <c r="BX22" s="8">
        <f>MAX(BX$3*climate!$I132+BX$4*climate!$I132^2+BX$5*climate!$I132^6,-99)</f>
        <v>3.316936877879352E-2</v>
      </c>
      <c r="BY22" s="8">
        <f>MAX(BY$3*climate!$I132+BY$4*climate!$I132^2+BY$5*climate!$I132^6,-99)</f>
        <v>8.4705396674798917E-3</v>
      </c>
    </row>
    <row r="23" spans="1:77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25"/>
        <v>7.3482904106083602E-3</v>
      </c>
      <c r="F23" s="7">
        <f t="shared" si="13"/>
        <v>1.6168595294302479E-2</v>
      </c>
      <c r="G23" s="7">
        <f t="shared" si="14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5"/>
        <v>18501.185325325401</v>
      </c>
      <c r="L23" s="1">
        <f t="shared" si="6"/>
        <v>1336.9446331800771</v>
      </c>
      <c r="M23" s="1">
        <f t="shared" si="7"/>
        <v>389.70954969738369</v>
      </c>
      <c r="N23" s="7">
        <f t="shared" si="26"/>
        <v>3.1697706905913892E-2</v>
      </c>
      <c r="O23" s="7">
        <f t="shared" si="16"/>
        <v>2.9855040327190441E-2</v>
      </c>
      <c r="P23" s="7">
        <f t="shared" si="17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8"/>
        <v>239.50476052364905</v>
      </c>
      <c r="U23" s="1">
        <f t="shared" si="40"/>
        <v>930.19975001883006</v>
      </c>
      <c r="V23" s="1">
        <f t="shared" si="41"/>
        <v>900.51487180944673</v>
      </c>
      <c r="W23" s="7">
        <f t="shared" si="27"/>
        <v>-1.4602190653870806E-2</v>
      </c>
      <c r="X23" s="7">
        <f t="shared" si="44"/>
        <v>1.2266952726774027E-2</v>
      </c>
      <c r="Y23" s="7">
        <f t="shared" si="45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9"/>
        <v>2.4545082380311687</v>
      </c>
      <c r="AD23" s="8">
        <f t="shared" si="42"/>
        <v>2.8172710428917731</v>
      </c>
      <c r="AE23" s="8">
        <f t="shared" si="43"/>
        <v>1.7962150035071196</v>
      </c>
      <c r="AF23" s="7">
        <f t="shared" si="28"/>
        <v>-3.6958937098646727E-3</v>
      </c>
      <c r="AG23" s="7">
        <f t="shared" si="46"/>
        <v>-8.4510729951581265E-3</v>
      </c>
      <c r="AH23" s="7">
        <f t="shared" si="47"/>
        <v>5.5492268770880981E-2</v>
      </c>
      <c r="AI23" s="1">
        <f t="shared" si="29"/>
        <v>19665.917101312087</v>
      </c>
      <c r="AJ23" s="1">
        <f t="shared" si="30"/>
        <v>2629.8144810825415</v>
      </c>
      <c r="AK23" s="1">
        <f t="shared" si="31"/>
        <v>785.73719952319448</v>
      </c>
      <c r="AL23" s="10">
        <f t="shared" ref="AL23:AN38" si="48">(1+AL$5)*AL22</f>
        <v>7.4813364243864982</v>
      </c>
      <c r="AM23" s="10">
        <f t="shared" si="48"/>
        <v>1.0457545446302978</v>
      </c>
      <c r="AN23" s="10">
        <f t="shared" si="48"/>
        <v>0.39884547703566936</v>
      </c>
      <c r="AO23" s="7">
        <f t="shared" si="32"/>
        <v>1.8276539118654789E-2</v>
      </c>
      <c r="AP23" s="7">
        <f t="shared" si="21"/>
        <v>2.8144496824265453E-2</v>
      </c>
      <c r="AQ23" s="7">
        <f t="shared" si="21"/>
        <v>2.0372115051398465E-2</v>
      </c>
      <c r="AR23" s="1">
        <f t="shared" si="33"/>
        <v>12370.791613899579</v>
      </c>
      <c r="AS23" s="1">
        <f t="shared" si="34"/>
        <v>1929.9119224887613</v>
      </c>
      <c r="AT23" s="1">
        <f t="shared" si="35"/>
        <v>556.63472644874889</v>
      </c>
      <c r="AU23" s="1">
        <f t="shared" si="36"/>
        <v>2474.158322779916</v>
      </c>
      <c r="AV23" s="1">
        <f t="shared" si="37"/>
        <v>385.98238449775226</v>
      </c>
      <c r="AW23" s="1">
        <f t="shared" si="38"/>
        <v>111.32694528974979</v>
      </c>
      <c r="AX23">
        <v>0</v>
      </c>
      <c r="AY23">
        <v>0</v>
      </c>
      <c r="AZ23">
        <v>0</v>
      </c>
      <c r="BA23">
        <f t="shared" si="22"/>
        <v>0</v>
      </c>
      <c r="BB23">
        <f t="shared" si="23"/>
        <v>0</v>
      </c>
      <c r="BC23">
        <f t="shared" si="10"/>
        <v>0</v>
      </c>
      <c r="BD23">
        <f t="shared" si="10"/>
        <v>0</v>
      </c>
      <c r="BE23">
        <f t="shared" si="24"/>
        <v>0</v>
      </c>
      <c r="BF23">
        <f t="shared" si="11"/>
        <v>0</v>
      </c>
      <c r="BG23">
        <f t="shared" si="11"/>
        <v>0</v>
      </c>
      <c r="BH23">
        <f t="shared" si="12"/>
        <v>0</v>
      </c>
      <c r="BI23">
        <f t="shared" si="12"/>
        <v>0</v>
      </c>
      <c r="BJ23">
        <f t="shared" si="12"/>
        <v>0</v>
      </c>
      <c r="BK23" s="7">
        <f t="shared" si="39"/>
        <v>4.0638806817232531E-2</v>
      </c>
      <c r="BL23" s="7"/>
      <c r="BM23" s="7"/>
      <c r="BN23" s="8">
        <f>MAX(BN$3*climate!$I133+BN$4*climate!$I133^2+BN$5*climate!$I133^6,-99)</f>
        <v>1.8647434240547101</v>
      </c>
      <c r="BO23" s="8">
        <f>MAX(BO$3*climate!$I133+BO$4*climate!$I133^2+BO$5*climate!$I133^6,-99)</f>
        <v>1.0924501281334165</v>
      </c>
      <c r="BP23" s="8">
        <f>MAX(BP$3*climate!$I133+BP$4*climate!$I133^2+BP$5*climate!$I133^6,-99)</f>
        <v>0.55462522463368302</v>
      </c>
      <c r="BQ23" s="8"/>
      <c r="BR23" s="8"/>
      <c r="BS23" s="8"/>
      <c r="BT23" s="8"/>
      <c r="BU23" s="8"/>
      <c r="BV23" s="8"/>
      <c r="BW23" s="8">
        <f>MAX(BW$3*climate!$I133+BW$4*climate!$I133^2+BW$5*climate!$I133^6,-99)</f>
        <v>7.6696024562653245E-2</v>
      </c>
      <c r="BX23" s="8">
        <f>MAX(BX$3*climate!$I133+BX$4*climate!$I133^2+BX$5*climate!$I133^6,-99)</f>
        <v>3.5302721443479908E-2</v>
      </c>
      <c r="BY23" s="8">
        <f>MAX(BY$3*climate!$I133+BY$4*climate!$I133^2+BY$5*climate!$I133^6,-99)</f>
        <v>9.0130703911060293E-3</v>
      </c>
    </row>
    <row r="24" spans="1:77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25"/>
        <v>7.2592798295529892E-3</v>
      </c>
      <c r="F24" s="7">
        <f t="shared" si="13"/>
        <v>1.6032358762138932E-2</v>
      </c>
      <c r="G24" s="7">
        <f t="shared" si="14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5"/>
        <v>19135.326643346936</v>
      </c>
      <c r="L24" s="1">
        <f t="shared" si="6"/>
        <v>1358.3805478897186</v>
      </c>
      <c r="M24" s="1">
        <f t="shared" si="7"/>
        <v>399.88145910666537</v>
      </c>
      <c r="N24" s="7">
        <f t="shared" si="26"/>
        <v>3.4275712981129303E-2</v>
      </c>
      <c r="O24" s="7">
        <f t="shared" si="16"/>
        <v>1.6033509673959889E-2</v>
      </c>
      <c r="P24" s="7">
        <f t="shared" si="17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8"/>
        <v>236.96599895979352</v>
      </c>
      <c r="U24" s="1">
        <f t="shared" si="40"/>
        <v>953.04866684438355</v>
      </c>
      <c r="V24" s="1">
        <f t="shared" si="41"/>
        <v>887.72358916796884</v>
      </c>
      <c r="W24" s="7">
        <f t="shared" si="27"/>
        <v>-1.0600046355257464E-2</v>
      </c>
      <c r="X24" s="7">
        <f t="shared" si="44"/>
        <v>2.4563451909217271E-2</v>
      </c>
      <c r="Y24" s="7">
        <f t="shared" si="45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9"/>
        <v>2.4498286870526638</v>
      </c>
      <c r="AD24" s="8">
        <f t="shared" si="42"/>
        <v>2.81064944312521</v>
      </c>
      <c r="AE24" s="8">
        <f t="shared" si="43"/>
        <v>1.831713986286849</v>
      </c>
      <c r="AF24" s="7">
        <f t="shared" si="28"/>
        <v>-1.9065126390688247E-3</v>
      </c>
      <c r="AG24" s="7">
        <f t="shared" si="46"/>
        <v>-2.3503595024234603E-3</v>
      </c>
      <c r="AH24" s="7">
        <f t="shared" si="47"/>
        <v>1.9763214710052823E-2</v>
      </c>
      <c r="AI24" s="1">
        <f t="shared" si="29"/>
        <v>20173.483713960795</v>
      </c>
      <c r="AJ24" s="1">
        <f t="shared" si="30"/>
        <v>2752.8154174720398</v>
      </c>
      <c r="AK24" s="1">
        <f t="shared" si="31"/>
        <v>818.4904248606249</v>
      </c>
      <c r="AL24" s="10">
        <f t="shared" si="48"/>
        <v>7.6180693622066151</v>
      </c>
      <c r="AM24" s="10">
        <f t="shared" si="48"/>
        <v>1.0751867800906063</v>
      </c>
      <c r="AN24" s="10">
        <f t="shared" si="48"/>
        <v>0.4069708029815699</v>
      </c>
      <c r="AO24" s="7">
        <f t="shared" si="32"/>
        <v>1.8276539118654789E-2</v>
      </c>
      <c r="AP24" s="7">
        <f t="shared" si="21"/>
        <v>2.8144496824265453E-2</v>
      </c>
      <c r="AQ24" s="7">
        <f t="shared" si="21"/>
        <v>2.0372115051398465E-2</v>
      </c>
      <c r="AR24" s="1">
        <f t="shared" si="33"/>
        <v>12734.725569322683</v>
      </c>
      <c r="AS24" s="1">
        <f t="shared" si="34"/>
        <v>2028.0939615411587</v>
      </c>
      <c r="AT24" s="1">
        <f t="shared" si="35"/>
        <v>584.0582684426081</v>
      </c>
      <c r="AU24" s="1">
        <f t="shared" si="36"/>
        <v>2546.9451138645368</v>
      </c>
      <c r="AV24" s="1">
        <f t="shared" si="37"/>
        <v>405.61879230823178</v>
      </c>
      <c r="AW24" s="1">
        <f t="shared" si="38"/>
        <v>116.81165368852163</v>
      </c>
      <c r="AX24">
        <v>0</v>
      </c>
      <c r="AY24">
        <v>0</v>
      </c>
      <c r="AZ24">
        <v>0</v>
      </c>
      <c r="BA24">
        <f t="shared" si="22"/>
        <v>0</v>
      </c>
      <c r="BB24">
        <f t="shared" si="23"/>
        <v>0</v>
      </c>
      <c r="BC24">
        <f t="shared" si="10"/>
        <v>0</v>
      </c>
      <c r="BD24">
        <f t="shared" si="10"/>
        <v>0</v>
      </c>
      <c r="BE24">
        <f t="shared" si="24"/>
        <v>0</v>
      </c>
      <c r="BF24">
        <f t="shared" si="11"/>
        <v>0</v>
      </c>
      <c r="BG24">
        <f t="shared" si="11"/>
        <v>0</v>
      </c>
      <c r="BH24">
        <f t="shared" si="12"/>
        <v>0</v>
      </c>
      <c r="BI24">
        <f t="shared" si="12"/>
        <v>0</v>
      </c>
      <c r="BJ24">
        <f t="shared" si="12"/>
        <v>0</v>
      </c>
      <c r="BK24" s="7">
        <f t="shared" si="39"/>
        <v>4.1003692146328374E-2</v>
      </c>
      <c r="BL24" s="7"/>
      <c r="BM24" s="7"/>
      <c r="BN24" s="8">
        <f>MAX(BN$3*climate!$I134+BN$4*climate!$I134^2+BN$5*climate!$I134^6,-99)</f>
        <v>1.9136186649180167</v>
      </c>
      <c r="BO24" s="8">
        <f>MAX(BO$3*climate!$I134+BO$4*climate!$I134^2+BO$5*climate!$I134^6,-99)</f>
        <v>1.1194864269039402</v>
      </c>
      <c r="BP24" s="8">
        <f>MAX(BP$3*climate!$I134+BP$4*climate!$I134^2+BP$5*climate!$I134^6,-99)</f>
        <v>0.56655951675071636</v>
      </c>
      <c r="BQ24" s="8"/>
      <c r="BR24" s="8"/>
      <c r="BS24" s="8"/>
      <c r="BT24" s="8"/>
      <c r="BU24" s="8"/>
      <c r="BV24" s="8"/>
      <c r="BW24" s="8">
        <f>MAX(BW$3*climate!$I134+BW$4*climate!$I134^2+BW$5*climate!$I134^6,-99)</f>
        <v>8.1649139747135155E-2</v>
      </c>
      <c r="BX24" s="8">
        <f>MAX(BX$3*climate!$I134+BX$4*climate!$I134^2+BX$5*climate!$I134^6,-99)</f>
        <v>3.7580620406132546E-2</v>
      </c>
      <c r="BY24" s="8">
        <f>MAX(BY$3*climate!$I134+BY$4*climate!$I134^2+BY$5*climate!$I134^6,-99)</f>
        <v>9.5918901157223194E-3</v>
      </c>
    </row>
    <row r="25" spans="1:77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25"/>
        <v>7.1710102906858975E-3</v>
      </c>
      <c r="F25" s="7">
        <f t="shared" si="13"/>
        <v>1.6106980972057983E-2</v>
      </c>
      <c r="G25" s="7">
        <f t="shared" si="14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5"/>
        <v>19732.332022041093</v>
      </c>
      <c r="L25" s="1">
        <f t="shared" si="6"/>
        <v>1405.6528949882536</v>
      </c>
      <c r="M25" s="1">
        <f t="shared" si="7"/>
        <v>401.96717409141297</v>
      </c>
      <c r="N25" s="7">
        <f t="shared" si="26"/>
        <v>3.1199121385352857E-2</v>
      </c>
      <c r="O25" s="7">
        <f t="shared" si="16"/>
        <v>3.4800518287731563E-2</v>
      </c>
      <c r="P25" s="7">
        <f t="shared" si="17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8"/>
        <v>233.53220678226603</v>
      </c>
      <c r="U25" s="1">
        <f t="shared" si="40"/>
        <v>937.57902753538292</v>
      </c>
      <c r="V25" s="1">
        <f t="shared" si="41"/>
        <v>902.67990564339846</v>
      </c>
      <c r="W25" s="7">
        <f t="shared" si="27"/>
        <v>-1.449065348024936E-2</v>
      </c>
      <c r="X25" s="7">
        <f t="shared" si="44"/>
        <v>-1.6231741197668126E-2</v>
      </c>
      <c r="Y25" s="7">
        <f t="shared" si="45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9"/>
        <v>2.4496385895153021</v>
      </c>
      <c r="AD25" s="8">
        <f t="shared" si="42"/>
        <v>2.7832867863149318</v>
      </c>
      <c r="AE25" s="8">
        <f t="shared" si="43"/>
        <v>1.8505048501277181</v>
      </c>
      <c r="AF25" s="7">
        <f t="shared" si="28"/>
        <v>-7.7596257389900281E-5</v>
      </c>
      <c r="AG25" s="7">
        <f t="shared" si="46"/>
        <v>-9.73535026831851E-3</v>
      </c>
      <c r="AH25" s="7">
        <f t="shared" si="47"/>
        <v>1.0258623333963213E-2</v>
      </c>
      <c r="AI25" s="1">
        <f t="shared" si="29"/>
        <v>20703.080456429256</v>
      </c>
      <c r="AJ25" s="1">
        <f t="shared" si="30"/>
        <v>2883.1526680330676</v>
      </c>
      <c r="AK25" s="1">
        <f t="shared" si="31"/>
        <v>853.45303606308403</v>
      </c>
      <c r="AL25" s="10">
        <f t="shared" si="48"/>
        <v>7.7573013049136099</v>
      </c>
      <c r="AM25" s="10">
        <f t="shared" si="48"/>
        <v>1.1054473710083585</v>
      </c>
      <c r="AN25" s="10">
        <f t="shared" si="48"/>
        <v>0.41526165900247047</v>
      </c>
      <c r="AO25" s="7">
        <f t="shared" si="32"/>
        <v>1.8276539118654789E-2</v>
      </c>
      <c r="AP25" s="7">
        <f t="shared" si="21"/>
        <v>2.8144496824265453E-2</v>
      </c>
      <c r="AQ25" s="7">
        <f t="shared" si="21"/>
        <v>2.0372115051398465E-2</v>
      </c>
      <c r="AR25" s="1">
        <f t="shared" si="33"/>
        <v>13109.578103711832</v>
      </c>
      <c r="AS25" s="1">
        <f t="shared" si="34"/>
        <v>2131.6303000965931</v>
      </c>
      <c r="AT25" s="1">
        <f t="shared" si="35"/>
        <v>612.9875680391068</v>
      </c>
      <c r="AU25" s="1">
        <f t="shared" si="36"/>
        <v>2621.9156207423666</v>
      </c>
      <c r="AV25" s="1">
        <f t="shared" si="37"/>
        <v>426.32606001931867</v>
      </c>
      <c r="AW25" s="1">
        <f t="shared" si="38"/>
        <v>122.59751360782137</v>
      </c>
      <c r="AX25">
        <v>0</v>
      </c>
      <c r="AY25">
        <v>0</v>
      </c>
      <c r="AZ25">
        <v>0</v>
      </c>
      <c r="BA25">
        <f t="shared" si="22"/>
        <v>0</v>
      </c>
      <c r="BB25">
        <f t="shared" si="23"/>
        <v>0</v>
      </c>
      <c r="BC25">
        <f t="shared" si="10"/>
        <v>0</v>
      </c>
      <c r="BD25">
        <f t="shared" si="10"/>
        <v>0</v>
      </c>
      <c r="BE25">
        <f t="shared" si="24"/>
        <v>0</v>
      </c>
      <c r="BF25">
        <f t="shared" si="11"/>
        <v>0</v>
      </c>
      <c r="BG25">
        <f t="shared" si="11"/>
        <v>0</v>
      </c>
      <c r="BH25">
        <f t="shared" si="12"/>
        <v>0</v>
      </c>
      <c r="BI25">
        <f t="shared" si="12"/>
        <v>0</v>
      </c>
      <c r="BJ25">
        <f t="shared" si="12"/>
        <v>0</v>
      </c>
      <c r="BK25" s="7">
        <f t="shared" si="39"/>
        <v>3.9815177239997501E-2</v>
      </c>
      <c r="BL25" s="7"/>
      <c r="BM25" s="7"/>
      <c r="BN25" s="8">
        <f>MAX(BN$3*climate!$I135+BN$4*climate!$I135^2+BN$5*climate!$I135^6,-99)</f>
        <v>1.9634099015386433</v>
      </c>
      <c r="BO25" s="8">
        <f>MAX(BO$3*climate!$I135+BO$4*climate!$I135^2+BO$5*climate!$I135^6,-99)</f>
        <v>1.1469040007366094</v>
      </c>
      <c r="BP25" s="8">
        <f>MAX(BP$3*climate!$I135+BP$4*climate!$I135^2+BP$5*climate!$I135^6,-99)</f>
        <v>0.5785130773335353</v>
      </c>
      <c r="BQ25" s="8"/>
      <c r="BR25" s="8"/>
      <c r="BS25" s="8"/>
      <c r="BT25" s="8"/>
      <c r="BU25" s="8"/>
      <c r="BV25" s="8"/>
      <c r="BW25" s="8">
        <f>MAX(BW$3*climate!$I135+BW$4*climate!$I135^2+BW$5*climate!$I135^6,-99)</f>
        <v>8.6925473110161564E-2</v>
      </c>
      <c r="BX25" s="8">
        <f>MAX(BX$3*climate!$I135+BX$4*climate!$I135^2+BX$5*climate!$I135^6,-99)</f>
        <v>4.0006752630866484E-2</v>
      </c>
      <c r="BY25" s="8">
        <f>MAX(BY$3*climate!$I135+BY$4*climate!$I135^2+BY$5*climate!$I135^6,-99)</f>
        <v>1.0207806944910771E-2</v>
      </c>
    </row>
    <row r="26" spans="1:77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25"/>
        <v>6.9399655695143725E-3</v>
      </c>
      <c r="F26" s="7">
        <f t="shared" si="13"/>
        <v>1.5668442836691332E-2</v>
      </c>
      <c r="G26" s="7">
        <f t="shared" si="14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5"/>
        <v>20124.351959751704</v>
      </c>
      <c r="L26" s="1">
        <f t="shared" si="6"/>
        <v>1449.8121240919959</v>
      </c>
      <c r="M26" s="1">
        <f t="shared" si="7"/>
        <v>417.06319180806776</v>
      </c>
      <c r="N26" s="7">
        <f t="shared" si="26"/>
        <v>1.9866883309723526E-2</v>
      </c>
      <c r="O26" s="7">
        <f t="shared" si="16"/>
        <v>3.1415457728710017E-2</v>
      </c>
      <c r="P26" s="7">
        <f t="shared" si="17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8"/>
        <v>221.55623080971907</v>
      </c>
      <c r="U26" s="1">
        <f t="shared" si="40"/>
        <v>902.87289581321522</v>
      </c>
      <c r="V26" s="1">
        <f t="shared" si="41"/>
        <v>880.94465297742408</v>
      </c>
      <c r="W26" s="7">
        <f t="shared" si="27"/>
        <v>-5.1281902986994754E-2</v>
      </c>
      <c r="X26" s="7">
        <f t="shared" si="44"/>
        <v>-3.7016753471331154E-2</v>
      </c>
      <c r="Y26" s="7">
        <f t="shared" si="45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9"/>
        <v>2.4457874406053151</v>
      </c>
      <c r="AD26" s="8">
        <f t="shared" si="42"/>
        <v>2.8182464047647726</v>
      </c>
      <c r="AE26" s="8">
        <f t="shared" si="43"/>
        <v>1.871783504022132</v>
      </c>
      <c r="AF26" s="7">
        <f t="shared" si="28"/>
        <v>-1.5721294261408225E-3</v>
      </c>
      <c r="AG26" s="7">
        <f t="shared" si="46"/>
        <v>1.2560552014162951E-2</v>
      </c>
      <c r="AH26" s="7">
        <f t="shared" si="47"/>
        <v>1.1498837137846607E-2</v>
      </c>
      <c r="AI26" s="1">
        <f t="shared" si="29"/>
        <v>21254.688031528698</v>
      </c>
      <c r="AJ26" s="1">
        <f t="shared" si="30"/>
        <v>3021.1634612490798</v>
      </c>
      <c r="AK26" s="1">
        <f t="shared" si="31"/>
        <v>890.70524606459708</v>
      </c>
      <c r="AL26" s="10">
        <f t="shared" si="48"/>
        <v>7.8990779256680552</v>
      </c>
      <c r="AM26" s="10">
        <f t="shared" si="48"/>
        <v>1.1365596310310959</v>
      </c>
      <c r="AN26" s="10">
        <f t="shared" si="48"/>
        <v>0.42372141729610341</v>
      </c>
      <c r="AO26" s="7">
        <f t="shared" si="32"/>
        <v>1.8276539118654789E-2</v>
      </c>
      <c r="AP26" s="7">
        <f t="shared" si="21"/>
        <v>2.8144496824265453E-2</v>
      </c>
      <c r="AQ26" s="7">
        <f t="shared" si="21"/>
        <v>2.0372115051398465E-2</v>
      </c>
      <c r="AR26" s="1">
        <f t="shared" si="33"/>
        <v>13494.017494907323</v>
      </c>
      <c r="AS26" s="1">
        <f t="shared" si="34"/>
        <v>2239.9015183999031</v>
      </c>
      <c r="AT26" s="1">
        <f t="shared" si="35"/>
        <v>643.45977696064494</v>
      </c>
      <c r="AU26" s="1">
        <f t="shared" si="36"/>
        <v>2698.8034989814646</v>
      </c>
      <c r="AV26" s="1">
        <f t="shared" si="37"/>
        <v>447.98030367998064</v>
      </c>
      <c r="AW26" s="1">
        <f t="shared" si="38"/>
        <v>128.69195539212899</v>
      </c>
      <c r="AX26">
        <v>0</v>
      </c>
      <c r="AY26">
        <v>0</v>
      </c>
      <c r="AZ26">
        <v>0</v>
      </c>
      <c r="BA26">
        <f t="shared" si="22"/>
        <v>0</v>
      </c>
      <c r="BB26">
        <f t="shared" si="23"/>
        <v>0</v>
      </c>
      <c r="BC26">
        <f t="shared" si="10"/>
        <v>0</v>
      </c>
      <c r="BD26">
        <f t="shared" si="10"/>
        <v>0</v>
      </c>
      <c r="BE26">
        <f t="shared" si="24"/>
        <v>0</v>
      </c>
      <c r="BF26">
        <f t="shared" si="11"/>
        <v>0</v>
      </c>
      <c r="BG26">
        <f t="shared" si="11"/>
        <v>0</v>
      </c>
      <c r="BH26">
        <f t="shared" si="12"/>
        <v>0</v>
      </c>
      <c r="BI26">
        <f t="shared" si="12"/>
        <v>0</v>
      </c>
      <c r="BJ26">
        <f t="shared" si="12"/>
        <v>0</v>
      </c>
      <c r="BK26" s="7">
        <f t="shared" si="39"/>
        <v>3.0546843368397525E-2</v>
      </c>
      <c r="BL26" s="7"/>
      <c r="BM26" s="7"/>
      <c r="BN26" s="8">
        <f>MAX(BN$3*climate!$I136+BN$4*climate!$I136^2+BN$5*climate!$I136^6,-99)</f>
        <v>2.0141932957809603</v>
      </c>
      <c r="BO26" s="8">
        <f>MAX(BO$3*climate!$I136+BO$4*climate!$I136^2+BO$5*climate!$I136^6,-99)</f>
        <v>1.174731991391714</v>
      </c>
      <c r="BP26" s="8">
        <f>MAX(BP$3*climate!$I136+BP$4*climate!$I136^2+BP$5*climate!$I136^6,-99)</f>
        <v>0.59048333673398323</v>
      </c>
      <c r="BQ26" s="8"/>
      <c r="BR26" s="8"/>
      <c r="BS26" s="8"/>
      <c r="BT26" s="8"/>
      <c r="BU26" s="8"/>
      <c r="BV26" s="8"/>
      <c r="BW26" s="8">
        <f>MAX(BW$3*climate!$I136+BW$4*climate!$I136^2+BW$5*climate!$I136^6,-99)</f>
        <v>9.2556447319000298E-2</v>
      </c>
      <c r="BX26" s="8">
        <f>MAX(BX$3*climate!$I136+BX$4*climate!$I136^2+BX$5*climate!$I136^6,-99)</f>
        <v>4.2595453953861225E-2</v>
      </c>
      <c r="BY26" s="8">
        <f>MAX(BY$3*climate!$I136+BY$4*climate!$I136^2+BY$5*climate!$I136^6,-99)</f>
        <v>1.0864304551461246E-2</v>
      </c>
    </row>
    <row r="27" spans="1:77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25"/>
        <v>6.9168601659503892E-3</v>
      </c>
      <c r="F27" s="7">
        <f t="shared" si="13"/>
        <v>1.5817996879959884E-2</v>
      </c>
      <c r="G27" s="7">
        <f t="shared" si="14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5"/>
        <v>20292.933909060386</v>
      </c>
      <c r="L27" s="1">
        <f t="shared" si="6"/>
        <v>1454.6029384071733</v>
      </c>
      <c r="M27" s="1">
        <f t="shared" si="7"/>
        <v>427.88781278464347</v>
      </c>
      <c r="N27" s="7">
        <f t="shared" si="26"/>
        <v>8.3770125689435204E-3</v>
      </c>
      <c r="O27" s="7">
        <f t="shared" si="16"/>
        <v>3.3044380272222451E-3</v>
      </c>
      <c r="P27" s="7">
        <f t="shared" si="17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8"/>
        <v>212.36445626954927</v>
      </c>
      <c r="U27" s="1">
        <f t="shared" si="40"/>
        <v>899.9089338975441</v>
      </c>
      <c r="V27" s="1">
        <f t="shared" si="41"/>
        <v>881.70150629598425</v>
      </c>
      <c r="W27" s="7">
        <f t="shared" si="27"/>
        <v>-4.1487321329563676E-2</v>
      </c>
      <c r="X27" s="7">
        <f t="shared" si="44"/>
        <v>-3.2828119322393379E-3</v>
      </c>
      <c r="Y27" s="7">
        <f t="shared" si="45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9"/>
        <v>2.4149199480729333</v>
      </c>
      <c r="AD27" s="8">
        <f t="shared" si="42"/>
        <v>2.735183012324311</v>
      </c>
      <c r="AE27" s="8">
        <f t="shared" si="43"/>
        <v>1.8350201755581217</v>
      </c>
      <c r="AF27" s="7">
        <f t="shared" si="28"/>
        <v>-1.2620676686745269E-2</v>
      </c>
      <c r="AG27" s="7">
        <f t="shared" si="46"/>
        <v>-2.9473431528211025E-2</v>
      </c>
      <c r="AH27" s="7">
        <f t="shared" si="47"/>
        <v>-1.9640801612479497E-2</v>
      </c>
      <c r="AI27" s="1">
        <f t="shared" si="29"/>
        <v>21828.022727357296</v>
      </c>
      <c r="AJ27" s="1">
        <f t="shared" si="30"/>
        <v>3167.0274188041526</v>
      </c>
      <c r="AK27" s="1">
        <f t="shared" si="31"/>
        <v>930.32667685026638</v>
      </c>
      <c r="AL27" s="10">
        <f t="shared" si="48"/>
        <v>8.0434457323778297</v>
      </c>
      <c r="AM27" s="10">
        <f t="shared" si="48"/>
        <v>1.168547529957239</v>
      </c>
      <c r="AN27" s="10">
        <f t="shared" si="48"/>
        <v>0.43235351875900124</v>
      </c>
      <c r="AO27" s="7">
        <f t="shared" si="32"/>
        <v>1.8276539118654789E-2</v>
      </c>
      <c r="AP27" s="7">
        <f t="shared" si="21"/>
        <v>2.8144496824265453E-2</v>
      </c>
      <c r="AQ27" s="7">
        <f t="shared" si="21"/>
        <v>2.0372115051398465E-2</v>
      </c>
      <c r="AR27" s="1">
        <f t="shared" si="33"/>
        <v>13890.370487217331</v>
      </c>
      <c r="AS27" s="1">
        <f t="shared" si="34"/>
        <v>2354.1347690798179</v>
      </c>
      <c r="AT27" s="1">
        <f t="shared" si="35"/>
        <v>675.50719544604306</v>
      </c>
      <c r="AU27" s="1">
        <f t="shared" si="36"/>
        <v>2778.0740974434666</v>
      </c>
      <c r="AV27" s="1">
        <f t="shared" si="37"/>
        <v>470.82695381596363</v>
      </c>
      <c r="AW27" s="1">
        <f t="shared" si="38"/>
        <v>135.10143908920861</v>
      </c>
      <c r="AX27">
        <v>0</v>
      </c>
      <c r="AY27">
        <v>0</v>
      </c>
      <c r="AZ27">
        <v>0</v>
      </c>
      <c r="BA27">
        <f t="shared" si="22"/>
        <v>0</v>
      </c>
      <c r="BB27">
        <f t="shared" si="23"/>
        <v>0</v>
      </c>
      <c r="BC27">
        <f t="shared" si="10"/>
        <v>0</v>
      </c>
      <c r="BD27">
        <f t="shared" si="10"/>
        <v>0</v>
      </c>
      <c r="BE27">
        <f t="shared" si="24"/>
        <v>0</v>
      </c>
      <c r="BF27">
        <f t="shared" si="11"/>
        <v>0</v>
      </c>
      <c r="BG27">
        <f t="shared" si="11"/>
        <v>0</v>
      </c>
      <c r="BH27">
        <f t="shared" si="12"/>
        <v>0</v>
      </c>
      <c r="BI27">
        <f t="shared" si="12"/>
        <v>0</v>
      </c>
      <c r="BJ27">
        <f t="shared" si="12"/>
        <v>0</v>
      </c>
      <c r="BK27" s="7">
        <f t="shared" si="39"/>
        <v>1.7020236603974226E-2</v>
      </c>
      <c r="BL27" s="7"/>
      <c r="BM27" s="7"/>
      <c r="BN27" s="8">
        <f>MAX(BN$3*climate!$I137+BN$4*climate!$I137^2+BN$5*climate!$I137^6,-99)</f>
        <v>2.0657178112797956</v>
      </c>
      <c r="BO27" s="8">
        <f>MAX(BO$3*climate!$I137+BO$4*climate!$I137^2+BO$5*climate!$I137^6,-99)</f>
        <v>1.2028196037044427</v>
      </c>
      <c r="BP27" s="8">
        <f>MAX(BP$3*climate!$I137+BP$4*climate!$I137^2+BP$5*climate!$I137^6,-99)</f>
        <v>0.60238955657225768</v>
      </c>
      <c r="BQ27" s="8"/>
      <c r="BR27" s="8"/>
      <c r="BS27" s="8"/>
      <c r="BT27" s="8"/>
      <c r="BU27" s="8"/>
      <c r="BV27" s="8"/>
      <c r="BW27" s="8">
        <f>MAX(BW$3*climate!$I137+BW$4*climate!$I137^2+BW$5*climate!$I137^6,-99)</f>
        <v>9.8538334687690313E-2</v>
      </c>
      <c r="BX27" s="8">
        <f>MAX(BX$3*climate!$I137+BX$4*climate!$I137^2+BX$5*climate!$I137^6,-99)</f>
        <v>4.5344876743310482E-2</v>
      </c>
      <c r="BY27" s="8">
        <f>MAX(BY$3*climate!$I137+BY$4*climate!$I137^2+BY$5*climate!$I137^6,-99)</f>
        <v>1.1560729359133465E-2</v>
      </c>
    </row>
    <row r="28" spans="1:77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25"/>
        <v>6.1984829573309419E-3</v>
      </c>
      <c r="F28" s="7">
        <f t="shared" si="13"/>
        <v>1.6820629902325246E-2</v>
      </c>
      <c r="G28" s="7">
        <f t="shared" si="14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5"/>
        <v>20237.139804597737</v>
      </c>
      <c r="L28" s="1">
        <f t="shared" si="6"/>
        <v>1436.3355887459484</v>
      </c>
      <c r="M28" s="1">
        <f t="shared" si="7"/>
        <v>433.3540066629966</v>
      </c>
      <c r="N28" s="7">
        <f t="shared" si="26"/>
        <v>-2.7494350847778737E-3</v>
      </c>
      <c r="O28" s="7">
        <f t="shared" si="16"/>
        <v>-1.2558306585870205E-2</v>
      </c>
      <c r="P28" s="7">
        <f t="shared" si="17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8"/>
        <v>206.37847509359841</v>
      </c>
      <c r="U28" s="1">
        <f t="shared" si="40"/>
        <v>927.07388067722479</v>
      </c>
      <c r="V28" s="1">
        <f t="shared" si="41"/>
        <v>889.61113157263264</v>
      </c>
      <c r="W28" s="7">
        <f t="shared" si="27"/>
        <v>-2.8187302532176051E-2</v>
      </c>
      <c r="X28" s="7">
        <f t="shared" si="44"/>
        <v>3.0186328589969724E-2</v>
      </c>
      <c r="Y28" s="7">
        <f t="shared" si="45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9"/>
        <v>2.3856263347113855</v>
      </c>
      <c r="AD28" s="8">
        <f t="shared" si="42"/>
        <v>2.7388918519516774</v>
      </c>
      <c r="AE28" s="8">
        <f t="shared" si="43"/>
        <v>1.8382081108631489</v>
      </c>
      <c r="AF28" s="7">
        <f t="shared" si="28"/>
        <v>-1.2130262696667726E-2</v>
      </c>
      <c r="AG28" s="7">
        <f t="shared" si="46"/>
        <v>1.3559749423182055E-3</v>
      </c>
      <c r="AH28" s="7">
        <f t="shared" si="47"/>
        <v>1.7372753430668908E-3</v>
      </c>
      <c r="AI28" s="1">
        <f t="shared" si="29"/>
        <v>22423.294552065036</v>
      </c>
      <c r="AJ28" s="1">
        <f t="shared" si="30"/>
        <v>3321.1516307397014</v>
      </c>
      <c r="AK28" s="1">
        <f t="shared" si="31"/>
        <v>972.39544825444841</v>
      </c>
      <c r="AL28" s="10">
        <f t="shared" si="48"/>
        <v>8.1904520829544101</v>
      </c>
      <c r="AM28" s="10">
        <f t="shared" si="48"/>
        <v>1.2014357122031238</v>
      </c>
      <c r="AN28" s="10">
        <f t="shared" si="48"/>
        <v>0.44116147438603659</v>
      </c>
      <c r="AO28" s="7">
        <f t="shared" si="32"/>
        <v>1.8276539118654789E-2</v>
      </c>
      <c r="AP28" s="7">
        <f t="shared" si="21"/>
        <v>2.8144496824265453E-2</v>
      </c>
      <c r="AQ28" s="7">
        <f t="shared" si="21"/>
        <v>2.0372115051398465E-2</v>
      </c>
      <c r="AR28" s="1">
        <f t="shared" si="33"/>
        <v>14291.028943514424</v>
      </c>
      <c r="AS28" s="1">
        <f t="shared" si="34"/>
        <v>2476.3289346641304</v>
      </c>
      <c r="AT28" s="1">
        <f t="shared" si="35"/>
        <v>709.16534183997157</v>
      </c>
      <c r="AU28" s="1">
        <f t="shared" si="36"/>
        <v>2858.205788702885</v>
      </c>
      <c r="AV28" s="1">
        <f t="shared" si="37"/>
        <v>495.26578693282613</v>
      </c>
      <c r="AW28" s="1">
        <f t="shared" si="38"/>
        <v>141.83306836799431</v>
      </c>
      <c r="AX28">
        <v>0</v>
      </c>
      <c r="AY28">
        <v>0</v>
      </c>
      <c r="AZ28">
        <v>0</v>
      </c>
      <c r="BA28">
        <f t="shared" si="22"/>
        <v>0</v>
      </c>
      <c r="BB28">
        <f t="shared" si="23"/>
        <v>0</v>
      </c>
      <c r="BC28">
        <f t="shared" si="10"/>
        <v>0</v>
      </c>
      <c r="BD28">
        <f t="shared" si="10"/>
        <v>0</v>
      </c>
      <c r="BE28">
        <f t="shared" si="24"/>
        <v>0</v>
      </c>
      <c r="BF28">
        <f t="shared" si="11"/>
        <v>0</v>
      </c>
      <c r="BG28">
        <f t="shared" si="11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 s="7">
        <f t="shared" si="39"/>
        <v>4.7004275674589202E-3</v>
      </c>
      <c r="BL28" s="7"/>
      <c r="BM28" s="7"/>
      <c r="BN28" s="8">
        <f>MAX(BN$3*climate!$I138+BN$4*climate!$I138^2+BN$5*climate!$I138^6,-99)</f>
        <v>2.1176619430043386</v>
      </c>
      <c r="BO28" s="8">
        <f>MAX(BO$3*climate!$I138+BO$4*climate!$I138^2+BO$5*climate!$I138^6,-99)</f>
        <v>1.2309796768737473</v>
      </c>
      <c r="BP28" s="8">
        <f>MAX(BP$3*climate!$I138+BP$4*climate!$I138^2+BP$5*climate!$I138^6,-99)</f>
        <v>0.61413805380737951</v>
      </c>
      <c r="BQ28" s="8"/>
      <c r="BR28" s="8"/>
      <c r="BS28" s="8"/>
      <c r="BT28" s="8"/>
      <c r="BU28" s="8"/>
      <c r="BV28" s="8"/>
      <c r="BW28" s="8">
        <f>MAX(BW$3*climate!$I138+BW$4*climate!$I138^2+BW$5*climate!$I138^6,-99)</f>
        <v>0.10485541569267409</v>
      </c>
      <c r="BX28" s="8">
        <f>MAX(BX$3*climate!$I138+BX$4*climate!$I138^2+BX$5*climate!$I138^6,-99)</f>
        <v>4.8247645297403906E-2</v>
      </c>
      <c r="BY28" s="8">
        <f>MAX(BY$3*climate!$I138+BY$4*climate!$I138^2+BY$5*climate!$I138^6,-99)</f>
        <v>1.2295004979724161E-2</v>
      </c>
    </row>
    <row r="29" spans="1:77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25"/>
        <v>5.666316603642807E-3</v>
      </c>
      <c r="F29" s="7">
        <f t="shared" si="13"/>
        <v>1.6624795407551574E-2</v>
      </c>
      <c r="G29" s="7">
        <f t="shared" si="14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5"/>
        <v>20622.14124085362</v>
      </c>
      <c r="L29" s="1">
        <f t="shared" si="6"/>
        <v>1421.1857477326455</v>
      </c>
      <c r="M29" s="1">
        <f t="shared" si="7"/>
        <v>440.35839097389959</v>
      </c>
      <c r="N29" s="7">
        <f t="shared" si="26"/>
        <v>1.9024498519717437E-2</v>
      </c>
      <c r="O29" s="7">
        <f t="shared" si="16"/>
        <v>-1.0547563627891443E-2</v>
      </c>
      <c r="P29" s="7">
        <f t="shared" si="17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8"/>
        <v>202.10092770770731</v>
      </c>
      <c r="U29" s="1">
        <f t="shared" si="40"/>
        <v>939.74627918148394</v>
      </c>
      <c r="V29" s="1">
        <f t="shared" si="41"/>
        <v>883.6069313906263</v>
      </c>
      <c r="W29" s="7">
        <f t="shared" si="27"/>
        <v>-2.0726712821921511E-2</v>
      </c>
      <c r="X29" s="7">
        <f t="shared" si="44"/>
        <v>1.3669243377886886E-2</v>
      </c>
      <c r="Y29" s="7">
        <f t="shared" si="45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9"/>
        <v>2.3750849615876435</v>
      </c>
      <c r="AD29" s="8">
        <f t="shared" si="42"/>
        <v>2.7443910675908154</v>
      </c>
      <c r="AE29" s="8">
        <f t="shared" si="43"/>
        <v>1.8865369423268037</v>
      </c>
      <c r="AF29" s="7">
        <f t="shared" si="28"/>
        <v>-4.4187025312232286E-3</v>
      </c>
      <c r="AG29" s="7">
        <f t="shared" si="46"/>
        <v>2.0078250388817498E-3</v>
      </c>
      <c r="AH29" s="7">
        <f t="shared" si="47"/>
        <v>2.6291273103436374E-2</v>
      </c>
      <c r="AI29" s="1">
        <f t="shared" si="29"/>
        <v>23039.17088556142</v>
      </c>
      <c r="AJ29" s="1">
        <f t="shared" si="30"/>
        <v>3484.3022545985577</v>
      </c>
      <c r="AK29" s="1">
        <f t="shared" si="31"/>
        <v>1016.9889717969979</v>
      </c>
      <c r="AL29" s="10">
        <f t="shared" si="48"/>
        <v>8.3401452008479939</v>
      </c>
      <c r="AM29" s="10">
        <f t="shared" si="48"/>
        <v>1.2352495157897838</v>
      </c>
      <c r="AN29" s="10">
        <f t="shared" si="48"/>
        <v>0.45014886669847348</v>
      </c>
      <c r="AO29" s="7">
        <f t="shared" si="32"/>
        <v>1.8276539118654789E-2</v>
      </c>
      <c r="AP29" s="7">
        <f t="shared" si="21"/>
        <v>2.8144496824265453E-2</v>
      </c>
      <c r="AQ29" s="7">
        <f t="shared" si="21"/>
        <v>2.0372115051398465E-2</v>
      </c>
      <c r="AR29" s="1">
        <f t="shared" si="33"/>
        <v>14697.580410115128</v>
      </c>
      <c r="AS29" s="1">
        <f t="shared" si="34"/>
        <v>2604.6925589547745</v>
      </c>
      <c r="AT29" s="1">
        <f t="shared" si="35"/>
        <v>744.45223076733339</v>
      </c>
      <c r="AU29" s="1">
        <f t="shared" si="36"/>
        <v>2939.5160820230258</v>
      </c>
      <c r="AV29" s="1">
        <f t="shared" si="37"/>
        <v>520.93851179095498</v>
      </c>
      <c r="AW29" s="1">
        <f t="shared" si="38"/>
        <v>148.89044615346668</v>
      </c>
      <c r="AX29">
        <v>0</v>
      </c>
      <c r="AY29">
        <v>0</v>
      </c>
      <c r="AZ29">
        <v>0</v>
      </c>
      <c r="BA29">
        <f t="shared" si="22"/>
        <v>0</v>
      </c>
      <c r="BB29">
        <f t="shared" si="23"/>
        <v>0</v>
      </c>
      <c r="BC29">
        <f t="shared" si="10"/>
        <v>0</v>
      </c>
      <c r="BD29">
        <f t="shared" si="10"/>
        <v>0</v>
      </c>
      <c r="BE29">
        <f t="shared" si="24"/>
        <v>0</v>
      </c>
      <c r="BF29">
        <f t="shared" si="11"/>
        <v>0</v>
      </c>
      <c r="BG29">
        <f t="shared" si="11"/>
        <v>0</v>
      </c>
      <c r="BH29">
        <f t="shared" si="12"/>
        <v>0</v>
      </c>
      <c r="BI29">
        <f t="shared" si="12"/>
        <v>0</v>
      </c>
      <c r="BJ29">
        <f t="shared" si="12"/>
        <v>0</v>
      </c>
      <c r="BK29" s="7">
        <f t="shared" si="39"/>
        <v>2.313336729505644E-2</v>
      </c>
      <c r="BL29" s="7"/>
      <c r="BM29" s="7"/>
      <c r="BN29" s="8">
        <f>MAX(BN$3*climate!$I139+BN$4*climate!$I139^2+BN$5*climate!$I139^6,-99)</f>
        <v>2.1698501571169837</v>
      </c>
      <c r="BO29" s="8">
        <f>MAX(BO$3*climate!$I139+BO$4*climate!$I139^2+BO$5*climate!$I139^6,-99)</f>
        <v>1.2591064170339041</v>
      </c>
      <c r="BP29" s="8">
        <f>MAX(BP$3*climate!$I139+BP$4*climate!$I139^2+BP$5*climate!$I139^6,-99)</f>
        <v>0.62567179899520964</v>
      </c>
      <c r="BQ29" s="8"/>
      <c r="BR29" s="8"/>
      <c r="BS29" s="8"/>
      <c r="BT29" s="8"/>
      <c r="BU29" s="8"/>
      <c r="BV29" s="8"/>
      <c r="BW29" s="8">
        <f>MAX(BW$3*climate!$I139+BW$4*climate!$I139^2+BW$5*climate!$I139^6,-99)</f>
        <v>0.1115055749229472</v>
      </c>
      <c r="BX29" s="8">
        <f>MAX(BX$3*climate!$I139+BX$4*climate!$I139^2+BX$5*climate!$I139^6,-99)</f>
        <v>5.1302618906244234E-2</v>
      </c>
      <c r="BY29" s="8">
        <f>MAX(BY$3*climate!$I139+BY$4*climate!$I139^2+BY$5*climate!$I139^6,-99)</f>
        <v>1.3066609752055085E-2</v>
      </c>
    </row>
    <row r="30" spans="1:77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25"/>
        <v>5.2636035724735741E-3</v>
      </c>
      <c r="F30" s="7">
        <f t="shared" si="13"/>
        <v>1.5904845060938921E-2</v>
      </c>
      <c r="G30" s="7">
        <f t="shared" si="14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5"/>
        <v>21351.694434927398</v>
      </c>
      <c r="L30" s="1">
        <f t="shared" si="6"/>
        <v>1457.3086030603524</v>
      </c>
      <c r="M30" s="1">
        <f t="shared" si="7"/>
        <v>452.38859579981255</v>
      </c>
      <c r="N30" s="7">
        <f t="shared" si="26"/>
        <v>3.5377179583490292E-2</v>
      </c>
      <c r="O30" s="7">
        <f t="shared" si="16"/>
        <v>2.5417406123961817E-2</v>
      </c>
      <c r="P30" s="7">
        <f t="shared" si="17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8"/>
        <v>201.70557911853126</v>
      </c>
      <c r="U30" s="1">
        <f t="shared" si="40"/>
        <v>941.66348339372075</v>
      </c>
      <c r="V30" s="1">
        <f t="shared" si="41"/>
        <v>872.71451539045961</v>
      </c>
      <c r="W30" s="7">
        <f t="shared" si="27"/>
        <v>-1.9561938367143039E-3</v>
      </c>
      <c r="X30" s="7">
        <f t="shared" si="44"/>
        <v>2.040129612331798E-3</v>
      </c>
      <c r="Y30" s="7">
        <f t="shared" si="45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9"/>
        <v>2.3409095494429892</v>
      </c>
      <c r="AD30" s="8">
        <f t="shared" si="42"/>
        <v>2.7203543668669528</v>
      </c>
      <c r="AE30" s="8">
        <f t="shared" si="43"/>
        <v>1.9115173214066605</v>
      </c>
      <c r="AF30" s="7">
        <f t="shared" si="28"/>
        <v>-1.4389132472048205E-2</v>
      </c>
      <c r="AG30" s="7">
        <f t="shared" si="46"/>
        <v>-8.7584823488597863E-3</v>
      </c>
      <c r="AH30" s="7">
        <f t="shared" si="47"/>
        <v>1.3241394069414048E-2</v>
      </c>
      <c r="AI30" s="1">
        <f t="shared" si="29"/>
        <v>23674.769879028307</v>
      </c>
      <c r="AJ30" s="1">
        <f t="shared" si="30"/>
        <v>3656.8105409296572</v>
      </c>
      <c r="AK30" s="1">
        <f t="shared" si="31"/>
        <v>1064.1805207707648</v>
      </c>
      <c r="AL30" s="10">
        <f t="shared" si="48"/>
        <v>8.492574190866554</v>
      </c>
      <c r="AM30" s="10">
        <f t="shared" si="48"/>
        <v>1.2700149918641048</v>
      </c>
      <c r="AN30" s="10">
        <f t="shared" si="48"/>
        <v>0.45931935120111139</v>
      </c>
      <c r="AO30" s="7">
        <f t="shared" si="32"/>
        <v>1.8276539118654789E-2</v>
      </c>
      <c r="AP30" s="7">
        <f t="shared" si="21"/>
        <v>2.8144496824265453E-2</v>
      </c>
      <c r="AQ30" s="7">
        <f t="shared" si="21"/>
        <v>2.0372115051398465E-2</v>
      </c>
      <c r="AR30" s="1">
        <f t="shared" si="33"/>
        <v>15111.213230538651</v>
      </c>
      <c r="AS30" s="1">
        <f t="shared" si="34"/>
        <v>2738.3589610262852</v>
      </c>
      <c r="AT30" s="1">
        <f t="shared" si="35"/>
        <v>781.41888012864194</v>
      </c>
      <c r="AU30" s="1">
        <f t="shared" si="36"/>
        <v>3022.2426461077303</v>
      </c>
      <c r="AV30" s="1">
        <f t="shared" si="37"/>
        <v>547.67179220525702</v>
      </c>
      <c r="AW30" s="1">
        <f t="shared" si="38"/>
        <v>156.2837760257284</v>
      </c>
      <c r="AX30">
        <v>0</v>
      </c>
      <c r="AY30">
        <v>0</v>
      </c>
      <c r="AZ30">
        <v>0</v>
      </c>
      <c r="BA30">
        <f t="shared" si="22"/>
        <v>0</v>
      </c>
      <c r="BB30">
        <f t="shared" si="23"/>
        <v>0</v>
      </c>
      <c r="BC30">
        <f t="shared" si="10"/>
        <v>0</v>
      </c>
      <c r="BD30">
        <f t="shared" si="10"/>
        <v>0</v>
      </c>
      <c r="BE30">
        <f t="shared" si="24"/>
        <v>0</v>
      </c>
      <c r="BF30">
        <f t="shared" si="11"/>
        <v>0</v>
      </c>
      <c r="BG30">
        <f t="shared" si="11"/>
        <v>0</v>
      </c>
      <c r="BH30">
        <f t="shared" si="12"/>
        <v>0</v>
      </c>
      <c r="BI30">
        <f t="shared" si="12"/>
        <v>0</v>
      </c>
      <c r="BJ30">
        <f t="shared" si="12"/>
        <v>0</v>
      </c>
      <c r="BK30" s="7">
        <f t="shared" si="39"/>
        <v>4.1350350664161706E-2</v>
      </c>
      <c r="BL30" s="7"/>
      <c r="BM30" s="7"/>
      <c r="BN30" s="8">
        <f>MAX(BN$3*climate!$I140+BN$4*climate!$I140^2+BN$5*climate!$I140^6,-99)</f>
        <v>2.2221390489074349</v>
      </c>
      <c r="BO30" s="8">
        <f>MAX(BO$3*climate!$I140+BO$4*climate!$I140^2+BO$5*climate!$I140^6,-99)</f>
        <v>1.2871125438101301</v>
      </c>
      <c r="BP30" s="8">
        <f>MAX(BP$3*climate!$I140+BP$4*climate!$I140^2+BP$5*climate!$I140^6,-99)</f>
        <v>0.63694281489987825</v>
      </c>
      <c r="BQ30" s="8"/>
      <c r="BR30" s="8"/>
      <c r="BS30" s="8"/>
      <c r="BT30" s="8"/>
      <c r="BU30" s="8"/>
      <c r="BV30" s="8"/>
      <c r="BW30" s="8">
        <f>MAX(BW$3*climate!$I140+BW$4*climate!$I140^2+BW$5*climate!$I140^6,-99)</f>
        <v>0.11848853868980991</v>
      </c>
      <c r="BX30" s="8">
        <f>MAX(BX$3*climate!$I140+BX$4*climate!$I140^2+BX$5*climate!$I140^6,-99)</f>
        <v>5.4509480927762657E-2</v>
      </c>
      <c r="BY30" s="8">
        <f>MAX(BY$3*climate!$I140+BY$4*climate!$I140^2+BY$5*climate!$I140^6,-99)</f>
        <v>1.3875199751353406E-2</v>
      </c>
    </row>
    <row r="31" spans="1:77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25"/>
        <v>5.4244692212248591E-3</v>
      </c>
      <c r="F31" s="7">
        <f t="shared" si="13"/>
        <v>1.6064507173073395E-2</v>
      </c>
      <c r="G31" s="7">
        <f t="shared" si="14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5"/>
        <v>21972.725966800524</v>
      </c>
      <c r="L31" s="1">
        <f t="shared" si="6"/>
        <v>1475.8527077734223</v>
      </c>
      <c r="M31" s="1">
        <f t="shared" si="7"/>
        <v>458.08177067860311</v>
      </c>
      <c r="N31" s="7">
        <f t="shared" si="26"/>
        <v>2.9085819571173399E-2</v>
      </c>
      <c r="O31" s="7">
        <f t="shared" si="16"/>
        <v>1.272489895011053E-2</v>
      </c>
      <c r="P31" s="7">
        <f t="shared" si="17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8"/>
        <v>199.08113068127511</v>
      </c>
      <c r="U31" s="1">
        <f t="shared" si="40"/>
        <v>947.36627196858285</v>
      </c>
      <c r="V31" s="1">
        <f t="shared" si="41"/>
        <v>874.98272398389327</v>
      </c>
      <c r="W31" s="7">
        <f t="shared" si="27"/>
        <v>-1.3011283320596201E-2</v>
      </c>
      <c r="X31" s="7">
        <f t="shared" si="44"/>
        <v>6.0560791359451915E-3</v>
      </c>
      <c r="Y31" s="7">
        <f t="shared" si="45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9"/>
        <v>2.3139111537652339</v>
      </c>
      <c r="AD31" s="8">
        <f t="shared" si="42"/>
        <v>2.8188005878676665</v>
      </c>
      <c r="AE31" s="8">
        <f t="shared" si="43"/>
        <v>1.9431513150416031</v>
      </c>
      <c r="AF31" s="7">
        <f t="shared" si="28"/>
        <v>-1.1533292981858012E-2</v>
      </c>
      <c r="AG31" s="7">
        <f t="shared" si="46"/>
        <v>3.6188748862926667E-2</v>
      </c>
      <c r="AH31" s="7">
        <f t="shared" si="47"/>
        <v>1.6549153534043626E-2</v>
      </c>
      <c r="AI31" s="1">
        <f t="shared" si="29"/>
        <v>24329.535537233205</v>
      </c>
      <c r="AJ31" s="1">
        <f t="shared" si="30"/>
        <v>3838.8012790419489</v>
      </c>
      <c r="AK31" s="1">
        <f t="shared" si="31"/>
        <v>1114.0462447194168</v>
      </c>
      <c r="AL31" s="10">
        <f t="shared" si="48"/>
        <v>8.6477890552840044</v>
      </c>
      <c r="AM31" s="10">
        <f t="shared" si="48"/>
        <v>1.3057589247693937</v>
      </c>
      <c r="AN31" s="10">
        <f t="shared" si="48"/>
        <v>0.46867665786911411</v>
      </c>
      <c r="AO31" s="7">
        <f t="shared" si="32"/>
        <v>1.8276539118654789E-2</v>
      </c>
      <c r="AP31" s="7">
        <f t="shared" si="21"/>
        <v>2.8144496824265453E-2</v>
      </c>
      <c r="AQ31" s="7">
        <f t="shared" si="21"/>
        <v>2.0372115051398465E-2</v>
      </c>
      <c r="AR31" s="1">
        <f t="shared" si="33"/>
        <v>15538.684273367668</v>
      </c>
      <c r="AS31" s="1">
        <f t="shared" si="34"/>
        <v>2879.3880091541491</v>
      </c>
      <c r="AT31" s="1">
        <f t="shared" si="35"/>
        <v>820.11362376563704</v>
      </c>
      <c r="AU31" s="1">
        <f t="shared" si="36"/>
        <v>3107.7368546735338</v>
      </c>
      <c r="AV31" s="1">
        <f t="shared" si="37"/>
        <v>575.8776018308298</v>
      </c>
      <c r="AW31" s="1">
        <f t="shared" si="38"/>
        <v>164.02272475312742</v>
      </c>
      <c r="AX31">
        <v>0</v>
      </c>
      <c r="AY31">
        <v>0</v>
      </c>
      <c r="AZ31">
        <v>0</v>
      </c>
      <c r="BA31">
        <f t="shared" si="22"/>
        <v>0</v>
      </c>
      <c r="BB31">
        <f t="shared" si="23"/>
        <v>0</v>
      </c>
      <c r="BC31">
        <f t="shared" si="10"/>
        <v>0</v>
      </c>
      <c r="BD31">
        <f t="shared" si="10"/>
        <v>0</v>
      </c>
      <c r="BE31">
        <f t="shared" si="24"/>
        <v>0</v>
      </c>
      <c r="BF31">
        <f t="shared" si="11"/>
        <v>0</v>
      </c>
      <c r="BG31">
        <f t="shared" si="11"/>
        <v>0</v>
      </c>
      <c r="BH31">
        <f t="shared" si="12"/>
        <v>0</v>
      </c>
      <c r="BI31">
        <f t="shared" si="12"/>
        <v>0</v>
      </c>
      <c r="BJ31">
        <f t="shared" si="12"/>
        <v>0</v>
      </c>
      <c r="BK31" s="7">
        <f t="shared" si="39"/>
        <v>3.4086742743935972E-2</v>
      </c>
      <c r="BL31" s="7"/>
      <c r="BM31" s="7"/>
      <c r="BN31" s="8">
        <f>MAX(BN$3*climate!$I141+BN$4*climate!$I141^2+BN$5*climate!$I141^6,-99)</f>
        <v>2.274565218099367</v>
      </c>
      <c r="BO31" s="8">
        <f>MAX(BO$3*climate!$I141+BO$4*climate!$I141^2+BO$5*climate!$I141^6,-99)</f>
        <v>1.3150073206000652</v>
      </c>
      <c r="BP31" s="8">
        <f>MAX(BP$3*climate!$I141+BP$4*climate!$I141^2+BP$5*climate!$I141^6,-99)</f>
        <v>0.64794214102893033</v>
      </c>
      <c r="BQ31" s="8"/>
      <c r="BR31" s="8"/>
      <c r="BS31" s="8"/>
      <c r="BT31" s="8"/>
      <c r="BU31" s="8"/>
      <c r="BV31" s="8"/>
      <c r="BW31" s="8">
        <f>MAX(BW$3*climate!$I141+BW$4*climate!$I141^2+BW$5*climate!$I141^6,-99)</f>
        <v>0.12582776310716651</v>
      </c>
      <c r="BX31" s="8">
        <f>MAX(BX$3*climate!$I141+BX$4*climate!$I141^2+BX$5*climate!$I141^6,-99)</f>
        <v>5.7878781932504557E-2</v>
      </c>
      <c r="BY31" s="8">
        <f>MAX(BY$3*climate!$I141+BY$4*climate!$I141^2+BY$5*climate!$I141^6,-99)</f>
        <v>1.4723128996429143E-2</v>
      </c>
    </row>
    <row r="32" spans="1:77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25"/>
        <v>5.6829898394004097E-3</v>
      </c>
      <c r="F32" s="7">
        <f t="shared" si="13"/>
        <v>1.659902638740296E-2</v>
      </c>
      <c r="G32" s="7">
        <f t="shared" si="14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5"/>
        <v>22509.556794976885</v>
      </c>
      <c r="L32" s="1">
        <f t="shared" si="6"/>
        <v>1512.5139657455427</v>
      </c>
      <c r="M32" s="1">
        <f t="shared" si="7"/>
        <v>463.59221716490123</v>
      </c>
      <c r="N32" s="7">
        <f t="shared" si="26"/>
        <v>2.4431689949962587E-2</v>
      </c>
      <c r="O32" s="7">
        <f t="shared" si="16"/>
        <v>2.4840729551819818E-2</v>
      </c>
      <c r="P32" s="7">
        <f t="shared" si="17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8"/>
        <v>195.25370142171693</v>
      </c>
      <c r="U32" s="1">
        <f t="shared" si="40"/>
        <v>932.00882127495822</v>
      </c>
      <c r="V32" s="1">
        <f t="shared" si="41"/>
        <v>880.29203924593799</v>
      </c>
      <c r="W32" s="7">
        <f t="shared" si="27"/>
        <v>-1.9225474792414321E-2</v>
      </c>
      <c r="X32" s="7">
        <f t="shared" si="44"/>
        <v>-1.621067917238872E-2</v>
      </c>
      <c r="Y32" s="7">
        <f t="shared" si="45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9"/>
        <v>2.2895410329228123</v>
      </c>
      <c r="AD32" s="8">
        <f t="shared" si="42"/>
        <v>2.8253717061001042</v>
      </c>
      <c r="AE32" s="8">
        <f t="shared" si="43"/>
        <v>1.9502411781325806</v>
      </c>
      <c r="AF32" s="7">
        <f t="shared" si="28"/>
        <v>-1.0532003704103454E-2</v>
      </c>
      <c r="AG32" s="7">
        <f t="shared" si="46"/>
        <v>2.3311752738808256E-3</v>
      </c>
      <c r="AH32" s="7">
        <f t="shared" si="47"/>
        <v>3.6486417892915846E-3</v>
      </c>
      <c r="AI32" s="1">
        <f t="shared" si="29"/>
        <v>25004.318838183419</v>
      </c>
      <c r="AJ32" s="1">
        <f t="shared" si="30"/>
        <v>4030.7987529685838</v>
      </c>
      <c r="AK32" s="1">
        <f t="shared" si="31"/>
        <v>1166.6643450006025</v>
      </c>
      <c r="AL32" s="10">
        <f t="shared" si="48"/>
        <v>8.8058407102427765</v>
      </c>
      <c r="AM32" s="10">
        <f t="shared" si="48"/>
        <v>1.3425088526808222</v>
      </c>
      <c r="AN32" s="10">
        <f t="shared" si="48"/>
        <v>0.47822459266512862</v>
      </c>
      <c r="AO32" s="7">
        <f t="shared" si="32"/>
        <v>1.8276539118654789E-2</v>
      </c>
      <c r="AP32" s="7">
        <f t="shared" si="21"/>
        <v>2.8144496824265453E-2</v>
      </c>
      <c r="AQ32" s="7">
        <f t="shared" si="21"/>
        <v>2.0372115051398465E-2</v>
      </c>
      <c r="AR32" s="1">
        <f t="shared" si="33"/>
        <v>15981.778449983894</v>
      </c>
      <c r="AS32" s="1">
        <f t="shared" si="34"/>
        <v>3029.0971023344446</v>
      </c>
      <c r="AT32" s="1">
        <f t="shared" si="35"/>
        <v>861.07935561309898</v>
      </c>
      <c r="AU32" s="1">
        <f t="shared" si="36"/>
        <v>3196.3556899967789</v>
      </c>
      <c r="AV32" s="1">
        <f t="shared" si="37"/>
        <v>605.81942046688891</v>
      </c>
      <c r="AW32" s="1">
        <f t="shared" si="38"/>
        <v>172.2158711226198</v>
      </c>
      <c r="AX32">
        <v>0</v>
      </c>
      <c r="AY32">
        <v>0</v>
      </c>
      <c r="AZ32">
        <v>0</v>
      </c>
      <c r="BA32">
        <f t="shared" si="22"/>
        <v>0</v>
      </c>
      <c r="BB32">
        <f t="shared" si="23"/>
        <v>0</v>
      </c>
      <c r="BC32">
        <f t="shared" si="10"/>
        <v>0</v>
      </c>
      <c r="BD32">
        <f t="shared" si="10"/>
        <v>0</v>
      </c>
      <c r="BE32">
        <f t="shared" si="24"/>
        <v>0</v>
      </c>
      <c r="BF32">
        <f t="shared" si="11"/>
        <v>0</v>
      </c>
      <c r="BG32">
        <f t="shared" si="11"/>
        <v>0</v>
      </c>
      <c r="BH32">
        <f t="shared" si="12"/>
        <v>0</v>
      </c>
      <c r="BI32">
        <f t="shared" si="12"/>
        <v>0</v>
      </c>
      <c r="BJ32">
        <f t="shared" si="12"/>
        <v>0</v>
      </c>
      <c r="BK32" s="7">
        <f t="shared" si="39"/>
        <v>3.1846856462233175E-2</v>
      </c>
      <c r="BL32" s="7"/>
      <c r="BM32" s="7"/>
      <c r="BN32" s="8">
        <f>MAX(BN$3*climate!$I142+BN$4*climate!$I142^2+BN$5*climate!$I142^6,-99)</f>
        <v>2.3271213879280808</v>
      </c>
      <c r="BO32" s="8">
        <f>MAX(BO$3*climate!$I142+BO$4*climate!$I142^2+BO$5*climate!$I142^6,-99)</f>
        <v>1.3427754190860772</v>
      </c>
      <c r="BP32" s="8">
        <f>MAX(BP$3*climate!$I142+BP$4*climate!$I142^2+BP$5*climate!$I142^6,-99)</f>
        <v>0.65864958076805713</v>
      </c>
      <c r="BQ32" s="8"/>
      <c r="BR32" s="8"/>
      <c r="BS32" s="8"/>
      <c r="BT32" s="8"/>
      <c r="BU32" s="8"/>
      <c r="BV32" s="8"/>
      <c r="BW32" s="8">
        <f>MAX(BW$3*climate!$I142+BW$4*climate!$I142^2+BW$5*climate!$I142^6,-99)</f>
        <v>0.13354276285618222</v>
      </c>
      <c r="BX32" s="8">
        <f>MAX(BX$3*climate!$I142+BX$4*climate!$I142^2+BX$5*climate!$I142^6,-99)</f>
        <v>6.1419219377592295E-2</v>
      </c>
      <c r="BY32" s="8">
        <f>MAX(BY$3*climate!$I142+BY$4*climate!$I142^2+BY$5*climate!$I142^6,-99)</f>
        <v>1.5612224722369243E-2</v>
      </c>
    </row>
    <row r="33" spans="1:77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25"/>
        <v>5.6025935173917851E-3</v>
      </c>
      <c r="F33" s="7">
        <f t="shared" si="13"/>
        <v>1.7099851299727353E-2</v>
      </c>
      <c r="G33" s="7">
        <f t="shared" si="14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5"/>
        <v>23071.639145062869</v>
      </c>
      <c r="L33" s="1">
        <f t="shared" si="6"/>
        <v>1548.4183338076225</v>
      </c>
      <c r="M33" s="1">
        <f t="shared" si="7"/>
        <v>470.12163331276088</v>
      </c>
      <c r="N33" s="7">
        <f t="shared" si="26"/>
        <v>2.4970831509726343E-2</v>
      </c>
      <c r="O33" s="7">
        <f t="shared" si="16"/>
        <v>2.3738205977081428E-2</v>
      </c>
      <c r="P33" s="7">
        <f t="shared" si="17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8"/>
        <v>195.30292964894775</v>
      </c>
      <c r="U33" s="1">
        <f t="shared" si="40"/>
        <v>932.08276797894018</v>
      </c>
      <c r="V33" s="1">
        <f t="shared" si="41"/>
        <v>880.90253472291624</v>
      </c>
      <c r="W33" s="7">
        <f t="shared" si="27"/>
        <v>2.521244251574295E-4</v>
      </c>
      <c r="X33" s="7">
        <f t="shared" si="44"/>
        <v>7.9341206106642304E-5</v>
      </c>
      <c r="Y33" s="7">
        <f t="shared" si="45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9"/>
        <v>2.2887742285086174</v>
      </c>
      <c r="AD33" s="8">
        <f t="shared" si="42"/>
        <v>2.8495451502593916</v>
      </c>
      <c r="AE33" s="8">
        <f t="shared" si="43"/>
        <v>1.9390383149350143</v>
      </c>
      <c r="AF33" s="7">
        <f t="shared" si="28"/>
        <v>-3.3491621384740267E-4</v>
      </c>
      <c r="AG33" s="7">
        <f t="shared" si="46"/>
        <v>8.5558456280623307E-3</v>
      </c>
      <c r="AH33" s="7">
        <f t="shared" si="47"/>
        <v>-5.7443475828427015E-3</v>
      </c>
      <c r="AI33" s="1">
        <f t="shared" si="29"/>
        <v>25700.242644361853</v>
      </c>
      <c r="AJ33" s="1">
        <f t="shared" si="30"/>
        <v>4233.5382981386138</v>
      </c>
      <c r="AK33" s="1">
        <f t="shared" si="31"/>
        <v>1222.213781623162</v>
      </c>
      <c r="AL33" s="10">
        <f t="shared" si="48"/>
        <v>8.9667810024561714</v>
      </c>
      <c r="AM33" s="10">
        <f t="shared" si="48"/>
        <v>1.3802930888216458</v>
      </c>
      <c r="AN33" s="10">
        <f t="shared" si="48"/>
        <v>0.48796703908731082</v>
      </c>
      <c r="AO33" s="7">
        <f t="shared" si="32"/>
        <v>1.8276539118654789E-2</v>
      </c>
      <c r="AP33" s="7">
        <f t="shared" si="21"/>
        <v>2.8144496824265453E-2</v>
      </c>
      <c r="AQ33" s="7">
        <f t="shared" si="21"/>
        <v>2.0372115051398465E-2</v>
      </c>
      <c r="AR33" s="1">
        <f t="shared" si="33"/>
        <v>16436.766689603035</v>
      </c>
      <c r="AS33" s="1">
        <f t="shared" si="34"/>
        <v>3188.0175164434918</v>
      </c>
      <c r="AT33" s="1">
        <f t="shared" si="35"/>
        <v>903.95876907872264</v>
      </c>
      <c r="AU33" s="1">
        <f t="shared" si="36"/>
        <v>3287.3533379206074</v>
      </c>
      <c r="AV33" s="1">
        <f t="shared" si="37"/>
        <v>637.60350328869845</v>
      </c>
      <c r="AW33" s="1">
        <f t="shared" si="38"/>
        <v>180.79175381574453</v>
      </c>
      <c r="AX33">
        <v>0</v>
      </c>
      <c r="AY33">
        <v>0</v>
      </c>
      <c r="AZ33">
        <v>0</v>
      </c>
      <c r="BA33">
        <f t="shared" si="22"/>
        <v>0</v>
      </c>
      <c r="BB33">
        <f t="shared" si="23"/>
        <v>0</v>
      </c>
      <c r="BC33">
        <f t="shared" si="10"/>
        <v>0</v>
      </c>
      <c r="BD33">
        <f t="shared" si="10"/>
        <v>0</v>
      </c>
      <c r="BE33">
        <f t="shared" si="24"/>
        <v>0</v>
      </c>
      <c r="BF33">
        <f t="shared" si="11"/>
        <v>0</v>
      </c>
      <c r="BG33">
        <f t="shared" si="11"/>
        <v>0</v>
      </c>
      <c r="BH33">
        <f t="shared" si="12"/>
        <v>0</v>
      </c>
      <c r="BI33">
        <f t="shared" si="12"/>
        <v>0</v>
      </c>
      <c r="BJ33">
        <f t="shared" si="12"/>
        <v>0</v>
      </c>
      <c r="BK33" s="7">
        <f t="shared" si="39"/>
        <v>3.2245714416814897E-2</v>
      </c>
      <c r="BL33" s="7"/>
      <c r="BM33" s="7"/>
      <c r="BN33" s="8">
        <f>MAX(BN$3*climate!$I143+BN$4*climate!$I143^2+BN$5*climate!$I143^6,-99)</f>
        <v>2.37979675164169</v>
      </c>
      <c r="BO33" s="8">
        <f>MAX(BO$3*climate!$I143+BO$4*climate!$I143^2+BO$5*climate!$I143^6,-99)</f>
        <v>1.3703986763386178</v>
      </c>
      <c r="BP33" s="8">
        <f>MAX(BP$3*climate!$I143+BP$4*climate!$I143^2+BP$5*climate!$I143^6,-99)</f>
        <v>0.66904263833359656</v>
      </c>
      <c r="BQ33" s="8"/>
      <c r="BR33" s="8"/>
      <c r="BS33" s="8"/>
      <c r="BT33" s="8"/>
      <c r="BU33" s="8"/>
      <c r="BV33" s="8"/>
      <c r="BW33" s="8">
        <f>MAX(BW$3*climate!$I143+BW$4*climate!$I143^2+BW$5*climate!$I143^6,-99)</f>
        <v>0.14165421400873093</v>
      </c>
      <c r="BX33" s="8">
        <f>MAX(BX$3*climate!$I143+BX$4*climate!$I143^2+BX$5*climate!$I143^6,-99)</f>
        <v>6.5139974459878708E-2</v>
      </c>
      <c r="BY33" s="8">
        <f>MAX(BY$3*climate!$I143+BY$4*climate!$I143^2+BY$5*climate!$I143^6,-99)</f>
        <v>1.6544367514749782E-2</v>
      </c>
    </row>
    <row r="34" spans="1:77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25"/>
        <v>5.8100825047127103E-3</v>
      </c>
      <c r="F34" s="7">
        <f t="shared" si="13"/>
        <v>1.6909754969087532E-2</v>
      </c>
      <c r="G34" s="7">
        <f t="shared" si="14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5"/>
        <v>24000.715913458287</v>
      </c>
      <c r="L34" s="1">
        <f t="shared" si="6"/>
        <v>1573.2339947487048</v>
      </c>
      <c r="M34" s="1">
        <f t="shared" si="7"/>
        <v>493.67244906660113</v>
      </c>
      <c r="N34" s="7">
        <f t="shared" si="26"/>
        <v>4.0269213754335009E-2</v>
      </c>
      <c r="O34" s="7">
        <f t="shared" si="16"/>
        <v>1.6026457708014696E-2</v>
      </c>
      <c r="P34" s="7">
        <f t="shared" si="17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8"/>
        <v>192.35179252239072</v>
      </c>
      <c r="U34" s="1">
        <f t="shared" si="40"/>
        <v>930.71902837306368</v>
      </c>
      <c r="V34" s="1">
        <f t="shared" si="41"/>
        <v>854.64270394924336</v>
      </c>
      <c r="W34" s="7">
        <f t="shared" si="27"/>
        <v>-1.51105625085175E-2</v>
      </c>
      <c r="X34" s="7">
        <f t="shared" si="44"/>
        <v>-1.4631099862875141E-3</v>
      </c>
      <c r="Y34" s="7">
        <f t="shared" si="45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9"/>
        <v>2.293792180198313</v>
      </c>
      <c r="AD34" s="8">
        <f t="shared" si="42"/>
        <v>2.8876122898394789</v>
      </c>
      <c r="AE34" s="8">
        <f t="shared" si="43"/>
        <v>1.9885137845060206</v>
      </c>
      <c r="AF34" s="7">
        <f t="shared" si="28"/>
        <v>2.1924188184192506E-3</v>
      </c>
      <c r="AG34" s="7">
        <f t="shared" si="46"/>
        <v>1.3359023132734738E-2</v>
      </c>
      <c r="AH34" s="7">
        <f t="shared" si="47"/>
        <v>2.5515467739823494E-2</v>
      </c>
      <c r="AI34" s="1">
        <f t="shared" si="29"/>
        <v>26417.571717846273</v>
      </c>
      <c r="AJ34" s="1">
        <f t="shared" si="30"/>
        <v>4447.7879716134503</v>
      </c>
      <c r="AK34" s="1">
        <f t="shared" si="31"/>
        <v>1280.7841572765906</v>
      </c>
      <c r="AL34" s="10">
        <f t="shared" si="48"/>
        <v>9.1306627262159719</v>
      </c>
      <c r="AM34" s="10">
        <f t="shared" si="48"/>
        <v>1.4191407432765422</v>
      </c>
      <c r="AN34" s="10">
        <f t="shared" si="48"/>
        <v>0.49790795974888774</v>
      </c>
      <c r="AO34" s="7">
        <f t="shared" si="32"/>
        <v>1.8276539118654789E-2</v>
      </c>
      <c r="AP34" s="7">
        <f t="shared" si="21"/>
        <v>2.8144496824265453E-2</v>
      </c>
      <c r="AQ34" s="7">
        <f t="shared" si="21"/>
        <v>2.0372115051398465E-2</v>
      </c>
      <c r="AR34" s="1">
        <f t="shared" si="33"/>
        <v>16907.759067619383</v>
      </c>
      <c r="AS34" s="1">
        <f t="shared" si="34"/>
        <v>3354.9720125590925</v>
      </c>
      <c r="AT34" s="1">
        <f t="shared" si="35"/>
        <v>948.74992445412261</v>
      </c>
      <c r="AU34" s="1">
        <f t="shared" si="36"/>
        <v>3381.5518135238767</v>
      </c>
      <c r="AV34" s="1">
        <f t="shared" si="37"/>
        <v>670.99440251181852</v>
      </c>
      <c r="AW34" s="1">
        <f t="shared" si="38"/>
        <v>189.74998489082452</v>
      </c>
      <c r="AX34">
        <v>0</v>
      </c>
      <c r="AY34">
        <v>0</v>
      </c>
      <c r="AZ34">
        <v>0</v>
      </c>
      <c r="BA34">
        <f t="shared" si="22"/>
        <v>0</v>
      </c>
      <c r="BB34">
        <f t="shared" si="23"/>
        <v>0</v>
      </c>
      <c r="BC34">
        <f t="shared" si="10"/>
        <v>0</v>
      </c>
      <c r="BD34">
        <f t="shared" si="10"/>
        <v>0</v>
      </c>
      <c r="BE34">
        <f t="shared" si="24"/>
        <v>0</v>
      </c>
      <c r="BF34">
        <f t="shared" si="11"/>
        <v>0</v>
      </c>
      <c r="BG34">
        <f t="shared" si="11"/>
        <v>0</v>
      </c>
      <c r="BH34">
        <f t="shared" si="12"/>
        <v>0</v>
      </c>
      <c r="BI34">
        <f t="shared" si="12"/>
        <v>0</v>
      </c>
      <c r="BJ34">
        <f t="shared" si="12"/>
        <v>0</v>
      </c>
      <c r="BK34" s="7">
        <f t="shared" si="39"/>
        <v>4.5832188766377735E-2</v>
      </c>
      <c r="BL34" s="7"/>
      <c r="BM34" s="7"/>
      <c r="BN34" s="8">
        <f>MAX(BN$3*climate!$I144+BN$4*climate!$I144^2+BN$5*climate!$I144^6,-99)</f>
        <v>2.4325527743913256</v>
      </c>
      <c r="BO34" s="8">
        <f>MAX(BO$3*climate!$I144+BO$4*climate!$I144^2+BO$5*climate!$I144^6,-99)</f>
        <v>1.3978434973497664</v>
      </c>
      <c r="BP34" s="8">
        <f>MAX(BP$3*climate!$I144+BP$4*climate!$I144^2+BP$5*climate!$I144^6,-99)</f>
        <v>0.67909189457428165</v>
      </c>
      <c r="BQ34" s="8"/>
      <c r="BR34" s="8"/>
      <c r="BS34" s="8"/>
      <c r="BT34" s="8"/>
      <c r="BU34" s="8"/>
      <c r="BV34" s="8"/>
      <c r="BW34" s="8">
        <f>MAX(BW$3*climate!$I144+BW$4*climate!$I144^2+BW$5*climate!$I144^6,-99)</f>
        <v>0.15018004211714278</v>
      </c>
      <c r="BX34" s="8">
        <f>MAX(BX$3*climate!$I144+BX$4*climate!$I144^2+BX$5*climate!$I144^6,-99)</f>
        <v>6.9048910081106016E-2</v>
      </c>
      <c r="BY34" s="8">
        <f>MAX(BY$3*climate!$I144+BY$4*climate!$I144^2+BY$5*climate!$I144^6,-99)</f>
        <v>1.7521029295606751E-2</v>
      </c>
    </row>
    <row r="35" spans="1:77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25"/>
        <v>6.1326994822132885E-3</v>
      </c>
      <c r="F35" s="7">
        <f t="shared" si="13"/>
        <v>1.6217519828473526E-2</v>
      </c>
      <c r="G35" s="7">
        <f t="shared" si="14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5"/>
        <v>24787.920685637644</v>
      </c>
      <c r="L35" s="1">
        <f t="shared" si="6"/>
        <v>1573.1307333909833</v>
      </c>
      <c r="M35" s="1">
        <f t="shared" si="7"/>
        <v>510.22591761261259</v>
      </c>
      <c r="N35" s="7">
        <f t="shared" si="26"/>
        <v>3.2799220449000632E-2</v>
      </c>
      <c r="O35" s="7">
        <f t="shared" si="16"/>
        <v>-6.5636363100640693E-5</v>
      </c>
      <c r="P35" s="7">
        <f t="shared" si="17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8"/>
        <v>187.91117978496482</v>
      </c>
      <c r="U35" s="1">
        <f t="shared" si="40"/>
        <v>927.55947584821479</v>
      </c>
      <c r="V35" s="1">
        <f t="shared" si="41"/>
        <v>838.68873584744733</v>
      </c>
      <c r="W35" s="7">
        <f t="shared" si="27"/>
        <v>-2.3085892152052589E-2</v>
      </c>
      <c r="X35" s="7">
        <f t="shared" si="44"/>
        <v>-3.394743664338673E-3</v>
      </c>
      <c r="Y35" s="7">
        <f t="shared" si="45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9"/>
        <v>2.3093853587707547</v>
      </c>
      <c r="AD35" s="8">
        <f t="shared" si="42"/>
        <v>2.8609420451927874</v>
      </c>
      <c r="AE35" s="8">
        <f t="shared" si="43"/>
        <v>1.9721805144674187</v>
      </c>
      <c r="AF35" s="7">
        <f t="shared" si="28"/>
        <v>6.7979909893551849E-3</v>
      </c>
      <c r="AG35" s="7">
        <f t="shared" si="46"/>
        <v>-9.2360891870889583E-3</v>
      </c>
      <c r="AH35" s="7">
        <f t="shared" si="47"/>
        <v>-8.2138078025238981E-3</v>
      </c>
      <c r="AI35" s="1">
        <f t="shared" si="29"/>
        <v>27157.366359585525</v>
      </c>
      <c r="AJ35" s="1">
        <f t="shared" si="30"/>
        <v>4674.0035769639244</v>
      </c>
      <c r="AK35" s="1">
        <f t="shared" si="31"/>
        <v>1342.4557264397563</v>
      </c>
      <c r="AL35" s="10">
        <f t="shared" si="48"/>
        <v>9.2975396407109017</v>
      </c>
      <c r="AM35" s="10">
        <f t="shared" si="48"/>
        <v>1.4590817454188745</v>
      </c>
      <c r="AN35" s="10">
        <f t="shared" si="48"/>
        <v>0.50805139798989918</v>
      </c>
      <c r="AO35" s="7">
        <f t="shared" si="32"/>
        <v>1.8276539118654789E-2</v>
      </c>
      <c r="AP35" s="7">
        <f t="shared" si="21"/>
        <v>2.8144496824265453E-2</v>
      </c>
      <c r="AQ35" s="7">
        <f t="shared" si="21"/>
        <v>2.0372115051398465E-2</v>
      </c>
      <c r="AR35" s="1">
        <f t="shared" si="33"/>
        <v>17397.023523563606</v>
      </c>
      <c r="AS35" s="1">
        <f t="shared" si="34"/>
        <v>3528.9165795642257</v>
      </c>
      <c r="AT35" s="1">
        <f t="shared" si="35"/>
        <v>995.37266137180166</v>
      </c>
      <c r="AU35" s="1">
        <f t="shared" si="36"/>
        <v>3479.4047047127215</v>
      </c>
      <c r="AV35" s="1">
        <f t="shared" si="37"/>
        <v>705.78331591284518</v>
      </c>
      <c r="AW35" s="1">
        <f t="shared" si="38"/>
        <v>199.07453227436034</v>
      </c>
      <c r="AX35">
        <v>0</v>
      </c>
      <c r="AY35">
        <v>0</v>
      </c>
      <c r="AZ35">
        <v>0</v>
      </c>
      <c r="BA35">
        <f t="shared" si="22"/>
        <v>0</v>
      </c>
      <c r="BB35">
        <f t="shared" si="23"/>
        <v>0</v>
      </c>
      <c r="BC35">
        <f t="shared" si="10"/>
        <v>0</v>
      </c>
      <c r="BD35">
        <f t="shared" si="10"/>
        <v>0</v>
      </c>
      <c r="BE35">
        <f t="shared" si="24"/>
        <v>0</v>
      </c>
      <c r="BF35">
        <f t="shared" si="11"/>
        <v>0</v>
      </c>
      <c r="BG35">
        <f t="shared" si="11"/>
        <v>0</v>
      </c>
      <c r="BH35">
        <f t="shared" si="12"/>
        <v>0</v>
      </c>
      <c r="BI35">
        <f t="shared" si="12"/>
        <v>0</v>
      </c>
      <c r="BJ35">
        <f t="shared" si="12"/>
        <v>0</v>
      </c>
      <c r="BK35" s="7">
        <f t="shared" si="39"/>
        <v>3.7145700813999705E-2</v>
      </c>
      <c r="BL35" s="7"/>
      <c r="BM35" s="7"/>
      <c r="BN35" s="8">
        <f>MAX(BN$3*climate!$I145+BN$4*climate!$I145^2+BN$5*climate!$I145^6,-99)</f>
        <v>2.485394782848505</v>
      </c>
      <c r="BO35" s="8">
        <f>MAX(BO$3*climate!$I145+BO$4*climate!$I145^2+BO$5*climate!$I145^6,-99)</f>
        <v>1.4250980954903092</v>
      </c>
      <c r="BP35" s="8">
        <f>MAX(BP$3*climate!$I145+BP$4*climate!$I145^2+BP$5*climate!$I145^6,-99)</f>
        <v>0.68877464048455361</v>
      </c>
      <c r="BQ35" s="8"/>
      <c r="BR35" s="8"/>
      <c r="BS35" s="8"/>
      <c r="BT35" s="8"/>
      <c r="BU35" s="8"/>
      <c r="BV35" s="8"/>
      <c r="BW35" s="8">
        <f>MAX(BW$3*climate!$I145+BW$4*climate!$I145^2+BW$5*climate!$I145^6,-99)</f>
        <v>0.15914697470354874</v>
      </c>
      <c r="BX35" s="8">
        <f>MAX(BX$3*climate!$I145+BX$4*climate!$I145^2+BX$5*climate!$I145^6,-99)</f>
        <v>7.3157857679326616E-2</v>
      </c>
      <c r="BY35" s="8">
        <f>MAX(BY$3*climate!$I145+BY$4*climate!$I145^2+BY$5*climate!$I145^6,-99)</f>
        <v>1.8544580719468406E-2</v>
      </c>
    </row>
    <row r="36" spans="1:77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25"/>
        <v>6.7135178745578727E-3</v>
      </c>
      <c r="F36" s="7">
        <f t="shared" si="13"/>
        <v>1.6330021206645062E-2</v>
      </c>
      <c r="G36" s="7">
        <f t="shared" si="14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5"/>
        <v>25494.583209308556</v>
      </c>
      <c r="L36" s="1">
        <f t="shared" si="6"/>
        <v>1578.844569513195</v>
      </c>
      <c r="M36" s="1">
        <f t="shared" si="7"/>
        <v>524.4093877674519</v>
      </c>
      <c r="N36" s="7">
        <f t="shared" si="26"/>
        <v>2.8508342132963049E-2</v>
      </c>
      <c r="O36" s="7">
        <f t="shared" si="16"/>
        <v>3.6321432166639411E-3</v>
      </c>
      <c r="P36" s="7">
        <f t="shared" si="17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8"/>
        <v>180.71486919793657</v>
      </c>
      <c r="U36" s="1">
        <f t="shared" si="40"/>
        <v>931.01927467261214</v>
      </c>
      <c r="V36" s="1">
        <f t="shared" si="41"/>
        <v>844.47815420020129</v>
      </c>
      <c r="W36" s="7">
        <f t="shared" si="27"/>
        <v>-3.8296340831148634E-2</v>
      </c>
      <c r="X36" s="7">
        <f t="shared" si="44"/>
        <v>3.7300021340771483E-3</v>
      </c>
      <c r="Y36" s="7">
        <f t="shared" si="45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9"/>
        <v>2.2835509596639398</v>
      </c>
      <c r="AD36" s="8">
        <f t="shared" si="42"/>
        <v>2.7475569888912075</v>
      </c>
      <c r="AE36" s="8">
        <f t="shared" si="43"/>
        <v>1.9497480298762651</v>
      </c>
      <c r="AF36" s="7">
        <f t="shared" si="28"/>
        <v>-1.1186699096666142E-2</v>
      </c>
      <c r="AG36" s="7">
        <f t="shared" si="46"/>
        <v>-3.9632070314776113E-2</v>
      </c>
      <c r="AH36" s="7">
        <f t="shared" si="47"/>
        <v>-1.137445808159776E-2</v>
      </c>
      <c r="AI36" s="1">
        <f t="shared" si="29"/>
        <v>27921.034428339695</v>
      </c>
      <c r="AJ36" s="1">
        <f t="shared" si="30"/>
        <v>4912.386535180377</v>
      </c>
      <c r="AK36" s="1">
        <f t="shared" si="31"/>
        <v>1407.2846860701411</v>
      </c>
      <c r="AL36" s="10">
        <f t="shared" si="48"/>
        <v>9.4674664876615982</v>
      </c>
      <c r="AM36" s="10">
        <f t="shared" si="48"/>
        <v>1.5001468669691598</v>
      </c>
      <c r="AN36" s="10">
        <f t="shared" si="48"/>
        <v>0.51840147952177329</v>
      </c>
      <c r="AO36" s="7">
        <f t="shared" si="32"/>
        <v>1.8276539118654789E-2</v>
      </c>
      <c r="AP36" s="7">
        <f t="shared" si="21"/>
        <v>2.8144496824265453E-2</v>
      </c>
      <c r="AQ36" s="7">
        <f t="shared" si="21"/>
        <v>2.0372115051398465E-2</v>
      </c>
      <c r="AR36" s="1">
        <f t="shared" si="33"/>
        <v>17909.117232242919</v>
      </c>
      <c r="AS36" s="1">
        <f t="shared" si="34"/>
        <v>3712.3084103352876</v>
      </c>
      <c r="AT36" s="1">
        <f t="shared" si="35"/>
        <v>1043.7869401949827</v>
      </c>
      <c r="AU36" s="1">
        <f t="shared" si="36"/>
        <v>3581.823446448584</v>
      </c>
      <c r="AV36" s="1">
        <f t="shared" si="37"/>
        <v>742.46168206705761</v>
      </c>
      <c r="AW36" s="1">
        <f t="shared" si="38"/>
        <v>208.75738803899654</v>
      </c>
      <c r="AX36">
        <v>0</v>
      </c>
      <c r="AY36">
        <v>0</v>
      </c>
      <c r="AZ36">
        <v>0</v>
      </c>
      <c r="BA36">
        <f t="shared" si="22"/>
        <v>0</v>
      </c>
      <c r="BB36">
        <f t="shared" si="23"/>
        <v>0</v>
      </c>
      <c r="BC36">
        <f t="shared" si="10"/>
        <v>0</v>
      </c>
      <c r="BD36">
        <f t="shared" si="10"/>
        <v>0</v>
      </c>
      <c r="BE36">
        <f t="shared" si="24"/>
        <v>0</v>
      </c>
      <c r="BF36">
        <f t="shared" si="11"/>
        <v>0</v>
      </c>
      <c r="BG36">
        <f t="shared" si="11"/>
        <v>0</v>
      </c>
      <c r="BH36">
        <f t="shared" si="12"/>
        <v>0</v>
      </c>
      <c r="BI36">
        <f t="shared" si="12"/>
        <v>0</v>
      </c>
      <c r="BJ36">
        <f t="shared" si="12"/>
        <v>0</v>
      </c>
      <c r="BK36" s="7">
        <f t="shared" si="39"/>
        <v>3.4256475183475299E-2</v>
      </c>
      <c r="BL36" s="7"/>
      <c r="BM36" s="7"/>
      <c r="BN36" s="8">
        <f>MAX(BN$3*climate!$I146+BN$4*climate!$I146^2+BN$5*climate!$I146^6,-99)</f>
        <v>2.5382453263476585</v>
      </c>
      <c r="BO36" s="8">
        <f>MAX(BO$3*climate!$I146+BO$4*climate!$I146^2+BO$5*climate!$I146^6,-99)</f>
        <v>1.4521069164936662</v>
      </c>
      <c r="BP36" s="8">
        <f>MAX(BP$3*climate!$I146+BP$4*climate!$I146^2+BP$5*climate!$I146^6,-99)</f>
        <v>0.69805125015551539</v>
      </c>
      <c r="BQ36" s="8"/>
      <c r="BR36" s="8"/>
      <c r="BS36" s="8"/>
      <c r="BT36" s="8"/>
      <c r="BU36" s="8"/>
      <c r="BV36" s="8"/>
      <c r="BW36" s="8">
        <f>MAX(BW$3*climate!$I146+BW$4*climate!$I146^2+BW$5*climate!$I146^6,-99)</f>
        <v>0.16856949881416816</v>
      </c>
      <c r="BX36" s="8">
        <f>MAX(BX$3*climate!$I146+BX$4*climate!$I146^2+BX$5*climate!$I146^6,-99)</f>
        <v>7.7472961530686626E-2</v>
      </c>
      <c r="BY36" s="8">
        <f>MAX(BY$3*climate!$I146+BY$4*climate!$I146^2+BY$5*climate!$I146^6,-99)</f>
        <v>1.9615867409056593E-2</v>
      </c>
    </row>
    <row r="37" spans="1:77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25"/>
        <v>6.4419132733040119E-3</v>
      </c>
      <c r="F37" s="7">
        <f t="shared" si="13"/>
        <v>1.4658561960459116E-2</v>
      </c>
      <c r="G37" s="7">
        <f t="shared" si="14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5"/>
        <v>25684.596648354625</v>
      </c>
      <c r="L37" s="1">
        <f t="shared" si="6"/>
        <v>1611.2686812955199</v>
      </c>
      <c r="M37" s="1">
        <f t="shared" si="7"/>
        <v>529.3692355980869</v>
      </c>
      <c r="N37" s="7">
        <f t="shared" si="26"/>
        <v>7.4530906226657478E-3</v>
      </c>
      <c r="O37" s="7">
        <f t="shared" si="16"/>
        <v>2.0536607851349364E-2</v>
      </c>
      <c r="P37" s="7">
        <f t="shared" si="17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8"/>
        <v>179.22403290080703</v>
      </c>
      <c r="U37" s="1">
        <f t="shared" si="40"/>
        <v>898.86196704348333</v>
      </c>
      <c r="V37" s="1">
        <f t="shared" si="41"/>
        <v>853.87683090177541</v>
      </c>
      <c r="W37" s="7">
        <f t="shared" si="27"/>
        <v>-8.2496603834885107E-3</v>
      </c>
      <c r="X37" s="7">
        <f t="shared" si="44"/>
        <v>-3.4539894612210631E-2</v>
      </c>
      <c r="Y37" s="7">
        <f t="shared" si="45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9"/>
        <v>2.4940307832691997</v>
      </c>
      <c r="AD37" s="8">
        <f t="shared" si="42"/>
        <v>2.770157627257464</v>
      </c>
      <c r="AE37" s="8">
        <f t="shared" si="43"/>
        <v>1.9972197592887198</v>
      </c>
      <c r="AF37" s="7">
        <f t="shared" si="28"/>
        <v>9.2172159642207152E-2</v>
      </c>
      <c r="AG37" s="7">
        <f t="shared" si="46"/>
        <v>8.2257214163834469E-3</v>
      </c>
      <c r="AH37" s="7">
        <f t="shared" si="47"/>
        <v>2.4347622710749528E-2</v>
      </c>
      <c r="AI37" s="1">
        <f t="shared" si="29"/>
        <v>28710.754431954309</v>
      </c>
      <c r="AJ37" s="1">
        <f t="shared" si="30"/>
        <v>5163.6095637293965</v>
      </c>
      <c r="AK37" s="1">
        <f t="shared" si="31"/>
        <v>1475.3136055021237</v>
      </c>
      <c r="AL37" s="10">
        <f t="shared" si="48"/>
        <v>9.6404990092778995</v>
      </c>
      <c r="AM37" s="10">
        <f t="shared" si="48"/>
        <v>1.5423677457025051</v>
      </c>
      <c r="AN37" s="10">
        <f t="shared" si="48"/>
        <v>0.52896241410540601</v>
      </c>
      <c r="AO37" s="7">
        <f t="shared" si="32"/>
        <v>1.8276539118654789E-2</v>
      </c>
      <c r="AP37" s="7">
        <f t="shared" si="21"/>
        <v>2.8144496824265453E-2</v>
      </c>
      <c r="AQ37" s="7">
        <f t="shared" si="21"/>
        <v>2.0372115051398465E-2</v>
      </c>
      <c r="AR37" s="1">
        <f t="shared" si="33"/>
        <v>18432.893293191326</v>
      </c>
      <c r="AS37" s="1">
        <f t="shared" si="34"/>
        <v>3900.1949615321632</v>
      </c>
      <c r="AT37" s="1">
        <f t="shared" si="35"/>
        <v>1094.1570878631148</v>
      </c>
      <c r="AU37" s="1">
        <f t="shared" si="36"/>
        <v>3686.5786586382656</v>
      </c>
      <c r="AV37" s="1">
        <f t="shared" si="37"/>
        <v>780.03899230643265</v>
      </c>
      <c r="AW37" s="1">
        <f t="shared" si="38"/>
        <v>218.83141757262297</v>
      </c>
      <c r="AX37">
        <v>0</v>
      </c>
      <c r="AY37">
        <v>0</v>
      </c>
      <c r="AZ37">
        <v>0</v>
      </c>
      <c r="BA37">
        <f t="shared" si="22"/>
        <v>0</v>
      </c>
      <c r="BB37">
        <f t="shared" si="23"/>
        <v>0</v>
      </c>
      <c r="BC37">
        <f t="shared" si="10"/>
        <v>0</v>
      </c>
      <c r="BD37">
        <f t="shared" si="10"/>
        <v>0</v>
      </c>
      <c r="BE37">
        <f t="shared" si="24"/>
        <v>0</v>
      </c>
      <c r="BF37">
        <f t="shared" si="11"/>
        <v>0</v>
      </c>
      <c r="BG37">
        <f t="shared" si="11"/>
        <v>0</v>
      </c>
      <c r="BH37">
        <f t="shared" si="12"/>
        <v>0</v>
      </c>
      <c r="BI37">
        <f t="shared" si="12"/>
        <v>0</v>
      </c>
      <c r="BJ37">
        <f t="shared" si="12"/>
        <v>0</v>
      </c>
      <c r="BK37" s="7">
        <f t="shared" si="39"/>
        <v>1.7095249132572654E-2</v>
      </c>
      <c r="BL37" s="7"/>
      <c r="BM37" s="7"/>
      <c r="BN37" s="8">
        <f>MAX(BN$3*climate!$I147+BN$4*climate!$I147^2+BN$5*climate!$I147^6,-99)</f>
        <v>2.5909863869684227</v>
      </c>
      <c r="BO37" s="8">
        <f>MAX(BO$3*climate!$I147+BO$4*climate!$I147^2+BO$5*climate!$I147^6,-99)</f>
        <v>1.4787937803918925</v>
      </c>
      <c r="BP37" s="8">
        <f>MAX(BP$3*climate!$I147+BP$4*climate!$I147^2+BP$5*climate!$I147^6,-99)</f>
        <v>0.70687514959254394</v>
      </c>
      <c r="BQ37" s="8"/>
      <c r="BR37" s="8"/>
      <c r="BS37" s="8"/>
      <c r="BT37" s="8"/>
      <c r="BU37" s="8"/>
      <c r="BV37" s="8"/>
      <c r="BW37" s="8">
        <f>MAX(BW$3*climate!$I147+BW$4*climate!$I147^2+BW$5*climate!$I147^6,-99)</f>
        <v>0.17845451070804771</v>
      </c>
      <c r="BX37" s="8">
        <f>MAX(BX$3*climate!$I147+BX$4*climate!$I147^2+BX$5*climate!$I147^6,-99)</f>
        <v>8.1996812220056933E-2</v>
      </c>
      <c r="BY37" s="8">
        <f>MAX(BY$3*climate!$I147+BY$4*climate!$I147^2+BY$5*climate!$I147^6,-99)</f>
        <v>2.073474532926196E-2</v>
      </c>
    </row>
    <row r="38" spans="1:77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25"/>
        <v>6.1882645985391616E-3</v>
      </c>
      <c r="F38" s="7">
        <f t="shared" si="13"/>
        <v>1.246241293638195E-2</v>
      </c>
      <c r="G38" s="7">
        <f t="shared" si="14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5"/>
        <v>25968.718551230631</v>
      </c>
      <c r="L38" s="1">
        <f t="shared" si="6"/>
        <v>1643.0307990508757</v>
      </c>
      <c r="M38" s="1">
        <f t="shared" si="7"/>
        <v>539.24478308317077</v>
      </c>
      <c r="N38" s="7">
        <f t="shared" si="26"/>
        <v>1.1061956968446474E-2</v>
      </c>
      <c r="O38" s="7">
        <f t="shared" si="16"/>
        <v>1.9712489992555371E-2</v>
      </c>
      <c r="P38" s="7">
        <f t="shared" si="17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8"/>
        <v>177.55425611266796</v>
      </c>
      <c r="U38" s="1">
        <f t="shared" si="40"/>
        <v>848.05370684498394</v>
      </c>
      <c r="V38" s="1">
        <f t="shared" si="41"/>
        <v>848.93393409751468</v>
      </c>
      <c r="W38" s="7">
        <f t="shared" si="27"/>
        <v>-9.3167013436374901E-3</v>
      </c>
      <c r="X38" s="7">
        <f t="shared" si="44"/>
        <v>-5.6525097357958964E-2</v>
      </c>
      <c r="Y38" s="7">
        <f t="shared" si="45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9"/>
        <v>2.5066122179045962</v>
      </c>
      <c r="AD38" s="8">
        <f t="shared" si="42"/>
        <v>2.8705154383111862</v>
      </c>
      <c r="AE38" s="8">
        <f t="shared" si="43"/>
        <v>2.0325970830505562</v>
      </c>
      <c r="AF38" s="7">
        <f t="shared" si="28"/>
        <v>5.0446188233910227E-3</v>
      </c>
      <c r="AG38" s="7">
        <f t="shared" si="46"/>
        <v>3.6228195127321783E-2</v>
      </c>
      <c r="AH38" s="7">
        <f t="shared" si="47"/>
        <v>1.7713285479628693E-2</v>
      </c>
      <c r="AI38" s="1">
        <f t="shared" si="29"/>
        <v>29526.257647397142</v>
      </c>
      <c r="AJ38" s="1">
        <f t="shared" si="30"/>
        <v>5427.28759966289</v>
      </c>
      <c r="AK38" s="1">
        <f t="shared" si="31"/>
        <v>1546.6136625245342</v>
      </c>
      <c r="AL38" s="10">
        <f t="shared" si="48"/>
        <v>9.8166939665443191</v>
      </c>
      <c r="AM38" s="10">
        <f t="shared" si="48"/>
        <v>1.5857769098232788</v>
      </c>
      <c r="AN38" s="10">
        <f t="shared" si="48"/>
        <v>0.53973849726342682</v>
      </c>
      <c r="AO38" s="7">
        <f t="shared" si="32"/>
        <v>1.8276539118654789E-2</v>
      </c>
      <c r="AP38" s="7">
        <f t="shared" si="21"/>
        <v>2.8144496824265453E-2</v>
      </c>
      <c r="AQ38" s="7">
        <f t="shared" si="21"/>
        <v>2.0372115051398465E-2</v>
      </c>
      <c r="AR38" s="1">
        <f t="shared" si="33"/>
        <v>18968.605532351328</v>
      </c>
      <c r="AS38" s="1">
        <f t="shared" si="34"/>
        <v>4090.4349221691405</v>
      </c>
      <c r="AT38" s="1">
        <f t="shared" si="35"/>
        <v>1146.1950237563155</v>
      </c>
      <c r="AU38" s="1">
        <f t="shared" si="36"/>
        <v>3793.721106470266</v>
      </c>
      <c r="AV38" s="1">
        <f t="shared" si="37"/>
        <v>818.08698443382809</v>
      </c>
      <c r="AW38" s="1">
        <f t="shared" si="38"/>
        <v>229.23900475126311</v>
      </c>
      <c r="AX38">
        <v>0</v>
      </c>
      <c r="AY38">
        <v>0</v>
      </c>
      <c r="AZ38">
        <v>0</v>
      </c>
      <c r="BA38">
        <f t="shared" si="22"/>
        <v>0</v>
      </c>
      <c r="BB38">
        <f t="shared" si="23"/>
        <v>0</v>
      </c>
      <c r="BC38">
        <f t="shared" si="10"/>
        <v>0</v>
      </c>
      <c r="BD38">
        <f t="shared" si="10"/>
        <v>0</v>
      </c>
      <c r="BE38">
        <f t="shared" si="24"/>
        <v>0</v>
      </c>
      <c r="BF38">
        <f t="shared" si="11"/>
        <v>0</v>
      </c>
      <c r="BG38">
        <f t="shared" si="11"/>
        <v>0</v>
      </c>
      <c r="BH38">
        <f t="shared" ref="BH38:BJ60" si="49">2*BB$5*AX38*AR38/Z38*1000</f>
        <v>0</v>
      </c>
      <c r="BI38">
        <f t="shared" si="49"/>
        <v>0</v>
      </c>
      <c r="BJ38">
        <f t="shared" si="49"/>
        <v>0</v>
      </c>
      <c r="BK38" s="7">
        <f t="shared" si="39"/>
        <v>1.9989369564687776E-2</v>
      </c>
      <c r="BL38" s="7"/>
      <c r="BM38" s="7"/>
      <c r="BN38" s="8">
        <f>MAX(BN$3*climate!$I148+BN$4*climate!$I148^2+BN$5*climate!$I148^6,-99)</f>
        <v>2.6435243161485582</v>
      </c>
      <c r="BO38" s="8">
        <f>MAX(BO$3*climate!$I148+BO$4*climate!$I148^2+BO$5*climate!$I148^6,-99)</f>
        <v>1.5050953185709686</v>
      </c>
      <c r="BP38" s="8">
        <f>MAX(BP$3*climate!$I148+BP$4*climate!$I148^2+BP$5*climate!$I148^6,-99)</f>
        <v>0.71520462499830462</v>
      </c>
      <c r="BQ38" s="8"/>
      <c r="BR38" s="8"/>
      <c r="BS38" s="8"/>
      <c r="BT38" s="8"/>
      <c r="BU38" s="8"/>
      <c r="BV38" s="8"/>
      <c r="BW38" s="8">
        <f>MAX(BW$3*climate!$I148+BW$4*climate!$I148^2+BW$5*climate!$I148^6,-99)</f>
        <v>0.18881241680320296</v>
      </c>
      <c r="BX38" s="8">
        <f>MAX(BX$3*climate!$I148+BX$4*climate!$I148^2+BX$5*climate!$I148^6,-99)</f>
        <v>8.6733523737762289E-2</v>
      </c>
      <c r="BY38" s="8">
        <f>MAX(BY$3*climate!$I148+BY$4*climate!$I148^2+BY$5*climate!$I148^6,-99)</f>
        <v>2.1901332025512636E-2</v>
      </c>
    </row>
    <row r="39" spans="1:77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25"/>
        <v>6.4313278720127265E-3</v>
      </c>
      <c r="F39" s="7">
        <f t="shared" si="13"/>
        <v>1.2593283935289801E-2</v>
      </c>
      <c r="G39" s="7">
        <f t="shared" si="14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5"/>
        <v>26019.166524598586</v>
      </c>
      <c r="L39" s="1">
        <f t="shared" si="6"/>
        <v>1681.8679753353642</v>
      </c>
      <c r="M39" s="1">
        <f t="shared" si="7"/>
        <v>551.1172951451764</v>
      </c>
      <c r="N39" s="7">
        <f t="shared" si="26"/>
        <v>1.942643926323484E-3</v>
      </c>
      <c r="O39" s="7">
        <f t="shared" si="16"/>
        <v>2.3637521771912917E-2</v>
      </c>
      <c r="P39" s="7">
        <f t="shared" si="17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8"/>
        <v>178.52672604902381</v>
      </c>
      <c r="U39" s="1">
        <f t="shared" si="40"/>
        <v>809.7344341843268</v>
      </c>
      <c r="V39" s="1">
        <f t="shared" si="41"/>
        <v>848.75548948655353</v>
      </c>
      <c r="W39" s="7">
        <f t="shared" si="27"/>
        <v>5.477029712758652E-3</v>
      </c>
      <c r="X39" s="7">
        <f t="shared" si="44"/>
        <v>-4.518495981017101E-2</v>
      </c>
      <c r="Y39" s="7">
        <f t="shared" si="45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9"/>
        <v>2.5234576073225217</v>
      </c>
      <c r="AD39" s="8">
        <f t="shared" si="42"/>
        <v>2.8708353689561941</v>
      </c>
      <c r="AE39" s="8">
        <f t="shared" si="43"/>
        <v>2.0633186248030597</v>
      </c>
      <c r="AF39" s="7">
        <f t="shared" si="28"/>
        <v>6.7203811174301187E-3</v>
      </c>
      <c r="AG39" s="7">
        <f t="shared" si="46"/>
        <v>1.1145407571677701E-4</v>
      </c>
      <c r="AH39" s="7">
        <f t="shared" si="47"/>
        <v>1.5114427747970671E-2</v>
      </c>
      <c r="AI39" s="1">
        <f t="shared" si="29"/>
        <v>30367.352989127692</v>
      </c>
      <c r="AJ39" s="1">
        <f t="shared" si="30"/>
        <v>5702.6458241304299</v>
      </c>
      <c r="AK39" s="1">
        <f t="shared" si="31"/>
        <v>1621.1913010233438</v>
      </c>
      <c r="AL39" s="10">
        <f t="shared" ref="AL39:AN54" si="50">(1+AL$5)*AL38</f>
        <v>9.9961091578397294</v>
      </c>
      <c r="AM39" s="10">
        <f t="shared" si="50"/>
        <v>1.6304078030257936</v>
      </c>
      <c r="AN39" s="10">
        <f t="shared" si="50"/>
        <v>0.55073411202734623</v>
      </c>
      <c r="AO39" s="7">
        <f t="shared" si="32"/>
        <v>1.8276539118654789E-2</v>
      </c>
      <c r="AP39" s="7">
        <f t="shared" si="21"/>
        <v>2.8144496824265453E-2</v>
      </c>
      <c r="AQ39" s="7">
        <f t="shared" si="21"/>
        <v>2.0372115051398465E-2</v>
      </c>
      <c r="AR39" s="1">
        <f t="shared" si="33"/>
        <v>19523.971587805107</v>
      </c>
      <c r="AS39" s="1">
        <f t="shared" si="34"/>
        <v>4290.1293792548358</v>
      </c>
      <c r="AT39" s="1">
        <f t="shared" si="35"/>
        <v>1200.3630083016419</v>
      </c>
      <c r="AU39" s="1">
        <f t="shared" si="36"/>
        <v>3904.7943175610217</v>
      </c>
      <c r="AV39" s="1">
        <f t="shared" si="37"/>
        <v>858.02587585096717</v>
      </c>
      <c r="AW39" s="1">
        <f t="shared" si="38"/>
        <v>240.07260166032839</v>
      </c>
      <c r="AX39">
        <v>0</v>
      </c>
      <c r="AY39">
        <v>0</v>
      </c>
      <c r="AZ39">
        <v>0</v>
      </c>
      <c r="BA39">
        <f t="shared" si="22"/>
        <v>0</v>
      </c>
      <c r="BB39">
        <f t="shared" si="23"/>
        <v>0</v>
      </c>
      <c r="BC39">
        <f t="shared" si="10"/>
        <v>0</v>
      </c>
      <c r="BD39">
        <f t="shared" si="10"/>
        <v>0</v>
      </c>
      <c r="BE39">
        <f t="shared" si="24"/>
        <v>0</v>
      </c>
      <c r="BF39">
        <f t="shared" si="11"/>
        <v>0</v>
      </c>
      <c r="BG39">
        <f t="shared" si="11"/>
        <v>0</v>
      </c>
      <c r="BH39">
        <f t="shared" si="49"/>
        <v>0</v>
      </c>
      <c r="BI39">
        <f t="shared" si="49"/>
        <v>0</v>
      </c>
      <c r="BJ39">
        <f t="shared" si="49"/>
        <v>0</v>
      </c>
      <c r="BK39" s="7">
        <f t="shared" si="39"/>
        <v>1.3113781425445836E-2</v>
      </c>
      <c r="BL39" s="7"/>
      <c r="BM39" s="7"/>
      <c r="BN39" s="8">
        <f>MAX(BN$3*climate!$I149+BN$4*climate!$I149^2+BN$5*climate!$I149^6,-99)</f>
        <v>2.6956682217975674</v>
      </c>
      <c r="BO39" s="8">
        <f>MAX(BO$3*climate!$I149+BO$4*climate!$I149^2+BO$5*climate!$I149^6,-99)</f>
        <v>1.5309005658345947</v>
      </c>
      <c r="BP39" s="8">
        <f>MAX(BP$3*climate!$I149+BP$4*climate!$I149^2+BP$5*climate!$I149^6,-99)</f>
        <v>0.72298431430048193</v>
      </c>
      <c r="BQ39" s="8"/>
      <c r="BR39" s="8"/>
      <c r="BS39" s="8"/>
      <c r="BT39" s="8"/>
      <c r="BU39" s="8"/>
      <c r="BV39" s="8"/>
      <c r="BW39" s="8">
        <f>MAX(BW$3*climate!$I149+BW$4*climate!$I149^2+BW$5*climate!$I149^6,-99)</f>
        <v>0.19963228435322883</v>
      </c>
      <c r="BX39" s="8">
        <f>MAX(BX$3*climate!$I149+BX$4*climate!$I149^2+BX$5*climate!$I149^6,-99)</f>
        <v>9.1677367802324425E-2</v>
      </c>
      <c r="BY39" s="8">
        <f>MAX(BY$3*climate!$I149+BY$4*climate!$I149^2+BY$5*climate!$I149^6,-99)</f>
        <v>2.3113204659968096E-2</v>
      </c>
    </row>
    <row r="40" spans="1:77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25"/>
        <v>5.8607091553546375E-3</v>
      </c>
      <c r="F40" s="7">
        <f t="shared" si="13"/>
        <v>1.2074447177279346E-2</v>
      </c>
      <c r="G40" s="7">
        <f t="shared" si="14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5"/>
        <v>26632.781515108294</v>
      </c>
      <c r="L40" s="1">
        <f t="shared" si="6"/>
        <v>1719.423356585115</v>
      </c>
      <c r="M40" s="1">
        <f t="shared" si="7"/>
        <v>570.10603124801855</v>
      </c>
      <c r="N40" s="7">
        <f t="shared" si="26"/>
        <v>2.3583191641807444E-2</v>
      </c>
      <c r="O40" s="7">
        <f t="shared" si="16"/>
        <v>2.2329565578571797E-2</v>
      </c>
      <c r="P40" s="7">
        <f t="shared" si="17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8"/>
        <v>176.03566284065784</v>
      </c>
      <c r="U40" s="1">
        <f t="shared" si="40"/>
        <v>769.31632227109981</v>
      </c>
      <c r="V40" s="1">
        <f t="shared" si="41"/>
        <v>828.1612532754807</v>
      </c>
      <c r="W40" s="7">
        <f t="shared" si="27"/>
        <v>-1.3953446990799145E-2</v>
      </c>
      <c r="X40" s="7">
        <f t="shared" si="44"/>
        <v>-4.9915268768261689E-2</v>
      </c>
      <c r="Y40" s="7">
        <f t="shared" si="45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9"/>
        <v>2.5032209020804457</v>
      </c>
      <c r="AD40" s="8">
        <f t="shared" si="42"/>
        <v>2.882563824344889</v>
      </c>
      <c r="AE40" s="8">
        <f t="shared" si="43"/>
        <v>2.0908889139613622</v>
      </c>
      <c r="AF40" s="7">
        <f t="shared" si="28"/>
        <v>-8.0194353902968141E-3</v>
      </c>
      <c r="AG40" s="7">
        <f t="shared" si="46"/>
        <v>4.0853806928535796E-3</v>
      </c>
      <c r="AH40" s="7">
        <f t="shared" si="47"/>
        <v>1.3362109383825205E-2</v>
      </c>
      <c r="AI40" s="1">
        <f t="shared" si="29"/>
        <v>31235.412007775943</v>
      </c>
      <c r="AJ40" s="1">
        <f t="shared" si="30"/>
        <v>5990.4071175683539</v>
      </c>
      <c r="AK40" s="1">
        <f t="shared" si="31"/>
        <v>1699.144772581338</v>
      </c>
      <c r="AL40" s="10">
        <f t="shared" si="50"/>
        <v>10.178803437897331</v>
      </c>
      <c r="AM40" s="10">
        <f t="shared" si="50"/>
        <v>1.6762948102603106</v>
      </c>
      <c r="AN40" s="10">
        <f t="shared" si="50"/>
        <v>0.56195373072029708</v>
      </c>
      <c r="AO40" s="7">
        <f t="shared" si="32"/>
        <v>1.8276539118654789E-2</v>
      </c>
      <c r="AP40" s="7">
        <f t="shared" si="21"/>
        <v>2.8144496824265453E-2</v>
      </c>
      <c r="AQ40" s="7">
        <f t="shared" si="21"/>
        <v>2.0372115051398465E-2</v>
      </c>
      <c r="AR40" s="1">
        <f t="shared" si="33"/>
        <v>20086.868679320316</v>
      </c>
      <c r="AS40" s="1">
        <f t="shared" si="34"/>
        <v>4497.4930474920093</v>
      </c>
      <c r="AT40" s="1">
        <f t="shared" si="35"/>
        <v>1256.6932168708602</v>
      </c>
      <c r="AU40" s="1">
        <f t="shared" si="36"/>
        <v>4017.3737358640633</v>
      </c>
      <c r="AV40" s="1">
        <f t="shared" si="37"/>
        <v>899.49860949840195</v>
      </c>
      <c r="AW40" s="1">
        <f t="shared" si="38"/>
        <v>251.33864337417205</v>
      </c>
      <c r="AX40">
        <v>0</v>
      </c>
      <c r="AY40">
        <v>0</v>
      </c>
      <c r="AZ40">
        <v>0</v>
      </c>
      <c r="BA40">
        <f t="shared" si="22"/>
        <v>0</v>
      </c>
      <c r="BB40">
        <f t="shared" si="23"/>
        <v>0</v>
      </c>
      <c r="BC40">
        <f t="shared" si="10"/>
        <v>0</v>
      </c>
      <c r="BD40">
        <f t="shared" si="10"/>
        <v>0</v>
      </c>
      <c r="BE40">
        <f t="shared" si="24"/>
        <v>0</v>
      </c>
      <c r="BF40">
        <f t="shared" si="11"/>
        <v>0</v>
      </c>
      <c r="BG40">
        <f t="shared" si="11"/>
        <v>0</v>
      </c>
      <c r="BH40">
        <f t="shared" si="49"/>
        <v>0</v>
      </c>
      <c r="BI40">
        <f t="shared" si="49"/>
        <v>0</v>
      </c>
      <c r="BJ40">
        <f t="shared" si="49"/>
        <v>0</v>
      </c>
      <c r="BK40" s="7">
        <f t="shared" si="39"/>
        <v>3.129875777896407E-2</v>
      </c>
      <c r="BL40" s="7"/>
      <c r="BM40" s="7"/>
      <c r="BN40" s="8">
        <f>MAX(BN$3*climate!$I150+BN$4*climate!$I150^2+BN$5*climate!$I150^6,-99)</f>
        <v>2.7472850523392416</v>
      </c>
      <c r="BO40" s="8">
        <f>MAX(BO$3*climate!$I150+BO$4*climate!$I150^2+BO$5*climate!$I150^6,-99)</f>
        <v>1.556129396456948</v>
      </c>
      <c r="BP40" s="8">
        <f>MAX(BP$3*climate!$I150+BP$4*climate!$I150^2+BP$5*climate!$I150^6,-99)</f>
        <v>0.73017109475625452</v>
      </c>
      <c r="BQ40" s="8"/>
      <c r="BR40" s="8"/>
      <c r="BS40" s="8"/>
      <c r="BT40" s="8"/>
      <c r="BU40" s="8"/>
      <c r="BV40" s="8"/>
      <c r="BW40" s="8">
        <f>MAX(BW$3*climate!$I150+BW$4*climate!$I150^2+BW$5*climate!$I150^6,-99)</f>
        <v>0.21091096499009659</v>
      </c>
      <c r="BX40" s="8">
        <f>MAX(BX$3*climate!$I150+BX$4*climate!$I150^2+BX$5*climate!$I150^6,-99)</f>
        <v>9.6826097701244465E-2</v>
      </c>
      <c r="BY40" s="8">
        <f>MAX(BY$3*climate!$I150+BY$4*climate!$I150^2+BY$5*climate!$I150^6,-99)</f>
        <v>2.4368689168891153E-2</v>
      </c>
    </row>
    <row r="41" spans="1:77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25"/>
        <v>5.7810995316500691E-3</v>
      </c>
      <c r="F41" s="7">
        <f t="shared" si="13"/>
        <v>1.2319281691468786E-2</v>
      </c>
      <c r="G41" s="7">
        <f t="shared" si="14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5"/>
        <v>27161.201175946793</v>
      </c>
      <c r="L41" s="1">
        <f t="shared" si="6"/>
        <v>1749.8982440645752</v>
      </c>
      <c r="M41" s="1">
        <f t="shared" si="7"/>
        <v>592.66214754713269</v>
      </c>
      <c r="N41" s="7">
        <f t="shared" si="26"/>
        <v>1.9840949040141886E-2</v>
      </c>
      <c r="O41" s="7">
        <f t="shared" si="16"/>
        <v>1.7723899912576169E-2</v>
      </c>
      <c r="P41" s="7">
        <f t="shared" si="17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8"/>
        <v>175.44939229898932</v>
      </c>
      <c r="U41" s="1">
        <f t="shared" si="40"/>
        <v>758.7894364238</v>
      </c>
      <c r="V41" s="1">
        <f t="shared" si="41"/>
        <v>828.5351055881282</v>
      </c>
      <c r="W41" s="7">
        <f t="shared" si="27"/>
        <v>-3.3304077833318235E-3</v>
      </c>
      <c r="X41" s="7">
        <f t="shared" si="44"/>
        <v>-1.3683429744767883E-2</v>
      </c>
      <c r="Y41" s="7">
        <f t="shared" si="45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9"/>
        <v>2.481453543375975</v>
      </c>
      <c r="AD41" s="8">
        <f t="shared" si="42"/>
        <v>2.8768331091109078</v>
      </c>
      <c r="AE41" s="8">
        <f t="shared" si="43"/>
        <v>2.0728401776911358</v>
      </c>
      <c r="AF41" s="7">
        <f t="shared" si="28"/>
        <v>-8.6957402306683251E-3</v>
      </c>
      <c r="AG41" s="7">
        <f t="shared" si="46"/>
        <v>-1.9880618724144039E-3</v>
      </c>
      <c r="AH41" s="7">
        <f t="shared" si="47"/>
        <v>-8.632087601455396E-3</v>
      </c>
      <c r="AI41" s="1">
        <f t="shared" si="29"/>
        <v>32129.244542862416</v>
      </c>
      <c r="AJ41" s="1">
        <f t="shared" si="30"/>
        <v>6290.8650153099206</v>
      </c>
      <c r="AK41" s="1">
        <f t="shared" si="31"/>
        <v>1780.5689386973763</v>
      </c>
      <c r="AL41" s="10">
        <f t="shared" si="50"/>
        <v>10.36483673711116</v>
      </c>
      <c r="AM41" s="10">
        <f t="shared" si="50"/>
        <v>1.7234732842242146</v>
      </c>
      <c r="AN41" s="10">
        <f t="shared" si="50"/>
        <v>0.57340191677609353</v>
      </c>
      <c r="AO41" s="7">
        <f t="shared" si="32"/>
        <v>1.8276539118654789E-2</v>
      </c>
      <c r="AP41" s="7">
        <f t="shared" si="21"/>
        <v>2.8144496824265453E-2</v>
      </c>
      <c r="AQ41" s="7">
        <f t="shared" si="21"/>
        <v>2.0372115051398465E-2</v>
      </c>
      <c r="AR41" s="1">
        <f t="shared" si="33"/>
        <v>20664.809655552512</v>
      </c>
      <c r="AS41" s="1">
        <f t="shared" si="34"/>
        <v>4715.5186698099187</v>
      </c>
      <c r="AT41" s="1">
        <f t="shared" si="35"/>
        <v>1315.4286777487405</v>
      </c>
      <c r="AU41" s="1">
        <f t="shared" si="36"/>
        <v>4132.9619311105025</v>
      </c>
      <c r="AV41" s="1">
        <f t="shared" si="37"/>
        <v>943.10373396198383</v>
      </c>
      <c r="AW41" s="1">
        <f t="shared" si="38"/>
        <v>263.08573554974811</v>
      </c>
      <c r="AX41">
        <v>0</v>
      </c>
      <c r="AY41">
        <v>0</v>
      </c>
      <c r="AZ41">
        <v>0</v>
      </c>
      <c r="BA41">
        <f t="shared" si="22"/>
        <v>0</v>
      </c>
      <c r="BB41">
        <f t="shared" si="23"/>
        <v>0</v>
      </c>
      <c r="BC41">
        <f t="shared" si="10"/>
        <v>0</v>
      </c>
      <c r="BD41">
        <f t="shared" si="10"/>
        <v>0</v>
      </c>
      <c r="BE41">
        <f t="shared" si="24"/>
        <v>0</v>
      </c>
      <c r="BF41">
        <f t="shared" si="11"/>
        <v>0</v>
      </c>
      <c r="BG41">
        <f t="shared" si="11"/>
        <v>0</v>
      </c>
      <c r="BH41">
        <f t="shared" si="49"/>
        <v>0</v>
      </c>
      <c r="BI41">
        <f t="shared" si="49"/>
        <v>0</v>
      </c>
      <c r="BJ41">
        <f t="shared" si="49"/>
        <v>0</v>
      </c>
      <c r="BK41" s="7">
        <f t="shared" si="39"/>
        <v>2.7798029622635667E-2</v>
      </c>
      <c r="BL41" s="7"/>
      <c r="BM41" s="7"/>
      <c r="BN41" s="8">
        <f>MAX(BN$3*climate!$I151+BN$4*climate!$I151^2+BN$5*climate!$I151^6,-99)</f>
        <v>2.7983275007339916</v>
      </c>
      <c r="BO41" s="8">
        <f>MAX(BO$3*climate!$I151+BO$4*climate!$I151^2+BO$5*climate!$I151^6,-99)</f>
        <v>1.5807444218209072</v>
      </c>
      <c r="BP41" s="8">
        <f>MAX(BP$3*climate!$I151+BP$4*climate!$I151^2+BP$5*climate!$I151^6,-99)</f>
        <v>0.73673513085012454</v>
      </c>
      <c r="BQ41" s="8"/>
      <c r="BR41" s="8"/>
      <c r="BS41" s="8"/>
      <c r="BT41" s="8"/>
      <c r="BU41" s="8"/>
      <c r="BV41" s="8"/>
      <c r="BW41" s="8">
        <f>MAX(BW$3*climate!$I151+BW$4*climate!$I151^2+BW$5*climate!$I151^6,-99)</f>
        <v>0.2226623181793819</v>
      </c>
      <c r="BX41" s="8">
        <f>MAX(BX$3*climate!$I151+BX$4*climate!$I151^2+BX$5*climate!$I151^6,-99)</f>
        <v>0.10218512986445619</v>
      </c>
      <c r="BY41" s="8">
        <f>MAX(BY$3*climate!$I151+BY$4*climate!$I151^2+BY$5*climate!$I151^6,-99)</f>
        <v>2.5667839643151797E-2</v>
      </c>
    </row>
    <row r="42" spans="1:77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25"/>
        <v>5.3138957956262445E-3</v>
      </c>
      <c r="F42" s="7">
        <f t="shared" si="13"/>
        <v>1.1294017092817743E-2</v>
      </c>
      <c r="G42" s="7">
        <f t="shared" si="14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5"/>
        <v>27726.073604828831</v>
      </c>
      <c r="L42" s="1">
        <f t="shared" si="6"/>
        <v>1811.0717126973307</v>
      </c>
      <c r="M42" s="1">
        <f t="shared" si="7"/>
        <v>619.28731176897304</v>
      </c>
      <c r="N42" s="7">
        <f t="shared" si="26"/>
        <v>2.079703416733536E-2</v>
      </c>
      <c r="O42" s="7">
        <f t="shared" si="16"/>
        <v>3.4958300484184024E-2</v>
      </c>
      <c r="P42" s="7">
        <f t="shared" si="17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8"/>
        <v>176.00179241408657</v>
      </c>
      <c r="U42" s="1">
        <f t="shared" si="40"/>
        <v>737.34655045426848</v>
      </c>
      <c r="V42" s="1">
        <f t="shared" si="41"/>
        <v>805.08355118898066</v>
      </c>
      <c r="W42" s="7">
        <f t="shared" si="27"/>
        <v>3.1484869104354551E-3</v>
      </c>
      <c r="X42" s="7">
        <f t="shared" si="44"/>
        <v>-2.8259336438040794E-2</v>
      </c>
      <c r="Y42" s="7">
        <f t="shared" si="45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9"/>
        <v>2.4730972206074497</v>
      </c>
      <c r="AD42" s="8">
        <f t="shared" si="42"/>
        <v>2.8631502910465834</v>
      </c>
      <c r="AE42" s="8">
        <f t="shared" si="43"/>
        <v>2.1511802606194173</v>
      </c>
      <c r="AF42" s="7">
        <f t="shared" si="28"/>
        <v>-3.3675112680757735E-3</v>
      </c>
      <c r="AG42" s="7">
        <f t="shared" si="46"/>
        <v>-4.7562084922448955E-3</v>
      </c>
      <c r="AH42" s="7">
        <f t="shared" si="47"/>
        <v>3.7793595363218913E-2</v>
      </c>
      <c r="AI42" s="1">
        <f t="shared" si="29"/>
        <v>33049.282019686681</v>
      </c>
      <c r="AJ42" s="1">
        <f t="shared" si="30"/>
        <v>6604.8822477409121</v>
      </c>
      <c r="AK42" s="1">
        <f t="shared" si="31"/>
        <v>1865.5977803773867</v>
      </c>
      <c r="AL42" s="10">
        <f t="shared" si="50"/>
        <v>10.554270081195442</v>
      </c>
      <c r="AM42" s="10">
        <f t="shared" si="50"/>
        <v>1.7719795725987695</v>
      </c>
      <c r="AN42" s="10">
        <f t="shared" si="50"/>
        <v>0.58508332659534856</v>
      </c>
      <c r="AO42" s="7">
        <f t="shared" si="32"/>
        <v>1.8276539118654789E-2</v>
      </c>
      <c r="AP42" s="7">
        <f t="shared" si="21"/>
        <v>2.8144496824265453E-2</v>
      </c>
      <c r="AQ42" s="7">
        <f t="shared" si="21"/>
        <v>2.0372115051398465E-2</v>
      </c>
      <c r="AR42" s="1">
        <f t="shared" si="33"/>
        <v>21251.559171577337</v>
      </c>
      <c r="AS42" s="1">
        <f t="shared" si="34"/>
        <v>4939.8813391114163</v>
      </c>
      <c r="AT42" s="1">
        <f t="shared" si="35"/>
        <v>1376.6551591383734</v>
      </c>
      <c r="AU42" s="1">
        <f t="shared" si="36"/>
        <v>4250.3118343154674</v>
      </c>
      <c r="AV42" s="1">
        <f t="shared" si="37"/>
        <v>987.97626782228326</v>
      </c>
      <c r="AW42" s="1">
        <f t="shared" si="38"/>
        <v>275.33103182767468</v>
      </c>
      <c r="AX42">
        <v>0</v>
      </c>
      <c r="AY42">
        <v>0</v>
      </c>
      <c r="AZ42">
        <v>0</v>
      </c>
      <c r="BA42">
        <f t="shared" si="22"/>
        <v>0</v>
      </c>
      <c r="BB42">
        <f t="shared" si="23"/>
        <v>0</v>
      </c>
      <c r="BC42">
        <f t="shared" si="10"/>
        <v>0</v>
      </c>
      <c r="BD42">
        <f t="shared" si="10"/>
        <v>0</v>
      </c>
      <c r="BE42">
        <f t="shared" si="24"/>
        <v>0</v>
      </c>
      <c r="BF42">
        <f t="shared" si="11"/>
        <v>0</v>
      </c>
      <c r="BG42">
        <f t="shared" si="11"/>
        <v>0</v>
      </c>
      <c r="BH42">
        <f t="shared" si="49"/>
        <v>0</v>
      </c>
      <c r="BI42">
        <f t="shared" si="49"/>
        <v>0</v>
      </c>
      <c r="BJ42">
        <f t="shared" si="49"/>
        <v>0</v>
      </c>
      <c r="BK42" s="7">
        <f t="shared" si="39"/>
        <v>3.0456997379984641E-2</v>
      </c>
      <c r="BL42" s="7"/>
      <c r="BM42" s="7"/>
      <c r="BN42" s="8">
        <f>MAX(BN$3*climate!$I152+BN$4*climate!$I152^2+BN$5*climate!$I152^6,-99)</f>
        <v>2.8487588891499049</v>
      </c>
      <c r="BO42" s="8">
        <f>MAX(BO$3*climate!$I152+BO$4*climate!$I152^2+BO$5*climate!$I152^6,-99)</f>
        <v>1.6047127751671888</v>
      </c>
      <c r="BP42" s="8">
        <f>MAX(BP$3*climate!$I152+BP$4*climate!$I152^2+BP$5*climate!$I152^6,-99)</f>
        <v>0.742646969620126</v>
      </c>
      <c r="BQ42" s="8"/>
      <c r="BR42" s="8"/>
      <c r="BS42" s="8"/>
      <c r="BT42" s="8"/>
      <c r="BU42" s="8"/>
      <c r="BV42" s="8"/>
      <c r="BW42" s="8">
        <f>MAX(BW$3*climate!$I152+BW$4*climate!$I152^2+BW$5*climate!$I152^6,-99)</f>
        <v>0.23490347068203518</v>
      </c>
      <c r="BX42" s="8">
        <f>MAX(BX$3*climate!$I152+BX$4*climate!$I152^2+BX$5*climate!$I152^6,-99)</f>
        <v>0.10776123568288153</v>
      </c>
      <c r="BY42" s="8">
        <f>MAX(BY$3*climate!$I152+BY$4*climate!$I152^2+BY$5*climate!$I152^6,-99)</f>
        <v>2.7010850573992728E-2</v>
      </c>
    </row>
    <row r="43" spans="1:77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25"/>
        <v>5.6420769798790626E-3</v>
      </c>
      <c r="F43" s="7">
        <f t="shared" si="13"/>
        <v>1.0971471739061212E-2</v>
      </c>
      <c r="G43" s="7">
        <f t="shared" si="14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5"/>
        <v>28472.728954129358</v>
      </c>
      <c r="L43" s="1">
        <f t="shared" si="6"/>
        <v>1903.0117292407404</v>
      </c>
      <c r="M43" s="1">
        <f t="shared" si="7"/>
        <v>630.57651085520763</v>
      </c>
      <c r="N43" s="7">
        <f t="shared" si="26"/>
        <v>2.6929718211903264E-2</v>
      </c>
      <c r="O43" s="7">
        <f t="shared" si="16"/>
        <v>5.0765530651725621E-2</v>
      </c>
      <c r="P43" s="7">
        <f t="shared" si="17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8"/>
        <v>171.623391932289</v>
      </c>
      <c r="U43" s="1">
        <f t="shared" si="40"/>
        <v>689.80970911035058</v>
      </c>
      <c r="V43" s="1">
        <f t="shared" si="41"/>
        <v>804.35740114786302</v>
      </c>
      <c r="W43" s="7">
        <f t="shared" si="27"/>
        <v>-2.4877022112913094E-2</v>
      </c>
      <c r="X43" s="7">
        <f t="shared" si="44"/>
        <v>-6.447014814761276E-2</v>
      </c>
      <c r="Y43" s="7">
        <f t="shared" si="45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9"/>
        <v>2.4755464706454462</v>
      </c>
      <c r="AD43" s="8">
        <f t="shared" si="42"/>
        <v>2.8303909353791314</v>
      </c>
      <c r="AE43" s="8">
        <f t="shared" si="43"/>
        <v>2.1734776131873805</v>
      </c>
      <c r="AF43" s="7">
        <f t="shared" si="28"/>
        <v>9.9035736144448272E-4</v>
      </c>
      <c r="AG43" s="7">
        <f t="shared" si="46"/>
        <v>-1.1441717107863458E-2</v>
      </c>
      <c r="AH43" s="7">
        <f t="shared" si="47"/>
        <v>1.0365171611207868E-2</v>
      </c>
      <c r="AI43" s="1">
        <f t="shared" si="29"/>
        <v>33994.66565203348</v>
      </c>
      <c r="AJ43" s="1">
        <f t="shared" si="30"/>
        <v>6932.3702907891047</v>
      </c>
      <c r="AK43" s="1">
        <f t="shared" si="31"/>
        <v>1954.3690341673228</v>
      </c>
      <c r="AL43" s="10">
        <f t="shared" si="50"/>
        <v>10.747165611203259</v>
      </c>
      <c r="AM43" s="10">
        <f t="shared" si="50"/>
        <v>1.8218510460524389</v>
      </c>
      <c r="AN43" s="10">
        <f t="shared" si="50"/>
        <v>0.59700271143940398</v>
      </c>
      <c r="AO43" s="7">
        <f t="shared" si="32"/>
        <v>1.8276539118654789E-2</v>
      </c>
      <c r="AP43" s="7">
        <f t="shared" si="21"/>
        <v>2.8144496824265453E-2</v>
      </c>
      <c r="AQ43" s="7">
        <f t="shared" si="21"/>
        <v>2.0372115051398465E-2</v>
      </c>
      <c r="AR43" s="1">
        <f t="shared" si="33"/>
        <v>21860.547490244851</v>
      </c>
      <c r="AS43" s="1">
        <f t="shared" si="34"/>
        <v>5173.2697828490136</v>
      </c>
      <c r="AT43" s="1">
        <f t="shared" si="35"/>
        <v>1440.4610720737285</v>
      </c>
      <c r="AU43" s="1">
        <f t="shared" si="36"/>
        <v>4372.1094980489706</v>
      </c>
      <c r="AV43" s="1">
        <f t="shared" si="37"/>
        <v>1034.6539565698029</v>
      </c>
      <c r="AW43" s="1">
        <f t="shared" si="38"/>
        <v>288.09221441474568</v>
      </c>
      <c r="AX43">
        <v>0</v>
      </c>
      <c r="AY43">
        <v>0</v>
      </c>
      <c r="AZ43">
        <v>0</v>
      </c>
      <c r="BA43">
        <f t="shared" si="22"/>
        <v>0</v>
      </c>
      <c r="BB43">
        <f t="shared" si="23"/>
        <v>0</v>
      </c>
      <c r="BC43">
        <f t="shared" si="10"/>
        <v>0</v>
      </c>
      <c r="BD43">
        <f t="shared" si="10"/>
        <v>0</v>
      </c>
      <c r="BE43">
        <f t="shared" si="24"/>
        <v>0</v>
      </c>
      <c r="BF43">
        <f t="shared" si="11"/>
        <v>0</v>
      </c>
      <c r="BG43">
        <f t="shared" si="11"/>
        <v>0</v>
      </c>
      <c r="BH43">
        <f t="shared" si="49"/>
        <v>0</v>
      </c>
      <c r="BI43">
        <f t="shared" si="49"/>
        <v>0</v>
      </c>
      <c r="BJ43">
        <f t="shared" si="49"/>
        <v>0</v>
      </c>
      <c r="BK43" s="7">
        <f t="shared" si="39"/>
        <v>3.6603793811903707E-2</v>
      </c>
      <c r="BL43" s="7"/>
      <c r="BM43" s="7"/>
      <c r="BN43" s="8">
        <f>MAX(BN$3*climate!$I153+BN$4*climate!$I153^2+BN$5*climate!$I153^6,-99)</f>
        <v>2.8985294816904221</v>
      </c>
      <c r="BO43" s="8">
        <f>MAX(BO$3*climate!$I153+BO$4*climate!$I153^2+BO$5*climate!$I153^6,-99)</f>
        <v>1.627994630901207</v>
      </c>
      <c r="BP43" s="8">
        <f>MAX(BP$3*climate!$I153+BP$4*climate!$I153^2+BP$5*climate!$I153^6,-99)</f>
        <v>0.74787440062369526</v>
      </c>
      <c r="BQ43" s="8"/>
      <c r="BR43" s="8"/>
      <c r="BS43" s="8"/>
      <c r="BT43" s="8"/>
      <c r="BU43" s="8"/>
      <c r="BV43" s="8"/>
      <c r="BW43" s="8">
        <f>MAX(BW$3*climate!$I153+BW$4*climate!$I153^2+BW$5*climate!$I153^6,-99)</f>
        <v>0.24764942876772048</v>
      </c>
      <c r="BX43" s="8">
        <f>MAX(BX$3*climate!$I153+BX$4*climate!$I153^2+BX$5*climate!$I153^6,-99)</f>
        <v>0.11356006565895506</v>
      </c>
      <c r="BY43" s="8">
        <f>MAX(BY$3*climate!$I153+BY$4*climate!$I153^2+BY$5*climate!$I153^6,-99)</f>
        <v>2.8397430428671221E-2</v>
      </c>
    </row>
    <row r="44" spans="1:77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25"/>
        <v>4.949025180586597E-3</v>
      </c>
      <c r="F44" s="7">
        <f t="shared" si="13"/>
        <v>1.0535666758227036E-2</v>
      </c>
      <c r="G44" s="7">
        <f t="shared" si="14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5"/>
        <v>29030.021227256766</v>
      </c>
      <c r="L44" s="1">
        <f t="shared" si="6"/>
        <v>1941.212518447536</v>
      </c>
      <c r="M44" s="1">
        <f t="shared" si="7"/>
        <v>618.9462777574264</v>
      </c>
      <c r="N44" s="7">
        <f t="shared" si="26"/>
        <v>1.9572843685802921E-2</v>
      </c>
      <c r="O44" s="7">
        <f t="shared" si="16"/>
        <v>2.0073859041340292E-2</v>
      </c>
      <c r="P44" s="7">
        <f t="shared" si="17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8"/>
        <v>167.75711169562331</v>
      </c>
      <c r="U44" s="1">
        <f t="shared" si="40"/>
        <v>675.62399492262864</v>
      </c>
      <c r="V44" s="1">
        <f t="shared" si="41"/>
        <v>807.31845876176374</v>
      </c>
      <c r="W44" s="7">
        <f t="shared" si="27"/>
        <v>-2.252769971002011E-2</v>
      </c>
      <c r="X44" s="7">
        <f t="shared" si="44"/>
        <v>-2.0564677476078597E-2</v>
      </c>
      <c r="Y44" s="7">
        <f t="shared" si="45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9"/>
        <v>2.4456886797812856</v>
      </c>
      <c r="AD44" s="8">
        <f t="shared" si="42"/>
        <v>2.7175457818006472</v>
      </c>
      <c r="AE44" s="8">
        <f t="shared" si="43"/>
        <v>2.122670576096306</v>
      </c>
      <c r="AF44" s="7">
        <f t="shared" si="28"/>
        <v>-1.2061090841237965E-2</v>
      </c>
      <c r="AG44" s="7">
        <f t="shared" si="46"/>
        <v>-3.9869105065293287E-2</v>
      </c>
      <c r="AH44" s="7">
        <f t="shared" si="47"/>
        <v>-2.337591921021287E-2</v>
      </c>
      <c r="AI44" s="1">
        <f t="shared" si="29"/>
        <v>34967.308584879102</v>
      </c>
      <c r="AJ44" s="1">
        <f t="shared" si="30"/>
        <v>7273.7872182799974</v>
      </c>
      <c r="AK44" s="1">
        <f t="shared" si="31"/>
        <v>2047.0243451653362</v>
      </c>
      <c r="AL44" s="10">
        <f t="shared" si="50"/>
        <v>10.943586603911077</v>
      </c>
      <c r="AM44" s="10">
        <f t="shared" si="50"/>
        <v>1.8731261270323465</v>
      </c>
      <c r="AN44" s="10">
        <f t="shared" si="50"/>
        <v>0.60916491936284434</v>
      </c>
      <c r="AO44" s="7">
        <f t="shared" si="32"/>
        <v>1.8276539118654789E-2</v>
      </c>
      <c r="AP44" s="7">
        <f t="shared" si="21"/>
        <v>2.8144496824265453E-2</v>
      </c>
      <c r="AQ44" s="7">
        <f t="shared" si="21"/>
        <v>2.0372115051398465E-2</v>
      </c>
      <c r="AR44" s="1">
        <f t="shared" si="33"/>
        <v>22474.616270132079</v>
      </c>
      <c r="AS44" s="1">
        <f t="shared" si="34"/>
        <v>5415.4726604689613</v>
      </c>
      <c r="AT44" s="1">
        <f t="shared" si="35"/>
        <v>1506.9326701811926</v>
      </c>
      <c r="AU44" s="1">
        <f t="shared" si="36"/>
        <v>4494.9232540264156</v>
      </c>
      <c r="AV44" s="1">
        <f t="shared" si="37"/>
        <v>1083.0945320937924</v>
      </c>
      <c r="AW44" s="1">
        <f t="shared" si="38"/>
        <v>301.38653403623852</v>
      </c>
      <c r="AX44">
        <v>0</v>
      </c>
      <c r="AY44">
        <v>0</v>
      </c>
      <c r="AZ44">
        <v>0</v>
      </c>
      <c r="BA44">
        <f t="shared" si="22"/>
        <v>0</v>
      </c>
      <c r="BB44">
        <f t="shared" si="23"/>
        <v>0</v>
      </c>
      <c r="BC44">
        <f t="shared" si="10"/>
        <v>0</v>
      </c>
      <c r="BD44">
        <f t="shared" si="10"/>
        <v>0</v>
      </c>
      <c r="BE44">
        <f t="shared" si="24"/>
        <v>0</v>
      </c>
      <c r="BF44">
        <f t="shared" si="11"/>
        <v>0</v>
      </c>
      <c r="BG44">
        <f t="shared" si="11"/>
        <v>0</v>
      </c>
      <c r="BH44">
        <f t="shared" si="49"/>
        <v>0</v>
      </c>
      <c r="BI44">
        <f t="shared" si="49"/>
        <v>0</v>
      </c>
      <c r="BJ44">
        <f t="shared" si="49"/>
        <v>0</v>
      </c>
      <c r="BK44" s="7">
        <f t="shared" si="39"/>
        <v>2.4297999068903176E-2</v>
      </c>
      <c r="BL44" s="7"/>
      <c r="BM44" s="7"/>
      <c r="BN44" s="8">
        <f>MAX(BN$3*climate!$I154+BN$4*climate!$I154^2+BN$5*climate!$I154^6,-99)</f>
        <v>2.9475765448185358</v>
      </c>
      <c r="BO44" s="8">
        <f>MAX(BO$3*climate!$I154+BO$4*climate!$I154^2+BO$5*climate!$I154^6,-99)</f>
        <v>1.6505436147516179</v>
      </c>
      <c r="BP44" s="8">
        <f>MAX(BP$3*climate!$I154+BP$4*climate!$I154^2+BP$5*climate!$I154^6,-99)</f>
        <v>0.75238308462929226</v>
      </c>
      <c r="BQ44" s="8"/>
      <c r="BR44" s="8"/>
      <c r="BS44" s="8"/>
      <c r="BT44" s="8"/>
      <c r="BU44" s="8"/>
      <c r="BV44" s="8"/>
      <c r="BW44" s="8">
        <f>MAX(BW$3*climate!$I154+BW$4*climate!$I154^2+BW$5*climate!$I154^6,-99)</f>
        <v>0.26091236982463523</v>
      </c>
      <c r="BX44" s="8">
        <f>MAX(BX$3*climate!$I154+BX$4*climate!$I154^2+BX$5*climate!$I154^6,-99)</f>
        <v>0.11958581426584716</v>
      </c>
      <c r="BY44" s="8">
        <f>MAX(BY$3*climate!$I154+BY$4*climate!$I154^2+BY$5*climate!$I154^6,-99)</f>
        <v>2.9826703567163795E-2</v>
      </c>
    </row>
    <row r="45" spans="1:77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25"/>
        <v>5.0461581002705369E-3</v>
      </c>
      <c r="F45" s="7">
        <f t="shared" si="13"/>
        <v>9.9070939245591294E-3</v>
      </c>
      <c r="G45" s="7">
        <f t="shared" si="14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5"/>
        <v>29824.268453109347</v>
      </c>
      <c r="L45" s="1">
        <f t="shared" si="6"/>
        <v>1970.1136544811745</v>
      </c>
      <c r="M45" s="1">
        <f t="shared" si="7"/>
        <v>647.13356897613517</v>
      </c>
      <c r="N45" s="7">
        <f t="shared" si="26"/>
        <v>2.7359512403899E-2</v>
      </c>
      <c r="O45" s="7">
        <f t="shared" si="16"/>
        <v>1.4888187542058562E-2</v>
      </c>
      <c r="P45" s="7">
        <f t="shared" si="17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8"/>
        <v>165.10632261113358</v>
      </c>
      <c r="U45" s="1">
        <f t="shared" si="40"/>
        <v>671.17417898722408</v>
      </c>
      <c r="V45" s="1">
        <f t="shared" si="41"/>
        <v>796.29855538743095</v>
      </c>
      <c r="W45" s="7">
        <f t="shared" si="27"/>
        <v>-1.580135147593198E-2</v>
      </c>
      <c r="X45" s="7">
        <f t="shared" si="44"/>
        <v>-6.5862313488646018E-3</v>
      </c>
      <c r="Y45" s="7">
        <f t="shared" si="45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9"/>
        <v>2.3919360266608938</v>
      </c>
      <c r="AD45" s="8">
        <f t="shared" si="42"/>
        <v>2.6903682010478107</v>
      </c>
      <c r="AE45" s="8">
        <f t="shared" si="43"/>
        <v>2.0888168511936764</v>
      </c>
      <c r="AF45" s="7">
        <f t="shared" si="28"/>
        <v>-2.1978534539072614E-2</v>
      </c>
      <c r="AG45" s="7">
        <f t="shared" si="46"/>
        <v>-1.0000781195608321E-2</v>
      </c>
      <c r="AH45" s="7">
        <f t="shared" si="47"/>
        <v>-1.5948647559287488E-2</v>
      </c>
      <c r="AI45" s="1">
        <f t="shared" si="29"/>
        <v>35965.500980417608</v>
      </c>
      <c r="AJ45" s="1">
        <f t="shared" si="30"/>
        <v>7629.5030285457906</v>
      </c>
      <c r="AK45" s="1">
        <f t="shared" si="31"/>
        <v>2143.7084446850413</v>
      </c>
      <c r="AL45" s="10">
        <f t="shared" si="50"/>
        <v>11.143597492575845</v>
      </c>
      <c r="AM45" s="10">
        <f t="shared" si="50"/>
        <v>1.925844319366057</v>
      </c>
      <c r="AN45" s="10">
        <f t="shared" si="50"/>
        <v>0.62157489718538006</v>
      </c>
      <c r="AO45" s="7">
        <f t="shared" si="32"/>
        <v>1.8276539118654789E-2</v>
      </c>
      <c r="AP45" s="7">
        <f t="shared" si="21"/>
        <v>2.8144496824265453E-2</v>
      </c>
      <c r="AQ45" s="7">
        <f t="shared" si="21"/>
        <v>2.0372115051398465E-2</v>
      </c>
      <c r="AR45" s="1">
        <f t="shared" si="33"/>
        <v>23107.428133150974</v>
      </c>
      <c r="AS45" s="1">
        <f t="shared" si="34"/>
        <v>5665.8202557379309</v>
      </c>
      <c r="AT45" s="1">
        <f t="shared" si="35"/>
        <v>1576.0744592621879</v>
      </c>
      <c r="AU45" s="1">
        <f t="shared" si="36"/>
        <v>4621.4856266301949</v>
      </c>
      <c r="AV45" s="1">
        <f t="shared" si="37"/>
        <v>1133.1640511475862</v>
      </c>
      <c r="AW45" s="1">
        <f t="shared" si="38"/>
        <v>315.21489185243763</v>
      </c>
      <c r="AX45">
        <v>0</v>
      </c>
      <c r="AY45">
        <v>0</v>
      </c>
      <c r="AZ45">
        <v>0</v>
      </c>
      <c r="BA45">
        <f t="shared" si="22"/>
        <v>0</v>
      </c>
      <c r="BB45">
        <f t="shared" si="23"/>
        <v>0</v>
      </c>
      <c r="BC45">
        <f t="shared" si="10"/>
        <v>0</v>
      </c>
      <c r="BD45">
        <f t="shared" si="10"/>
        <v>0</v>
      </c>
      <c r="BE45">
        <f t="shared" si="24"/>
        <v>0</v>
      </c>
      <c r="BF45">
        <f t="shared" si="11"/>
        <v>0</v>
      </c>
      <c r="BG45">
        <f t="shared" si="11"/>
        <v>0</v>
      </c>
      <c r="BH45">
        <f t="shared" si="49"/>
        <v>0</v>
      </c>
      <c r="BI45">
        <f t="shared" si="49"/>
        <v>0</v>
      </c>
      <c r="BJ45">
        <f t="shared" si="49"/>
        <v>0</v>
      </c>
      <c r="BK45" s="7">
        <f t="shared" si="39"/>
        <v>3.3101541725615746E-2</v>
      </c>
      <c r="BL45" s="7"/>
      <c r="BM45" s="7"/>
      <c r="BN45" s="8">
        <f>MAX(BN$3*climate!$I155+BN$4*climate!$I155^2+BN$5*climate!$I155^6,-99)</f>
        <v>2.9957599763291345</v>
      </c>
      <c r="BO45" s="8">
        <f>MAX(BO$3*climate!$I155+BO$4*climate!$I155^2+BO$5*climate!$I155^6,-99)</f>
        <v>1.6722785318112798</v>
      </c>
      <c r="BP45" s="8">
        <f>MAX(BP$3*climate!$I155+BP$4*climate!$I155^2+BP$5*climate!$I155^6,-99)</f>
        <v>0.75613279078929452</v>
      </c>
      <c r="BQ45" s="8"/>
      <c r="BR45" s="8"/>
      <c r="BS45" s="8"/>
      <c r="BT45" s="8"/>
      <c r="BU45" s="8"/>
      <c r="BV45" s="8"/>
      <c r="BW45" s="8">
        <f>MAX(BW$3*climate!$I155+BW$4*climate!$I155^2+BW$5*climate!$I155^6,-99)</f>
        <v>0.27468184603744655</v>
      </c>
      <c r="BX45" s="8">
        <f>MAX(BX$3*climate!$I155+BX$4*climate!$I155^2+BX$5*climate!$I155^6,-99)</f>
        <v>0.12583223525610399</v>
      </c>
      <c r="BY45" s="8">
        <f>MAX(BY$3*climate!$I155+BY$4*climate!$I155^2+BY$5*climate!$I155^6,-99)</f>
        <v>3.129509221856859E-2</v>
      </c>
    </row>
    <row r="46" spans="1:77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25"/>
        <v>5.2037039583325839E-3</v>
      </c>
      <c r="F46" s="7">
        <f t="shared" si="13"/>
        <v>9.6601701710541388E-3</v>
      </c>
      <c r="G46" s="7">
        <f t="shared" si="14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5"/>
        <v>30829.995910385893</v>
      </c>
      <c r="L46" s="1">
        <f t="shared" si="6"/>
        <v>2075.40176445928</v>
      </c>
      <c r="M46" s="1">
        <f t="shared" si="7"/>
        <v>664.69913683213008</v>
      </c>
      <c r="N46" s="7">
        <f t="shared" si="26"/>
        <v>3.3721781268760465E-2</v>
      </c>
      <c r="O46" s="7">
        <f t="shared" si="16"/>
        <v>5.3442657858149278E-2</v>
      </c>
      <c r="P46" s="7">
        <f t="shared" si="17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8"/>
        <v>162.32174399813118</v>
      </c>
      <c r="U46" s="1">
        <f t="shared" si="40"/>
        <v>638.42352768132957</v>
      </c>
      <c r="V46" s="1">
        <f t="shared" si="41"/>
        <v>779.94831820855222</v>
      </c>
      <c r="W46" s="7">
        <f t="shared" si="27"/>
        <v>-1.6865366322528885E-2</v>
      </c>
      <c r="X46" s="7">
        <f t="shared" si="44"/>
        <v>-4.8796053738708989E-2</v>
      </c>
      <c r="Y46" s="7">
        <f t="shared" si="45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9"/>
        <v>2.3673145145870551</v>
      </c>
      <c r="AD46" s="8">
        <f t="shared" si="42"/>
        <v>2.7418723028144973</v>
      </c>
      <c r="AE46" s="8">
        <f t="shared" si="43"/>
        <v>2.1498916534983441</v>
      </c>
      <c r="AF46" s="7">
        <f t="shared" si="28"/>
        <v>-1.0293549576327887E-2</v>
      </c>
      <c r="AG46" s="7">
        <f t="shared" si="46"/>
        <v>1.9143885861655496E-2</v>
      </c>
      <c r="AH46" s="7">
        <f t="shared" si="47"/>
        <v>2.9238945611610667E-2</v>
      </c>
      <c r="AI46" s="1">
        <f t="shared" si="29"/>
        <v>36990.436509006046</v>
      </c>
      <c r="AJ46" s="1">
        <f t="shared" si="30"/>
        <v>7999.7167768387981</v>
      </c>
      <c r="AK46" s="1">
        <f t="shared" si="31"/>
        <v>2244.552492068975</v>
      </c>
      <c r="AL46" s="10">
        <f t="shared" si="50"/>
        <v>11.347263888071451</v>
      </c>
      <c r="AM46" s="10">
        <f t="shared" si="50"/>
        <v>1.9800462386964848</v>
      </c>
      <c r="AN46" s="10">
        <f t="shared" si="50"/>
        <v>0.63423769250390183</v>
      </c>
      <c r="AO46" s="7">
        <f t="shared" si="32"/>
        <v>1.8276539118654789E-2</v>
      </c>
      <c r="AP46" s="7">
        <f t="shared" si="21"/>
        <v>2.8144496824265453E-2</v>
      </c>
      <c r="AQ46" s="7">
        <f t="shared" si="21"/>
        <v>2.0372115051398465E-2</v>
      </c>
      <c r="AR46" s="1">
        <f t="shared" si="33"/>
        <v>23760.812181082052</v>
      </c>
      <c r="AS46" s="1">
        <f t="shared" si="34"/>
        <v>5926.1521800493883</v>
      </c>
      <c r="AT46" s="1">
        <f t="shared" si="35"/>
        <v>1647.9554347986477</v>
      </c>
      <c r="AU46" s="1">
        <f t="shared" si="36"/>
        <v>4752.1624362164102</v>
      </c>
      <c r="AV46" s="1">
        <f t="shared" si="37"/>
        <v>1185.2304360098776</v>
      </c>
      <c r="AW46" s="1">
        <f t="shared" si="38"/>
        <v>329.59108695972958</v>
      </c>
      <c r="AX46">
        <v>0</v>
      </c>
      <c r="AY46">
        <v>0</v>
      </c>
      <c r="AZ46">
        <v>0</v>
      </c>
      <c r="BA46">
        <f t="shared" si="22"/>
        <v>0</v>
      </c>
      <c r="BB46">
        <f t="shared" si="23"/>
        <v>0</v>
      </c>
      <c r="BC46">
        <f t="shared" si="10"/>
        <v>0</v>
      </c>
      <c r="BD46">
        <f t="shared" si="10"/>
        <v>0</v>
      </c>
      <c r="BE46">
        <f t="shared" si="24"/>
        <v>0</v>
      </c>
      <c r="BF46">
        <f t="shared" si="11"/>
        <v>0</v>
      </c>
      <c r="BG46">
        <f t="shared" si="11"/>
        <v>0</v>
      </c>
      <c r="BH46">
        <f t="shared" si="49"/>
        <v>0</v>
      </c>
      <c r="BI46">
        <f t="shared" si="49"/>
        <v>0</v>
      </c>
      <c r="BJ46">
        <f t="shared" si="49"/>
        <v>0</v>
      </c>
      <c r="BK46" s="7">
        <f t="shared" si="39"/>
        <v>4.2526604772430643E-2</v>
      </c>
      <c r="BL46" s="7"/>
      <c r="BM46" s="7"/>
      <c r="BN46" s="8">
        <f>MAX(BN$3*climate!$I156+BN$4*climate!$I156^2+BN$5*climate!$I156^6,-99)</f>
        <v>3.0429403362356755</v>
      </c>
      <c r="BO46" s="8">
        <f>MAX(BO$3*climate!$I156+BO$4*climate!$I156^2+BO$5*climate!$I156^6,-99)</f>
        <v>1.6931211598689202</v>
      </c>
      <c r="BP46" s="8">
        <f>MAX(BP$3*climate!$I156+BP$4*climate!$I156^2+BP$5*climate!$I156^6,-99)</f>
        <v>0.75908769739059645</v>
      </c>
      <c r="BQ46" s="8"/>
      <c r="BR46" s="8"/>
      <c r="BS46" s="8"/>
      <c r="BT46" s="8"/>
      <c r="BU46" s="8"/>
      <c r="BV46" s="8"/>
      <c r="BW46" s="8">
        <f>MAX(BW$3*climate!$I156+BW$4*climate!$I156^2+BW$5*climate!$I156^6,-99)</f>
        <v>0.28894246018457093</v>
      </c>
      <c r="BX46" s="8">
        <f>MAX(BX$3*climate!$I156+BX$4*climate!$I156^2+BX$5*climate!$I156^6,-99)</f>
        <v>0.13229070696238859</v>
      </c>
      <c r="BY46" s="8">
        <f>MAX(BY$3*climate!$I156+BY$4*climate!$I156^2+BY$5*climate!$I156^6,-99)</f>
        <v>3.2798277977230422E-2</v>
      </c>
    </row>
    <row r="47" spans="1:77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25"/>
        <v>5.1361628961192896E-3</v>
      </c>
      <c r="F47" s="7">
        <f t="shared" si="13"/>
        <v>9.0965036346561945E-3</v>
      </c>
      <c r="G47" s="7">
        <f t="shared" si="14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5"/>
        <v>31134.49166987764</v>
      </c>
      <c r="L47" s="1">
        <f t="shared" si="6"/>
        <v>2108.3373738599257</v>
      </c>
      <c r="M47" s="1">
        <f t="shared" si="7"/>
        <v>674.68322657086435</v>
      </c>
      <c r="N47" s="7">
        <f t="shared" si="26"/>
        <v>9.8766071969917935E-3</v>
      </c>
      <c r="O47" s="7">
        <f t="shared" si="16"/>
        <v>1.586951016649385E-2</v>
      </c>
      <c r="P47" s="7">
        <f t="shared" si="17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8"/>
        <v>159.57492227734659</v>
      </c>
      <c r="U47" s="1">
        <f t="shared" si="40"/>
        <v>627.8075767908158</v>
      </c>
      <c r="V47" s="1">
        <f t="shared" si="41"/>
        <v>772.83249999518864</v>
      </c>
      <c r="W47" s="7">
        <f t="shared" si="27"/>
        <v>-1.6922081128060151E-2</v>
      </c>
      <c r="X47" s="7">
        <f t="shared" si="44"/>
        <v>-1.6628382931107688E-2</v>
      </c>
      <c r="Y47" s="7">
        <f t="shared" si="45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9"/>
        <v>2.3617291537136604</v>
      </c>
      <c r="AD47" s="8">
        <f t="shared" si="42"/>
        <v>2.7584318673499464</v>
      </c>
      <c r="AE47" s="8">
        <f t="shared" si="43"/>
        <v>2.146501845743741</v>
      </c>
      <c r="AF47" s="7">
        <f t="shared" si="28"/>
        <v>-2.3593657872574836E-3</v>
      </c>
      <c r="AG47" s="7">
        <f t="shared" si="46"/>
        <v>6.039509760702888E-3</v>
      </c>
      <c r="AH47" s="7">
        <f t="shared" si="47"/>
        <v>-1.5767342270887053E-3</v>
      </c>
      <c r="AI47" s="1">
        <f t="shared" si="29"/>
        <v>38043.55529432185</v>
      </c>
      <c r="AJ47" s="1">
        <f t="shared" si="30"/>
        <v>8384.9755351647964</v>
      </c>
      <c r="AK47" s="1">
        <f t="shared" si="31"/>
        <v>2349.6883298218072</v>
      </c>
      <c r="AL47" s="10">
        <f t="shared" si="50"/>
        <v>11.554652600411488</v>
      </c>
      <c r="AM47" s="10">
        <f t="shared" si="50"/>
        <v>2.0357736437733767</v>
      </c>
      <c r="AN47" s="10">
        <f t="shared" si="50"/>
        <v>0.64715845574552477</v>
      </c>
      <c r="AO47" s="7">
        <f t="shared" si="32"/>
        <v>1.8276539118654789E-2</v>
      </c>
      <c r="AP47" s="7">
        <f t="shared" si="21"/>
        <v>2.8144496824265453E-2</v>
      </c>
      <c r="AQ47" s="7">
        <f t="shared" si="21"/>
        <v>2.0372115051398465E-2</v>
      </c>
      <c r="AR47" s="1">
        <f t="shared" si="33"/>
        <v>24431.226270573265</v>
      </c>
      <c r="AS47" s="1">
        <f t="shared" si="34"/>
        <v>6195.2459691386066</v>
      </c>
      <c r="AT47" s="1">
        <f t="shared" si="35"/>
        <v>1722.3874098339477</v>
      </c>
      <c r="AU47" s="1">
        <f t="shared" si="36"/>
        <v>4886.2452541146531</v>
      </c>
      <c r="AV47" s="1">
        <f t="shared" si="37"/>
        <v>1239.0491938277214</v>
      </c>
      <c r="AW47" s="1">
        <f t="shared" si="38"/>
        <v>344.47748196678958</v>
      </c>
      <c r="AX47">
        <v>0</v>
      </c>
      <c r="AY47">
        <v>0</v>
      </c>
      <c r="AZ47">
        <v>0</v>
      </c>
      <c r="BA47">
        <f t="shared" si="22"/>
        <v>0</v>
      </c>
      <c r="BB47">
        <f t="shared" si="23"/>
        <v>0</v>
      </c>
      <c r="BC47">
        <f t="shared" si="10"/>
        <v>0</v>
      </c>
      <c r="BD47">
        <f t="shared" si="10"/>
        <v>0</v>
      </c>
      <c r="BE47">
        <f t="shared" si="24"/>
        <v>0</v>
      </c>
      <c r="BF47">
        <f t="shared" si="11"/>
        <v>0</v>
      </c>
      <c r="BG47">
        <f t="shared" si="11"/>
        <v>0</v>
      </c>
      <c r="BH47">
        <f t="shared" si="49"/>
        <v>0</v>
      </c>
      <c r="BI47">
        <f t="shared" si="49"/>
        <v>0</v>
      </c>
      <c r="BJ47">
        <f t="shared" si="49"/>
        <v>0</v>
      </c>
      <c r="BK47" s="7">
        <f t="shared" si="39"/>
        <v>1.7234694913555559E-2</v>
      </c>
      <c r="BL47" s="7"/>
      <c r="BM47" s="7"/>
      <c r="BN47" s="8">
        <f>MAX(BN$3*climate!$I157+BN$4*climate!$I157^2+BN$5*climate!$I157^6,-99)</f>
        <v>3.0891070619214376</v>
      </c>
      <c r="BO47" s="8">
        <f>MAX(BO$3*climate!$I157+BO$4*climate!$I157^2+BO$5*climate!$I157^6,-99)</f>
        <v>1.7130514391212905</v>
      </c>
      <c r="BP47" s="8">
        <f>MAX(BP$3*climate!$I157+BP$4*climate!$I157^2+BP$5*climate!$I157^6,-99)</f>
        <v>0.76122205697723477</v>
      </c>
      <c r="BQ47" s="8"/>
      <c r="BR47" s="8"/>
      <c r="BS47" s="8"/>
      <c r="BT47" s="8"/>
      <c r="BU47" s="8"/>
      <c r="BV47" s="8"/>
      <c r="BW47" s="8">
        <f>MAX(BW$3*climate!$I157+BW$4*climate!$I157^2+BW$5*climate!$I157^6,-99)</f>
        <v>0.30371517593978403</v>
      </c>
      <c r="BX47" s="8">
        <f>MAX(BX$3*climate!$I157+BX$4*climate!$I157^2+BX$5*climate!$I157^6,-99)</f>
        <v>0.13896890289847313</v>
      </c>
      <c r="BY47" s="8">
        <f>MAX(BY$3*climate!$I157+BY$4*climate!$I157^2+BY$5*climate!$I157^6,-99)</f>
        <v>3.433549350785587E-2</v>
      </c>
    </row>
    <row r="48" spans="1:77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25"/>
        <v>5.4964173080269685E-3</v>
      </c>
      <c r="F48" s="7">
        <f t="shared" si="13"/>
        <v>8.5885929137337058E-3</v>
      </c>
      <c r="G48" s="7">
        <f t="shared" si="14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5"/>
        <v>31403.400550057802</v>
      </c>
      <c r="L48" s="1">
        <f t="shared" si="6"/>
        <v>2133.1215524323447</v>
      </c>
      <c r="M48" s="1">
        <f t="shared" si="7"/>
        <v>688.1446179681185</v>
      </c>
      <c r="N48" s="7">
        <f t="shared" si="26"/>
        <v>8.6370088528000544E-3</v>
      </c>
      <c r="O48" s="7">
        <f t="shared" si="16"/>
        <v>1.1755319086833138E-2</v>
      </c>
      <c r="P48" s="7">
        <f t="shared" si="17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8"/>
        <v>158.32408224141182</v>
      </c>
      <c r="U48" s="1">
        <f t="shared" si="40"/>
        <v>640.77071315297712</v>
      </c>
      <c r="V48" s="1">
        <f t="shared" si="41"/>
        <v>767.02933827513027</v>
      </c>
      <c r="W48" s="7">
        <f t="shared" si="27"/>
        <v>-7.838575247812285E-3</v>
      </c>
      <c r="X48" s="7">
        <f t="shared" si="44"/>
        <v>2.0648263642222053E-2</v>
      </c>
      <c r="Y48" s="7">
        <f t="shared" si="45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9"/>
        <v>2.3607141356840198</v>
      </c>
      <c r="AD48" s="8">
        <f t="shared" si="42"/>
        <v>2.725952338571509</v>
      </c>
      <c r="AE48" s="8">
        <f t="shared" si="43"/>
        <v>2.1343413981287398</v>
      </c>
      <c r="AF48" s="7">
        <f t="shared" si="28"/>
        <v>-4.2977749080352901E-4</v>
      </c>
      <c r="AG48" s="7">
        <f t="shared" si="46"/>
        <v>-1.1774635133417588E-2</v>
      </c>
      <c r="AH48" s="7">
        <f t="shared" si="47"/>
        <v>-5.6652397663267129E-3</v>
      </c>
      <c r="AI48" s="1">
        <f t="shared" si="29"/>
        <v>39125.445019004321</v>
      </c>
      <c r="AJ48" s="1">
        <f t="shared" si="30"/>
        <v>8785.5271754760379</v>
      </c>
      <c r="AK48" s="1">
        <f t="shared" si="31"/>
        <v>2459.1969788064162</v>
      </c>
      <c r="AL48" s="10">
        <f t="shared" si="50"/>
        <v>11.765831660665375</v>
      </c>
      <c r="AM48" s="10">
        <f t="shared" si="50"/>
        <v>2.0930694686254796</v>
      </c>
      <c r="AN48" s="10">
        <f t="shared" si="50"/>
        <v>0.66034244226245797</v>
      </c>
      <c r="AO48" s="7">
        <f t="shared" si="32"/>
        <v>1.8276539118654789E-2</v>
      </c>
      <c r="AP48" s="7">
        <f t="shared" si="21"/>
        <v>2.8144496824265453E-2</v>
      </c>
      <c r="AQ48" s="7">
        <f t="shared" si="21"/>
        <v>2.0372115051398465E-2</v>
      </c>
      <c r="AR48" s="1">
        <f t="shared" si="33"/>
        <v>25127.603155999848</v>
      </c>
      <c r="AS48" s="1">
        <f t="shared" si="34"/>
        <v>6473.4702433036846</v>
      </c>
      <c r="AT48" s="1">
        <f t="shared" si="35"/>
        <v>1799.3116766734231</v>
      </c>
      <c r="AU48" s="1">
        <f t="shared" si="36"/>
        <v>5025.52063119997</v>
      </c>
      <c r="AV48" s="1">
        <f t="shared" si="37"/>
        <v>1294.6940486607371</v>
      </c>
      <c r="AW48" s="1">
        <f t="shared" si="38"/>
        <v>359.86233533468464</v>
      </c>
      <c r="AX48">
        <v>0</v>
      </c>
      <c r="AY48">
        <v>0</v>
      </c>
      <c r="AZ48">
        <v>0</v>
      </c>
      <c r="BA48">
        <f t="shared" si="22"/>
        <v>0</v>
      </c>
      <c r="BB48">
        <f t="shared" si="23"/>
        <v>0</v>
      </c>
      <c r="BC48">
        <f t="shared" si="10"/>
        <v>0</v>
      </c>
      <c r="BD48">
        <f t="shared" si="10"/>
        <v>0</v>
      </c>
      <c r="BE48">
        <f t="shared" si="24"/>
        <v>0</v>
      </c>
      <c r="BF48">
        <f t="shared" si="11"/>
        <v>0</v>
      </c>
      <c r="BG48">
        <f t="shared" si="11"/>
        <v>0</v>
      </c>
      <c r="BH48">
        <f t="shared" si="49"/>
        <v>0</v>
      </c>
      <c r="BI48">
        <f t="shared" si="49"/>
        <v>0</v>
      </c>
      <c r="BJ48">
        <f t="shared" si="49"/>
        <v>0</v>
      </c>
      <c r="BK48" s="7">
        <f t="shared" si="39"/>
        <v>1.6146015454120199E-2</v>
      </c>
      <c r="BL48" s="7"/>
      <c r="BM48" s="7"/>
      <c r="BN48" s="8">
        <f>MAX(BN$3*climate!$I158+BN$4*climate!$I158^2+BN$5*climate!$I158^6,-99)</f>
        <v>3.134237679347021</v>
      </c>
      <c r="BO48" s="8">
        <f>MAX(BO$3*climate!$I158+BO$4*climate!$I158^2+BO$5*climate!$I158^6,-99)</f>
        <v>1.7320424108545767</v>
      </c>
      <c r="BP48" s="8">
        <f>MAX(BP$3*climate!$I158+BP$4*climate!$I158^2+BP$5*climate!$I158^6,-99)</f>
        <v>0.76250670859821168</v>
      </c>
      <c r="BQ48" s="8"/>
      <c r="BR48" s="8"/>
      <c r="BS48" s="8"/>
      <c r="BT48" s="8"/>
      <c r="BU48" s="8"/>
      <c r="BV48" s="8"/>
      <c r="BW48" s="8">
        <f>MAX(BW$3*climate!$I158+BW$4*climate!$I158^2+BW$5*climate!$I158^6,-99)</f>
        <v>0.31901977599875153</v>
      </c>
      <c r="BX48" s="8">
        <f>MAX(BX$3*climate!$I158+BX$4*climate!$I158^2+BX$5*climate!$I158^6,-99)</f>
        <v>0.14587369679794959</v>
      </c>
      <c r="BY48" s="8">
        <f>MAX(BY$3*climate!$I158+BY$4*climate!$I158^2+BY$5*climate!$I158^6,-99)</f>
        <v>3.5905413797823277E-2</v>
      </c>
    </row>
    <row r="49" spans="1:77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25"/>
        <v>5.692077919426719E-3</v>
      </c>
      <c r="F49" s="7">
        <f t="shared" si="13"/>
        <v>8.3063244179379936E-3</v>
      </c>
      <c r="G49" s="7">
        <f t="shared" si="14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5"/>
        <v>31745.15830108766</v>
      </c>
      <c r="L49" s="1">
        <f t="shared" si="6"/>
        <v>2230.0065819790279</v>
      </c>
      <c r="M49" s="1">
        <f t="shared" si="7"/>
        <v>717.07691824149015</v>
      </c>
      <c r="N49" s="7">
        <f t="shared" si="26"/>
        <v>1.088282622402903E-2</v>
      </c>
      <c r="O49" s="7">
        <f t="shared" si="16"/>
        <v>4.5419366484862334E-2</v>
      </c>
      <c r="P49" s="7">
        <f t="shared" si="17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8"/>
        <v>157.63166935970503</v>
      </c>
      <c r="U49" s="1">
        <f t="shared" si="40"/>
        <v>650.85913114958009</v>
      </c>
      <c r="V49" s="1">
        <f t="shared" si="41"/>
        <v>745.46786082046196</v>
      </c>
      <c r="W49" s="7">
        <f t="shared" si="27"/>
        <v>-4.3733895179066673E-3</v>
      </c>
      <c r="X49" s="7">
        <f t="shared" si="44"/>
        <v>1.5744193343297352E-2</v>
      </c>
      <c r="Y49" s="7">
        <f t="shared" si="45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9"/>
        <v>2.3691541875089199</v>
      </c>
      <c r="AD49" s="8">
        <f t="shared" si="42"/>
        <v>2.8505990233612173</v>
      </c>
      <c r="AE49" s="8">
        <f t="shared" si="43"/>
        <v>2.1840804821604887</v>
      </c>
      <c r="AF49" s="7">
        <f t="shared" si="28"/>
        <v>3.57521128768723E-3</v>
      </c>
      <c r="AG49" s="7">
        <f t="shared" si="46"/>
        <v>4.5725922286310894E-2</v>
      </c>
      <c r="AH49" s="7">
        <f t="shared" si="47"/>
        <v>2.3304183705267212E-2</v>
      </c>
      <c r="AI49" s="1">
        <f t="shared" si="29"/>
        <v>40238.42114830386</v>
      </c>
      <c r="AJ49" s="1">
        <f t="shared" si="30"/>
        <v>9201.6685065891706</v>
      </c>
      <c r="AK49" s="1">
        <f t="shared" si="31"/>
        <v>2573.1396162604592</v>
      </c>
      <c r="AL49" s="10">
        <f t="shared" si="50"/>
        <v>11.980870343275033</v>
      </c>
      <c r="AM49" s="10">
        <f t="shared" si="50"/>
        <v>2.1519778556381763</v>
      </c>
      <c r="AN49" s="10">
        <f t="shared" si="50"/>
        <v>0.67379501446955026</v>
      </c>
      <c r="AO49" s="7">
        <f t="shared" si="32"/>
        <v>1.8276539118654789E-2</v>
      </c>
      <c r="AP49" s="7">
        <f t="shared" si="21"/>
        <v>2.8144496824265453E-2</v>
      </c>
      <c r="AQ49" s="7">
        <f t="shared" si="21"/>
        <v>2.0372115051398465E-2</v>
      </c>
      <c r="AR49" s="1">
        <f t="shared" si="33"/>
        <v>25847.893402392863</v>
      </c>
      <c r="AS49" s="1">
        <f t="shared" si="34"/>
        <v>6762.1539786963049</v>
      </c>
      <c r="AT49" s="1">
        <f t="shared" si="35"/>
        <v>1878.8962978298321</v>
      </c>
      <c r="AU49" s="1">
        <f t="shared" si="36"/>
        <v>5169.578680478573</v>
      </c>
      <c r="AV49" s="1">
        <f t="shared" si="37"/>
        <v>1352.4307957392612</v>
      </c>
      <c r="AW49" s="1">
        <f t="shared" si="38"/>
        <v>375.77925956596641</v>
      </c>
      <c r="AX49">
        <v>0</v>
      </c>
      <c r="AY49">
        <v>0</v>
      </c>
      <c r="AZ49">
        <v>0</v>
      </c>
      <c r="BA49">
        <f t="shared" si="22"/>
        <v>0</v>
      </c>
      <c r="BB49">
        <f t="shared" si="23"/>
        <v>0</v>
      </c>
      <c r="BC49">
        <f t="shared" si="10"/>
        <v>0</v>
      </c>
      <c r="BD49">
        <f t="shared" si="10"/>
        <v>0</v>
      </c>
      <c r="BE49">
        <f t="shared" si="24"/>
        <v>0</v>
      </c>
      <c r="BF49">
        <f t="shared" si="11"/>
        <v>0</v>
      </c>
      <c r="BG49">
        <f t="shared" si="11"/>
        <v>0</v>
      </c>
      <c r="BH49">
        <f t="shared" si="49"/>
        <v>0</v>
      </c>
      <c r="BI49">
        <f t="shared" si="49"/>
        <v>0</v>
      </c>
      <c r="BJ49">
        <f t="shared" si="49"/>
        <v>0</v>
      </c>
      <c r="BK49" s="7">
        <f t="shared" si="39"/>
        <v>2.36075129319957E-2</v>
      </c>
      <c r="BL49" s="7"/>
      <c r="BM49" s="7"/>
      <c r="BN49" s="8">
        <f>MAX(BN$3*climate!$I159+BN$4*climate!$I159^2+BN$5*climate!$I159^6,-99)</f>
        <v>3.1782529916388258</v>
      </c>
      <c r="BO49" s="8">
        <f>MAX(BO$3*climate!$I159+BO$4*climate!$I159^2+BO$5*climate!$I159^6,-99)</f>
        <v>1.7500424831518797</v>
      </c>
      <c r="BP49" s="8">
        <f>MAX(BP$3*climate!$I159+BP$4*climate!$I159^2+BP$5*climate!$I159^6,-99)</f>
        <v>0.76290963127154765</v>
      </c>
      <c r="BQ49" s="8"/>
      <c r="BR49" s="8"/>
      <c r="BS49" s="8"/>
      <c r="BT49" s="8"/>
      <c r="BU49" s="8"/>
      <c r="BV49" s="8"/>
      <c r="BW49" s="8">
        <f>MAX(BW$3*climate!$I159+BW$4*climate!$I159^2+BW$5*climate!$I159^6,-99)</f>
        <v>0.33485762780551159</v>
      </c>
      <c r="BX49" s="8">
        <f>MAX(BX$3*climate!$I159+BX$4*climate!$I159^2+BX$5*climate!$I159^6,-99)</f>
        <v>0.15300338427228929</v>
      </c>
      <c r="BY49" s="8">
        <f>MAX(BY$3*climate!$I159+BY$4*climate!$I159^2+BY$5*climate!$I159^6,-99)</f>
        <v>3.7504383453774777E-2</v>
      </c>
    </row>
    <row r="50" spans="1:77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25"/>
        <v>5.7154259211955605E-3</v>
      </c>
      <c r="F50" s="7">
        <f t="shared" si="13"/>
        <v>8.1920930794385782E-3</v>
      </c>
      <c r="G50" s="7">
        <f t="shared" si="14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5"/>
        <v>32486.275199044536</v>
      </c>
      <c r="L50" s="1">
        <f t="shared" si="6"/>
        <v>2385.6465102966781</v>
      </c>
      <c r="M50" s="1">
        <f t="shared" si="7"/>
        <v>751.99602908906718</v>
      </c>
      <c r="N50" s="7">
        <f t="shared" si="26"/>
        <v>2.3345824611354482E-2</v>
      </c>
      <c r="O50" s="7">
        <f t="shared" si="16"/>
        <v>6.9793483828880509E-2</v>
      </c>
      <c r="P50" s="7">
        <f t="shared" si="17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8"/>
        <v>155.92887982857243</v>
      </c>
      <c r="U50" s="1">
        <f t="shared" si="40"/>
        <v>659.2426856397459</v>
      </c>
      <c r="V50" s="1">
        <f t="shared" si="41"/>
        <v>740.04755533355137</v>
      </c>
      <c r="W50" s="7">
        <f t="shared" si="27"/>
        <v>-1.0802331397296472E-2</v>
      </c>
      <c r="X50" s="7">
        <f t="shared" si="44"/>
        <v>1.2880751131751689E-2</v>
      </c>
      <c r="Y50" s="7">
        <f t="shared" si="45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9"/>
        <v>2.3563375646650235</v>
      </c>
      <c r="AD50" s="8">
        <f t="shared" si="42"/>
        <v>2.8460274542755997</v>
      </c>
      <c r="AE50" s="8">
        <f t="shared" si="43"/>
        <v>2.2028024729330009</v>
      </c>
      <c r="AF50" s="7">
        <f t="shared" si="28"/>
        <v>-5.4097884010548825E-3</v>
      </c>
      <c r="AG50" s="7">
        <f t="shared" si="46"/>
        <v>-1.6037222521135819E-3</v>
      </c>
      <c r="AH50" s="7">
        <f t="shared" si="47"/>
        <v>8.5720242113020984E-3</v>
      </c>
      <c r="AI50" s="1">
        <f t="shared" si="29"/>
        <v>41384.157713952052</v>
      </c>
      <c r="AJ50" s="1">
        <f t="shared" si="30"/>
        <v>9633.9324516695142</v>
      </c>
      <c r="AK50" s="1">
        <f t="shared" si="31"/>
        <v>2691.6049142003794</v>
      </c>
      <c r="AL50" s="10">
        <f t="shared" si="50"/>
        <v>12.19983918877943</v>
      </c>
      <c r="AM50" s="10">
        <f t="shared" si="50"/>
        <v>2.2125441895620748</v>
      </c>
      <c r="AN50" s="10">
        <f t="shared" si="50"/>
        <v>0.68752164402538263</v>
      </c>
      <c r="AO50" s="7">
        <f t="shared" si="32"/>
        <v>1.8276539118654789E-2</v>
      </c>
      <c r="AP50" s="7">
        <f t="shared" si="21"/>
        <v>2.8144496824265453E-2</v>
      </c>
      <c r="AQ50" s="7">
        <f t="shared" si="21"/>
        <v>2.0372115051398465E-2</v>
      </c>
      <c r="AR50" s="1">
        <f t="shared" si="33"/>
        <v>26589.466202863925</v>
      </c>
      <c r="AS50" s="1">
        <f t="shared" si="34"/>
        <v>7062.5452492997865</v>
      </c>
      <c r="AT50" s="1">
        <f t="shared" si="35"/>
        <v>1961.3658176988572</v>
      </c>
      <c r="AU50" s="1">
        <f t="shared" si="36"/>
        <v>5317.8932405727855</v>
      </c>
      <c r="AV50" s="1">
        <f t="shared" si="37"/>
        <v>1412.5090498599575</v>
      </c>
      <c r="AW50" s="1">
        <f t="shared" si="38"/>
        <v>392.27316353977147</v>
      </c>
      <c r="AX50">
        <v>0</v>
      </c>
      <c r="AY50">
        <v>0</v>
      </c>
      <c r="AZ50">
        <v>0</v>
      </c>
      <c r="BA50">
        <f t="shared" si="22"/>
        <v>0</v>
      </c>
      <c r="BB50">
        <f t="shared" si="23"/>
        <v>0</v>
      </c>
      <c r="BC50">
        <f t="shared" si="10"/>
        <v>0</v>
      </c>
      <c r="BD50">
        <f t="shared" si="10"/>
        <v>0</v>
      </c>
      <c r="BE50">
        <f t="shared" si="24"/>
        <v>0</v>
      </c>
      <c r="BF50">
        <f t="shared" si="11"/>
        <v>0</v>
      </c>
      <c r="BG50">
        <f t="shared" si="11"/>
        <v>0</v>
      </c>
      <c r="BH50">
        <f t="shared" si="49"/>
        <v>0</v>
      </c>
      <c r="BI50">
        <f t="shared" si="49"/>
        <v>0</v>
      </c>
      <c r="BJ50">
        <f t="shared" si="49"/>
        <v>0</v>
      </c>
      <c r="BK50" s="7">
        <f t="shared" si="39"/>
        <v>3.7654994250054807E-2</v>
      </c>
      <c r="BL50" s="7"/>
      <c r="BM50" s="7"/>
      <c r="BN50" s="8">
        <f>MAX(BN$3*climate!$I160+BN$4*climate!$I160^2+BN$5*climate!$I160^6,-99)</f>
        <v>3.2212344961691133</v>
      </c>
      <c r="BO50" s="8">
        <f>MAX(BO$3*climate!$I160+BO$4*climate!$I160^2+BO$5*climate!$I160^6,-99)</f>
        <v>1.7670634570761838</v>
      </c>
      <c r="BP50" s="8">
        <f>MAX(BP$3*climate!$I160+BP$4*climate!$I160^2+BP$5*climate!$I160^6,-99)</f>
        <v>0.76239648944835314</v>
      </c>
      <c r="BQ50" s="8"/>
      <c r="BR50" s="8"/>
      <c r="BS50" s="8"/>
      <c r="BT50" s="8"/>
      <c r="BU50" s="8"/>
      <c r="BV50" s="8"/>
      <c r="BW50" s="8">
        <f>MAX(BW$3*climate!$I160+BW$4*climate!$I160^2+BW$5*climate!$I160^6,-99)</f>
        <v>0.35129137940983374</v>
      </c>
      <c r="BX50" s="8">
        <f>MAX(BX$3*climate!$I160+BX$4*climate!$I160^2+BX$5*climate!$I160^6,-99)</f>
        <v>0.16038349295796436</v>
      </c>
      <c r="BY50" s="8">
        <f>MAX(BY$3*climate!$I160+BY$4*climate!$I160^2+BY$5*climate!$I160^6,-99)</f>
        <v>3.913435421370972E-2</v>
      </c>
    </row>
    <row r="51" spans="1:77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25"/>
        <v>5.5451977384386453E-3</v>
      </c>
      <c r="F51" s="7">
        <f t="shared" si="13"/>
        <v>8.2128220658019835E-3</v>
      </c>
      <c r="G51" s="7">
        <f t="shared" si="14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5"/>
        <v>33060.811064840891</v>
      </c>
      <c r="L51" s="1">
        <f t="shared" si="6"/>
        <v>2539.313096057966</v>
      </c>
      <c r="M51" s="1">
        <f t="shared" si="7"/>
        <v>788.93336375356046</v>
      </c>
      <c r="N51" s="7">
        <f t="shared" si="26"/>
        <v>1.7685495252261374E-2</v>
      </c>
      <c r="O51" s="7">
        <f t="shared" si="16"/>
        <v>6.4412973631277071E-2</v>
      </c>
      <c r="P51" s="7">
        <f t="shared" si="17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8"/>
        <v>153.02376199191656</v>
      </c>
      <c r="U51" s="1">
        <f t="shared" si="40"/>
        <v>646.21647871792322</v>
      </c>
      <c r="V51" s="1">
        <f t="shared" si="41"/>
        <v>715.40687160768516</v>
      </c>
      <c r="W51" s="7">
        <f t="shared" si="27"/>
        <v>-1.8631044100680727E-2</v>
      </c>
      <c r="X51" s="7">
        <f t="shared" si="44"/>
        <v>-1.9759349941337212E-2</v>
      </c>
      <c r="Y51" s="7">
        <f t="shared" si="45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9"/>
        <v>2.3432536955324719</v>
      </c>
      <c r="AD51" s="8">
        <f t="shared" si="42"/>
        <v>2.8628978785670416</v>
      </c>
      <c r="AE51" s="8">
        <f t="shared" si="43"/>
        <v>2.2281980989767489</v>
      </c>
      <c r="AF51" s="7">
        <f t="shared" si="28"/>
        <v>-5.552629355298544E-3</v>
      </c>
      <c r="AG51" s="7">
        <f t="shared" si="46"/>
        <v>5.92770961014355E-3</v>
      </c>
      <c r="AH51" s="7">
        <f t="shared" si="47"/>
        <v>1.1528780431199648E-2</v>
      </c>
      <c r="AI51" s="1">
        <f t="shared" si="29"/>
        <v>42563.635183129634</v>
      </c>
      <c r="AJ51" s="1">
        <f t="shared" si="30"/>
        <v>10083.048256362519</v>
      </c>
      <c r="AK51" s="1">
        <f t="shared" si="31"/>
        <v>2814.7175863201128</v>
      </c>
      <c r="AL51" s="10">
        <f t="shared" si="50"/>
        <v>12.422810026954455</v>
      </c>
      <c r="AM51" s="10">
        <f t="shared" si="50"/>
        <v>2.2748151324787518</v>
      </c>
      <c r="AN51" s="10">
        <f t="shared" si="50"/>
        <v>0.70152791405779436</v>
      </c>
      <c r="AO51" s="7">
        <f t="shared" si="32"/>
        <v>1.8276539118654789E-2</v>
      </c>
      <c r="AP51" s="7">
        <f t="shared" si="21"/>
        <v>2.8144496824265453E-2</v>
      </c>
      <c r="AQ51" s="7">
        <f t="shared" si="21"/>
        <v>2.0372115051398465E-2</v>
      </c>
      <c r="AR51" s="1">
        <f t="shared" si="33"/>
        <v>27348.754446377297</v>
      </c>
      <c r="AS51" s="1">
        <f t="shared" si="34"/>
        <v>7375.8966264919882</v>
      </c>
      <c r="AT51" s="1">
        <f t="shared" si="35"/>
        <v>2046.7238136241738</v>
      </c>
      <c r="AU51" s="1">
        <f t="shared" si="36"/>
        <v>5469.7508892754595</v>
      </c>
      <c r="AV51" s="1">
        <f t="shared" si="37"/>
        <v>1475.1793252983978</v>
      </c>
      <c r="AW51" s="1">
        <f t="shared" si="38"/>
        <v>409.34476272483477</v>
      </c>
      <c r="AX51">
        <v>0</v>
      </c>
      <c r="AY51">
        <v>0</v>
      </c>
      <c r="AZ51">
        <v>0</v>
      </c>
      <c r="BA51">
        <f t="shared" si="22"/>
        <v>0</v>
      </c>
      <c r="BB51">
        <f t="shared" si="23"/>
        <v>0</v>
      </c>
      <c r="BC51">
        <f t="shared" si="10"/>
        <v>0</v>
      </c>
      <c r="BD51">
        <f t="shared" si="10"/>
        <v>0</v>
      </c>
      <c r="BE51">
        <f t="shared" si="24"/>
        <v>0</v>
      </c>
      <c r="BF51">
        <f t="shared" si="11"/>
        <v>0</v>
      </c>
      <c r="BG51">
        <f t="shared" si="11"/>
        <v>0</v>
      </c>
      <c r="BH51">
        <f t="shared" si="49"/>
        <v>0</v>
      </c>
      <c r="BI51">
        <f t="shared" si="49"/>
        <v>0</v>
      </c>
      <c r="BJ51">
        <f t="shared" si="49"/>
        <v>0</v>
      </c>
      <c r="BK51" s="7">
        <f t="shared" si="39"/>
        <v>3.2471606299092404E-2</v>
      </c>
      <c r="BL51" s="7"/>
      <c r="BM51" s="7"/>
      <c r="BN51" s="8">
        <f>MAX(BN$3*climate!$I161+BN$4*climate!$I161^2+BN$5*climate!$I161^6,-99)</f>
        <v>3.2632122150072727</v>
      </c>
      <c r="BO51" s="8">
        <f>MAX(BO$3*climate!$I161+BO$4*climate!$I161^2+BO$5*climate!$I161^6,-99)</f>
        <v>1.7830893868938422</v>
      </c>
      <c r="BP51" s="8">
        <f>MAX(BP$3*climate!$I161+BP$4*climate!$I161^2+BP$5*climate!$I161^6,-99)</f>
        <v>0.76092156441736369</v>
      </c>
      <c r="BQ51" s="8"/>
      <c r="BR51" s="8"/>
      <c r="BS51" s="8"/>
      <c r="BT51" s="8"/>
      <c r="BU51" s="8"/>
      <c r="BV51" s="8"/>
      <c r="BW51" s="8">
        <f>MAX(BW$3*climate!$I161+BW$4*climate!$I161^2+BW$5*climate!$I161^6,-99)</f>
        <v>0.36837608788261711</v>
      </c>
      <c r="BX51" s="8">
        <f>MAX(BX$3*climate!$I161+BX$4*climate!$I161^2+BX$5*climate!$I161^6,-99)</f>
        <v>0.16803557342361372</v>
      </c>
      <c r="BY51" s="8">
        <f>MAX(BY$3*climate!$I161+BY$4*climate!$I161^2+BY$5*climate!$I161^6,-99)</f>
        <v>4.0795596003777475E-2</v>
      </c>
    </row>
    <row r="52" spans="1:77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25"/>
        <v>5.6189487943716365E-3</v>
      </c>
      <c r="F52" s="7">
        <f t="shared" si="13"/>
        <v>8.1453534478015399E-3</v>
      </c>
      <c r="G52" s="7">
        <f t="shared" si="14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5"/>
        <v>33836.496629929155</v>
      </c>
      <c r="L52" s="1">
        <f t="shared" si="6"/>
        <v>2727.2146600917918</v>
      </c>
      <c r="M52" s="1">
        <f t="shared" si="7"/>
        <v>830.00500664143772</v>
      </c>
      <c r="N52" s="7">
        <f t="shared" si="26"/>
        <v>2.3462387645812433E-2</v>
      </c>
      <c r="O52" s="7">
        <f t="shared" si="16"/>
        <v>7.3997005066261501E-2</v>
      </c>
      <c r="P52" s="7">
        <f t="shared" si="17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8"/>
        <v>148.21095550926216</v>
      </c>
      <c r="U52" s="1">
        <f t="shared" si="40"/>
        <v>634.29732229691115</v>
      </c>
      <c r="V52" s="1">
        <f t="shared" si="41"/>
        <v>691.71563413523154</v>
      </c>
      <c r="W52" s="7">
        <f t="shared" si="27"/>
        <v>-3.1451366898878286E-2</v>
      </c>
      <c r="X52" s="7">
        <f t="shared" si="44"/>
        <v>-1.8444525655952559E-2</v>
      </c>
      <c r="Y52" s="7">
        <f t="shared" si="45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9"/>
        <v>2.3387955022900764</v>
      </c>
      <c r="AD52" s="8">
        <f t="shared" si="42"/>
        <v>2.8897620504912451</v>
      </c>
      <c r="AE52" s="8">
        <f t="shared" si="43"/>
        <v>2.2061797953892048</v>
      </c>
      <c r="AF52" s="7">
        <f t="shared" si="28"/>
        <v>-1.9025653308027968E-3</v>
      </c>
      <c r="AG52" s="7">
        <f t="shared" si="46"/>
        <v>9.3835592688515934E-3</v>
      </c>
      <c r="AH52" s="7">
        <f t="shared" si="47"/>
        <v>-9.8816633932393705E-3</v>
      </c>
      <c r="AI52" s="1">
        <f t="shared" si="29"/>
        <v>43777.022554092138</v>
      </c>
      <c r="AJ52" s="1">
        <f t="shared" si="30"/>
        <v>10549.922756024665</v>
      </c>
      <c r="AK52" s="1">
        <f t="shared" si="31"/>
        <v>2942.5905904129363</v>
      </c>
      <c r="AL52" s="10">
        <f t="shared" si="50"/>
        <v>12.649856000375705</v>
      </c>
      <c r="AM52" s="10">
        <f t="shared" si="50"/>
        <v>2.338838659750591</v>
      </c>
      <c r="AN52" s="10">
        <f t="shared" si="50"/>
        <v>0.71581952143474736</v>
      </c>
      <c r="AO52" s="7">
        <f t="shared" si="32"/>
        <v>1.8276539118654789E-2</v>
      </c>
      <c r="AP52" s="7">
        <f t="shared" si="21"/>
        <v>2.8144496824265453E-2</v>
      </c>
      <c r="AQ52" s="7">
        <f t="shared" si="21"/>
        <v>2.0372115051398465E-2</v>
      </c>
      <c r="AR52" s="1">
        <f t="shared" si="33"/>
        <v>28131.413203395106</v>
      </c>
      <c r="AS52" s="1">
        <f t="shared" si="34"/>
        <v>7702.2743843455082</v>
      </c>
      <c r="AT52" s="1">
        <f t="shared" si="35"/>
        <v>2135.4872367337161</v>
      </c>
      <c r="AU52" s="1">
        <f t="shared" si="36"/>
        <v>5626.2826406790218</v>
      </c>
      <c r="AV52" s="1">
        <f t="shared" si="37"/>
        <v>1540.4548768691018</v>
      </c>
      <c r="AW52" s="1">
        <f t="shared" si="38"/>
        <v>427.09744734674325</v>
      </c>
      <c r="AX52">
        <v>0</v>
      </c>
      <c r="AY52">
        <v>0</v>
      </c>
      <c r="AZ52">
        <v>0</v>
      </c>
      <c r="BA52">
        <f t="shared" si="22"/>
        <v>0</v>
      </c>
      <c r="BB52">
        <f t="shared" si="23"/>
        <v>0</v>
      </c>
      <c r="BC52">
        <f t="shared" si="10"/>
        <v>0</v>
      </c>
      <c r="BD52">
        <f t="shared" si="10"/>
        <v>0</v>
      </c>
      <c r="BE52">
        <f t="shared" si="24"/>
        <v>0</v>
      </c>
      <c r="BF52">
        <f t="shared" si="11"/>
        <v>0</v>
      </c>
      <c r="BG52">
        <f t="shared" si="11"/>
        <v>0</v>
      </c>
      <c r="BH52">
        <f t="shared" si="49"/>
        <v>0</v>
      </c>
      <c r="BI52">
        <f t="shared" si="49"/>
        <v>0</v>
      </c>
      <c r="BJ52">
        <f t="shared" si="49"/>
        <v>0</v>
      </c>
      <c r="BK52" s="7">
        <f t="shared" si="39"/>
        <v>3.9072529769330622E-2</v>
      </c>
      <c r="BL52" s="7"/>
      <c r="BM52" s="7"/>
      <c r="BN52" s="8">
        <f>MAX(BN$3*climate!$I162+BN$4*climate!$I162^2+BN$5*climate!$I162^6,-99)</f>
        <v>3.3041538672182194</v>
      </c>
      <c r="BO52" s="8">
        <f>MAX(BO$3*climate!$I162+BO$4*climate!$I162^2+BO$5*climate!$I162^6,-99)</f>
        <v>1.7980747081940476</v>
      </c>
      <c r="BP52" s="8">
        <f>MAX(BP$3*climate!$I162+BP$4*climate!$I162^2+BP$5*climate!$I162^6,-99)</f>
        <v>0.75843182070619042</v>
      </c>
      <c r="BQ52" s="8"/>
      <c r="BR52" s="8"/>
      <c r="BS52" s="8"/>
      <c r="BT52" s="8"/>
      <c r="BU52" s="8"/>
      <c r="BV52" s="8"/>
      <c r="BW52" s="8">
        <f>MAX(BW$3*climate!$I162+BW$4*climate!$I162^2+BW$5*climate!$I162^6,-99)</f>
        <v>0.38615068114150286</v>
      </c>
      <c r="BX52" s="8">
        <f>MAX(BX$3*climate!$I162+BX$4*climate!$I162^2+BX$5*climate!$I162^6,-99)</f>
        <v>0.1759733438253572</v>
      </c>
      <c r="BY52" s="8">
        <f>MAX(BY$3*climate!$I162+BY$4*climate!$I162^2+BY$5*climate!$I162^6,-99)</f>
        <v>4.2485815746066767E-2</v>
      </c>
    </row>
    <row r="53" spans="1:77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25"/>
        <v>5.9575399981963706E-3</v>
      </c>
      <c r="F53" s="7">
        <f t="shared" si="13"/>
        <v>8.1044756914163685E-3</v>
      </c>
      <c r="G53" s="7">
        <f t="shared" si="14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5"/>
        <v>34529.143084337426</v>
      </c>
      <c r="L53" s="1">
        <f t="shared" si="6"/>
        <v>2941.0349739504127</v>
      </c>
      <c r="M53" s="1">
        <f t="shared" si="7"/>
        <v>876.15305501203102</v>
      </c>
      <c r="N53" s="7">
        <f t="shared" si="26"/>
        <v>2.0470395087995197E-2</v>
      </c>
      <c r="O53" s="7">
        <f t="shared" si="16"/>
        <v>7.8402451038241505E-2</v>
      </c>
      <c r="P53" s="7">
        <f t="shared" si="17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8"/>
        <v>145.11508502616257</v>
      </c>
      <c r="U53" s="1">
        <f t="shared" si="40"/>
        <v>604.17834263666111</v>
      </c>
      <c r="V53" s="1">
        <f t="shared" si="41"/>
        <v>672.98973661232958</v>
      </c>
      <c r="W53" s="7">
        <f t="shared" si="27"/>
        <v>-2.088827018530437E-2</v>
      </c>
      <c r="X53" s="7">
        <f t="shared" si="44"/>
        <v>-4.7484008841758074E-2</v>
      </c>
      <c r="Y53" s="7">
        <f t="shared" si="45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9"/>
        <v>2.3365257523444609</v>
      </c>
      <c r="AD53" s="8">
        <f t="shared" si="42"/>
        <v>2.9121314785809065</v>
      </c>
      <c r="AE53" s="8">
        <f t="shared" si="43"/>
        <v>2.2542764742919856</v>
      </c>
      <c r="AF53" s="7">
        <f t="shared" si="28"/>
        <v>-9.7047815569728524E-4</v>
      </c>
      <c r="AG53" s="7">
        <f t="shared" si="46"/>
        <v>7.7409238888228593E-3</v>
      </c>
      <c r="AH53" s="7">
        <f t="shared" si="47"/>
        <v>2.1800888124938966E-2</v>
      </c>
      <c r="AI53" s="1">
        <f t="shared" si="29"/>
        <v>45025.602939361946</v>
      </c>
      <c r="AJ53" s="1">
        <f t="shared" si="30"/>
        <v>11035.385357291301</v>
      </c>
      <c r="AK53" s="1">
        <f t="shared" si="31"/>
        <v>3075.4289787183857</v>
      </c>
      <c r="AL53" s="10">
        <f t="shared" si="50"/>
        <v>12.881051588411921</v>
      </c>
      <c r="AM53" s="10">
        <f t="shared" si="50"/>
        <v>2.4046640969824109</v>
      </c>
      <c r="AN53" s="10">
        <f t="shared" si="50"/>
        <v>0.73040227908145305</v>
      </c>
      <c r="AO53" s="7">
        <f t="shared" si="32"/>
        <v>1.8276539118654789E-2</v>
      </c>
      <c r="AP53" s="7">
        <f t="shared" si="21"/>
        <v>2.8144496824265453E-2</v>
      </c>
      <c r="AQ53" s="7">
        <f t="shared" si="21"/>
        <v>2.0372115051398465E-2</v>
      </c>
      <c r="AR53" s="1">
        <f t="shared" si="33"/>
        <v>28944.34134179349</v>
      </c>
      <c r="AS53" s="1">
        <f t="shared" si="34"/>
        <v>8042.3916768257586</v>
      </c>
      <c r="AT53" s="1">
        <f t="shared" si="35"/>
        <v>2227.4778824056925</v>
      </c>
      <c r="AU53" s="1">
        <f t="shared" si="36"/>
        <v>5788.8682683586985</v>
      </c>
      <c r="AV53" s="1">
        <f t="shared" si="37"/>
        <v>1608.4783353651519</v>
      </c>
      <c r="AW53" s="1">
        <f t="shared" si="38"/>
        <v>445.49557648113853</v>
      </c>
      <c r="AX53">
        <v>0</v>
      </c>
      <c r="AY53">
        <v>0</v>
      </c>
      <c r="AZ53">
        <v>0</v>
      </c>
      <c r="BA53">
        <f t="shared" si="22"/>
        <v>0</v>
      </c>
      <c r="BB53">
        <f t="shared" si="23"/>
        <v>0</v>
      </c>
      <c r="BC53">
        <f t="shared" si="10"/>
        <v>0</v>
      </c>
      <c r="BD53">
        <f t="shared" si="10"/>
        <v>0</v>
      </c>
      <c r="BE53">
        <f t="shared" si="24"/>
        <v>0</v>
      </c>
      <c r="BF53">
        <f t="shared" si="11"/>
        <v>0</v>
      </c>
      <c r="BG53">
        <f t="shared" si="11"/>
        <v>0</v>
      </c>
      <c r="BH53">
        <f t="shared" si="49"/>
        <v>0</v>
      </c>
      <c r="BI53">
        <f t="shared" si="49"/>
        <v>0</v>
      </c>
      <c r="BJ53">
        <f t="shared" si="49"/>
        <v>0</v>
      </c>
      <c r="BK53" s="7">
        <f t="shared" si="39"/>
        <v>3.8181429255771615E-2</v>
      </c>
      <c r="BL53" s="7"/>
      <c r="BM53" s="7"/>
      <c r="BN53" s="8">
        <f>MAX(BN$3*climate!$I163+BN$4*climate!$I163^2+BN$5*climate!$I163^6,-99)</f>
        <v>3.3439948442247003</v>
      </c>
      <c r="BO53" s="8">
        <f>MAX(BO$3*climate!$I163+BO$4*climate!$I163^2+BO$5*climate!$I163^6,-99)</f>
        <v>1.8119580727808866</v>
      </c>
      <c r="BP53" s="8">
        <f>MAX(BP$3*climate!$I163+BP$4*climate!$I163^2+BP$5*climate!$I163^6,-99)</f>
        <v>0.75486974953087627</v>
      </c>
      <c r="BQ53" s="8"/>
      <c r="BR53" s="8"/>
      <c r="BS53" s="8"/>
      <c r="BT53" s="8"/>
      <c r="BU53" s="8"/>
      <c r="BV53" s="8"/>
      <c r="BW53" s="8">
        <f>MAX(BW$3*climate!$I163+BW$4*climate!$I163^2+BW$5*climate!$I163^6,-99)</f>
        <v>0.40464583009560312</v>
      </c>
      <c r="BX53" s="8">
        <f>MAX(BX$3*climate!$I163+BX$4*climate!$I163^2+BX$5*climate!$I163^6,-99)</f>
        <v>0.18420620204553567</v>
      </c>
      <c r="BY53" s="8">
        <f>MAX(BY$3*climate!$I163+BY$4*climate!$I163^2+BY$5*climate!$I163^6,-99)</f>
        <v>4.4200900375743424E-2</v>
      </c>
    </row>
    <row r="54" spans="1:77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25"/>
        <v>5.7120049793621952E-3</v>
      </c>
      <c r="F54" s="7">
        <f t="shared" si="13"/>
        <v>8.1531947903412672E-3</v>
      </c>
      <c r="G54" s="7">
        <f t="shared" si="14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5"/>
        <v>34368.629769177329</v>
      </c>
      <c r="L54" s="1">
        <f t="shared" si="6"/>
        <v>3066.8804643136655</v>
      </c>
      <c r="M54" s="1">
        <f t="shared" si="7"/>
        <v>901.79292408153231</v>
      </c>
      <c r="N54" s="7">
        <f t="shared" si="26"/>
        <v>-4.648633033494165E-3</v>
      </c>
      <c r="O54" s="7">
        <f t="shared" si="16"/>
        <v>4.2789525278652762E-2</v>
      </c>
      <c r="P54" s="7">
        <f t="shared" si="17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8"/>
        <v>142.84695667407644</v>
      </c>
      <c r="U54" s="1">
        <f t="shared" si="40"/>
        <v>604.67001308648867</v>
      </c>
      <c r="V54" s="1">
        <f t="shared" si="41"/>
        <v>665.92165165765812</v>
      </c>
      <c r="W54" s="7">
        <f t="shared" si="27"/>
        <v>-1.5629859236737653E-2</v>
      </c>
      <c r="X54" s="7">
        <f t="shared" si="44"/>
        <v>8.1378363825801436E-4</v>
      </c>
      <c r="Y54" s="7">
        <f t="shared" si="45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9"/>
        <v>2.3337186594678334</v>
      </c>
      <c r="AD54" s="8">
        <f t="shared" si="19"/>
        <v>2.8737358406172713</v>
      </c>
      <c r="AE54" s="8">
        <f t="shared" si="19"/>
        <v>2.3022859575808767</v>
      </c>
      <c r="AF54" s="7">
        <f t="shared" si="28"/>
        <v>-1.2013960786911859E-3</v>
      </c>
      <c r="AG54" s="7">
        <f t="shared" si="28"/>
        <v>-1.3184719936596201E-2</v>
      </c>
      <c r="AH54" s="7">
        <f t="shared" si="28"/>
        <v>2.1297069741176955E-2</v>
      </c>
      <c r="AI54" s="1">
        <f t="shared" si="29"/>
        <v>46311.91091378445</v>
      </c>
      <c r="AJ54" s="1">
        <f t="shared" si="30"/>
        <v>11540.325156927323</v>
      </c>
      <c r="AK54" s="1">
        <f t="shared" si="31"/>
        <v>3213.3816573276854</v>
      </c>
      <c r="AL54" s="10">
        <f t="shared" si="50"/>
        <v>13.116472631656942</v>
      </c>
      <c r="AM54" s="10">
        <f t="shared" si="50"/>
        <v>2.4723421580233573</v>
      </c>
      <c r="AN54" s="10">
        <f t="shared" si="50"/>
        <v>0.74528211834470404</v>
      </c>
      <c r="AO54" s="7">
        <f t="shared" si="32"/>
        <v>1.8276539118654789E-2</v>
      </c>
      <c r="AP54" s="7">
        <f t="shared" si="21"/>
        <v>2.8144496824265453E-2</v>
      </c>
      <c r="AQ54" s="7">
        <f t="shared" si="21"/>
        <v>2.0372115051398465E-2</v>
      </c>
      <c r="AR54" s="1">
        <f t="shared" si="33"/>
        <v>29775.217955394728</v>
      </c>
      <c r="AS54" s="1">
        <f t="shared" si="34"/>
        <v>8397.4361116789387</v>
      </c>
      <c r="AT54" s="1">
        <f t="shared" si="35"/>
        <v>2323.1975351356491</v>
      </c>
      <c r="AU54" s="1">
        <f t="shared" si="36"/>
        <v>5955.0435910789456</v>
      </c>
      <c r="AV54" s="1">
        <f t="shared" si="37"/>
        <v>1679.4872223357879</v>
      </c>
      <c r="AW54" s="1">
        <f t="shared" si="38"/>
        <v>464.63950702712987</v>
      </c>
      <c r="AX54">
        <v>0</v>
      </c>
      <c r="AY54">
        <v>0</v>
      </c>
      <c r="AZ54">
        <v>0</v>
      </c>
      <c r="BA54">
        <f t="shared" si="22"/>
        <v>0</v>
      </c>
      <c r="BB54">
        <f t="shared" si="23"/>
        <v>0</v>
      </c>
      <c r="BC54">
        <f t="shared" si="10"/>
        <v>0</v>
      </c>
      <c r="BD54">
        <f t="shared" si="10"/>
        <v>0</v>
      </c>
      <c r="BE54">
        <f t="shared" si="24"/>
        <v>0</v>
      </c>
      <c r="BF54">
        <f t="shared" si="11"/>
        <v>0</v>
      </c>
      <c r="BG54">
        <f t="shared" si="11"/>
        <v>0</v>
      </c>
      <c r="BH54">
        <f t="shared" si="49"/>
        <v>0</v>
      </c>
      <c r="BI54">
        <f t="shared" si="49"/>
        <v>0</v>
      </c>
      <c r="BJ54">
        <f t="shared" si="49"/>
        <v>0</v>
      </c>
      <c r="BK54" s="7">
        <f t="shared" si="39"/>
        <v>1.1488937189080506E-2</v>
      </c>
      <c r="BL54" s="7"/>
      <c r="BM54" s="7"/>
      <c r="BN54" s="8">
        <f>MAX(BN$3*climate!$I164+BN$4*climate!$I164^2+BN$5*climate!$I164^6,-99)</f>
        <v>3.3826335844190591</v>
      </c>
      <c r="BO54" s="8">
        <f>MAX(BO$3*climate!$I164+BO$4*climate!$I164^2+BO$5*climate!$I164^6,-99)</f>
        <v>1.824662787694429</v>
      </c>
      <c r="BP54" s="8">
        <f>MAX(BP$3*climate!$I164+BP$4*climate!$I164^2+BP$5*climate!$I164^6,-99)</f>
        <v>0.75017712443354112</v>
      </c>
      <c r="BQ54" s="8"/>
      <c r="BR54" s="8"/>
      <c r="BS54" s="8"/>
      <c r="BT54" s="8"/>
      <c r="BU54" s="8"/>
      <c r="BV54" s="8"/>
      <c r="BW54" s="8">
        <f>MAX(BW$3*climate!$I164+BW$4*climate!$I164^2+BW$5*climate!$I164^6,-99)</f>
        <v>0.42387809556731443</v>
      </c>
      <c r="BX54" s="8">
        <f>MAX(BX$3*climate!$I164+BX$4*climate!$I164^2+BX$5*climate!$I164^6,-99)</f>
        <v>0.19273660114907809</v>
      </c>
      <c r="BY54" s="8">
        <f>MAX(BY$3*climate!$I164+BY$4*climate!$I164^2+BY$5*climate!$I164^6,-99)</f>
        <v>4.5934342800133011E-2</v>
      </c>
    </row>
    <row r="55" spans="1:77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25"/>
        <v>5.0995244411160545E-3</v>
      </c>
      <c r="F55" s="7">
        <f t="shared" si="13"/>
        <v>8.1161002345619959E-3</v>
      </c>
      <c r="G55" s="7">
        <f t="shared" si="14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5"/>
        <v>32807.791445855299</v>
      </c>
      <c r="L55" s="1">
        <f t="shared" si="6"/>
        <v>3073.5748919458715</v>
      </c>
      <c r="M55" s="1">
        <f t="shared" si="7"/>
        <v>923.75956161901945</v>
      </c>
      <c r="N55" s="7">
        <f t="shared" si="26"/>
        <v>-4.541462181660294E-2</v>
      </c>
      <c r="O55" s="7">
        <f t="shared" si="16"/>
        <v>2.1828133538632777E-3</v>
      </c>
      <c r="P55" s="7">
        <f t="shared" si="17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8"/>
        <v>141.93819766837814</v>
      </c>
      <c r="U55" s="1">
        <f t="shared" si="18"/>
        <v>606.72180992229414</v>
      </c>
      <c r="V55" s="1">
        <f t="shared" si="18"/>
        <v>663.64450671499844</v>
      </c>
      <c r="W55" s="7">
        <f t="shared" si="27"/>
        <v>-6.3617666547265417E-3</v>
      </c>
      <c r="X55" s="7">
        <f t="shared" si="27"/>
        <v>3.3932505191256457E-3</v>
      </c>
      <c r="Y55" s="7">
        <f t="shared" si="27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51">Z55/Q55</f>
        <v>2.4758390162810966</v>
      </c>
      <c r="AD55" s="8">
        <f t="shared" si="51"/>
        <v>3.0803836210996969</v>
      </c>
      <c r="AE55" s="8">
        <f t="shared" si="51"/>
        <v>2.305694695142086</v>
      </c>
      <c r="AF55" s="7">
        <f t="shared" ref="AF55:AH66" si="52">AC55/AC54-1</f>
        <v>6.0898667556470443E-2</v>
      </c>
      <c r="AG55" s="7">
        <f t="shared" si="52"/>
        <v>7.1909107845499864E-2</v>
      </c>
      <c r="AH55" s="7">
        <f t="shared" si="52"/>
        <v>1.4805882605439802E-3</v>
      </c>
      <c r="AI55" s="1">
        <f t="shared" si="29"/>
        <v>47635.76341348495</v>
      </c>
      <c r="AJ55" s="1">
        <f t="shared" si="30"/>
        <v>12065.77986357038</v>
      </c>
      <c r="AK55" s="1">
        <f t="shared" si="31"/>
        <v>3356.6829986220464</v>
      </c>
      <c r="AL55" s="10">
        <f t="shared" ref="AL55:AN66" si="53">(1+AL$5)*AL54</f>
        <v>13.356196356808185</v>
      </c>
      <c r="AM55" s="10">
        <f t="shared" si="53"/>
        <v>2.5419249840383431</v>
      </c>
      <c r="AN55" s="10">
        <f t="shared" si="53"/>
        <v>0.76046509140537233</v>
      </c>
      <c r="AO55" s="7">
        <f t="shared" si="32"/>
        <v>1.8276539118654789E-2</v>
      </c>
      <c r="AP55" s="7">
        <f t="shared" si="21"/>
        <v>2.8144496824265453E-2</v>
      </c>
      <c r="AQ55" s="7">
        <f t="shared" si="21"/>
        <v>2.0372115051398465E-2</v>
      </c>
      <c r="AR55" s="1">
        <f t="shared" si="33"/>
        <v>30615.12427848711</v>
      </c>
      <c r="AS55" s="1">
        <f t="shared" si="34"/>
        <v>8767.5201899217082</v>
      </c>
      <c r="AT55" s="1">
        <f t="shared" si="35"/>
        <v>2422.8269808632976</v>
      </c>
      <c r="AU55" s="1">
        <f t="shared" si="36"/>
        <v>6123.024855697422</v>
      </c>
      <c r="AV55" s="1">
        <f t="shared" si="37"/>
        <v>1753.5040379843417</v>
      </c>
      <c r="AW55" s="1">
        <f t="shared" si="38"/>
        <v>484.56539617265958</v>
      </c>
      <c r="AX55">
        <v>0</v>
      </c>
      <c r="AY55">
        <v>0</v>
      </c>
      <c r="AZ55">
        <v>0</v>
      </c>
      <c r="BA55">
        <f t="shared" si="22"/>
        <v>0</v>
      </c>
      <c r="BB55">
        <f t="shared" si="23"/>
        <v>0</v>
      </c>
      <c r="BC55">
        <f t="shared" si="10"/>
        <v>0</v>
      </c>
      <c r="BD55">
        <f t="shared" si="10"/>
        <v>0</v>
      </c>
      <c r="BE55">
        <f t="shared" si="24"/>
        <v>0</v>
      </c>
      <c r="BF55">
        <f t="shared" si="11"/>
        <v>0</v>
      </c>
      <c r="BG55">
        <f t="shared" si="11"/>
        <v>0</v>
      </c>
      <c r="BH55">
        <f t="shared" si="49"/>
        <v>0</v>
      </c>
      <c r="BI55">
        <f t="shared" si="49"/>
        <v>0</v>
      </c>
      <c r="BJ55">
        <f t="shared" si="49"/>
        <v>0</v>
      </c>
      <c r="BK55" s="7">
        <f t="shared" si="39"/>
        <v>-2.7435325240572683E-2</v>
      </c>
      <c r="BL55" s="7"/>
      <c r="BM55" s="7"/>
      <c r="BN55" s="8">
        <f>MAX(BN$3*climate!$I165+BN$4*climate!$I165^2+BN$5*climate!$I165^6,-99)</f>
        <v>3.4199702264716842</v>
      </c>
      <c r="BO55" s="8">
        <f>MAX(BO$3*climate!$I165+BO$4*climate!$I165^2+BO$5*climate!$I165^6,-99)</f>
        <v>1.8361114156705867</v>
      </c>
      <c r="BP55" s="8">
        <f>MAX(BP$3*climate!$I165+BP$4*climate!$I165^2+BP$5*climate!$I165^6,-99)</f>
        <v>0.7442933884484475</v>
      </c>
      <c r="BQ55" s="8"/>
      <c r="BR55" s="8"/>
      <c r="BS55" s="8"/>
      <c r="BT55" s="8"/>
      <c r="BU55" s="8"/>
      <c r="BV55" s="8"/>
      <c r="BW55" s="8">
        <f>MAX(BW$3*climate!$I165+BW$4*climate!$I165^2+BW$5*climate!$I165^6,-99)</f>
        <v>0.44386576138371298</v>
      </c>
      <c r="BX55" s="8">
        <f>MAX(BX$3*climate!$I165+BX$4*climate!$I165^2+BX$5*climate!$I165^6,-99)</f>
        <v>0.20156705415885867</v>
      </c>
      <c r="BY55" s="8">
        <f>MAX(BY$3*climate!$I165+BY$4*climate!$I165^2+BY$5*climate!$I165^6,-99)</f>
        <v>4.7678639644260321E-2</v>
      </c>
    </row>
    <row r="56" spans="1:77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25"/>
        <v>4.1079767039275961E-3</v>
      </c>
      <c r="F56" s="7">
        <f t="shared" si="13"/>
        <v>8.0929895690897702E-3</v>
      </c>
      <c r="G56" s="7">
        <f t="shared" si="14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5"/>
        <v>33497.908311059691</v>
      </c>
      <c r="L56" s="1">
        <f t="shared" si="6"/>
        <v>3170.2815815066274</v>
      </c>
      <c r="M56" s="1">
        <f t="shared" si="7"/>
        <v>954.21065377864261</v>
      </c>
      <c r="N56" s="7">
        <f t="shared" si="26"/>
        <v>2.1035151553658649E-2</v>
      </c>
      <c r="O56" s="7">
        <f t="shared" si="16"/>
        <v>3.1463911881298268E-2</v>
      </c>
      <c r="P56" s="7">
        <f t="shared" si="17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18"/>
        <v>140.66722313574505</v>
      </c>
      <c r="U56" s="1">
        <f t="shared" si="18"/>
        <v>615.21724651535021</v>
      </c>
      <c r="V56" s="1">
        <f t="shared" si="18"/>
        <v>791.08046456154489</v>
      </c>
      <c r="W56" s="7">
        <f t="shared" si="27"/>
        <v>-8.9544220901167648E-3</v>
      </c>
      <c r="X56" s="7">
        <f t="shared" si="27"/>
        <v>1.4002194175521954E-2</v>
      </c>
      <c r="Y56" s="7">
        <f t="shared" si="27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51"/>
        <v>2.4463035987884711</v>
      </c>
      <c r="AD56" s="8">
        <f t="shared" si="51"/>
        <v>3.132886618946694</v>
      </c>
      <c r="AE56" s="8">
        <f t="shared" si="51"/>
        <v>2.0331549202488874</v>
      </c>
      <c r="AF56" s="7">
        <f t="shared" si="52"/>
        <v>-1.1929457972994495E-2</v>
      </c>
      <c r="AG56" s="7">
        <f t="shared" si="52"/>
        <v>1.7044304964929591E-2</v>
      </c>
      <c r="AH56" s="7">
        <f t="shared" si="52"/>
        <v>-0.11820288933631073</v>
      </c>
      <c r="AI56" s="1">
        <f t="shared" si="29"/>
        <v>48995.21192783388</v>
      </c>
      <c r="AJ56" s="1">
        <f t="shared" si="30"/>
        <v>12612.705915197685</v>
      </c>
      <c r="AK56" s="1">
        <f t="shared" si="31"/>
        <v>3505.5800949325012</v>
      </c>
      <c r="AL56" s="10">
        <f t="shared" si="53"/>
        <v>13.600301401999825</v>
      </c>
      <c r="AM56" s="10">
        <f t="shared" si="53"/>
        <v>2.6134661836791313</v>
      </c>
      <c r="AN56" s="10">
        <f t="shared" si="53"/>
        <v>0.7759573737400548</v>
      </c>
      <c r="AO56" s="7">
        <f t="shared" si="32"/>
        <v>1.8276539118654789E-2</v>
      </c>
      <c r="AP56" s="7">
        <f t="shared" si="21"/>
        <v>2.8144496824265453E-2</v>
      </c>
      <c r="AQ56" s="7">
        <f t="shared" si="21"/>
        <v>2.0372115051398465E-2</v>
      </c>
      <c r="AR56" s="1">
        <f t="shared" si="33"/>
        <v>31453.588482753064</v>
      </c>
      <c r="AS56" s="1">
        <f t="shared" si="34"/>
        <v>9153.3902788433807</v>
      </c>
      <c r="AT56" s="1">
        <f t="shared" si="35"/>
        <v>2526.6446592146908</v>
      </c>
      <c r="AU56" s="1">
        <f t="shared" si="36"/>
        <v>6290.7176965506133</v>
      </c>
      <c r="AV56" s="1">
        <f t="shared" si="37"/>
        <v>1830.6780557686761</v>
      </c>
      <c r="AW56" s="1">
        <f t="shared" si="38"/>
        <v>505.32893184293818</v>
      </c>
      <c r="AX56">
        <v>0</v>
      </c>
      <c r="AY56">
        <v>0</v>
      </c>
      <c r="AZ56">
        <v>0</v>
      </c>
      <c r="BA56">
        <f t="shared" si="22"/>
        <v>0</v>
      </c>
      <c r="BB56">
        <f t="shared" si="23"/>
        <v>0</v>
      </c>
      <c r="BC56">
        <f t="shared" si="10"/>
        <v>0</v>
      </c>
      <c r="BD56">
        <f t="shared" si="10"/>
        <v>0</v>
      </c>
      <c r="BE56">
        <f t="shared" si="24"/>
        <v>0</v>
      </c>
      <c r="BF56">
        <f t="shared" si="11"/>
        <v>0</v>
      </c>
      <c r="BG56">
        <f t="shared" si="11"/>
        <v>0</v>
      </c>
      <c r="BH56">
        <f t="shared" si="49"/>
        <v>0</v>
      </c>
      <c r="BI56">
        <f t="shared" si="49"/>
        <v>0</v>
      </c>
      <c r="BJ56">
        <f t="shared" si="49"/>
        <v>0</v>
      </c>
      <c r="BK56" s="7">
        <f t="shared" si="39"/>
        <v>2.9263695925866751E-2</v>
      </c>
      <c r="BL56" s="7"/>
      <c r="BM56" s="7"/>
      <c r="BN56" s="8">
        <f>MAX(BN$3*climate!$I166+BN$4*climate!$I166^2+BN$5*climate!$I166^6,-99)</f>
        <v>3.4559640817279895</v>
      </c>
      <c r="BO56" s="8">
        <f>MAX(BO$3*climate!$I166+BO$4*climate!$I166^2+BO$5*climate!$I166^6,-99)</f>
        <v>1.8462405274089597</v>
      </c>
      <c r="BP56" s="8">
        <f>MAX(BP$3*climate!$I166+BP$4*climate!$I166^2+BP$5*climate!$I166^6,-99)</f>
        <v>0.73714191916880289</v>
      </c>
      <c r="BQ56" s="8"/>
      <c r="BR56" s="8"/>
      <c r="BS56" s="8"/>
      <c r="BT56" s="8"/>
      <c r="BU56" s="8"/>
      <c r="BV56" s="8"/>
      <c r="BW56" s="8">
        <f>MAX(BW$3*climate!$I166+BW$4*climate!$I166^2+BW$5*climate!$I166^6,-99)</f>
        <v>0.46466425296303199</v>
      </c>
      <c r="BX56" s="8">
        <f>MAX(BX$3*climate!$I166+BX$4*climate!$I166^2+BX$5*climate!$I166^6,-99)</f>
        <v>0.21071556401884892</v>
      </c>
      <c r="BY56" s="8">
        <f>MAX(BY$3*climate!$I166+BY$4*climate!$I166^2+BY$5*climate!$I166^6,-99)</f>
        <v>4.9428026060085131E-2</v>
      </c>
    </row>
    <row r="57" spans="1:77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54">B57/B56-1</f>
        <v>7.5734870705215229E-3</v>
      </c>
      <c r="F57" s="7">
        <f t="shared" ref="F57:F66" si="55">C57/C56-1</f>
        <v>1.2012381170861675E-2</v>
      </c>
      <c r="G57" s="7">
        <f t="shared" ref="G57:G66" si="56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57">H57/B57*1000</f>
        <v>34294.921185434549</v>
      </c>
      <c r="L57" s="1">
        <f t="shared" ref="L57:L120" si="58">I57/C57*1000</f>
        <v>3391.0568062236516</v>
      </c>
      <c r="M57" s="1">
        <f t="shared" ref="M57:M120" si="59">J57/D57*1000</f>
        <v>981.26433804798614</v>
      </c>
      <c r="N57" s="7">
        <f t="shared" ref="N57:N66" si="60">K57/K56-1</f>
        <v>2.3792914679144683E-2</v>
      </c>
      <c r="O57" s="7">
        <f t="shared" ref="O57:O66" si="61">L57/L56-1</f>
        <v>6.9638995477526056E-2</v>
      </c>
      <c r="P57" s="7">
        <f t="shared" si="17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62">Q57/H57*1000</f>
        <v>136.92416619699827</v>
      </c>
      <c r="U57" s="1">
        <f t="shared" si="62"/>
        <v>599.24152314040941</v>
      </c>
      <c r="V57" s="1">
        <f t="shared" si="62"/>
        <v>705.4578069185236</v>
      </c>
      <c r="W57" s="7">
        <f t="shared" ref="W57:Y66" si="63">T57/T56-1</f>
        <v>-2.6609304252311117E-2</v>
      </c>
      <c r="X57" s="7">
        <f t="shared" si="63"/>
        <v>-2.5967613010572821E-2</v>
      </c>
      <c r="Y57" s="7">
        <f t="shared" si="63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51"/>
        <v>2.4249668986694322</v>
      </c>
      <c r="AD57" s="8">
        <f t="shared" si="51"/>
        <v>3.1801866954926363</v>
      </c>
      <c r="AE57" s="8">
        <f t="shared" si="51"/>
        <v>2.2544493358718993</v>
      </c>
      <c r="AF57" s="7">
        <f t="shared" si="52"/>
        <v>-8.7220164045075377E-3</v>
      </c>
      <c r="AG57" s="7">
        <f t="shared" si="52"/>
        <v>1.5097921597253761E-2</v>
      </c>
      <c r="AH57" s="7">
        <f t="shared" si="52"/>
        <v>0.10884286948282429</v>
      </c>
      <c r="AI57" s="1">
        <f t="shared" ref="AI57:AI120" si="64">(1-$AI$5)*AI56+AU56</f>
        <v>50386.408431601107</v>
      </c>
      <c r="AJ57" s="1">
        <f t="shared" ref="AJ57:AJ120" si="65">(1-$AI$5)*AJ56+AV56</f>
        <v>13182.113379446593</v>
      </c>
      <c r="AK57" s="1">
        <f t="shared" ref="AK57:AK120" si="66">(1-$AI$5)*AK56+AW56</f>
        <v>3660.3510172821893</v>
      </c>
      <c r="AL57" s="10">
        <f t="shared" si="53"/>
        <v>13.84886784259897</v>
      </c>
      <c r="AM57" s="10">
        <f t="shared" si="53"/>
        <v>2.6870208743860138</v>
      </c>
      <c r="AN57" s="10">
        <f t="shared" si="53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6" si="67">AL57*AI57^$AR$5*B57^(1-$AR$5)</f>
        <v>32403.302534966024</v>
      </c>
      <c r="AS57" s="1">
        <f t="shared" ref="AS57:AS66" si="68">AM57*AJ57^$AR$5*C57^(1-$AR$5)</f>
        <v>9585.6187240369363</v>
      </c>
      <c r="AT57" s="1">
        <f t="shared" ref="AT57:AT66" si="69">AN57*AK57^$AR$5*D57^(1-$AR$5)</f>
        <v>2660.6976517752159</v>
      </c>
      <c r="AU57" s="1">
        <f t="shared" ref="AU57:AU120" si="70">$AU$5*AR57</f>
        <v>6480.6605069932048</v>
      </c>
      <c r="AV57" s="1">
        <f t="shared" ref="AV57:AV120" si="71">$AU$5*AS57</f>
        <v>1917.1237448073873</v>
      </c>
      <c r="AW57" s="1">
        <f t="shared" ref="AW57:AW120" si="72">$AU$5*AT57</f>
        <v>532.13953035504323</v>
      </c>
      <c r="AX57">
        <v>0</v>
      </c>
      <c r="AY57">
        <v>0</v>
      </c>
      <c r="AZ57">
        <v>0</v>
      </c>
      <c r="BA57">
        <f t="shared" si="22"/>
        <v>0</v>
      </c>
      <c r="BB57">
        <f t="shared" si="23"/>
        <v>0</v>
      </c>
      <c r="BC57">
        <f t="shared" si="10"/>
        <v>0</v>
      </c>
      <c r="BD57">
        <f t="shared" si="10"/>
        <v>0</v>
      </c>
      <c r="BE57">
        <f t="shared" si="24"/>
        <v>0</v>
      </c>
      <c r="BF57">
        <f t="shared" si="11"/>
        <v>0</v>
      </c>
      <c r="BG57">
        <f t="shared" si="11"/>
        <v>0</v>
      </c>
      <c r="BH57">
        <f t="shared" si="49"/>
        <v>0</v>
      </c>
      <c r="BI57">
        <f t="shared" si="49"/>
        <v>0</v>
      </c>
      <c r="BJ57">
        <f t="shared" si="49"/>
        <v>0</v>
      </c>
      <c r="BK57" s="7">
        <f t="shared" si="39"/>
        <v>4.1963540703887858E-2</v>
      </c>
      <c r="BL57" s="7"/>
      <c r="BM57" s="7"/>
      <c r="BN57" s="8">
        <f>MAX(BN$3*climate!$I167+BN$4*climate!$I167^2+BN$5*climate!$I167^6,-99)</f>
        <v>3.4905285731747497</v>
      </c>
      <c r="BO57" s="8">
        <f>MAX(BO$3*climate!$I167+BO$4*climate!$I167^2+BO$5*climate!$I167^6,-99)</f>
        <v>1.8549660179252414</v>
      </c>
      <c r="BP57" s="8">
        <f>MAX(BP$3*climate!$I167+BP$4*climate!$I167^2+BP$5*climate!$I167^6,-99)</f>
        <v>0.72864256212666723</v>
      </c>
      <c r="BQ57" s="8"/>
      <c r="BR57" s="8"/>
      <c r="BS57" s="8"/>
      <c r="BT57" s="8"/>
      <c r="BU57" s="8"/>
      <c r="BV57" s="8"/>
      <c r="BW57" s="8">
        <f>MAX(BW$3*climate!$I167+BW$4*climate!$I167^2+BW$5*climate!$I167^6,-99)</f>
        <v>0.48631375076047151</v>
      </c>
      <c r="BX57" s="8">
        <f>MAX(BX$3*climate!$I167+BX$4*climate!$I167^2+BX$5*climate!$I167^6,-99)</f>
        <v>0.22019222204027358</v>
      </c>
      <c r="BY57" s="8">
        <f>MAX(BY$3*climate!$I167+BY$4*climate!$I167^2+BY$5*climate!$I167^6,-99)</f>
        <v>5.1173483089835957E-2</v>
      </c>
    </row>
    <row r="58" spans="1:77">
      <c r="A58">
        <f t="shared" ref="A58:A121" si="73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54"/>
        <v>7.9210528677262637E-3</v>
      </c>
      <c r="F58" s="7">
        <f t="shared" si="55"/>
        <v>1.1815162620147035E-2</v>
      </c>
      <c r="G58" s="7">
        <f t="shared" si="56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57"/>
        <v>34963.565797807401</v>
      </c>
      <c r="L58" s="1">
        <f t="shared" si="58"/>
        <v>3650.4978822030721</v>
      </c>
      <c r="M58" s="1">
        <f t="shared" si="59"/>
        <v>1012.2178013716821</v>
      </c>
      <c r="N58" s="7">
        <f t="shared" si="60"/>
        <v>1.949689893606843E-2</v>
      </c>
      <c r="O58" s="7">
        <f t="shared" si="61"/>
        <v>7.6507440247908898E-2</v>
      </c>
      <c r="P58" s="7">
        <f t="shared" si="17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62"/>
        <v>134.23024159838738</v>
      </c>
      <c r="U58" s="1">
        <f t="shared" si="62"/>
        <v>577.39855406641743</v>
      </c>
      <c r="V58" s="1">
        <f t="shared" si="62"/>
        <v>633.86347391495644</v>
      </c>
      <c r="W58" s="7">
        <f t="shared" si="63"/>
        <v>-1.9674573696034314E-2</v>
      </c>
      <c r="X58" s="7">
        <f t="shared" si="63"/>
        <v>-3.6451027224416732E-2</v>
      </c>
      <c r="Y58" s="7">
        <f t="shared" si="63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51"/>
        <v>2.4380630641532255</v>
      </c>
      <c r="AD58" s="8">
        <f t="shared" si="51"/>
        <v>3.2212505818678583</v>
      </c>
      <c r="AE58" s="8">
        <f t="shared" si="51"/>
        <v>2.3023758654641462</v>
      </c>
      <c r="AF58" s="7">
        <f t="shared" si="52"/>
        <v>5.4005543296196112E-3</v>
      </c>
      <c r="AG58" s="7">
        <f t="shared" si="52"/>
        <v>1.2912413737666162E-2</v>
      </c>
      <c r="AH58" s="7">
        <f t="shared" si="52"/>
        <v>2.1258641225446517E-2</v>
      </c>
      <c r="AI58" s="1">
        <f t="shared" si="64"/>
        <v>51828.428095434203</v>
      </c>
      <c r="AJ58" s="1">
        <f t="shared" si="65"/>
        <v>13781.025786309323</v>
      </c>
      <c r="AK58" s="1">
        <f t="shared" si="66"/>
        <v>3826.4554459090141</v>
      </c>
      <c r="AL58" s="10">
        <f t="shared" si="53"/>
        <v>14.10197721747331</v>
      </c>
      <c r="AM58" s="10">
        <f t="shared" si="53"/>
        <v>2.7626457248519061</v>
      </c>
      <c r="AN58" s="10">
        <f t="shared" si="53"/>
        <v>0.80789519973841417</v>
      </c>
      <c r="AO58" s="7">
        <f t="shared" ref="AO58:AQ73" si="74">AO$5*AO57</f>
        <v>1.7912835990193561E-2</v>
      </c>
      <c r="AP58" s="7">
        <f t="shared" si="74"/>
        <v>2.758442133746257E-2</v>
      </c>
      <c r="AQ58" s="7">
        <f t="shared" si="74"/>
        <v>1.9966709961875637E-2</v>
      </c>
      <c r="AR58" s="1">
        <f t="shared" si="67"/>
        <v>33392.363060641597</v>
      </c>
      <c r="AS58" s="1">
        <f t="shared" si="68"/>
        <v>10037.245647008798</v>
      </c>
      <c r="AT58" s="1">
        <f t="shared" si="69"/>
        <v>2802.2707636536306</v>
      </c>
      <c r="AU58" s="1">
        <f t="shared" si="70"/>
        <v>6678.4726121283202</v>
      </c>
      <c r="AV58" s="1">
        <f t="shared" si="71"/>
        <v>2007.4491294017598</v>
      </c>
      <c r="AW58" s="1">
        <f t="shared" si="72"/>
        <v>560.45415273072615</v>
      </c>
      <c r="AX58">
        <v>0</v>
      </c>
      <c r="AY58">
        <v>0</v>
      </c>
      <c r="AZ58">
        <v>0</v>
      </c>
      <c r="BA58">
        <f t="shared" si="22"/>
        <v>0</v>
      </c>
      <c r="BB58">
        <f t="shared" si="23"/>
        <v>0</v>
      </c>
      <c r="BC58">
        <f t="shared" si="10"/>
        <v>0</v>
      </c>
      <c r="BD58">
        <f t="shared" si="10"/>
        <v>0</v>
      </c>
      <c r="BE58">
        <f t="shared" si="24"/>
        <v>0</v>
      </c>
      <c r="BF58">
        <f t="shared" si="11"/>
        <v>0</v>
      </c>
      <c r="BG58">
        <f t="shared" si="11"/>
        <v>0</v>
      </c>
      <c r="BH58">
        <f t="shared" si="49"/>
        <v>0</v>
      </c>
      <c r="BI58">
        <f t="shared" si="49"/>
        <v>0</v>
      </c>
      <c r="BJ58">
        <f t="shared" si="49"/>
        <v>0</v>
      </c>
      <c r="BK58" s="7">
        <f t="shared" si="39"/>
        <v>4.072249188291921E-2</v>
      </c>
      <c r="BL58" s="7"/>
      <c r="BM58" s="7"/>
      <c r="BN58" s="8">
        <f>MAX(BN$3*climate!$I168+BN$4*climate!$I168^2+BN$5*climate!$I168^6,-99)</f>
        <v>3.523551468101886</v>
      </c>
      <c r="BO58" s="8">
        <f>MAX(BO$3*climate!$I168+BO$4*climate!$I168^2+BO$5*climate!$I168^6,-99)</f>
        <v>1.8621914630896734</v>
      </c>
      <c r="BP58" s="8">
        <f>MAX(BP$3*climate!$I168+BP$4*climate!$I168^2+BP$5*climate!$I168^6,-99)</f>
        <v>0.71871195026568002</v>
      </c>
      <c r="BQ58" s="8"/>
      <c r="BR58" s="8"/>
      <c r="BS58" s="8"/>
      <c r="BT58" s="8"/>
      <c r="BU58" s="8"/>
      <c r="BV58" s="8"/>
      <c r="BW58" s="8">
        <f>MAX(BW$3*climate!$I168+BW$4*climate!$I168^2+BW$5*climate!$I168^6,-99)</f>
        <v>0.50884602907742038</v>
      </c>
      <c r="BX58" s="8">
        <f>MAX(BX$3*climate!$I168+BX$4*climate!$I168^2+BX$5*climate!$I168^6,-99)</f>
        <v>0.23000214592670831</v>
      </c>
      <c r="BY58" s="8">
        <f>MAX(BY$3*climate!$I168+BY$4*climate!$I168^2+BY$5*climate!$I168^6,-99)</f>
        <v>5.2903198228640078E-2</v>
      </c>
    </row>
    <row r="59" spans="1:77">
      <c r="A59">
        <f t="shared" si="73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54"/>
        <v>8.3783707858857692E-3</v>
      </c>
      <c r="F59" s="7">
        <f t="shared" si="55"/>
        <v>1.1783861381426952E-2</v>
      </c>
      <c r="G59" s="7">
        <f t="shared" si="56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57"/>
        <v>34814.414911272666</v>
      </c>
      <c r="L59" s="1">
        <f t="shared" si="58"/>
        <v>3823.5404379205511</v>
      </c>
      <c r="M59" s="1">
        <f t="shared" si="59"/>
        <v>1038.1908889811896</v>
      </c>
      <c r="N59" s="7">
        <f t="shared" si="60"/>
        <v>-4.2658946000321274E-3</v>
      </c>
      <c r="O59" s="7">
        <f t="shared" si="61"/>
        <v>4.7402453391658383E-2</v>
      </c>
      <c r="P59" s="7">
        <f t="shared" si="17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62"/>
        <v>132.80934324048002</v>
      </c>
      <c r="U59" s="1">
        <f t="shared" si="62"/>
        <v>562.7354482696453</v>
      </c>
      <c r="V59" s="1">
        <f t="shared" si="62"/>
        <v>609.53840126906937</v>
      </c>
      <c r="W59" s="7">
        <f t="shared" si="63"/>
        <v>-1.0585530808762456E-2</v>
      </c>
      <c r="X59" s="7">
        <f t="shared" si="63"/>
        <v>-2.5395120395617532E-2</v>
      </c>
      <c r="Y59" s="7">
        <f t="shared" si="63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51"/>
        <v>2.4053721522642828</v>
      </c>
      <c r="AD59" s="8">
        <f t="shared" si="51"/>
        <v>3.2199519967873358</v>
      </c>
      <c r="AE59" s="8">
        <f t="shared" si="51"/>
        <v>2.449887415095835</v>
      </c>
      <c r="AF59" s="7">
        <f t="shared" si="52"/>
        <v>-1.3408558773395307E-2</v>
      </c>
      <c r="AG59" s="7">
        <f t="shared" si="52"/>
        <v>-4.0313072439379649E-4</v>
      </c>
      <c r="AH59" s="7">
        <f t="shared" si="52"/>
        <v>6.4069273763843526E-2</v>
      </c>
      <c r="AI59" s="1">
        <f t="shared" si="64"/>
        <v>53324.057898019106</v>
      </c>
      <c r="AJ59" s="1">
        <f t="shared" si="65"/>
        <v>14410.372337080149</v>
      </c>
      <c r="AK59" s="1">
        <f t="shared" si="66"/>
        <v>4004.2640540488387</v>
      </c>
      <c r="AL59" s="10">
        <f t="shared" si="53"/>
        <v>14.35971255573884</v>
      </c>
      <c r="AM59" s="10">
        <f t="shared" si="53"/>
        <v>2.8403989986815712</v>
      </c>
      <c r="AN59" s="10">
        <f t="shared" si="53"/>
        <v>0.82435373369695764</v>
      </c>
      <c r="AO59" s="7">
        <f t="shared" si="74"/>
        <v>1.7733707630291626E-2</v>
      </c>
      <c r="AP59" s="7">
        <f t="shared" si="74"/>
        <v>2.7308577124087945E-2</v>
      </c>
      <c r="AQ59" s="7">
        <f t="shared" si="74"/>
        <v>1.9767042862256879E-2</v>
      </c>
      <c r="AR59" s="1">
        <f t="shared" si="67"/>
        <v>34425.696814948424</v>
      </c>
      <c r="AS59" s="1">
        <f t="shared" si="68"/>
        <v>10510.361119513449</v>
      </c>
      <c r="AT59" s="1">
        <f t="shared" si="69"/>
        <v>2951.2577545464665</v>
      </c>
      <c r="AU59" s="1">
        <f t="shared" si="70"/>
        <v>6885.1393629896847</v>
      </c>
      <c r="AV59" s="1">
        <f t="shared" si="71"/>
        <v>2102.07222390269</v>
      </c>
      <c r="AW59" s="1">
        <f t="shared" si="72"/>
        <v>590.25155090929331</v>
      </c>
      <c r="AX59">
        <v>0</v>
      </c>
      <c r="AY59">
        <v>0</v>
      </c>
      <c r="AZ59">
        <v>0</v>
      </c>
      <c r="BA59">
        <f t="shared" si="22"/>
        <v>0</v>
      </c>
      <c r="BB59">
        <f t="shared" si="23"/>
        <v>0</v>
      </c>
      <c r="BC59">
        <f t="shared" si="10"/>
        <v>0</v>
      </c>
      <c r="BD59">
        <f t="shared" si="10"/>
        <v>0</v>
      </c>
      <c r="BE59">
        <f t="shared" si="24"/>
        <v>0</v>
      </c>
      <c r="BF59">
        <f t="shared" si="11"/>
        <v>0</v>
      </c>
      <c r="BG59">
        <f t="shared" si="11"/>
        <v>0</v>
      </c>
      <c r="BH59">
        <f t="shared" si="49"/>
        <v>0</v>
      </c>
      <c r="BI59">
        <f t="shared" si="49"/>
        <v>0</v>
      </c>
      <c r="BJ59">
        <f t="shared" si="49"/>
        <v>0</v>
      </c>
      <c r="BK59" s="7">
        <f t="shared" si="39"/>
        <v>1.7814282564614814E-2</v>
      </c>
      <c r="BL59" s="7"/>
      <c r="BM59" s="7"/>
      <c r="BN59" s="8">
        <f>MAX(BN$3*climate!$I169+BN$4*climate!$I169^2+BN$5*climate!$I169^6,-99)</f>
        <v>3.5549238572998574</v>
      </c>
      <c r="BO59" s="8">
        <f>MAX(BO$3*climate!$I169+BO$4*climate!$I169^2+BO$5*climate!$I169^6,-99)</f>
        <v>1.8678149903428485</v>
      </c>
      <c r="BP59" s="8">
        <f>MAX(BP$3*climate!$I169+BP$4*climate!$I169^2+BP$5*climate!$I169^6,-99)</f>
        <v>0.7072556531095584</v>
      </c>
      <c r="BQ59" s="8"/>
      <c r="BR59" s="8"/>
      <c r="BS59" s="8"/>
      <c r="BT59" s="8"/>
      <c r="BU59" s="8"/>
      <c r="BV59" s="8"/>
      <c r="BW59" s="8">
        <f>MAX(BW$3*climate!$I169+BW$4*climate!$I169^2+BW$5*climate!$I169^6,-99)</f>
        <v>0.53230293640297388</v>
      </c>
      <c r="BX59" s="8">
        <f>MAX(BX$3*climate!$I169+BX$4*climate!$I169^2+BX$5*climate!$I169^6,-99)</f>
        <v>0.24015334536134386</v>
      </c>
      <c r="BY59" s="8">
        <f>MAX(BY$3*climate!$I169+BY$4*climate!$I169^2+BY$5*climate!$I169^6,-99)</f>
        <v>5.4603689377899618E-2</v>
      </c>
    </row>
    <row r="60" spans="1:77">
      <c r="A60">
        <f t="shared" si="73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54"/>
        <v>7.4186789870207548E-3</v>
      </c>
      <c r="F60" s="7">
        <f t="shared" si="55"/>
        <v>1.1769020255819163E-2</v>
      </c>
      <c r="G60" s="7">
        <f t="shared" si="56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57"/>
        <v>33451.089116232492</v>
      </c>
      <c r="L60" s="1">
        <f t="shared" si="58"/>
        <v>3897.8247009557608</v>
      </c>
      <c r="M60" s="1">
        <f t="shared" si="59"/>
        <v>1050.2601363286972</v>
      </c>
      <c r="N60" s="7">
        <f t="shared" si="60"/>
        <v>-3.9159807755342779E-2</v>
      </c>
      <c r="O60" s="7">
        <f t="shared" si="61"/>
        <v>1.9428135844591576E-2</v>
      </c>
      <c r="P60" s="7">
        <f t="shared" si="17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62"/>
        <v>131.63200041546261</v>
      </c>
      <c r="U60" s="1">
        <f t="shared" si="62"/>
        <v>559.00343856294467</v>
      </c>
      <c r="V60" s="1">
        <f t="shared" si="62"/>
        <v>728.61500946003434</v>
      </c>
      <c r="W60" s="7">
        <f t="shared" si="63"/>
        <v>-8.8649096237571889E-3</v>
      </c>
      <c r="X60" s="7">
        <f t="shared" si="63"/>
        <v>-6.6319079741220532E-3</v>
      </c>
      <c r="Y60" s="7">
        <f t="shared" si="63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51"/>
        <v>2.3671181823705361</v>
      </c>
      <c r="AD60" s="8">
        <f t="shared" si="51"/>
        <v>3.2266526985031208</v>
      </c>
      <c r="AE60" s="8">
        <f t="shared" si="51"/>
        <v>1.8382810524218924</v>
      </c>
      <c r="AF60" s="7">
        <f t="shared" si="52"/>
        <v>-1.5903555654677604E-2</v>
      </c>
      <c r="AG60" s="7">
        <f t="shared" si="52"/>
        <v>2.0809942888808663E-3</v>
      </c>
      <c r="AH60" s="7">
        <f t="shared" si="52"/>
        <v>-0.24964672209233651</v>
      </c>
      <c r="AI60" s="1">
        <f t="shared" si="64"/>
        <v>54876.791471206881</v>
      </c>
      <c r="AJ60" s="1">
        <f t="shared" si="65"/>
        <v>15071.407327274825</v>
      </c>
      <c r="AK60" s="1">
        <f t="shared" si="66"/>
        <v>4194.0891995532484</v>
      </c>
      <c r="AL60" s="10">
        <f t="shared" si="53"/>
        <v>14.622158403996439</v>
      </c>
      <c r="AM60" s="10">
        <f t="shared" si="53"/>
        <v>2.9203405992796116</v>
      </c>
      <c r="AN60" s="10">
        <f t="shared" si="53"/>
        <v>0.84114756280288194</v>
      </c>
      <c r="AO60" s="7">
        <f t="shared" si="74"/>
        <v>1.7556370553988711E-2</v>
      </c>
      <c r="AP60" s="7">
        <f t="shared" si="74"/>
        <v>2.7035491352847066E-2</v>
      </c>
      <c r="AQ60" s="7">
        <f t="shared" si="74"/>
        <v>1.9569372433634311E-2</v>
      </c>
      <c r="AR60" s="1">
        <f t="shared" si="67"/>
        <v>35465.785301543321</v>
      </c>
      <c r="AS60" s="1">
        <f t="shared" si="68"/>
        <v>11006.078757816793</v>
      </c>
      <c r="AT60" s="1">
        <f t="shared" si="69"/>
        <v>3107.3778359114012</v>
      </c>
      <c r="AU60" s="1">
        <f t="shared" si="70"/>
        <v>7093.1570603086648</v>
      </c>
      <c r="AV60" s="1">
        <f t="shared" si="71"/>
        <v>2201.2157515633585</v>
      </c>
      <c r="AW60" s="1">
        <f t="shared" si="72"/>
        <v>621.47556718228032</v>
      </c>
      <c r="AX60">
        <v>0</v>
      </c>
      <c r="AY60">
        <v>0</v>
      </c>
      <c r="AZ60">
        <v>0</v>
      </c>
      <c r="BA60">
        <f t="shared" si="22"/>
        <v>0</v>
      </c>
      <c r="BB60">
        <f t="shared" si="23"/>
        <v>0</v>
      </c>
      <c r="BC60">
        <f t="shared" si="10"/>
        <v>0</v>
      </c>
      <c r="BD60">
        <f t="shared" si="10"/>
        <v>0</v>
      </c>
      <c r="BE60">
        <f t="shared" si="24"/>
        <v>0</v>
      </c>
      <c r="BF60">
        <f t="shared" si="11"/>
        <v>0</v>
      </c>
      <c r="BG60">
        <f t="shared" si="11"/>
        <v>0</v>
      </c>
      <c r="BH60">
        <f t="shared" si="49"/>
        <v>0</v>
      </c>
      <c r="BI60">
        <f t="shared" si="49"/>
        <v>0</v>
      </c>
      <c r="BJ60">
        <f t="shared" si="49"/>
        <v>0</v>
      </c>
      <c r="BK60" s="7">
        <f t="shared" si="39"/>
        <v>-1.4774948520966058E-2</v>
      </c>
      <c r="BL60" s="7"/>
      <c r="BM60" s="7"/>
      <c r="BN60" s="8">
        <f>MAX(BN$3*climate!$I170+BN$4*climate!$I170^2+BN$5*climate!$I170^6,-99)</f>
        <v>3.5844507987874015</v>
      </c>
      <c r="BO60" s="8">
        <f>MAX(BO$3*climate!$I170+BO$4*climate!$I170^2+BO$5*climate!$I170^6,-99)</f>
        <v>1.8717161222698659</v>
      </c>
      <c r="BP60" s="8">
        <f>MAX(BP$3*climate!$I170+BP$4*climate!$I170^2+BP$5*climate!$I170^6,-99)</f>
        <v>0.69420546909944569</v>
      </c>
      <c r="BQ60" s="8"/>
      <c r="BR60" s="8"/>
      <c r="BS60" s="8"/>
      <c r="BT60" s="8"/>
      <c r="BU60" s="8"/>
      <c r="BV60" s="8"/>
      <c r="BW60" s="8">
        <f>MAX(BW$3*climate!$I170+BW$4*climate!$I170^2+BW$5*climate!$I170^6,-99)</f>
        <v>0.55666444984186791</v>
      </c>
      <c r="BX60" s="8">
        <f>MAX(BX$3*climate!$I170+BX$4*climate!$I170^2+BX$5*climate!$I170^6,-99)</f>
        <v>0.25062551358248097</v>
      </c>
      <c r="BY60" s="8">
        <f>MAX(BY$3*climate!$I170+BY$4*climate!$I170^2+BY$5*climate!$I170^6,-99)</f>
        <v>5.6254469357604628E-2</v>
      </c>
    </row>
    <row r="61" spans="1:77">
      <c r="A61">
        <f t="shared" si="73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54"/>
        <v>6.6134880699968424E-3</v>
      </c>
      <c r="F61" s="7">
        <f t="shared" si="55"/>
        <v>1.1739159864313287E-2</v>
      </c>
      <c r="G61" s="7">
        <f t="shared" si="56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57"/>
        <v>34222.696932314437</v>
      </c>
      <c r="L61" s="1">
        <f t="shared" si="58"/>
        <v>4155.1066136902236</v>
      </c>
      <c r="M61" s="1">
        <f t="shared" si="59"/>
        <v>1093.1899714318058</v>
      </c>
      <c r="N61" s="7">
        <f t="shared" si="60"/>
        <v>2.3066747196207604E-2</v>
      </c>
      <c r="O61" s="7">
        <f t="shared" si="61"/>
        <v>6.6006537613499283E-2</v>
      </c>
      <c r="P61" s="7">
        <f t="shared" si="17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62"/>
        <v>132.78925134713305</v>
      </c>
      <c r="U61" s="1">
        <f t="shared" si="62"/>
        <v>555.06533777542734</v>
      </c>
      <c r="V61" s="1">
        <f t="shared" si="62"/>
        <v>519.46555467943176</v>
      </c>
      <c r="W61" s="7">
        <f t="shared" si="63"/>
        <v>8.7915622950185401E-3</v>
      </c>
      <c r="X61" s="7">
        <f t="shared" si="63"/>
        <v>-7.0448596839425282E-3</v>
      </c>
      <c r="Y61" s="7">
        <f t="shared" si="63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51"/>
        <v>2.3744109590829332</v>
      </c>
      <c r="AD61" s="8">
        <f t="shared" si="51"/>
        <v>3.241198976201308</v>
      </c>
      <c r="AE61" s="8">
        <f t="shared" si="51"/>
        <v>2.4173017394746905</v>
      </c>
      <c r="AF61" s="7">
        <f t="shared" si="52"/>
        <v>3.0808671771063167E-3</v>
      </c>
      <c r="AG61" s="7">
        <f t="shared" si="52"/>
        <v>4.5081634304602325E-3</v>
      </c>
      <c r="AH61" s="7">
        <f t="shared" si="52"/>
        <v>0.31497941312616584</v>
      </c>
      <c r="AI61" s="1">
        <f t="shared" si="64"/>
        <v>56482.269384394858</v>
      </c>
      <c r="AJ61" s="1">
        <f t="shared" si="65"/>
        <v>15765.482346110701</v>
      </c>
      <c r="AK61" s="1">
        <f t="shared" si="66"/>
        <v>4396.1558467802042</v>
      </c>
      <c r="AL61" s="10">
        <f t="shared" si="53"/>
        <v>14.889400854066247</v>
      </c>
      <c r="AM61" s="10">
        <f t="shared" si="53"/>
        <v>3.0025321160018104</v>
      </c>
      <c r="AN61" s="10">
        <f t="shared" si="53"/>
        <v>0.85828351772750566</v>
      </c>
      <c r="AO61" s="7">
        <f t="shared" si="74"/>
        <v>1.7380806848448824E-2</v>
      </c>
      <c r="AP61" s="7">
        <f t="shared" si="74"/>
        <v>2.6765136439318594E-2</v>
      </c>
      <c r="AQ61" s="7">
        <f t="shared" si="74"/>
        <v>1.9373678709297966E-2</v>
      </c>
      <c r="AR61" s="1">
        <f t="shared" si="67"/>
        <v>36514.907106484119</v>
      </c>
      <c r="AS61" s="1">
        <f t="shared" si="68"/>
        <v>11525.301902749896</v>
      </c>
      <c r="AT61" s="1">
        <f t="shared" si="69"/>
        <v>3270.5049676722851</v>
      </c>
      <c r="AU61" s="1">
        <f t="shared" si="70"/>
        <v>7302.981421296824</v>
      </c>
      <c r="AV61" s="1">
        <f t="shared" si="71"/>
        <v>2305.0603805499791</v>
      </c>
      <c r="AW61" s="1">
        <f t="shared" si="72"/>
        <v>654.10099353445707</v>
      </c>
      <c r="AX61">
        <v>0</v>
      </c>
      <c r="AY61">
        <v>0</v>
      </c>
      <c r="AZ61">
        <v>0</v>
      </c>
      <c r="BA61">
        <f t="shared" si="22"/>
        <v>0</v>
      </c>
      <c r="BB61">
        <f t="shared" si="23"/>
        <v>0</v>
      </c>
      <c r="BC61">
        <f t="shared" si="10"/>
        <v>0</v>
      </c>
      <c r="BD61">
        <f t="shared" si="10"/>
        <v>0</v>
      </c>
      <c r="BE61">
        <f t="shared" si="24"/>
        <v>0</v>
      </c>
      <c r="BF61">
        <f t="shared" si="11"/>
        <v>0</v>
      </c>
      <c r="BG61">
        <f t="shared" si="11"/>
        <v>0</v>
      </c>
      <c r="BH61">
        <f t="shared" ref="BH61:BH66" si="75">2*BB$5*AX61*AR61/Z61*1000</f>
        <v>0</v>
      </c>
      <c r="BI61">
        <f t="shared" ref="BI61:BI66" si="76">2*BC$5*AY61*AS61/AA61*1000</f>
        <v>0</v>
      </c>
      <c r="BJ61">
        <f t="shared" ref="BJ61:BJ66" si="77">2*BD$5*AZ61*AT61/AB61*1000</f>
        <v>0</v>
      </c>
      <c r="BK61" s="7">
        <f t="shared" si="39"/>
        <v>4.2574848045684011E-2</v>
      </c>
      <c r="BL61" s="7"/>
      <c r="BM61" s="7"/>
      <c r="BN61" s="8">
        <f>MAX(BN$3*climate!$I171+BN$4*climate!$I171^2+BN$5*climate!$I171^6,-99)</f>
        <v>3.6119092950099203</v>
      </c>
      <c r="BO61" s="8">
        <f>MAX(BO$3*climate!$I171+BO$4*climate!$I171^2+BO$5*climate!$I171^6,-99)</f>
        <v>1.8737801902875617</v>
      </c>
      <c r="BP61" s="8">
        <f>MAX(BP$3*climate!$I171+BP$4*climate!$I171^2+BP$5*climate!$I171^6,-99)</f>
        <v>0.67952110342101446</v>
      </c>
      <c r="BQ61" s="8"/>
      <c r="BR61" s="8"/>
      <c r="BS61" s="8"/>
      <c r="BT61" s="8"/>
      <c r="BU61" s="8"/>
      <c r="BV61" s="8"/>
      <c r="BW61" s="8">
        <f>MAX(BW$3*climate!$I171+BW$4*climate!$I171^2+BW$5*climate!$I171^6,-99)</f>
        <v>0.58186872413035562</v>
      </c>
      <c r="BX61" s="8">
        <f>MAX(BX$3*climate!$I171+BX$4*climate!$I171^2+BX$5*climate!$I171^6,-99)</f>
        <v>0.26137927330164001</v>
      </c>
      <c r="BY61" s="8">
        <f>MAX(BY$3*climate!$I171+BY$4*climate!$I171^2+BY$5*climate!$I171^6,-99)</f>
        <v>5.7830430577797465E-2</v>
      </c>
    </row>
    <row r="62" spans="1:77">
      <c r="A62">
        <f t="shared" si="73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54"/>
        <v>4.7200197740668859E-3</v>
      </c>
      <c r="F62" s="7">
        <f t="shared" si="55"/>
        <v>1.192747484308776E-2</v>
      </c>
      <c r="G62" s="7">
        <f t="shared" si="56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57"/>
        <v>34722.372875709152</v>
      </c>
      <c r="L62" s="1">
        <f t="shared" si="58"/>
        <v>4368.8846360105363</v>
      </c>
      <c r="M62" s="1">
        <f t="shared" si="59"/>
        <v>1072.9267213834598</v>
      </c>
      <c r="N62" s="7">
        <f t="shared" si="60"/>
        <v>1.4600717891490866E-2</v>
      </c>
      <c r="O62" s="7">
        <f t="shared" si="61"/>
        <v>5.1449467413413164E-2</v>
      </c>
      <c r="P62" s="7">
        <f t="shared" si="17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62"/>
        <v>127.6627916660531</v>
      </c>
      <c r="U62" s="1">
        <f t="shared" si="62"/>
        <v>546.20821367337294</v>
      </c>
      <c r="V62" s="1">
        <f t="shared" si="62"/>
        <v>512.75399099457707</v>
      </c>
      <c r="W62" s="7">
        <f t="shared" si="63"/>
        <v>-3.860598376052693E-2</v>
      </c>
      <c r="X62" s="7">
        <f t="shared" si="63"/>
        <v>-1.5956903627871388E-2</v>
      </c>
      <c r="Y62" s="7">
        <f t="shared" si="63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51"/>
        <v>2.3773780037757763</v>
      </c>
      <c r="AD62" s="8">
        <f t="shared" si="51"/>
        <v>3.3109866466184514</v>
      </c>
      <c r="AE62" s="8">
        <f t="shared" si="51"/>
        <v>2.2428205457710737</v>
      </c>
      <c r="AF62" s="7">
        <f t="shared" si="52"/>
        <v>1.249591896252511E-3</v>
      </c>
      <c r="AG62" s="7">
        <f t="shared" si="52"/>
        <v>2.1531436647229452E-2</v>
      </c>
      <c r="AH62" s="7">
        <f t="shared" si="52"/>
        <v>-7.2180146505637977E-2</v>
      </c>
      <c r="AI62" s="1">
        <f t="shared" si="64"/>
        <v>58137.023867252203</v>
      </c>
      <c r="AJ62" s="1">
        <f t="shared" si="65"/>
        <v>16493.994492049609</v>
      </c>
      <c r="AK62" s="1">
        <f t="shared" si="66"/>
        <v>4610.6412556366413</v>
      </c>
      <c r="AL62" s="10">
        <f t="shared" si="53"/>
        <v>15.161527571228921</v>
      </c>
      <c r="AM62" s="10">
        <f t="shared" si="53"/>
        <v>3.0870368716053784</v>
      </c>
      <c r="AN62" s="10">
        <f t="shared" si="53"/>
        <v>0.87576856829736938</v>
      </c>
      <c r="AO62" s="7">
        <f t="shared" si="74"/>
        <v>1.7206998779964334E-2</v>
      </c>
      <c r="AP62" s="7">
        <f t="shared" si="74"/>
        <v>2.6497485074925407E-2</v>
      </c>
      <c r="AQ62" s="7">
        <f t="shared" si="74"/>
        <v>1.9179941922204985E-2</v>
      </c>
      <c r="AR62" s="1">
        <f t="shared" si="67"/>
        <v>37538.776566280554</v>
      </c>
      <c r="AS62" s="1">
        <f t="shared" si="68"/>
        <v>12071.179065440752</v>
      </c>
      <c r="AT62" s="1">
        <f t="shared" si="69"/>
        <v>3440.6728396729177</v>
      </c>
      <c r="AU62" s="1">
        <f t="shared" si="70"/>
        <v>7507.7553132561115</v>
      </c>
      <c r="AV62" s="1">
        <f t="shared" si="71"/>
        <v>2414.2358130881507</v>
      </c>
      <c r="AW62" s="1">
        <f t="shared" si="72"/>
        <v>688.13456793458363</v>
      </c>
      <c r="AX62">
        <v>0</v>
      </c>
      <c r="AY62">
        <v>0</v>
      </c>
      <c r="AZ62">
        <v>0</v>
      </c>
      <c r="BA62">
        <f t="shared" si="22"/>
        <v>0</v>
      </c>
      <c r="BB62">
        <f t="shared" si="23"/>
        <v>0</v>
      </c>
      <c r="BC62">
        <f t="shared" si="10"/>
        <v>0</v>
      </c>
      <c r="BD62">
        <f t="shared" si="10"/>
        <v>0</v>
      </c>
      <c r="BE62">
        <f t="shared" si="24"/>
        <v>0</v>
      </c>
      <c r="BF62">
        <f t="shared" si="11"/>
        <v>0</v>
      </c>
      <c r="BG62">
        <f t="shared" si="11"/>
        <v>0</v>
      </c>
      <c r="BH62">
        <f t="shared" si="75"/>
        <v>0</v>
      </c>
      <c r="BI62">
        <f t="shared" si="76"/>
        <v>0</v>
      </c>
      <c r="BJ62">
        <f t="shared" si="77"/>
        <v>0</v>
      </c>
      <c r="BK62" s="7">
        <f t="shared" si="39"/>
        <v>2.7838875854309775E-2</v>
      </c>
      <c r="BL62" s="7"/>
      <c r="BM62" s="7"/>
      <c r="BN62" s="8">
        <f>MAX(BN$3*climate!$I172+BN$4*climate!$I172^2+BN$5*climate!$I172^6,-99)</f>
        <v>3.6372449907627753</v>
      </c>
      <c r="BO62" s="8">
        <f>MAX(BO$3*climate!$I172+BO$4*climate!$I172^2+BO$5*climate!$I172^6,-99)</f>
        <v>1.8739066304659029</v>
      </c>
      <c r="BP62" s="8">
        <f>MAX(BP$3*climate!$I172+BP$4*climate!$I172^2+BP$5*climate!$I172^6,-99)</f>
        <v>0.66307440069430612</v>
      </c>
      <c r="BQ62" s="8"/>
      <c r="BR62" s="8"/>
      <c r="BS62" s="8"/>
      <c r="BT62" s="8"/>
      <c r="BU62" s="8"/>
      <c r="BV62" s="8"/>
      <c r="BW62" s="8">
        <f>MAX(BW$3*climate!$I172+BW$4*climate!$I172^2+BW$5*climate!$I172^6,-99)</f>
        <v>0.60800300380835481</v>
      </c>
      <c r="BX62" s="8">
        <f>MAX(BX$3*climate!$I172+BX$4*climate!$I172^2+BX$5*climate!$I172^6,-99)</f>
        <v>0.272437221160585</v>
      </c>
      <c r="BY62" s="8">
        <f>MAX(BY$3*climate!$I172+BY$4*climate!$I172^2+BY$5*climate!$I172^6,-99)</f>
        <v>5.9313110401477818E-2</v>
      </c>
    </row>
    <row r="63" spans="1:77">
      <c r="A63">
        <f t="shared" si="73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54"/>
        <v>5.8842228381881245E-3</v>
      </c>
      <c r="F63" s="7">
        <f t="shared" si="55"/>
        <v>1.2190224896816426E-2</v>
      </c>
      <c r="G63" s="7">
        <f t="shared" si="56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57"/>
        <v>34996.020400042173</v>
      </c>
      <c r="L63" s="1">
        <f t="shared" si="58"/>
        <v>4550.990962107091</v>
      </c>
      <c r="M63" s="1">
        <f t="shared" si="59"/>
        <v>1011.6368532689069</v>
      </c>
      <c r="N63" s="7">
        <f t="shared" si="60"/>
        <v>7.8810145064842629E-3</v>
      </c>
      <c r="O63" s="7">
        <f t="shared" si="61"/>
        <v>4.1682566894887252E-2</v>
      </c>
      <c r="P63" s="7">
        <f t="shared" si="17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62"/>
        <v>125.59996123893762</v>
      </c>
      <c r="U63" s="1">
        <f t="shared" si="62"/>
        <v>536.41009228010773</v>
      </c>
      <c r="V63" s="1">
        <f t="shared" si="62"/>
        <v>538.78935662529273</v>
      </c>
      <c r="W63" s="7">
        <f t="shared" si="63"/>
        <v>-1.6158431130908757E-2</v>
      </c>
      <c r="X63" s="7">
        <f t="shared" si="63"/>
        <v>-1.7938436566837135E-2</v>
      </c>
      <c r="Y63" s="7">
        <f t="shared" si="63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51"/>
        <v>2.3566178157496389</v>
      </c>
      <c r="AD63" s="8">
        <f t="shared" si="51"/>
        <v>3.2953789570962382</v>
      </c>
      <c r="AE63" s="8">
        <f t="shared" si="51"/>
        <v>2.0904045109324398</v>
      </c>
      <c r="AF63" s="7">
        <f t="shared" si="52"/>
        <v>-8.7323883678430692E-3</v>
      </c>
      <c r="AG63" s="7">
        <f t="shared" si="52"/>
        <v>-4.7139089304856219E-3</v>
      </c>
      <c r="AH63" s="7">
        <f t="shared" si="52"/>
        <v>-6.795730274810452E-2</v>
      </c>
      <c r="AI63" s="1">
        <f t="shared" si="64"/>
        <v>59831.076793783097</v>
      </c>
      <c r="AJ63" s="1">
        <f t="shared" si="65"/>
        <v>17258.8308559328</v>
      </c>
      <c r="AK63" s="1">
        <f t="shared" si="66"/>
        <v>4837.7116980075607</v>
      </c>
      <c r="AL63" s="10">
        <f t="shared" si="53"/>
        <v>15.438627822983049</v>
      </c>
      <c r="AM63" s="10">
        <f t="shared" si="53"/>
        <v>3.1739199710346662</v>
      </c>
      <c r="AN63" s="10">
        <f t="shared" si="53"/>
        <v>0.89360982632912189</v>
      </c>
      <c r="AO63" s="7">
        <f t="shared" si="74"/>
        <v>1.7034928792164689E-2</v>
      </c>
      <c r="AP63" s="7">
        <f t="shared" si="74"/>
        <v>2.6232510224176154E-2</v>
      </c>
      <c r="AQ63" s="7">
        <f t="shared" si="74"/>
        <v>1.8988142502982936E-2</v>
      </c>
      <c r="AR63" s="1">
        <f t="shared" si="67"/>
        <v>38625.939320444457</v>
      </c>
      <c r="AS63" s="1">
        <f t="shared" si="68"/>
        <v>12645.92681656863</v>
      </c>
      <c r="AT63" s="1">
        <f t="shared" si="69"/>
        <v>3618.3555493233252</v>
      </c>
      <c r="AU63" s="1">
        <f t="shared" si="70"/>
        <v>7725.1878640888917</v>
      </c>
      <c r="AV63" s="1">
        <f t="shared" si="71"/>
        <v>2529.1853633137262</v>
      </c>
      <c r="AW63" s="1">
        <f t="shared" si="72"/>
        <v>723.67110986466514</v>
      </c>
      <c r="AX63">
        <v>0</v>
      </c>
      <c r="AY63">
        <v>0</v>
      </c>
      <c r="AZ63">
        <v>0</v>
      </c>
      <c r="BA63">
        <f t="shared" si="22"/>
        <v>0</v>
      </c>
      <c r="BB63">
        <f t="shared" si="23"/>
        <v>0</v>
      </c>
      <c r="BC63">
        <f t="shared" si="10"/>
        <v>0</v>
      </c>
      <c r="BD63">
        <f t="shared" si="10"/>
        <v>0</v>
      </c>
      <c r="BE63">
        <f t="shared" si="24"/>
        <v>0</v>
      </c>
      <c r="BF63">
        <f t="shared" si="11"/>
        <v>0</v>
      </c>
      <c r="BG63">
        <f t="shared" si="11"/>
        <v>0</v>
      </c>
      <c r="BH63">
        <f t="shared" si="75"/>
        <v>0</v>
      </c>
      <c r="BI63">
        <f t="shared" si="76"/>
        <v>0</v>
      </c>
      <c r="BJ63">
        <f t="shared" si="77"/>
        <v>0</v>
      </c>
      <c r="BK63" s="7">
        <f t="shared" si="39"/>
        <v>1.9187136678130878E-2</v>
      </c>
      <c r="BL63" s="7"/>
      <c r="BM63" s="7"/>
      <c r="BN63" s="8">
        <f>MAX(BN$3*climate!$I173+BN$4*climate!$I173^2+BN$5*climate!$I173^6,-99)</f>
        <v>3.6603108213154263</v>
      </c>
      <c r="BO63" s="8">
        <f>MAX(BO$3*climate!$I173+BO$4*climate!$I173^2+BO$5*climate!$I173^6,-99)</f>
        <v>1.8719742682069156</v>
      </c>
      <c r="BP63" s="8">
        <f>MAX(BP$3*climate!$I173+BP$4*climate!$I173^2+BP$5*climate!$I173^6,-99)</f>
        <v>0.64476455424594925</v>
      </c>
      <c r="BQ63" s="8"/>
      <c r="BR63" s="8"/>
      <c r="BS63" s="8"/>
      <c r="BT63" s="8"/>
      <c r="BU63" s="8"/>
      <c r="BV63" s="8"/>
      <c r="BW63" s="8">
        <f>MAX(BW$3*climate!$I173+BW$4*climate!$I173^2+BW$5*climate!$I173^6,-99)</f>
        <v>0.63508764591979638</v>
      </c>
      <c r="BX63" s="8">
        <f>MAX(BX$3*climate!$I173+BX$4*climate!$I173^2+BX$5*climate!$I173^6,-99)</f>
        <v>0.28379075245720814</v>
      </c>
      <c r="BY63" s="8">
        <f>MAX(BY$3*climate!$I173+BY$4*climate!$I173^2+BY$5*climate!$I173^6,-99)</f>
        <v>6.0675509777025224E-2</v>
      </c>
    </row>
    <row r="64" spans="1:77">
      <c r="A64">
        <f t="shared" si="73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54"/>
        <v>5.9032224947666023E-3</v>
      </c>
      <c r="F64" s="7">
        <f t="shared" si="55"/>
        <v>1.214982971907097E-2</v>
      </c>
      <c r="G64" s="7">
        <f t="shared" si="56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57"/>
        <v>35314.443876381723</v>
      </c>
      <c r="L64" s="1">
        <f t="shared" si="58"/>
        <v>4743.1131779907864</v>
      </c>
      <c r="M64" s="1">
        <f t="shared" si="59"/>
        <v>1019.8746271503207</v>
      </c>
      <c r="N64" s="7">
        <f t="shared" si="60"/>
        <v>9.0988481747247274E-3</v>
      </c>
      <c r="O64" s="7">
        <f t="shared" si="61"/>
        <v>4.2215468561322744E-2</v>
      </c>
      <c r="P64" s="7">
        <f t="shared" si="17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62"/>
        <v>124.15081625850863</v>
      </c>
      <c r="U64" s="1">
        <f t="shared" si="62"/>
        <v>519.33572627397712</v>
      </c>
      <c r="V64" s="1">
        <f t="shared" si="62"/>
        <v>580.9633713272417</v>
      </c>
      <c r="W64" s="7">
        <f t="shared" si="63"/>
        <v>-1.1537782067242763E-2</v>
      </c>
      <c r="X64" s="7">
        <f t="shared" si="63"/>
        <v>-3.1830806787308874E-2</v>
      </c>
      <c r="Y64" s="7">
        <f t="shared" si="63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51"/>
        <v>2.3669698639149677</v>
      </c>
      <c r="AD64" s="8">
        <f t="shared" si="51"/>
        <v>3.3138031301360038</v>
      </c>
      <c r="AE64" s="8">
        <f t="shared" si="51"/>
        <v>1.6733565114820399</v>
      </c>
      <c r="AF64" s="7">
        <f t="shared" si="52"/>
        <v>4.392756473342585E-3</v>
      </c>
      <c r="AG64" s="7">
        <f t="shared" si="52"/>
        <v>5.5909117827226407E-3</v>
      </c>
      <c r="AH64" s="7">
        <f t="shared" si="52"/>
        <v>-0.19950588379871637</v>
      </c>
      <c r="AI64" s="1">
        <f t="shared" si="64"/>
        <v>61573.15697849368</v>
      </c>
      <c r="AJ64" s="1">
        <f t="shared" si="65"/>
        <v>18062.133133653246</v>
      </c>
      <c r="AK64" s="1">
        <f t="shared" si="66"/>
        <v>5077.6116380714702</v>
      </c>
      <c r="AL64" s="10">
        <f t="shared" si="53"/>
        <v>15.720792508328151</v>
      </c>
      <c r="AM64" s="10">
        <f t="shared" si="53"/>
        <v>3.2632483515799242</v>
      </c>
      <c r="AN64" s="10">
        <f t="shared" si="53"/>
        <v>0.91181454852215893</v>
      </c>
      <c r="AO64" s="7">
        <f t="shared" si="74"/>
        <v>1.6864579504243041E-2</v>
      </c>
      <c r="AP64" s="7">
        <f t="shared" si="74"/>
        <v>2.5970185121934393E-2</v>
      </c>
      <c r="AQ64" s="7">
        <f t="shared" si="74"/>
        <v>1.8798261077953106E-2</v>
      </c>
      <c r="AR64" s="1">
        <f t="shared" si="67"/>
        <v>39745.015596915124</v>
      </c>
      <c r="AS64" s="1">
        <f t="shared" si="68"/>
        <v>13248.05730126936</v>
      </c>
      <c r="AT64" s="1">
        <f t="shared" si="69"/>
        <v>3804.4452463516077</v>
      </c>
      <c r="AU64" s="1">
        <f t="shared" si="70"/>
        <v>7949.0031193830255</v>
      </c>
      <c r="AV64" s="1">
        <f t="shared" si="71"/>
        <v>2649.6114602538723</v>
      </c>
      <c r="AW64" s="1">
        <f t="shared" si="72"/>
        <v>760.88904927032161</v>
      </c>
      <c r="AX64">
        <v>0</v>
      </c>
      <c r="AY64">
        <v>0</v>
      </c>
      <c r="AZ64">
        <v>0</v>
      </c>
      <c r="BA64">
        <f t="shared" si="22"/>
        <v>0</v>
      </c>
      <c r="BB64">
        <f t="shared" si="23"/>
        <v>0</v>
      </c>
      <c r="BC64">
        <f t="shared" si="10"/>
        <v>0</v>
      </c>
      <c r="BD64">
        <f t="shared" si="10"/>
        <v>0</v>
      </c>
      <c r="BE64">
        <f t="shared" si="24"/>
        <v>0</v>
      </c>
      <c r="BF64">
        <f t="shared" si="11"/>
        <v>0</v>
      </c>
      <c r="BG64">
        <f t="shared" si="11"/>
        <v>0</v>
      </c>
      <c r="BH64">
        <f t="shared" si="75"/>
        <v>0</v>
      </c>
      <c r="BI64">
        <f t="shared" si="76"/>
        <v>0</v>
      </c>
      <c r="BJ64">
        <f t="shared" si="77"/>
        <v>0</v>
      </c>
      <c r="BK64" s="7">
        <f t="shared" si="39"/>
        <v>2.5308325701706824E-2</v>
      </c>
      <c r="BL64" s="7"/>
      <c r="BM64" s="7"/>
      <c r="BN64" s="8">
        <f>MAX(BN$3*climate!$I174+BN$4*climate!$I174^2+BN$5*climate!$I174^6,-99)</f>
        <v>3.6809208756064549</v>
      </c>
      <c r="BO64" s="8">
        <f>MAX(BO$3*climate!$I174+BO$4*climate!$I174^2+BO$5*climate!$I174^6,-99)</f>
        <v>1.8678615586812</v>
      </c>
      <c r="BP64" s="8">
        <f>MAX(BP$3*climate!$I174+BP$4*climate!$I174^2+BP$5*climate!$I174^6,-99)</f>
        <v>0.62451568714290695</v>
      </c>
      <c r="BQ64" s="8"/>
      <c r="BR64" s="8"/>
      <c r="BS64" s="8"/>
      <c r="BT64" s="8"/>
      <c r="BU64" s="8"/>
      <c r="BV64" s="8"/>
      <c r="BW64" s="8">
        <f>MAX(BW$3*climate!$I174+BW$4*climate!$I174^2+BW$5*climate!$I174^6,-99)</f>
        <v>0.66309874209574027</v>
      </c>
      <c r="BX64" s="8">
        <f>MAX(BX$3*climate!$I174+BX$4*climate!$I174^2+BX$5*climate!$I174^6,-99)</f>
        <v>0.29541025092094642</v>
      </c>
      <c r="BY64" s="8">
        <f>MAX(BY$3*climate!$I174+BY$4*climate!$I174^2+BY$5*climate!$I174^6,-99)</f>
        <v>6.1884387022854717E-2</v>
      </c>
    </row>
    <row r="65" spans="1:77">
      <c r="A65">
        <f t="shared" si="73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54"/>
        <v>6.027108567601358E-3</v>
      </c>
      <c r="F65" s="7">
        <f t="shared" si="55"/>
        <v>1.1954719076765929E-2</v>
      </c>
      <c r="G65" s="7">
        <f t="shared" si="56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57"/>
        <v>35859.407297483442</v>
      </c>
      <c r="L65" s="1">
        <f t="shared" si="58"/>
        <v>4918.2652008666091</v>
      </c>
      <c r="M65" s="1">
        <f t="shared" si="59"/>
        <v>1037.5950215323512</v>
      </c>
      <c r="N65" s="7">
        <f t="shared" si="60"/>
        <v>1.5431742972064511E-2</v>
      </c>
      <c r="O65" s="7">
        <f t="shared" si="61"/>
        <v>3.6927649900611925E-2</v>
      </c>
      <c r="P65" s="7">
        <f t="shared" si="17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62"/>
        <v>121.35659446871094</v>
      </c>
      <c r="U65" s="1">
        <f t="shared" si="62"/>
        <v>510.06416145690594</v>
      </c>
      <c r="V65" s="1">
        <f t="shared" si="62"/>
        <v>534.00342788066655</v>
      </c>
      <c r="W65" s="7">
        <f t="shared" si="63"/>
        <v>-2.250667272279161E-2</v>
      </c>
      <c r="X65" s="7">
        <f t="shared" si="63"/>
        <v>-1.7852738311671557E-2</v>
      </c>
      <c r="Y65" s="7">
        <f t="shared" si="63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51"/>
        <v>2.3331575697893365</v>
      </c>
      <c r="AD65" s="8">
        <f t="shared" si="51"/>
        <v>3.2512699471134066</v>
      </c>
      <c r="AE65" s="8">
        <f t="shared" si="51"/>
        <v>1.8150601290767374</v>
      </c>
      <c r="AF65" s="7">
        <f t="shared" si="52"/>
        <v>-1.428505476183195E-2</v>
      </c>
      <c r="AG65" s="7">
        <f t="shared" si="52"/>
        <v>-1.8870518424560334E-2</v>
      </c>
      <c r="AH65" s="7">
        <f t="shared" si="52"/>
        <v>8.4682263834617633E-2</v>
      </c>
      <c r="AI65" s="1">
        <f t="shared" si="64"/>
        <v>63364.844400027345</v>
      </c>
      <c r="AJ65" s="1">
        <f t="shared" si="65"/>
        <v>18905.531280541793</v>
      </c>
      <c r="AK65" s="1">
        <f t="shared" si="66"/>
        <v>5330.7395235346448</v>
      </c>
      <c r="AL65" s="10">
        <f t="shared" si="53"/>
        <v>16.008114187582866</v>
      </c>
      <c r="AM65" s="10">
        <f t="shared" si="53"/>
        <v>3.355090834447755</v>
      </c>
      <c r="AN65" s="10">
        <f t="shared" si="53"/>
        <v>0.93039013941019133</v>
      </c>
      <c r="AO65" s="7">
        <f t="shared" si="74"/>
        <v>1.6695933709200611E-2</v>
      </c>
      <c r="AP65" s="7">
        <f t="shared" si="74"/>
        <v>2.571048327071505E-2</v>
      </c>
      <c r="AQ65" s="7">
        <f t="shared" si="74"/>
        <v>1.8610278467173575E-2</v>
      </c>
      <c r="AR65" s="1">
        <f t="shared" si="67"/>
        <v>40900.399176374587</v>
      </c>
      <c r="AS65" s="1">
        <f t="shared" si="68"/>
        <v>13877.114977787292</v>
      </c>
      <c r="AT65" s="1">
        <f t="shared" si="69"/>
        <v>4000.2036565503267</v>
      </c>
      <c r="AU65" s="1">
        <f t="shared" si="70"/>
        <v>8180.079835274918</v>
      </c>
      <c r="AV65" s="1">
        <f t="shared" si="71"/>
        <v>2775.4229955574588</v>
      </c>
      <c r="AW65" s="1">
        <f t="shared" si="72"/>
        <v>800.04073131006544</v>
      </c>
      <c r="AX65">
        <v>0</v>
      </c>
      <c r="AY65">
        <v>0</v>
      </c>
      <c r="AZ65">
        <v>0</v>
      </c>
      <c r="BA65">
        <f t="shared" si="22"/>
        <v>0</v>
      </c>
      <c r="BB65">
        <f t="shared" si="23"/>
        <v>0</v>
      </c>
      <c r="BC65">
        <f t="shared" si="10"/>
        <v>0</v>
      </c>
      <c r="BD65">
        <f t="shared" si="10"/>
        <v>0</v>
      </c>
      <c r="BE65">
        <f t="shared" si="24"/>
        <v>0</v>
      </c>
      <c r="BF65">
        <f t="shared" si="11"/>
        <v>0</v>
      </c>
      <c r="BG65">
        <f t="shared" si="11"/>
        <v>0</v>
      </c>
      <c r="BH65">
        <f t="shared" si="75"/>
        <v>0</v>
      </c>
      <c r="BI65">
        <f t="shared" si="76"/>
        <v>0</v>
      </c>
      <c r="BJ65">
        <f t="shared" si="77"/>
        <v>0</v>
      </c>
      <c r="BK65" s="7">
        <f t="shared" si="39"/>
        <v>2.9501629465115586E-2</v>
      </c>
      <c r="BL65" s="7"/>
      <c r="BM65" s="7"/>
      <c r="BN65" s="8">
        <f>MAX(BN$3*climate!$I175+BN$4*climate!$I175^2+BN$5*climate!$I175^6,-99)</f>
        <v>3.6989043603255953</v>
      </c>
      <c r="BO65" s="8">
        <f>MAX(BO$3*climate!$I175+BO$4*climate!$I175^2+BO$5*climate!$I175^6,-99)</f>
        <v>1.861447603105626</v>
      </c>
      <c r="BP65" s="8">
        <f>MAX(BP$3*climate!$I175+BP$4*climate!$I175^2+BP$5*climate!$I175^6,-99)</f>
        <v>0.60224303861014894</v>
      </c>
      <c r="BQ65" s="8"/>
      <c r="BR65" s="8"/>
      <c r="BS65" s="8"/>
      <c r="BT65" s="8"/>
      <c r="BU65" s="8"/>
      <c r="BV65" s="8"/>
      <c r="BW65" s="8">
        <f>MAX(BW$3*climate!$I175+BW$4*climate!$I175^2+BW$5*climate!$I175^6,-99)</f>
        <v>0.69202209646768409</v>
      </c>
      <c r="BX65" s="8">
        <f>MAX(BX$3*climate!$I175+BX$4*climate!$I175^2+BX$5*climate!$I175^6,-99)</f>
        <v>0.30726771997406749</v>
      </c>
      <c r="BY65" s="8">
        <f>MAX(BY$3*climate!$I175+BY$4*climate!$I175^2+BY$5*climate!$I175^6,-99)</f>
        <v>6.290298022539445E-2</v>
      </c>
    </row>
    <row r="66" spans="1:77">
      <c r="A66">
        <f t="shared" si="73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54"/>
        <v>5.8399586397350767E-3</v>
      </c>
      <c r="F66" s="7">
        <f t="shared" si="55"/>
        <v>1.1707829621820931E-2</v>
      </c>
      <c r="G66" s="7">
        <f t="shared" si="56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57"/>
        <v>36543.191316417455</v>
      </c>
      <c r="L66" s="1">
        <f t="shared" si="58"/>
        <v>5078.3081882974202</v>
      </c>
      <c r="M66" s="1">
        <f t="shared" si="59"/>
        <v>1006.4544999464935</v>
      </c>
      <c r="N66" s="7">
        <f t="shared" si="60"/>
        <v>1.906846962810782E-2</v>
      </c>
      <c r="O66" s="7">
        <f t="shared" si="61"/>
        <v>3.2540536326225666E-2</v>
      </c>
      <c r="P66" s="7">
        <f t="shared" si="17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62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63"/>
        <v>-4.7579845354173478E-2</v>
      </c>
      <c r="X66" s="7">
        <f t="shared" si="63"/>
        <v>-1.3228699347321071E-2</v>
      </c>
      <c r="Y66" s="7">
        <f t="shared" si="63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51"/>
        <v>2.3816312637297332</v>
      </c>
      <c r="AD66" s="8">
        <f t="shared" si="51"/>
        <v>3.1434223087527142</v>
      </c>
      <c r="AE66" s="8">
        <f t="shared" si="51"/>
        <v>1.6715325299430246</v>
      </c>
      <c r="AF66" s="7">
        <f t="shared" si="52"/>
        <v>2.07760052591619E-2</v>
      </c>
      <c r="AG66" s="7">
        <f t="shared" si="52"/>
        <v>-3.3170927088488344E-2</v>
      </c>
      <c r="AH66" s="7">
        <f t="shared" si="52"/>
        <v>-7.9075947311299633E-2</v>
      </c>
      <c r="AI66" s="1">
        <f t="shared" si="64"/>
        <v>65208.439795299528</v>
      </c>
      <c r="AJ66" s="1">
        <f t="shared" si="65"/>
        <v>19790.401148045072</v>
      </c>
      <c r="AK66" s="1">
        <f t="shared" si="66"/>
        <v>5597.7063024912459</v>
      </c>
      <c r="AL66" s="10">
        <f t="shared" si="53"/>
        <v>16.300687112748118</v>
      </c>
      <c r="AM66" s="10">
        <f t="shared" si="53"/>
        <v>3.4495181777829922</v>
      </c>
      <c r="AN66" s="10">
        <f t="shared" si="53"/>
        <v>0.94934415437294239</v>
      </c>
      <c r="AO66" s="7">
        <f t="shared" si="74"/>
        <v>1.6528974372108606E-2</v>
      </c>
      <c r="AP66" s="7">
        <f t="shared" si="74"/>
        <v>2.54533784380079E-2</v>
      </c>
      <c r="AQ66" s="7">
        <f t="shared" si="74"/>
        <v>1.8424175682501841E-2</v>
      </c>
      <c r="AR66" s="1">
        <f t="shared" si="67"/>
        <v>42083.076297997075</v>
      </c>
      <c r="AS66" s="1">
        <f t="shared" si="68"/>
        <v>14533.511979026483</v>
      </c>
      <c r="AT66" s="1">
        <f t="shared" si="69"/>
        <v>4206.800600956507</v>
      </c>
      <c r="AU66" s="1">
        <f t="shared" si="70"/>
        <v>8416.6152595994154</v>
      </c>
      <c r="AV66" s="1">
        <f t="shared" si="71"/>
        <v>2906.7023958052969</v>
      </c>
      <c r="AW66" s="1">
        <f t="shared" si="72"/>
        <v>841.36012019130146</v>
      </c>
      <c r="AX66">
        <v>0</v>
      </c>
      <c r="AY66">
        <v>0</v>
      </c>
      <c r="AZ66">
        <v>0</v>
      </c>
      <c r="BA66">
        <f t="shared" si="22"/>
        <v>0</v>
      </c>
      <c r="BB66">
        <f t="shared" si="23"/>
        <v>0</v>
      </c>
      <c r="BC66">
        <f t="shared" si="10"/>
        <v>0</v>
      </c>
      <c r="BD66">
        <f t="shared" si="10"/>
        <v>0</v>
      </c>
      <c r="BE66">
        <f t="shared" si="24"/>
        <v>0</v>
      </c>
      <c r="BF66">
        <f t="shared" si="11"/>
        <v>0</v>
      </c>
      <c r="BG66">
        <f t="shared" si="11"/>
        <v>0</v>
      </c>
      <c r="BH66">
        <f t="shared" si="75"/>
        <v>0</v>
      </c>
      <c r="BI66">
        <f t="shared" si="76"/>
        <v>0</v>
      </c>
      <c r="BJ66">
        <f t="shared" si="77"/>
        <v>0</v>
      </c>
      <c r="BK66" s="7">
        <f t="shared" si="39"/>
        <v>2.7488922676822014E-2</v>
      </c>
      <c r="BL66" s="7"/>
      <c r="BM66" s="7"/>
      <c r="BN66" s="8">
        <f>MAX(BN$3*climate!$I176+BN$4*climate!$I176^2+BN$5*climate!$I176^6,-99)</f>
        <v>3.7140717161236116</v>
      </c>
      <c r="BO66" s="8">
        <f>MAX(BO$3*climate!$I176+BO$4*climate!$I176^2+BO$5*climate!$I176^6,-99)</f>
        <v>1.8526255221668193</v>
      </c>
      <c r="BP66" s="8">
        <f>MAX(BP$3*climate!$I176+BP$4*climate!$I176^2+BP$5*climate!$I176^6,-99)</f>
        <v>0.57789702907113849</v>
      </c>
      <c r="BQ66" s="8"/>
      <c r="BR66" s="8"/>
      <c r="BS66" s="8"/>
      <c r="BT66" s="8"/>
      <c r="BU66" s="8"/>
      <c r="BV66" s="8"/>
      <c r="BW66" s="8">
        <f>MAX(BW$3*climate!$I176+BW$4*climate!$I176^2+BW$5*climate!$I176^6,-99)</f>
        <v>0.72179629694589442</v>
      </c>
      <c r="BX66" s="8">
        <f>MAX(BX$3*climate!$I176+BX$4*climate!$I176^2+BX$5*climate!$I176^6,-99)</f>
        <v>0.31931329600001424</v>
      </c>
      <c r="BY66" s="8">
        <f>MAX(BY$3*climate!$I176+BY$4*climate!$I176^2+BY$5*climate!$I176^6,-99)</f>
        <v>6.3688760164453906E-2</v>
      </c>
    </row>
    <row r="67" spans="1:77">
      <c r="A67">
        <f t="shared" si="73"/>
        <v>2021</v>
      </c>
      <c r="B67" s="4">
        <f t="shared" ref="B67:B130" si="78">B66*(1+E67)</f>
        <v>1157.9873029053542</v>
      </c>
      <c r="C67" s="4">
        <f t="shared" ref="C67:C130" si="79">C66*(1+F67)</f>
        <v>2893.7117485040653</v>
      </c>
      <c r="D67" s="4">
        <f t="shared" ref="D67:D130" si="80">D66*(1+G67)</f>
        <v>4282.463505822916</v>
      </c>
      <c r="E67" s="11">
        <f t="shared" ref="E67:E121" si="81">E66*$E$5</f>
        <v>5.5479607077483228E-3</v>
      </c>
      <c r="F67" s="11">
        <f t="shared" ref="F67:F121" si="82">F66*$E$5</f>
        <v>1.1122438140729884E-2</v>
      </c>
      <c r="G67" s="11">
        <f t="shared" ref="G67:G121" si="83">G66*$E$5</f>
        <v>2.4556444451800562E-2</v>
      </c>
      <c r="H67" s="4">
        <f t="shared" ref="H67:H130" si="84">AR67</f>
        <v>44813.176366758657</v>
      </c>
      <c r="I67" s="4">
        <f t="shared" ref="I67:I130" si="85">AS67</f>
        <v>15451.577347637021</v>
      </c>
      <c r="J67" s="4">
        <f t="shared" ref="J67:J130" si="86">AT67</f>
        <v>4436.049212026719</v>
      </c>
      <c r="K67" s="4">
        <f t="shared" si="57"/>
        <v>38699.194934455481</v>
      </c>
      <c r="L67" s="4">
        <f t="shared" si="58"/>
        <v>5339.7085440956153</v>
      </c>
      <c r="M67" s="4">
        <f t="shared" si="59"/>
        <v>1035.863868073825</v>
      </c>
      <c r="N67" s="11">
        <f t="shared" ref="N67:N121" si="87">K67/K66-1</f>
        <v>5.8998777620974163E-2</v>
      </c>
      <c r="O67" s="11">
        <f t="shared" ref="O67:O121" si="88">L67/L66-1</f>
        <v>5.1473905502736672E-2</v>
      </c>
      <c r="P67" s="11">
        <f t="shared" ref="P67:P121" si="89">M67/M66-1</f>
        <v>2.922076271594487E-2</v>
      </c>
      <c r="Q67" s="4">
        <f t="shared" ref="Q67:Q121" si="90">T67*H67/1000</f>
        <v>5116.4650822203594</v>
      </c>
      <c r="R67" s="4">
        <f t="shared" ref="R67:R121" si="91">U67*I67/1000</f>
        <v>7674.1564715036548</v>
      </c>
      <c r="S67" s="4">
        <f t="shared" ref="S67:S121" si="92">V67*J67/1000</f>
        <v>2311.4009470803248</v>
      </c>
      <c r="T67" s="4">
        <f t="shared" ref="T67:T130" si="93">T66*(1+W67)</f>
        <v>114.17322977390263</v>
      </c>
      <c r="U67" s="4">
        <f t="shared" ref="U67:U130" si="94">U66*(1+X67)</f>
        <v>496.65845103362523</v>
      </c>
      <c r="V67" s="4">
        <f t="shared" ref="V67:V130" si="95">V66*(1+Y67)</f>
        <v>521.0494375972678</v>
      </c>
      <c r="W67" s="11">
        <f t="shared" ref="W67:W121" si="96">T$5-1</f>
        <v>-1.219247815263802E-2</v>
      </c>
      <c r="X67" s="11">
        <f t="shared" ref="X67:X121" si="97">U$5-1</f>
        <v>-1.3228699347321071E-2</v>
      </c>
      <c r="Y67" s="11">
        <f t="shared" ref="Y67:Y121" si="98">V$5-1</f>
        <v>-1.2203590333800474E-2</v>
      </c>
      <c r="Z67" s="4">
        <f>Q66*AC67*(1-AX66)</f>
        <v>11550.770321798453</v>
      </c>
      <c r="AA67" s="4">
        <f t="shared" ref="AA67:AA130" si="99">R66*AD67*(1-AY66)</f>
        <v>23041.297890071961</v>
      </c>
      <c r="AB67" s="4">
        <f t="shared" ref="AB67:AB130" si="100">S66*AE67*(1-AZ66)</f>
        <v>3712.2455826122791</v>
      </c>
      <c r="AC67" s="12">
        <f t="shared" ref="AC67:AC130" si="101">AC66*(1+AF67)</f>
        <v>2.3747150846652656</v>
      </c>
      <c r="AD67" s="12">
        <f t="shared" ref="AD67:AD130" si="102">AD66*(1+AG67)</f>
        <v>3.1498875220758062</v>
      </c>
      <c r="AE67" s="12">
        <f t="shared" ref="AE67:AE130" si="103">AE66*(1+AH67)</f>
        <v>1.672912721295075</v>
      </c>
      <c r="AF67" s="11">
        <f t="shared" ref="AF67:AF121" si="104">AC$5-1</f>
        <v>-2.9039671966837322E-3</v>
      </c>
      <c r="AG67" s="11">
        <f t="shared" ref="AG67:AG121" si="105">AD$5-1</f>
        <v>2.0567434751257441E-3</v>
      </c>
      <c r="AH67" s="11">
        <f t="shared" ref="AH67:AH121" si="106">AE$5-1</f>
        <v>8.257041531207765E-4</v>
      </c>
      <c r="AI67" s="1">
        <f t="shared" si="64"/>
        <v>67104.211075368992</v>
      </c>
      <c r="AJ67" s="1">
        <f t="shared" si="65"/>
        <v>20718.063429045862</v>
      </c>
      <c r="AK67" s="1">
        <f t="shared" si="66"/>
        <v>5879.2957924334232</v>
      </c>
      <c r="AL67" s="16">
        <f t="shared" ref="AL67:AN82" si="107">AL66*(1+AO67)</f>
        <v>16.567426415887148</v>
      </c>
      <c r="AM67" s="16">
        <f t="shared" si="107"/>
        <v>3.5364420504748111</v>
      </c>
      <c r="AN67" s="16">
        <f t="shared" si="107"/>
        <v>0.9666601290214325</v>
      </c>
      <c r="AO67" s="7">
        <f t="shared" si="74"/>
        <v>1.6363684628387519E-2</v>
      </c>
      <c r="AP67" s="7">
        <f t="shared" si="74"/>
        <v>2.519884465362782E-2</v>
      </c>
      <c r="AQ67" s="7">
        <f t="shared" si="74"/>
        <v>1.8239933925676823E-2</v>
      </c>
      <c r="AR67" s="1">
        <f t="shared" ref="AR67:AR130" si="108">AL67*AI67^$AR$5*B67^(1-$AR$5)*(1-BB66+0.01*BN66)</f>
        <v>44813.176366758657</v>
      </c>
      <c r="AS67" s="1">
        <f t="shared" ref="AS67:AS130" si="109">AM67*AJ67^$AR$5*C67^(1-$AR$5)*(1-BC66+0.01*BO66)</f>
        <v>15451.577347637021</v>
      </c>
      <c r="AT67" s="1">
        <f t="shared" ref="AT67:AT130" si="110">AN67*AK67^$AR$5*D67^(1-$AR$5)*(1-BD66+0.01*BP66)</f>
        <v>4436.049212026719</v>
      </c>
      <c r="AU67" s="1">
        <f t="shared" si="70"/>
        <v>8962.6352733517324</v>
      </c>
      <c r="AV67" s="1">
        <f t="shared" si="71"/>
        <v>3090.3154695274043</v>
      </c>
      <c r="AW67" s="1">
        <f t="shared" si="72"/>
        <v>887.20984240534381</v>
      </c>
      <c r="AX67">
        <v>0.05</v>
      </c>
      <c r="AY67">
        <v>0.05</v>
      </c>
      <c r="AZ67">
        <v>0.05</v>
      </c>
      <c r="BA67">
        <f t="shared" si="22"/>
        <v>4.9999999999999989E-2</v>
      </c>
      <c r="BB67">
        <f t="shared" si="23"/>
        <v>2.5000000000000006E-4</v>
      </c>
      <c r="BC67">
        <f t="shared" si="10"/>
        <v>2.5000000000000006E-4</v>
      </c>
      <c r="BD67">
        <f t="shared" si="10"/>
        <v>2.5000000000000006E-4</v>
      </c>
      <c r="BE67">
        <f t="shared" si="24"/>
        <v>11.203294091689667</v>
      </c>
      <c r="BF67">
        <f t="shared" si="11"/>
        <v>3.8628943369092563</v>
      </c>
      <c r="BG67">
        <f t="shared" si="11"/>
        <v>1.1090123030066801</v>
      </c>
      <c r="BH67">
        <f t="shared" ref="BH67:BH129" si="111">IF(AX66=0.99,2*BB$5*AX67*AR67/Z67*1000,BH66*(1+BK66))</f>
        <v>0</v>
      </c>
      <c r="BI67">
        <f t="shared" ref="BI67:BJ76" si="112">2*BC$5*AY67*AS67/AA67*1000</f>
        <v>6.7060360147050586</v>
      </c>
      <c r="BJ67">
        <f t="shared" si="112"/>
        <v>11.949773023650836</v>
      </c>
      <c r="BK67" s="7">
        <f t="shared" si="39"/>
        <v>6.3748734156022779E-2</v>
      </c>
      <c r="BL67" s="7"/>
      <c r="BM67" s="7"/>
      <c r="BN67" s="8">
        <f>MAX(BN$3*climate!$I177+BN$4*climate!$I177^2+BN$5*climate!$I177^6,-99)</f>
        <v>3.7262493075839385</v>
      </c>
      <c r="BO67" s="8">
        <f>MAX(BO$3*climate!$I177+BO$4*climate!$I177^2+BO$5*climate!$I177^6,-99)</f>
        <v>1.8413043786788728</v>
      </c>
      <c r="BP67" s="8">
        <f>MAX(BP$3*climate!$I177+BP$4*climate!$I177^2+BP$5*climate!$I177^6,-99)</f>
        <v>0.55144359220052297</v>
      </c>
      <c r="BQ67" s="8"/>
      <c r="BR67" s="8"/>
      <c r="BS67" s="8"/>
      <c r="BT67" s="8"/>
      <c r="BU67" s="8"/>
      <c r="BV67" s="8"/>
      <c r="BW67" s="8">
        <f>MAX(BW$3*climate!$I177+BW$4*climate!$I177^2+BW$5*climate!$I177^6,-99)</f>
        <v>0.75234570149489743</v>
      </c>
      <c r="BX67" s="8">
        <f>MAX(BX$3*climate!$I177+BX$4*climate!$I177^2+BX$5*climate!$I177^6,-99)</f>
        <v>0.33148930448046088</v>
      </c>
      <c r="BY67" s="8">
        <f>MAX(BY$3*climate!$I177+BY$4*climate!$I177^2+BY$5*climate!$I177^6,-99)</f>
        <v>6.4195463556690383E-2</v>
      </c>
    </row>
    <row r="68" spans="1:77">
      <c r="A68">
        <f t="shared" si="73"/>
        <v>2022</v>
      </c>
      <c r="B68" s="4">
        <f t="shared" si="78"/>
        <v>1164.0905475591151</v>
      </c>
      <c r="C68" s="4">
        <f t="shared" si="79"/>
        <v>2924.2876219279128</v>
      </c>
      <c r="D68" s="4">
        <f t="shared" si="80"/>
        <v>4382.36747916064</v>
      </c>
      <c r="E68" s="11">
        <f t="shared" si="81"/>
        <v>5.2705626723609069E-3</v>
      </c>
      <c r="F68" s="11">
        <f t="shared" si="82"/>
        <v>1.056631623369339E-2</v>
      </c>
      <c r="G68" s="11">
        <f t="shared" si="83"/>
        <v>2.3328622229210533E-2</v>
      </c>
      <c r="H68" s="4">
        <f t="shared" si="84"/>
        <v>46028.306899554598</v>
      </c>
      <c r="I68" s="4">
        <f t="shared" si="85"/>
        <v>16119.052316809148</v>
      </c>
      <c r="J68" s="4">
        <f t="shared" si="86"/>
        <v>4643.7749016107045</v>
      </c>
      <c r="K68" s="4">
        <f t="shared" si="57"/>
        <v>39540.143158165432</v>
      </c>
      <c r="L68" s="4">
        <f t="shared" si="58"/>
        <v>5512.1295853183692</v>
      </c>
      <c r="M68" s="4">
        <f t="shared" si="59"/>
        <v>1059.6498179792382</v>
      </c>
      <c r="N68" s="11">
        <f t="shared" si="87"/>
        <v>2.1730380312413589E-2</v>
      </c>
      <c r="O68" s="11">
        <f t="shared" si="88"/>
        <v>3.2290346897942301E-2</v>
      </c>
      <c r="P68" s="11">
        <f t="shared" si="89"/>
        <v>2.2962428402530266E-2</v>
      </c>
      <c r="Q68" s="4">
        <f t="shared" si="90"/>
        <v>5191.1265429533614</v>
      </c>
      <c r="R68" s="4">
        <f t="shared" si="91"/>
        <v>7899.7590395409643</v>
      </c>
      <c r="S68" s="4">
        <f t="shared" si="92"/>
        <v>2390.1080506406561</v>
      </c>
      <c r="T68" s="4">
        <f t="shared" si="93"/>
        <v>112.78117516426821</v>
      </c>
      <c r="U68" s="4">
        <f t="shared" si="94"/>
        <v>490.08830570659524</v>
      </c>
      <c r="V68" s="4">
        <f t="shared" si="95"/>
        <v>514.69076371717358</v>
      </c>
      <c r="W68" s="11">
        <f t="shared" si="96"/>
        <v>-1.219247815263802E-2</v>
      </c>
      <c r="X68" s="11">
        <f t="shared" si="97"/>
        <v>-1.3228699347321071E-2</v>
      </c>
      <c r="Y68" s="11">
        <f t="shared" si="98"/>
        <v>-1.2203590333800474E-2</v>
      </c>
      <c r="Z68" s="4">
        <f t="shared" ref="Z68:Z131" si="113">Q67*AC68*(1-AX67)</f>
        <v>11509.120023981115</v>
      </c>
      <c r="AA68" s="4">
        <f t="shared" si="99"/>
        <v>23011.324475349993</v>
      </c>
      <c r="AB68" s="4">
        <f t="shared" si="100"/>
        <v>3676.4666152174973</v>
      </c>
      <c r="AC68" s="12">
        <f t="shared" si="101"/>
        <v>2.3678189899579278</v>
      </c>
      <c r="AD68" s="12">
        <f t="shared" si="102"/>
        <v>3.1563660326842156</v>
      </c>
      <c r="AE68" s="12">
        <f t="shared" si="103"/>
        <v>1.6742940522768568</v>
      </c>
      <c r="AF68" s="11">
        <f t="shared" si="104"/>
        <v>-2.9039671966837322E-3</v>
      </c>
      <c r="AG68" s="11">
        <f t="shared" si="105"/>
        <v>2.0567434751257441E-3</v>
      </c>
      <c r="AH68" s="11">
        <f t="shared" si="106"/>
        <v>8.257041531207765E-4</v>
      </c>
      <c r="AI68" s="1">
        <f t="shared" si="64"/>
        <v>69356.425241183824</v>
      </c>
      <c r="AJ68" s="1">
        <f t="shared" si="65"/>
        <v>21736.572555668681</v>
      </c>
      <c r="AK68" s="1">
        <f t="shared" si="66"/>
        <v>6178.5760555954248</v>
      </c>
      <c r="AL68" s="16">
        <f t="shared" si="107"/>
        <v>16.835819515451004</v>
      </c>
      <c r="AM68" s="16">
        <f t="shared" si="107"/>
        <v>3.6246651617927181</v>
      </c>
      <c r="AN68" s="16">
        <f t="shared" si="107"/>
        <v>0.9841156277345503</v>
      </c>
      <c r="AO68" s="7">
        <f t="shared" si="74"/>
        <v>1.6200047782103644E-2</v>
      </c>
      <c r="AP68" s="7">
        <f t="shared" si="74"/>
        <v>2.4946856207091542E-2</v>
      </c>
      <c r="AQ68" s="7">
        <f t="shared" si="74"/>
        <v>1.8057534586420055E-2</v>
      </c>
      <c r="AR68" s="1">
        <f t="shared" si="108"/>
        <v>46028.306899554598</v>
      </c>
      <c r="AS68" s="1">
        <f t="shared" si="109"/>
        <v>16119.052316809148</v>
      </c>
      <c r="AT68" s="1">
        <f t="shared" si="110"/>
        <v>4643.7749016107045</v>
      </c>
      <c r="AU68" s="1">
        <f t="shared" si="70"/>
        <v>9205.66137991092</v>
      </c>
      <c r="AV68" s="1">
        <f t="shared" si="71"/>
        <v>3223.8104633618295</v>
      </c>
      <c r="AW68" s="1">
        <f t="shared" si="72"/>
        <v>928.75498032214091</v>
      </c>
      <c r="AX68">
        <v>0.05</v>
      </c>
      <c r="AY68">
        <v>0.05</v>
      </c>
      <c r="AZ68">
        <v>0.05</v>
      </c>
      <c r="BA68">
        <f t="shared" si="22"/>
        <v>0.05</v>
      </c>
      <c r="BB68">
        <f t="shared" si="23"/>
        <v>2.5000000000000006E-4</v>
      </c>
      <c r="BC68">
        <f t="shared" si="10"/>
        <v>2.5000000000000006E-4</v>
      </c>
      <c r="BD68">
        <f t="shared" si="10"/>
        <v>2.5000000000000006E-4</v>
      </c>
      <c r="BE68">
        <f t="shared" si="24"/>
        <v>11.507076724888652</v>
      </c>
      <c r="BF68">
        <f t="shared" si="11"/>
        <v>4.0297630792022883</v>
      </c>
      <c r="BG68">
        <f t="shared" si="11"/>
        <v>1.1609437254026764</v>
      </c>
      <c r="BH68">
        <f t="shared" si="111"/>
        <v>0</v>
      </c>
      <c r="BI68">
        <f t="shared" si="112"/>
        <v>7.0048346561172847</v>
      </c>
      <c r="BJ68">
        <f t="shared" si="112"/>
        <v>12.631081382296145</v>
      </c>
      <c r="BK68" s="7">
        <f t="shared" si="39"/>
        <v>3.2307654573145994E-2</v>
      </c>
      <c r="BL68" s="7"/>
      <c r="BM68" s="7"/>
      <c r="BN68" s="8">
        <f>MAX(BN$3*climate!$I178+BN$4*climate!$I178^2+BN$5*climate!$I178^6,-99)</f>
        <v>3.7352887271349311</v>
      </c>
      <c r="BO68" s="8">
        <f>MAX(BO$3*climate!$I178+BO$4*climate!$I178^2+BO$5*climate!$I178^6,-99)</f>
        <v>1.8274017510634395</v>
      </c>
      <c r="BP68" s="8">
        <f>MAX(BP$3*climate!$I178+BP$4*climate!$I178^2+BP$5*climate!$I178^6,-99)</f>
        <v>0.52284595711459647</v>
      </c>
      <c r="BQ68" s="8"/>
      <c r="BR68" s="8"/>
      <c r="BS68" s="8"/>
      <c r="BT68" s="8"/>
      <c r="BU68" s="8"/>
      <c r="BV68" s="8"/>
      <c r="BW68" s="8">
        <f>MAX(BW$3*climate!$I178+BW$4*climate!$I178^2+BW$5*climate!$I178^6,-99)</f>
        <v>0.78360184124808885</v>
      </c>
      <c r="BX68" s="8">
        <f>MAX(BX$3*climate!$I178+BX$4*climate!$I178^2+BX$5*climate!$I178^6,-99)</f>
        <v>0.34373882143699053</v>
      </c>
      <c r="BY68" s="8">
        <f>MAX(BY$3*climate!$I178+BY$4*climate!$I178^2+BY$5*climate!$I178^6,-99)</f>
        <v>6.4373498498647722E-2</v>
      </c>
    </row>
    <row r="69" spans="1:77">
      <c r="A69">
        <f t="shared" si="73"/>
        <v>2023</v>
      </c>
      <c r="B69" s="4">
        <f t="shared" si="78"/>
        <v>1169.9191891369678</v>
      </c>
      <c r="C69" s="4">
        <f t="shared" si="79"/>
        <v>2953.6416223108999</v>
      </c>
      <c r="D69" s="4">
        <f t="shared" si="80"/>
        <v>4479.4903447820107</v>
      </c>
      <c r="E69" s="11">
        <f t="shared" si="81"/>
        <v>5.0070345387428616E-3</v>
      </c>
      <c r="F69" s="11">
        <f t="shared" si="82"/>
        <v>1.003800042200872E-2</v>
      </c>
      <c r="G69" s="11">
        <f t="shared" si="83"/>
        <v>2.2162191117750005E-2</v>
      </c>
      <c r="H69" s="4">
        <f t="shared" si="84"/>
        <v>47261.276288545501</v>
      </c>
      <c r="I69" s="4">
        <f t="shared" si="85"/>
        <v>16805.218807047353</v>
      </c>
      <c r="J69" s="4">
        <f t="shared" si="86"/>
        <v>4856.4949458635047</v>
      </c>
      <c r="K69" s="4">
        <f t="shared" si="57"/>
        <v>40397.043426058728</v>
      </c>
      <c r="L69" s="4">
        <f t="shared" si="58"/>
        <v>5689.660749667767</v>
      </c>
      <c r="M69" s="4">
        <f t="shared" si="59"/>
        <v>1084.1623872502935</v>
      </c>
      <c r="N69" s="11">
        <f t="shared" si="87"/>
        <v>2.1671653146666303E-2</v>
      </c>
      <c r="O69" s="11">
        <f t="shared" si="88"/>
        <v>3.220736406891711E-2</v>
      </c>
      <c r="P69" s="11">
        <f t="shared" si="89"/>
        <v>2.313270748047791E-2</v>
      </c>
      <c r="Q69" s="4">
        <f t="shared" si="90"/>
        <v>5265.1941485919033</v>
      </c>
      <c r="R69" s="4">
        <f t="shared" si="91"/>
        <v>8127.0890991664455</v>
      </c>
      <c r="S69" s="4">
        <f t="shared" si="92"/>
        <v>2469.0890825708766</v>
      </c>
      <c r="T69" s="4">
        <f t="shared" si="93"/>
        <v>111.40609315004902</v>
      </c>
      <c r="U69" s="4">
        <f t="shared" si="94"/>
        <v>483.6050748567647</v>
      </c>
      <c r="V69" s="4">
        <f t="shared" si="95"/>
        <v>508.40968848817829</v>
      </c>
      <c r="W69" s="11">
        <f t="shared" si="96"/>
        <v>-1.219247815263802E-2</v>
      </c>
      <c r="X69" s="11">
        <f t="shared" si="97"/>
        <v>-1.3228699347321071E-2</v>
      </c>
      <c r="Y69" s="11">
        <f t="shared" si="98"/>
        <v>-1.2203590333800474E-2</v>
      </c>
      <c r="Z69" s="4">
        <f t="shared" si="113"/>
        <v>11643.155791818526</v>
      </c>
      <c r="AA69" s="4">
        <f t="shared" si="99"/>
        <v>23736.524281292954</v>
      </c>
      <c r="AB69" s="4">
        <f t="shared" si="100"/>
        <v>3804.7955523804135</v>
      </c>
      <c r="AC69" s="12">
        <f t="shared" si="101"/>
        <v>2.3609429212834052</v>
      </c>
      <c r="AD69" s="12">
        <f t="shared" si="102"/>
        <v>3.1628578679270474</v>
      </c>
      <c r="AE69" s="12">
        <f t="shared" si="103"/>
        <v>1.6756765238293672</v>
      </c>
      <c r="AF69" s="11">
        <f t="shared" si="104"/>
        <v>-2.9039671966837322E-3</v>
      </c>
      <c r="AG69" s="11">
        <f t="shared" si="105"/>
        <v>2.0567434751257441E-3</v>
      </c>
      <c r="AH69" s="11">
        <f t="shared" si="106"/>
        <v>8.257041531207765E-4</v>
      </c>
      <c r="AI69" s="1">
        <f t="shared" si="64"/>
        <v>71626.444096976367</v>
      </c>
      <c r="AJ69" s="1">
        <f t="shared" si="65"/>
        <v>22786.725763463641</v>
      </c>
      <c r="AK69" s="1">
        <f t="shared" si="66"/>
        <v>6489.4734303580235</v>
      </c>
      <c r="AL69" s="16">
        <f t="shared" si="107"/>
        <v>17.105833185246173</v>
      </c>
      <c r="AM69" s="16">
        <f t="shared" si="107"/>
        <v>3.7141849223769148</v>
      </c>
      <c r="AN69" s="16">
        <f t="shared" si="107"/>
        <v>1.0017086226995549</v>
      </c>
      <c r="AO69" s="7">
        <f t="shared" si="74"/>
        <v>1.6038047304282609E-2</v>
      </c>
      <c r="AP69" s="7">
        <f t="shared" si="74"/>
        <v>2.4697387645020625E-2</v>
      </c>
      <c r="AQ69" s="7">
        <f t="shared" si="74"/>
        <v>1.7876959240555854E-2</v>
      </c>
      <c r="AR69" s="1">
        <f t="shared" si="108"/>
        <v>47261.276288545501</v>
      </c>
      <c r="AS69" s="1">
        <f t="shared" si="109"/>
        <v>16805.218807047353</v>
      </c>
      <c r="AT69" s="1">
        <f t="shared" si="110"/>
        <v>4856.4949458635047</v>
      </c>
      <c r="AU69" s="1">
        <f t="shared" si="70"/>
        <v>9452.255257709101</v>
      </c>
      <c r="AV69" s="1">
        <f t="shared" si="71"/>
        <v>3361.0437614094708</v>
      </c>
      <c r="AW69" s="1">
        <f t="shared" si="72"/>
        <v>971.298989172701</v>
      </c>
      <c r="AX69">
        <v>0.05</v>
      </c>
      <c r="AY69">
        <v>0.05</v>
      </c>
      <c r="AZ69">
        <v>0.05</v>
      </c>
      <c r="BA69">
        <f t="shared" si="22"/>
        <v>5.000000000000001E-2</v>
      </c>
      <c r="BB69">
        <f t="shared" si="23"/>
        <v>2.5000000000000006E-4</v>
      </c>
      <c r="BC69">
        <f t="shared" si="10"/>
        <v>2.5000000000000006E-4</v>
      </c>
      <c r="BD69">
        <f t="shared" si="10"/>
        <v>2.5000000000000006E-4</v>
      </c>
      <c r="BE69">
        <f t="shared" si="24"/>
        <v>11.815319072136377</v>
      </c>
      <c r="BF69">
        <f t="shared" si="11"/>
        <v>4.2013047017618392</v>
      </c>
      <c r="BG69">
        <f t="shared" si="11"/>
        <v>1.2141237364658763</v>
      </c>
      <c r="BH69">
        <f t="shared" si="111"/>
        <v>0</v>
      </c>
      <c r="BI69">
        <f t="shared" si="112"/>
        <v>7.0798987281772146</v>
      </c>
      <c r="BJ69">
        <f t="shared" si="112"/>
        <v>12.764141670700576</v>
      </c>
      <c r="BK69" s="7">
        <f t="shared" si="39"/>
        <v>3.1918247109210318E-2</v>
      </c>
      <c r="BL69" s="7"/>
      <c r="BM69" s="7"/>
      <c r="BN69" s="8">
        <f>MAX(BN$3*climate!$I179+BN$4*climate!$I179^2+BN$5*climate!$I179^6,-99)</f>
        <v>3.7410567703448914</v>
      </c>
      <c r="BO69" s="8">
        <f>MAX(BO$3*climate!$I179+BO$4*climate!$I179^2+BO$5*climate!$I179^6,-99)</f>
        <v>1.8108494855841273</v>
      </c>
      <c r="BP69" s="8">
        <f>MAX(BP$3*climate!$I179+BP$4*climate!$I179^2+BP$5*climate!$I179^6,-99)</f>
        <v>0.49208061147726934</v>
      </c>
      <c r="BQ69" s="8"/>
      <c r="BR69" s="8"/>
      <c r="BS69" s="8"/>
      <c r="BT69" s="8"/>
      <c r="BU69" s="8"/>
      <c r="BV69" s="8"/>
      <c r="BW69" s="8">
        <f>MAX(BW$3*climate!$I179+BW$4*climate!$I179^2+BW$5*climate!$I179^6,-99)</f>
        <v>0.81548386353472435</v>
      </c>
      <c r="BX69" s="8">
        <f>MAX(BX$3*climate!$I179+BX$4*climate!$I179^2+BX$5*climate!$I179^6,-99)</f>
        <v>0.3559977572992189</v>
      </c>
      <c r="BY69" s="8">
        <f>MAX(BY$3*climate!$I179+BY$4*climate!$I179^2+BY$5*climate!$I179^6,-99)</f>
        <v>6.4169421660685441E-2</v>
      </c>
    </row>
    <row r="70" spans="1:77">
      <c r="A70">
        <f t="shared" si="73"/>
        <v>2024</v>
      </c>
      <c r="B70" s="4">
        <f t="shared" si="78"/>
        <v>1175.4841236351374</v>
      </c>
      <c r="C70" s="4">
        <f t="shared" si="79"/>
        <v>2981.807845369558</v>
      </c>
      <c r="D70" s="4">
        <f t="shared" si="80"/>
        <v>4573.8018998566267</v>
      </c>
      <c r="E70" s="11">
        <f t="shared" si="81"/>
        <v>4.7566828118057181E-3</v>
      </c>
      <c r="F70" s="11">
        <f t="shared" si="82"/>
        <v>9.5361004009082827E-3</v>
      </c>
      <c r="G70" s="11">
        <f t="shared" si="83"/>
        <v>2.1054081561862503E-2</v>
      </c>
      <c r="H70" s="4">
        <f t="shared" si="84"/>
        <v>48501.236675260989</v>
      </c>
      <c r="I70" s="4">
        <f t="shared" si="85"/>
        <v>17506.236470461641</v>
      </c>
      <c r="J70" s="4">
        <f t="shared" si="86"/>
        <v>5072.9288903246461</v>
      </c>
      <c r="K70" s="4">
        <f t="shared" si="57"/>
        <v>41260.648017323161</v>
      </c>
      <c r="L70" s="4">
        <f t="shared" si="58"/>
        <v>5871.0142900881528</v>
      </c>
      <c r="M70" s="4">
        <f t="shared" si="59"/>
        <v>1109.1273739869812</v>
      </c>
      <c r="N70" s="11">
        <f t="shared" si="87"/>
        <v>2.1377915758739707E-2</v>
      </c>
      <c r="O70" s="11">
        <f t="shared" si="88"/>
        <v>3.1874227374800057E-2</v>
      </c>
      <c r="P70" s="11">
        <f t="shared" si="89"/>
        <v>2.3026981041101457E-2</v>
      </c>
      <c r="Q70" s="4">
        <f t="shared" si="90"/>
        <v>5337.4532678355326</v>
      </c>
      <c r="R70" s="4">
        <f t="shared" si="91"/>
        <v>8354.1092437321477</v>
      </c>
      <c r="S70" s="4">
        <f t="shared" si="92"/>
        <v>2547.6515973270707</v>
      </c>
      <c r="T70" s="4">
        <f t="shared" si="93"/>
        <v>110.04777679324629</v>
      </c>
      <c r="U70" s="4">
        <f t="shared" si="94"/>
        <v>477.20760871864587</v>
      </c>
      <c r="V70" s="4">
        <f t="shared" si="95"/>
        <v>502.20526492813343</v>
      </c>
      <c r="W70" s="11">
        <f t="shared" si="96"/>
        <v>-1.219247815263802E-2</v>
      </c>
      <c r="X70" s="11">
        <f t="shared" si="97"/>
        <v>-1.3228699347321071E-2</v>
      </c>
      <c r="Y70" s="11">
        <f t="shared" si="98"/>
        <v>-1.2203590333800474E-2</v>
      </c>
      <c r="Z70" s="4">
        <f t="shared" si="113"/>
        <v>11774.987944878972</v>
      </c>
      <c r="AA70" s="4">
        <f t="shared" si="99"/>
        <v>24469.811140430498</v>
      </c>
      <c r="AB70" s="4">
        <f t="shared" si="100"/>
        <v>3933.7703310796965</v>
      </c>
      <c r="AC70" s="12">
        <f t="shared" si="101"/>
        <v>2.3540868204867555</v>
      </c>
      <c r="AD70" s="12">
        <f t="shared" si="102"/>
        <v>3.1693630552096566</v>
      </c>
      <c r="AE70" s="12">
        <f t="shared" si="103"/>
        <v>1.67706013689438</v>
      </c>
      <c r="AF70" s="11">
        <f t="shared" si="104"/>
        <v>-2.9039671966837322E-3</v>
      </c>
      <c r="AG70" s="11">
        <f t="shared" si="105"/>
        <v>2.0567434751257441E-3</v>
      </c>
      <c r="AH70" s="11">
        <f t="shared" si="106"/>
        <v>8.257041531207765E-4</v>
      </c>
      <c r="AI70" s="1">
        <f t="shared" si="64"/>
        <v>73916.054944987831</v>
      </c>
      <c r="AJ70" s="1">
        <f t="shared" si="65"/>
        <v>23869.096948526749</v>
      </c>
      <c r="AK70" s="1">
        <f t="shared" si="66"/>
        <v>6811.8250764949225</v>
      </c>
      <c r="AL70" s="16">
        <f t="shared" si="107"/>
        <v>17.377433905432277</v>
      </c>
      <c r="AM70" s="16">
        <f t="shared" si="107"/>
        <v>3.8049982805420157</v>
      </c>
      <c r="AN70" s="16">
        <f t="shared" si="107"/>
        <v>1.019437051876279</v>
      </c>
      <c r="AO70" s="7">
        <f t="shared" si="74"/>
        <v>1.5877666831239784E-2</v>
      </c>
      <c r="AP70" s="7">
        <f t="shared" si="74"/>
        <v>2.445041376857042E-2</v>
      </c>
      <c r="AQ70" s="7">
        <f t="shared" si="74"/>
        <v>1.7698189648150297E-2</v>
      </c>
      <c r="AR70" s="1">
        <f t="shared" si="108"/>
        <v>48501.236675260989</v>
      </c>
      <c r="AS70" s="1">
        <f t="shared" si="109"/>
        <v>17506.236470461641</v>
      </c>
      <c r="AT70" s="1">
        <f t="shared" si="110"/>
        <v>5072.9288903246461</v>
      </c>
      <c r="AU70" s="1">
        <f t="shared" si="70"/>
        <v>9700.2473350521977</v>
      </c>
      <c r="AV70" s="1">
        <f t="shared" si="71"/>
        <v>3501.2472940923285</v>
      </c>
      <c r="AW70" s="1">
        <f t="shared" si="72"/>
        <v>1014.5857780649293</v>
      </c>
      <c r="AX70">
        <v>0.05</v>
      </c>
      <c r="AY70">
        <v>0.05</v>
      </c>
      <c r="AZ70">
        <v>0.05</v>
      </c>
      <c r="BA70">
        <f t="shared" si="22"/>
        <v>0.05</v>
      </c>
      <c r="BB70">
        <f t="shared" si="23"/>
        <v>2.5000000000000006E-4</v>
      </c>
      <c r="BC70">
        <f t="shared" si="23"/>
        <v>2.5000000000000006E-4</v>
      </c>
      <c r="BD70">
        <f t="shared" si="23"/>
        <v>2.5000000000000006E-4</v>
      </c>
      <c r="BE70">
        <f t="shared" si="24"/>
        <v>12.125309168815249</v>
      </c>
      <c r="BF70">
        <f t="shared" si="24"/>
        <v>4.3765591176154111</v>
      </c>
      <c r="BG70">
        <f t="shared" si="24"/>
        <v>1.2682322225811617</v>
      </c>
      <c r="BH70">
        <f t="shared" si="111"/>
        <v>0</v>
      </c>
      <c r="BI70">
        <f t="shared" si="112"/>
        <v>7.1542180566881388</v>
      </c>
      <c r="BJ70">
        <f t="shared" si="112"/>
        <v>12.895844097060662</v>
      </c>
      <c r="BK70" s="7">
        <f t="shared" si="39"/>
        <v>3.1301775986405378E-2</v>
      </c>
      <c r="BL70" s="7"/>
      <c r="BM70" s="7"/>
      <c r="BN70" s="8">
        <f>MAX(BN$3*climate!$I180+BN$4*climate!$I180^2+BN$5*climate!$I180^6,-99)</f>
        <v>3.7434399942333796</v>
      </c>
      <c r="BO70" s="8">
        <f>MAX(BO$3*climate!$I180+BO$4*climate!$I180^2+BO$5*climate!$I180^6,-99)</f>
        <v>1.7915476020897469</v>
      </c>
      <c r="BP70" s="8">
        <f>MAX(BP$3*climate!$I180+BP$4*climate!$I180^2+BP$5*climate!$I180^6,-99)</f>
        <v>0.45905918871746287</v>
      </c>
      <c r="BQ70" s="8"/>
      <c r="BR70" s="8"/>
      <c r="BS70" s="8"/>
      <c r="BT70" s="8"/>
      <c r="BU70" s="8"/>
      <c r="BV70" s="8"/>
      <c r="BW70" s="8">
        <f>MAX(BW$3*climate!$I180+BW$4*climate!$I180^2+BW$5*climate!$I180^6,-99)</f>
        <v>0.84797486219183982</v>
      </c>
      <c r="BX70" s="8">
        <f>MAX(BX$3*climate!$I180+BX$4*climate!$I180^2+BX$5*climate!$I180^6,-99)</f>
        <v>0.36822347778178705</v>
      </c>
      <c r="BY70" s="8">
        <f>MAX(BY$3*climate!$I180+BY$4*climate!$I180^2+BY$5*climate!$I180^6,-99)</f>
        <v>6.3524257944938656E-2</v>
      </c>
    </row>
    <row r="71" spans="1:77">
      <c r="A71">
        <f t="shared" si="73"/>
        <v>2025</v>
      </c>
      <c r="B71" s="4">
        <f t="shared" si="78"/>
        <v>1180.7959585052608</v>
      </c>
      <c r="C71" s="4">
        <f t="shared" si="79"/>
        <v>3008.8209234097349</v>
      </c>
      <c r="D71" s="4">
        <f t="shared" si="80"/>
        <v>4665.2842381916398</v>
      </c>
      <c r="E71" s="11">
        <f t="shared" si="81"/>
        <v>4.518848671215432E-3</v>
      </c>
      <c r="F71" s="11">
        <f t="shared" si="82"/>
        <v>9.0592953808628675E-3</v>
      </c>
      <c r="G71" s="11">
        <f t="shared" si="83"/>
        <v>2.0001377483769376E-2</v>
      </c>
      <c r="H71" s="4">
        <f t="shared" si="84"/>
        <v>49747.834213150963</v>
      </c>
      <c r="I71" s="4">
        <f t="shared" si="85"/>
        <v>18221.926246037565</v>
      </c>
      <c r="J71" s="4">
        <f t="shared" si="86"/>
        <v>5292.8624675406718</v>
      </c>
      <c r="K71" s="4">
        <f t="shared" si="57"/>
        <v>42130.762605357719</v>
      </c>
      <c r="L71" s="4">
        <f t="shared" si="58"/>
        <v>6056.1684160942477</v>
      </c>
      <c r="M71" s="4">
        <f t="shared" si="59"/>
        <v>1134.5208989007483</v>
      </c>
      <c r="N71" s="11">
        <f t="shared" si="87"/>
        <v>2.108824339523796E-2</v>
      </c>
      <c r="O71" s="11">
        <f t="shared" si="88"/>
        <v>3.1536991200768361E-2</v>
      </c>
      <c r="P71" s="11">
        <f t="shared" si="89"/>
        <v>2.2895048404120599E-2</v>
      </c>
      <c r="Q71" s="4">
        <f t="shared" si="90"/>
        <v>5407.889144455512</v>
      </c>
      <c r="R71" s="4">
        <f t="shared" si="91"/>
        <v>8580.6098184519087</v>
      </c>
      <c r="S71" s="4">
        <f t="shared" si="92"/>
        <v>2625.6649928085417</v>
      </c>
      <c r="T71" s="4">
        <f t="shared" si="93"/>
        <v>108.70602167894825</v>
      </c>
      <c r="U71" s="4">
        <f t="shared" si="94"/>
        <v>470.8947727366529</v>
      </c>
      <c r="V71" s="4">
        <f t="shared" si="95"/>
        <v>496.07655761147277</v>
      </c>
      <c r="W71" s="11">
        <f t="shared" si="96"/>
        <v>-1.219247815263802E-2</v>
      </c>
      <c r="X71" s="11">
        <f t="shared" si="97"/>
        <v>-1.3228699347321071E-2</v>
      </c>
      <c r="Y71" s="11">
        <f t="shared" si="98"/>
        <v>-1.2203590333800474E-2</v>
      </c>
      <c r="Z71" s="4">
        <f t="shared" si="113"/>
        <v>11901.923516126462</v>
      </c>
      <c r="AA71" s="4">
        <f t="shared" si="99"/>
        <v>25205.078914532289</v>
      </c>
      <c r="AB71" s="4">
        <f t="shared" si="100"/>
        <v>4062.2881706258722</v>
      </c>
      <c r="AC71" s="12">
        <f t="shared" si="101"/>
        <v>2.3472506295819167</v>
      </c>
      <c r="AD71" s="12">
        <f t="shared" si="102"/>
        <v>3.1758816219937636</v>
      </c>
      <c r="AE71" s="12">
        <f t="shared" si="103"/>
        <v>1.6784448924144471</v>
      </c>
      <c r="AF71" s="11">
        <f t="shared" si="104"/>
        <v>-2.9039671966837322E-3</v>
      </c>
      <c r="AG71" s="11">
        <f t="shared" si="105"/>
        <v>2.0567434751257441E-3</v>
      </c>
      <c r="AH71" s="11">
        <f t="shared" si="106"/>
        <v>8.257041531207765E-4</v>
      </c>
      <c r="AI71" s="1">
        <f t="shared" si="64"/>
        <v>76224.696785541251</v>
      </c>
      <c r="AJ71" s="1">
        <f t="shared" si="65"/>
        <v>24983.434547766403</v>
      </c>
      <c r="AK71" s="1">
        <f t="shared" si="66"/>
        <v>7145.2283469103595</v>
      </c>
      <c r="AL71" s="16">
        <f t="shared" si="107"/>
        <v>17.650587880305299</v>
      </c>
      <c r="AM71" s="16">
        <f t="shared" si="107"/>
        <v>3.8971017250664874</v>
      </c>
      <c r="AN71" s="16">
        <f t="shared" si="107"/>
        <v>1.0372988202519522</v>
      </c>
      <c r="AO71" s="7">
        <f t="shared" si="74"/>
        <v>1.5718890162927386E-2</v>
      </c>
      <c r="AP71" s="7">
        <f t="shared" si="74"/>
        <v>2.4205909630884714E-2</v>
      </c>
      <c r="AQ71" s="7">
        <f t="shared" si="74"/>
        <v>1.7521207751668794E-2</v>
      </c>
      <c r="AR71" s="1">
        <f t="shared" si="108"/>
        <v>49747.834213150963</v>
      </c>
      <c r="AS71" s="1">
        <f t="shared" si="109"/>
        <v>18221.926246037565</v>
      </c>
      <c r="AT71" s="1">
        <f t="shared" si="110"/>
        <v>5292.8624675406718</v>
      </c>
      <c r="AU71" s="1">
        <f t="shared" si="70"/>
        <v>9949.5668426301927</v>
      </c>
      <c r="AV71" s="1">
        <f t="shared" si="71"/>
        <v>3644.385249207513</v>
      </c>
      <c r="AW71" s="1">
        <f t="shared" si="72"/>
        <v>1058.5724935081344</v>
      </c>
      <c r="AX71">
        <v>0.05</v>
      </c>
      <c r="AY71">
        <v>0.05</v>
      </c>
      <c r="AZ71">
        <v>0.05</v>
      </c>
      <c r="BA71">
        <f t="shared" ref="BA71:BA134" si="114">(AX71*Z71+AY71*AA71+AZ71*AB71)/(Z71+AA71+AB71)</f>
        <v>5.000000000000001E-2</v>
      </c>
      <c r="BB71">
        <f t="shared" ref="BB71:BD134" si="115">BB$5*AX71^2</f>
        <v>2.5000000000000006E-4</v>
      </c>
      <c r="BC71">
        <f t="shared" si="115"/>
        <v>2.5000000000000006E-4</v>
      </c>
      <c r="BD71">
        <f t="shared" si="115"/>
        <v>2.5000000000000006E-4</v>
      </c>
      <c r="BE71">
        <f t="shared" ref="BE71:BG134" si="116">BB71*AR71</f>
        <v>12.436958553287743</v>
      </c>
      <c r="BF71">
        <f t="shared" si="116"/>
        <v>4.5554815615093922</v>
      </c>
      <c r="BG71">
        <f t="shared" si="116"/>
        <v>1.3232156168851683</v>
      </c>
      <c r="BH71">
        <f t="shared" si="111"/>
        <v>0</v>
      </c>
      <c r="BI71">
        <f t="shared" si="112"/>
        <v>7.2294660563556095</v>
      </c>
      <c r="BJ71">
        <f t="shared" si="112"/>
        <v>13.029263915379021</v>
      </c>
      <c r="BK71" s="7">
        <f t="shared" si="39"/>
        <v>3.0700739277969236E-2</v>
      </c>
      <c r="BL71" s="7"/>
      <c r="BM71" s="7"/>
      <c r="BN71" s="8">
        <f>MAX(BN$3*climate!$I181+BN$4*climate!$I181^2+BN$5*climate!$I181^6,-99)</f>
        <v>3.7423132534616741</v>
      </c>
      <c r="BO71" s="8">
        <f>MAX(BO$3*climate!$I181+BO$4*climate!$I181^2+BO$5*climate!$I181^6,-99)</f>
        <v>1.76939018622486</v>
      </c>
      <c r="BP71" s="8">
        <f>MAX(BP$3*climate!$I181+BP$4*climate!$I181^2+BP$5*climate!$I181^6,-99)</f>
        <v>0.42369134347062509</v>
      </c>
      <c r="BQ71" s="8"/>
      <c r="BR71" s="8"/>
      <c r="BS71" s="8"/>
      <c r="BT71" s="8"/>
      <c r="BU71" s="8"/>
      <c r="BV71" s="8"/>
      <c r="BW71" s="8">
        <f>MAX(BW$3*climate!$I181+BW$4*climate!$I181^2+BW$5*climate!$I181^6,-99)</f>
        <v>0.88104723545727448</v>
      </c>
      <c r="BX71" s="8">
        <f>MAX(BX$3*climate!$I181+BX$4*climate!$I181^2+BX$5*climate!$I181^6,-99)</f>
        <v>0.38036442108503044</v>
      </c>
      <c r="BY71" s="8">
        <f>MAX(BY$3*climate!$I181+BY$4*climate!$I181^2+BY$5*climate!$I181^6,-99)</f>
        <v>6.2371227635837641E-2</v>
      </c>
    </row>
    <row r="72" spans="1:77">
      <c r="A72">
        <f t="shared" si="73"/>
        <v>2026</v>
      </c>
      <c r="B72" s="4">
        <f t="shared" si="78"/>
        <v>1185.8650048409254</v>
      </c>
      <c r="C72" s="4">
        <f t="shared" si="79"/>
        <v>3034.7158310283598</v>
      </c>
      <c r="D72" s="4">
        <f t="shared" si="80"/>
        <v>4753.9307437529324</v>
      </c>
      <c r="E72" s="11">
        <f t="shared" si="81"/>
        <v>4.2929062376546598E-3</v>
      </c>
      <c r="F72" s="11">
        <f t="shared" si="82"/>
        <v>8.6063306118197239E-3</v>
      </c>
      <c r="G72" s="11">
        <f t="shared" si="83"/>
        <v>1.9001308609580905E-2</v>
      </c>
      <c r="H72" s="4">
        <f t="shared" si="84"/>
        <v>51000.704042112826</v>
      </c>
      <c r="I72" s="4">
        <f t="shared" si="85"/>
        <v>18952.102895361215</v>
      </c>
      <c r="J72" s="4">
        <f t="shared" si="86"/>
        <v>5516.084200132409</v>
      </c>
      <c r="K72" s="4">
        <f t="shared" si="57"/>
        <v>43007.175212961258</v>
      </c>
      <c r="L72" s="4">
        <f t="shared" si="58"/>
        <v>6245.0996899235224</v>
      </c>
      <c r="M72" s="4">
        <f t="shared" si="59"/>
        <v>1160.3206898588101</v>
      </c>
      <c r="N72" s="11">
        <f t="shared" si="87"/>
        <v>2.0802201370361262E-2</v>
      </c>
      <c r="O72" s="11">
        <f t="shared" si="88"/>
        <v>3.1196502614952104E-2</v>
      </c>
      <c r="P72" s="11">
        <f t="shared" si="89"/>
        <v>2.2740692554063635E-2</v>
      </c>
      <c r="Q72" s="4">
        <f t="shared" si="90"/>
        <v>5476.487520595666</v>
      </c>
      <c r="R72" s="4">
        <f t="shared" si="91"/>
        <v>8806.3873703595837</v>
      </c>
      <c r="S72" s="4">
        <f t="shared" si="92"/>
        <v>2703.0061561568273</v>
      </c>
      <c r="T72" s="4">
        <f t="shared" si="93"/>
        <v>107.38062588456748</v>
      </c>
      <c r="U72" s="4">
        <f t="shared" si="94"/>
        <v>464.66544736389466</v>
      </c>
      <c r="V72" s="4">
        <f t="shared" si="95"/>
        <v>490.02264252818037</v>
      </c>
      <c r="W72" s="11">
        <f t="shared" si="96"/>
        <v>-1.219247815263802E-2</v>
      </c>
      <c r="X72" s="11">
        <f t="shared" si="97"/>
        <v>-1.3228699347321071E-2</v>
      </c>
      <c r="Y72" s="11">
        <f t="shared" si="98"/>
        <v>-1.2203590333800474E-2</v>
      </c>
      <c r="Z72" s="4">
        <f t="shared" si="113"/>
        <v>12023.968734551689</v>
      </c>
      <c r="AA72" s="4">
        <f t="shared" si="99"/>
        <v>25941.696879151707</v>
      </c>
      <c r="AB72" s="4">
        <f t="shared" si="100"/>
        <v>4190.1392575124273</v>
      </c>
      <c r="AC72" s="12">
        <f t="shared" si="101"/>
        <v>2.3404342907512157</v>
      </c>
      <c r="AD72" s="12">
        <f t="shared" si="102"/>
        <v>3.1824135957975712</v>
      </c>
      <c r="AE72" s="12">
        <f t="shared" si="103"/>
        <v>1.679830791332898</v>
      </c>
      <c r="AF72" s="11">
        <f t="shared" si="104"/>
        <v>-2.9039671966837322E-3</v>
      </c>
      <c r="AG72" s="11">
        <f t="shared" si="105"/>
        <v>2.0567434751257441E-3</v>
      </c>
      <c r="AH72" s="11">
        <f t="shared" si="106"/>
        <v>8.257041531207765E-4</v>
      </c>
      <c r="AI72" s="1">
        <f t="shared" si="64"/>
        <v>78551.793949617335</v>
      </c>
      <c r="AJ72" s="1">
        <f t="shared" si="65"/>
        <v>26129.476342197275</v>
      </c>
      <c r="AK72" s="1">
        <f t="shared" si="66"/>
        <v>7489.2780057274576</v>
      </c>
      <c r="AL72" s="16">
        <f t="shared" si="107"/>
        <v>17.925261055984897</v>
      </c>
      <c r="AM72" s="16">
        <f t="shared" si="107"/>
        <v>3.9904912883240184</v>
      </c>
      <c r="AN72" s="16">
        <f t="shared" si="107"/>
        <v>1.0552918011008456</v>
      </c>
      <c r="AO72" s="7">
        <f t="shared" si="74"/>
        <v>1.5561701261298112E-2</v>
      </c>
      <c r="AP72" s="7">
        <f t="shared" si="74"/>
        <v>2.3963850534575868E-2</v>
      </c>
      <c r="AQ72" s="7">
        <f t="shared" si="74"/>
        <v>1.7345995674152105E-2</v>
      </c>
      <c r="AR72" s="1">
        <f t="shared" si="108"/>
        <v>51000.704042112826</v>
      </c>
      <c r="AS72" s="1">
        <f t="shared" si="109"/>
        <v>18952.102895361215</v>
      </c>
      <c r="AT72" s="1">
        <f t="shared" si="110"/>
        <v>5516.084200132409</v>
      </c>
      <c r="AU72" s="1">
        <f t="shared" si="70"/>
        <v>10200.140808422566</v>
      </c>
      <c r="AV72" s="1">
        <f t="shared" si="71"/>
        <v>3790.4205790722431</v>
      </c>
      <c r="AW72" s="1">
        <f t="shared" si="72"/>
        <v>1103.2168400264818</v>
      </c>
      <c r="AX72">
        <v>0.05</v>
      </c>
      <c r="AY72">
        <v>0.05</v>
      </c>
      <c r="AZ72">
        <v>0.05</v>
      </c>
      <c r="BA72">
        <f t="shared" si="114"/>
        <v>0.05</v>
      </c>
      <c r="BB72">
        <f t="shared" si="115"/>
        <v>2.5000000000000006E-4</v>
      </c>
      <c r="BC72">
        <f t="shared" si="115"/>
        <v>2.5000000000000006E-4</v>
      </c>
      <c r="BD72">
        <f t="shared" si="115"/>
        <v>2.5000000000000006E-4</v>
      </c>
      <c r="BE72">
        <f t="shared" si="116"/>
        <v>12.750176010528209</v>
      </c>
      <c r="BF72">
        <f t="shared" si="116"/>
        <v>4.7380257238403045</v>
      </c>
      <c r="BG72">
        <f t="shared" si="116"/>
        <v>1.3790210500331026</v>
      </c>
      <c r="BH72">
        <f t="shared" si="111"/>
        <v>0</v>
      </c>
      <c r="BI72">
        <f t="shared" si="112"/>
        <v>7.3056527426285127</v>
      </c>
      <c r="BJ72">
        <f t="shared" si="112"/>
        <v>13.164441230068235</v>
      </c>
      <c r="BK72" s="7">
        <f t="shared" ref="BK72:BK135" si="117">SUM(H72:J72)/SUM(H71:J71)-1+BK$5</f>
        <v>3.0114513004588339E-2</v>
      </c>
      <c r="BL72" s="7"/>
      <c r="BM72" s="7"/>
      <c r="BN72" s="8">
        <f>MAX(BN$3*climate!$I182+BN$4*climate!$I182^2+BN$5*climate!$I182^6,-99)</f>
        <v>3.7375415691459395</v>
      </c>
      <c r="BO72" s="8">
        <f>MAX(BO$3*climate!$I182+BO$4*climate!$I182^2+BO$5*climate!$I182^6,-99)</f>
        <v>1.7442664478903267</v>
      </c>
      <c r="BP72" s="8">
        <f>MAX(BP$3*climate!$I182+BP$4*climate!$I182^2+BP$5*climate!$I182^6,-99)</f>
        <v>0.38588524813847691</v>
      </c>
      <c r="BQ72" s="8"/>
      <c r="BR72" s="8"/>
      <c r="BS72" s="8"/>
      <c r="BT72" s="8"/>
      <c r="BU72" s="8"/>
      <c r="BV72" s="8"/>
      <c r="BW72" s="8">
        <f>MAX(BW$3*climate!$I182+BW$4*climate!$I182^2+BW$5*climate!$I182^6,-99)</f>
        <v>0.91466199273035365</v>
      </c>
      <c r="BX72" s="8">
        <f>MAX(BX$3*climate!$I182+BX$4*climate!$I182^2+BX$5*climate!$I182^6,-99)</f>
        <v>0.39235938501021816</v>
      </c>
      <c r="BY72" s="8">
        <f>MAX(BY$3*climate!$I182+BY$4*climate!$I182^2+BY$5*climate!$I182^6,-99)</f>
        <v>6.0635021033565363E-2</v>
      </c>
    </row>
    <row r="73" spans="1:77">
      <c r="A73">
        <f t="shared" si="73"/>
        <v>2027</v>
      </c>
      <c r="B73" s="4">
        <f t="shared" si="78"/>
        <v>1190.7012717534085</v>
      </c>
      <c r="C73" s="4">
        <f t="shared" si="79"/>
        <v>3059.5277103953758</v>
      </c>
      <c r="D73" s="4">
        <f t="shared" si="80"/>
        <v>4839.7451036650245</v>
      </c>
      <c r="E73" s="11">
        <f t="shared" si="81"/>
        <v>4.0782609257719264E-3</v>
      </c>
      <c r="F73" s="11">
        <f t="shared" si="82"/>
        <v>8.1760140812287378E-3</v>
      </c>
      <c r="G73" s="11">
        <f t="shared" si="83"/>
        <v>1.805124317910186E-2</v>
      </c>
      <c r="H73" s="4">
        <f t="shared" si="84"/>
        <v>52259.470175970295</v>
      </c>
      <c r="I73" s="4">
        <f t="shared" si="85"/>
        <v>19696.574862096251</v>
      </c>
      <c r="J73" s="4">
        <f t="shared" si="86"/>
        <v>5742.3860608317627</v>
      </c>
      <c r="K73" s="4">
        <f t="shared" si="57"/>
        <v>43889.656806206141</v>
      </c>
      <c r="L73" s="4">
        <f t="shared" si="58"/>
        <v>6437.7827973817921</v>
      </c>
      <c r="M73" s="4">
        <f t="shared" si="59"/>
        <v>1186.5058877756164</v>
      </c>
      <c r="N73" s="11">
        <f t="shared" si="87"/>
        <v>2.05194037709997E-2</v>
      </c>
      <c r="O73" s="11">
        <f t="shared" si="88"/>
        <v>3.0853487858514717E-2</v>
      </c>
      <c r="P73" s="11">
        <f t="shared" si="89"/>
        <v>2.2567207622569141E-2</v>
      </c>
      <c r="Q73" s="4">
        <f t="shared" si="90"/>
        <v>5543.2346395871691</v>
      </c>
      <c r="R73" s="4">
        <f t="shared" si="91"/>
        <v>9031.244509724138</v>
      </c>
      <c r="S73" s="4">
        <f t="shared" si="92"/>
        <v>2779.5595189666501</v>
      </c>
      <c r="T73" s="4">
        <f t="shared" si="93"/>
        <v>106.07138994945329</v>
      </c>
      <c r="U73" s="4">
        <f t="shared" si="94"/>
        <v>458.51852786362923</v>
      </c>
      <c r="V73" s="4">
        <f t="shared" si="95"/>
        <v>484.0426069444801</v>
      </c>
      <c r="W73" s="11">
        <f t="shared" si="96"/>
        <v>-1.219247815263802E-2</v>
      </c>
      <c r="X73" s="11">
        <f t="shared" si="97"/>
        <v>-1.3228699347321071E-2</v>
      </c>
      <c r="Y73" s="11">
        <f t="shared" si="98"/>
        <v>-1.2203590333800474E-2</v>
      </c>
      <c r="Z73" s="4">
        <f t="shared" si="113"/>
        <v>12141.131095676295</v>
      </c>
      <c r="AA73" s="4">
        <f t="shared" si="99"/>
        <v>26679.04788418781</v>
      </c>
      <c r="AB73" s="4">
        <f t="shared" si="100"/>
        <v>4317.1250489104141</v>
      </c>
      <c r="AC73" s="12">
        <f t="shared" si="101"/>
        <v>2.3336377463448805</v>
      </c>
      <c r="AD73" s="12">
        <f t="shared" si="102"/>
        <v>3.1889590041958793</v>
      </c>
      <c r="AE73" s="12">
        <f t="shared" si="103"/>
        <v>1.6812178345938418</v>
      </c>
      <c r="AF73" s="11">
        <f t="shared" si="104"/>
        <v>-2.9039671966837322E-3</v>
      </c>
      <c r="AG73" s="11">
        <f t="shared" si="105"/>
        <v>2.0567434751257441E-3</v>
      </c>
      <c r="AH73" s="11">
        <f t="shared" si="106"/>
        <v>8.257041531207765E-4</v>
      </c>
      <c r="AI73" s="1">
        <f t="shared" si="64"/>
        <v>80896.755363078177</v>
      </c>
      <c r="AJ73" s="1">
        <f t="shared" si="65"/>
        <v>27306.949287049792</v>
      </c>
      <c r="AK73" s="1">
        <f t="shared" si="66"/>
        <v>7843.5670451811939</v>
      </c>
      <c r="AL73" s="16">
        <f t="shared" si="107"/>
        <v>18.201419137993078</v>
      </c>
      <c r="AM73" s="16">
        <f t="shared" si="107"/>
        <v>4.0851625497490129</v>
      </c>
      <c r="AN73" s="16">
        <f t="shared" si="107"/>
        <v>1.0734138372475406</v>
      </c>
      <c r="AO73" s="7">
        <f t="shared" si="74"/>
        <v>1.540608424868513E-2</v>
      </c>
      <c r="AP73" s="7">
        <f t="shared" si="74"/>
        <v>2.3724212029230109E-2</v>
      </c>
      <c r="AQ73" s="7">
        <f t="shared" si="74"/>
        <v>1.7172535717410585E-2</v>
      </c>
      <c r="AR73" s="1">
        <f t="shared" si="108"/>
        <v>52259.470175970295</v>
      </c>
      <c r="AS73" s="1">
        <f t="shared" si="109"/>
        <v>19696.574862096251</v>
      </c>
      <c r="AT73" s="1">
        <f t="shared" si="110"/>
        <v>5742.3860608317627</v>
      </c>
      <c r="AU73" s="1">
        <f t="shared" si="70"/>
        <v>10451.89403519406</v>
      </c>
      <c r="AV73" s="1">
        <f t="shared" si="71"/>
        <v>3939.3149724192504</v>
      </c>
      <c r="AW73" s="1">
        <f t="shared" si="72"/>
        <v>1148.4772121663525</v>
      </c>
      <c r="AX73">
        <v>0.05</v>
      </c>
      <c r="AY73">
        <v>0.05</v>
      </c>
      <c r="AZ73">
        <v>0.05</v>
      </c>
      <c r="BA73">
        <f t="shared" si="114"/>
        <v>5.000000000000001E-2</v>
      </c>
      <c r="BB73">
        <f t="shared" si="115"/>
        <v>2.5000000000000006E-4</v>
      </c>
      <c r="BC73">
        <f t="shared" si="115"/>
        <v>2.5000000000000006E-4</v>
      </c>
      <c r="BD73">
        <f t="shared" si="115"/>
        <v>2.5000000000000006E-4</v>
      </c>
      <c r="BE73">
        <f t="shared" si="116"/>
        <v>13.064867543992577</v>
      </c>
      <c r="BF73">
        <f t="shared" si="116"/>
        <v>4.9241437155240639</v>
      </c>
      <c r="BG73">
        <f t="shared" si="116"/>
        <v>1.4355965152079411</v>
      </c>
      <c r="BH73">
        <f t="shared" si="111"/>
        <v>0</v>
      </c>
      <c r="BI73">
        <f t="shared" si="112"/>
        <v>7.3827877769843724</v>
      </c>
      <c r="BJ73">
        <f t="shared" si="112"/>
        <v>13.301412388508568</v>
      </c>
      <c r="BK73" s="7">
        <f t="shared" si="117"/>
        <v>2.9542503244504026E-2</v>
      </c>
      <c r="BL73" s="7"/>
      <c r="BM73" s="7"/>
      <c r="BN73" s="8">
        <f>MAX(BN$3*climate!$I183+BN$4*climate!$I183^2+BN$5*climate!$I183^6,-99)</f>
        <v>3.7289816703540177</v>
      </c>
      <c r="BO73" s="8">
        <f>MAX(BO$3*climate!$I183+BO$4*climate!$I183^2+BO$5*climate!$I183^6,-99)</f>
        <v>1.7160613955806299</v>
      </c>
      <c r="BP73" s="8">
        <f>MAX(BP$3*climate!$I183+BP$4*climate!$I183^2+BP$5*climate!$I183^6,-99)</f>
        <v>0.34554767860914071</v>
      </c>
      <c r="BQ73" s="8"/>
      <c r="BR73" s="8"/>
      <c r="BS73" s="8"/>
      <c r="BT73" s="8"/>
      <c r="BU73" s="8"/>
      <c r="BV73" s="8"/>
      <c r="BW73" s="8">
        <f>MAX(BW$3*climate!$I183+BW$4*climate!$I183^2+BW$5*climate!$I183^6,-99)</f>
        <v>0.94876826287999871</v>
      </c>
      <c r="BX73" s="8">
        <f>MAX(BX$3*climate!$I183+BX$4*climate!$I183^2+BX$5*climate!$I183^6,-99)</f>
        <v>0.4041368410032975</v>
      </c>
      <c r="BY73" s="8">
        <f>MAX(BY$3*climate!$I183+BY$4*climate!$I183^2+BY$5*climate!$I183^6,-99)</f>
        <v>5.8230989111549135E-2</v>
      </c>
    </row>
    <row r="74" spans="1:77">
      <c r="A74">
        <f t="shared" si="73"/>
        <v>2028</v>
      </c>
      <c r="B74" s="4">
        <f t="shared" si="78"/>
        <v>1195.3144627007246</v>
      </c>
      <c r="C74" s="4">
        <f t="shared" si="79"/>
        <v>3083.2917149553732</v>
      </c>
      <c r="D74" s="4">
        <f t="shared" si="80"/>
        <v>4922.7403486665926</v>
      </c>
      <c r="E74" s="11">
        <f t="shared" si="81"/>
        <v>3.8743478794833297E-3</v>
      </c>
      <c r="F74" s="11">
        <f t="shared" si="82"/>
        <v>7.7672133771673002E-3</v>
      </c>
      <c r="G74" s="11">
        <f t="shared" si="83"/>
        <v>1.7148681020146765E-2</v>
      </c>
      <c r="H74" s="4">
        <f t="shared" si="84"/>
        <v>53523.745353941144</v>
      </c>
      <c r="I74" s="4">
        <f t="shared" si="85"/>
        <v>20455.144053991207</v>
      </c>
      <c r="J74" s="4">
        <f t="shared" si="86"/>
        <v>5971.5639759313381</v>
      </c>
      <c r="K74" s="4">
        <f t="shared" si="57"/>
        <v>44777.961803464001</v>
      </c>
      <c r="L74" s="4">
        <f t="shared" si="58"/>
        <v>6634.190321588585</v>
      </c>
      <c r="M74" s="4">
        <f t="shared" si="59"/>
        <v>1213.0568652780635</v>
      </c>
      <c r="N74" s="11">
        <f t="shared" si="87"/>
        <v>2.0239506569398547E-2</v>
      </c>
      <c r="O74" s="11">
        <f t="shared" si="88"/>
        <v>3.0508566441022289E-2</v>
      </c>
      <c r="P74" s="11">
        <f t="shared" si="89"/>
        <v>2.2377451115917379E-2</v>
      </c>
      <c r="Q74" s="4">
        <f t="shared" si="90"/>
        <v>5608.1172446705605</v>
      </c>
      <c r="R74" s="4">
        <f t="shared" si="91"/>
        <v>9254.9897403880241</v>
      </c>
      <c r="S74" s="4">
        <f t="shared" si="92"/>
        <v>2855.2170216043605</v>
      </c>
      <c r="T74" s="4">
        <f t="shared" si="93"/>
        <v>104.77811684487463</v>
      </c>
      <c r="U74" s="4">
        <f t="shared" si="94"/>
        <v>452.45292411334503</v>
      </c>
      <c r="V74" s="4">
        <f t="shared" si="95"/>
        <v>478.13554926522488</v>
      </c>
      <c r="W74" s="11">
        <f t="shared" si="96"/>
        <v>-1.219247815263802E-2</v>
      </c>
      <c r="X74" s="11">
        <f t="shared" si="97"/>
        <v>-1.3228699347321071E-2</v>
      </c>
      <c r="Y74" s="11">
        <f t="shared" si="98"/>
        <v>-1.2203590333800474E-2</v>
      </c>
      <c r="Z74" s="4">
        <f t="shared" si="113"/>
        <v>12253.419350009748</v>
      </c>
      <c r="AA74" s="4">
        <f t="shared" si="99"/>
        <v>27416.528099560532</v>
      </c>
      <c r="AB74" s="4">
        <f t="shared" si="100"/>
        <v>4443.0584088806572</v>
      </c>
      <c r="AC74" s="12">
        <f t="shared" si="101"/>
        <v>2.3268609388805519</v>
      </c>
      <c r="AD74" s="12">
        <f t="shared" si="102"/>
        <v>3.1955178748202027</v>
      </c>
      <c r="AE74" s="12">
        <f t="shared" si="103"/>
        <v>1.6826060231421667</v>
      </c>
      <c r="AF74" s="11">
        <f t="shared" si="104"/>
        <v>-2.9039671966837322E-3</v>
      </c>
      <c r="AG74" s="11">
        <f t="shared" si="105"/>
        <v>2.0567434751257441E-3</v>
      </c>
      <c r="AH74" s="11">
        <f t="shared" si="106"/>
        <v>8.257041531207765E-4</v>
      </c>
      <c r="AI74" s="1">
        <f t="shared" si="64"/>
        <v>83258.973861964419</v>
      </c>
      <c r="AJ74" s="1">
        <f t="shared" si="65"/>
        <v>28515.569330764065</v>
      </c>
      <c r="AK74" s="1">
        <f t="shared" si="66"/>
        <v>8207.6875528294277</v>
      </c>
      <c r="AL74" s="16">
        <f t="shared" si="107"/>
        <v>18.479027608711775</v>
      </c>
      <c r="AM74" s="16">
        <f t="shared" si="107"/>
        <v>4.1811106396280877</v>
      </c>
      <c r="AN74" s="16">
        <f t="shared" si="107"/>
        <v>1.0916627423326397</v>
      </c>
      <c r="AO74" s="7">
        <f t="shared" ref="AO74:AQ89" si="118">AO$5*AO73</f>
        <v>1.5252023406198278E-2</v>
      </c>
      <c r="AP74" s="7">
        <f t="shared" si="118"/>
        <v>2.3486969908937807E-2</v>
      </c>
      <c r="AQ74" s="7">
        <f t="shared" si="118"/>
        <v>1.7000810360236478E-2</v>
      </c>
      <c r="AR74" s="1">
        <f t="shared" si="108"/>
        <v>53523.745353941144</v>
      </c>
      <c r="AS74" s="1">
        <f t="shared" si="109"/>
        <v>20455.144053991207</v>
      </c>
      <c r="AT74" s="1">
        <f t="shared" si="110"/>
        <v>5971.5639759313381</v>
      </c>
      <c r="AU74" s="1">
        <f t="shared" si="70"/>
        <v>10704.74907078823</v>
      </c>
      <c r="AV74" s="1">
        <f t="shared" si="71"/>
        <v>4091.0288107982415</v>
      </c>
      <c r="AW74" s="1">
        <f t="shared" si="72"/>
        <v>1194.3127951862677</v>
      </c>
      <c r="AX74">
        <v>0.05</v>
      </c>
      <c r="AY74">
        <v>0.05</v>
      </c>
      <c r="AZ74">
        <v>0.05</v>
      </c>
      <c r="BA74">
        <f t="shared" si="114"/>
        <v>0.05</v>
      </c>
      <c r="BB74">
        <f t="shared" si="115"/>
        <v>2.5000000000000006E-4</v>
      </c>
      <c r="BC74">
        <f t="shared" si="115"/>
        <v>2.5000000000000006E-4</v>
      </c>
      <c r="BD74">
        <f t="shared" si="115"/>
        <v>2.5000000000000006E-4</v>
      </c>
      <c r="BE74">
        <f t="shared" si="116"/>
        <v>13.38093633848529</v>
      </c>
      <c r="BF74">
        <f t="shared" si="116"/>
        <v>5.113786013497803</v>
      </c>
      <c r="BG74">
        <f t="shared" si="116"/>
        <v>1.492890993982835</v>
      </c>
      <c r="BH74">
        <f t="shared" si="111"/>
        <v>0</v>
      </c>
      <c r="BI74">
        <f t="shared" si="112"/>
        <v>7.4608805242262211</v>
      </c>
      <c r="BJ74">
        <f t="shared" si="112"/>
        <v>13.440210383000027</v>
      </c>
      <c r="BK74" s="7">
        <f t="shared" si="117"/>
        <v>2.8984141032383226E-2</v>
      </c>
      <c r="BL74" s="7"/>
      <c r="BM74" s="7"/>
      <c r="BN74" s="8">
        <f>MAX(BN$3*climate!$I184+BN$4*climate!$I184^2+BN$5*climate!$I184^6,-99)</f>
        <v>3.7164832274503503</v>
      </c>
      <c r="BO74" s="8">
        <f>MAX(BO$3*climate!$I184+BO$4*climate!$I184^2+BO$5*climate!$I184^6,-99)</f>
        <v>1.6846564473562875</v>
      </c>
      <c r="BP74" s="8">
        <f>MAX(BP$3*climate!$I184+BP$4*climate!$I184^2+BP$5*climate!$I184^6,-99)</f>
        <v>0.30258419925915847</v>
      </c>
      <c r="BQ74" s="8"/>
      <c r="BR74" s="8"/>
      <c r="BS74" s="8"/>
      <c r="BT74" s="8"/>
      <c r="BU74" s="8"/>
      <c r="BV74" s="8"/>
      <c r="BW74" s="8">
        <f>MAX(BW$3*climate!$I184+BW$4*climate!$I184^2+BW$5*climate!$I184^6,-99)</f>
        <v>0.98330251279537617</v>
      </c>
      <c r="BX74" s="8">
        <f>MAX(BX$3*climate!$I184+BX$4*climate!$I184^2+BX$5*climate!$I184^6,-99)</f>
        <v>0.4156140861961603</v>
      </c>
      <c r="BY74" s="8">
        <f>MAX(BY$3*climate!$I184+BY$4*climate!$I184^2+BY$5*climate!$I184^6,-99)</f>
        <v>5.5064253310690092E-2</v>
      </c>
    </row>
    <row r="75" spans="1:77">
      <c r="A75">
        <f t="shared" si="73"/>
        <v>2029</v>
      </c>
      <c r="B75" s="4">
        <f t="shared" si="78"/>
        <v>1199.7139735519111</v>
      </c>
      <c r="C75" s="4">
        <f t="shared" si="79"/>
        <v>3106.0428703767784</v>
      </c>
      <c r="D75" s="4">
        <f t="shared" si="80"/>
        <v>5002.9379274516677</v>
      </c>
      <c r="E75" s="11">
        <f t="shared" si="81"/>
        <v>3.6806304855091631E-3</v>
      </c>
      <c r="F75" s="11">
        <f t="shared" si="82"/>
        <v>7.3788527083089349E-3</v>
      </c>
      <c r="G75" s="11">
        <f t="shared" si="83"/>
        <v>1.6291246969139427E-2</v>
      </c>
      <c r="H75" s="4">
        <f t="shared" si="84"/>
        <v>54793.130842395229</v>
      </c>
      <c r="I75" s="4">
        <f t="shared" si="85"/>
        <v>21227.605601735668</v>
      </c>
      <c r="J75" s="4">
        <f t="shared" si="86"/>
        <v>6203.418215511907</v>
      </c>
      <c r="K75" s="4">
        <f t="shared" si="57"/>
        <v>45671.828494397676</v>
      </c>
      <c r="L75" s="4">
        <f t="shared" si="58"/>
        <v>6834.2925347841883</v>
      </c>
      <c r="M75" s="4">
        <f t="shared" si="59"/>
        <v>1239.9550634984041</v>
      </c>
      <c r="N75" s="11">
        <f t="shared" si="87"/>
        <v>1.9962201380602451E-2</v>
      </c>
      <c r="O75" s="11">
        <f t="shared" si="88"/>
        <v>3.0162266003199045E-2</v>
      </c>
      <c r="P75" s="11">
        <f t="shared" si="89"/>
        <v>2.2173897193331404E-2</v>
      </c>
      <c r="Q75" s="4">
        <f t="shared" si="90"/>
        <v>5671.1225725357817</v>
      </c>
      <c r="R75" s="4">
        <f t="shared" si="91"/>
        <v>9477.4372863829994</v>
      </c>
      <c r="S75" s="4">
        <f t="shared" si="92"/>
        <v>2929.878014332457</v>
      </c>
      <c r="T75" s="4">
        <f t="shared" si="93"/>
        <v>103.50061194436894</v>
      </c>
      <c r="U75" s="4">
        <f t="shared" si="94"/>
        <v>446.46756041143334</v>
      </c>
      <c r="V75" s="4">
        <f t="shared" si="95"/>
        <v>472.30057889796541</v>
      </c>
      <c r="W75" s="11">
        <f t="shared" si="96"/>
        <v>-1.219247815263802E-2</v>
      </c>
      <c r="X75" s="11">
        <f t="shared" si="97"/>
        <v>-1.3228699347321071E-2</v>
      </c>
      <c r="Y75" s="11">
        <f t="shared" si="98"/>
        <v>-1.2203590333800474E-2</v>
      </c>
      <c r="Z75" s="4">
        <f t="shared" si="113"/>
        <v>12360.843482528253</v>
      </c>
      <c r="AA75" s="4">
        <f t="shared" si="99"/>
        <v>28153.546662241009</v>
      </c>
      <c r="AB75" s="4">
        <f t="shared" si="100"/>
        <v>4567.7635997337211</v>
      </c>
      <c r="AC75" s="12">
        <f t="shared" si="101"/>
        <v>2.3201038110427983</v>
      </c>
      <c r="AD75" s="12">
        <f t="shared" si="102"/>
        <v>3.2020902353588867</v>
      </c>
      <c r="AE75" s="12">
        <f t="shared" si="103"/>
        <v>1.6839953579235412</v>
      </c>
      <c r="AF75" s="11">
        <f t="shared" si="104"/>
        <v>-2.9039671966837322E-3</v>
      </c>
      <c r="AG75" s="11">
        <f t="shared" si="105"/>
        <v>2.0567434751257441E-3</v>
      </c>
      <c r="AH75" s="11">
        <f t="shared" si="106"/>
        <v>8.257041531207765E-4</v>
      </c>
      <c r="AI75" s="1">
        <f t="shared" si="64"/>
        <v>85637.825546556211</v>
      </c>
      <c r="AJ75" s="1">
        <f t="shared" si="65"/>
        <v>29755.041208485902</v>
      </c>
      <c r="AK75" s="1">
        <f t="shared" si="66"/>
        <v>8581.2315927327527</v>
      </c>
      <c r="AL75" s="16">
        <f t="shared" si="107"/>
        <v>18.758051744707515</v>
      </c>
      <c r="AM75" s="16">
        <f t="shared" si="107"/>
        <v>4.2783302432091839</v>
      </c>
      <c r="AN75" s="16">
        <f t="shared" si="107"/>
        <v>1.1100363020797752</v>
      </c>
      <c r="AO75" s="7">
        <f t="shared" si="118"/>
        <v>1.5099503172136295E-2</v>
      </c>
      <c r="AP75" s="7">
        <f t="shared" si="118"/>
        <v>2.3252100209848428E-2</v>
      </c>
      <c r="AQ75" s="7">
        <f t="shared" si="118"/>
        <v>1.6830802256634112E-2</v>
      </c>
      <c r="AR75" s="1">
        <f t="shared" si="108"/>
        <v>54793.130842395229</v>
      </c>
      <c r="AS75" s="1">
        <f t="shared" si="109"/>
        <v>21227.605601735668</v>
      </c>
      <c r="AT75" s="1">
        <f t="shared" si="110"/>
        <v>6203.418215511907</v>
      </c>
      <c r="AU75" s="1">
        <f t="shared" si="70"/>
        <v>10958.626168479046</v>
      </c>
      <c r="AV75" s="1">
        <f t="shared" si="71"/>
        <v>4245.5211203471335</v>
      </c>
      <c r="AW75" s="1">
        <f t="shared" si="72"/>
        <v>1240.6836431023814</v>
      </c>
      <c r="AX75">
        <v>0.05</v>
      </c>
      <c r="AY75">
        <v>0.05</v>
      </c>
      <c r="AZ75">
        <v>0.05</v>
      </c>
      <c r="BA75">
        <f t="shared" si="114"/>
        <v>0.05</v>
      </c>
      <c r="BB75">
        <f t="shared" si="115"/>
        <v>2.5000000000000006E-4</v>
      </c>
      <c r="BC75">
        <f t="shared" si="115"/>
        <v>2.5000000000000006E-4</v>
      </c>
      <c r="BD75">
        <f t="shared" si="115"/>
        <v>2.5000000000000006E-4</v>
      </c>
      <c r="BE75">
        <f t="shared" si="116"/>
        <v>13.698282710598811</v>
      </c>
      <c r="BF75">
        <f t="shared" si="116"/>
        <v>5.3069014004339179</v>
      </c>
      <c r="BG75">
        <f t="shared" si="116"/>
        <v>1.5508545538779772</v>
      </c>
      <c r="BH75">
        <f t="shared" si="111"/>
        <v>0</v>
      </c>
      <c r="BI75">
        <f t="shared" si="112"/>
        <v>7.5399401206547534</v>
      </c>
      <c r="BJ75">
        <f t="shared" si="112"/>
        <v>13.58086529669254</v>
      </c>
      <c r="BK75" s="7">
        <f t="shared" si="117"/>
        <v>2.8438879075049828E-2</v>
      </c>
      <c r="BL75" s="7"/>
      <c r="BM75" s="7"/>
      <c r="BN75" s="8">
        <f>MAX(BN$3*climate!$I185+BN$4*climate!$I185^2+BN$5*climate!$I185^6,-99)</f>
        <v>3.6998899089227493</v>
      </c>
      <c r="BO75" s="8">
        <f>MAX(BO$3*climate!$I185+BO$4*climate!$I185^2+BO$5*climate!$I185^6,-99)</f>
        <v>1.649930010496476</v>
      </c>
      <c r="BP75" s="8">
        <f>MAX(BP$3*climate!$I185+BP$4*climate!$I185^2+BP$5*climate!$I185^6,-99)</f>
        <v>0.25689941293836682</v>
      </c>
      <c r="BQ75" s="8"/>
      <c r="BR75" s="8"/>
      <c r="BS75" s="8"/>
      <c r="BT75" s="8"/>
      <c r="BU75" s="8"/>
      <c r="BV75" s="8"/>
      <c r="BW75" s="8">
        <f>MAX(BW$3*climate!$I185+BW$4*climate!$I185^2+BW$5*climate!$I185^6,-99)</f>
        <v>1.0181875590657792</v>
      </c>
      <c r="BX75" s="8">
        <f>MAX(BX$3*climate!$I185+BX$4*climate!$I185^2+BX$5*climate!$I185^6,-99)</f>
        <v>0.42669626891507789</v>
      </c>
      <c r="BY75" s="8">
        <f>MAX(BY$3*climate!$I185+BY$4*climate!$I185^2+BY$5*climate!$I185^6,-99)</f>
        <v>5.1028739824499555E-2</v>
      </c>
    </row>
    <row r="76" spans="1:77">
      <c r="A76">
        <f t="shared" si="73"/>
        <v>2030</v>
      </c>
      <c r="B76" s="4">
        <f t="shared" si="78"/>
        <v>1203.9088921856103</v>
      </c>
      <c r="C76" s="4">
        <f t="shared" si="79"/>
        <v>3127.8159515806719</v>
      </c>
      <c r="D76" s="4">
        <f t="shared" si="80"/>
        <v>5080.366819931688</v>
      </c>
      <c r="E76" s="11">
        <f t="shared" si="81"/>
        <v>3.4965989612337047E-3</v>
      </c>
      <c r="F76" s="11">
        <f t="shared" si="82"/>
        <v>7.0099100728934875E-3</v>
      </c>
      <c r="G76" s="11">
        <f t="shared" si="83"/>
        <v>1.5476684620682454E-2</v>
      </c>
      <c r="H76" s="4">
        <f t="shared" si="84"/>
        <v>56067.216234542895</v>
      </c>
      <c r="I76" s="4">
        <f t="shared" si="85"/>
        <v>22013.747605624907</v>
      </c>
      <c r="J76" s="4">
        <f t="shared" si="86"/>
        <v>6437.75368666547</v>
      </c>
      <c r="K76" s="4">
        <f t="shared" si="57"/>
        <v>46570.979414195441</v>
      </c>
      <c r="L76" s="4">
        <f t="shared" si="58"/>
        <v>7038.0572087369928</v>
      </c>
      <c r="M76" s="4">
        <f t="shared" si="59"/>
        <v>1267.1828462087378</v>
      </c>
      <c r="N76" s="11">
        <f t="shared" si="87"/>
        <v>1.968721090087433E-2</v>
      </c>
      <c r="O76" s="11">
        <f t="shared" si="88"/>
        <v>2.9815035413792046E-2</v>
      </c>
      <c r="P76" s="11">
        <f t="shared" si="89"/>
        <v>2.1958685045821991E-2</v>
      </c>
      <c r="Q76" s="4">
        <f t="shared" si="90"/>
        <v>5732.2383469848546</v>
      </c>
      <c r="R76" s="4">
        <f t="shared" si="91"/>
        <v>9698.4069203422132</v>
      </c>
      <c r="S76" s="4">
        <f t="shared" si="92"/>
        <v>3003.4491079331888</v>
      </c>
      <c r="T76" s="4">
        <f t="shared" si="93"/>
        <v>102.23868299445256</v>
      </c>
      <c r="U76" s="4">
        <f t="shared" si="94"/>
        <v>440.56137528641858</v>
      </c>
      <c r="V76" s="4">
        <f t="shared" si="95"/>
        <v>466.53681611867785</v>
      </c>
      <c r="W76" s="11">
        <f t="shared" si="96"/>
        <v>-1.219247815263802E-2</v>
      </c>
      <c r="X76" s="11">
        <f t="shared" si="97"/>
        <v>-1.3228699347321071E-2</v>
      </c>
      <c r="Y76" s="11">
        <f t="shared" si="98"/>
        <v>-1.2203590333800474E-2</v>
      </c>
      <c r="Z76" s="4">
        <f t="shared" si="113"/>
        <v>12463.414680965447</v>
      </c>
      <c r="AA76" s="4">
        <f t="shared" si="99"/>
        <v>28889.525306626048</v>
      </c>
      <c r="AB76" s="4">
        <f t="shared" si="100"/>
        <v>4691.0761720473602</v>
      </c>
      <c r="AC76" s="12">
        <f t="shared" si="101"/>
        <v>2.3133663056826292</v>
      </c>
      <c r="AD76" s="12">
        <f t="shared" si="102"/>
        <v>3.208676113557225</v>
      </c>
      <c r="AE76" s="12">
        <f t="shared" si="103"/>
        <v>1.6853858398844148</v>
      </c>
      <c r="AF76" s="11">
        <f t="shared" si="104"/>
        <v>-2.9039671966837322E-3</v>
      </c>
      <c r="AG76" s="11">
        <f t="shared" si="105"/>
        <v>2.0567434751257441E-3</v>
      </c>
      <c r="AH76" s="11">
        <f t="shared" si="106"/>
        <v>8.257041531207765E-4</v>
      </c>
      <c r="AI76" s="1">
        <f t="shared" si="64"/>
        <v>88032.66916037965</v>
      </c>
      <c r="AJ76" s="1">
        <f t="shared" si="65"/>
        <v>31025.058207984446</v>
      </c>
      <c r="AK76" s="1">
        <f t="shared" si="66"/>
        <v>8963.7920765618601</v>
      </c>
      <c r="AL76" s="16">
        <f t="shared" si="107"/>
        <v>19.038456633911601</v>
      </c>
      <c r="AM76" s="16">
        <f t="shared" si="107"/>
        <v>4.3768156051196492</v>
      </c>
      <c r="AN76" s="16">
        <f t="shared" si="107"/>
        <v>1.1285322755627856</v>
      </c>
      <c r="AO76" s="7">
        <f t="shared" si="118"/>
        <v>1.4948508140414932E-2</v>
      </c>
      <c r="AP76" s="7">
        <f t="shared" si="118"/>
        <v>2.3019579207749944E-2</v>
      </c>
      <c r="AQ76" s="7">
        <f t="shared" si="118"/>
        <v>1.6662494234067772E-2</v>
      </c>
      <c r="AR76" s="1">
        <f t="shared" si="108"/>
        <v>56067.216234542895</v>
      </c>
      <c r="AS76" s="1">
        <f t="shared" si="109"/>
        <v>22013.747605624907</v>
      </c>
      <c r="AT76" s="1">
        <f t="shared" si="110"/>
        <v>6437.75368666547</v>
      </c>
      <c r="AU76" s="1">
        <f t="shared" si="70"/>
        <v>11213.44324690858</v>
      </c>
      <c r="AV76" s="1">
        <f t="shared" si="71"/>
        <v>4402.7495211249816</v>
      </c>
      <c r="AW76" s="1">
        <f t="shared" si="72"/>
        <v>1287.550737333094</v>
      </c>
      <c r="AX76">
        <v>0.05</v>
      </c>
      <c r="AY76">
        <v>0.05</v>
      </c>
      <c r="AZ76">
        <v>0.05</v>
      </c>
      <c r="BA76">
        <f t="shared" si="114"/>
        <v>0.05</v>
      </c>
      <c r="BB76">
        <f t="shared" si="115"/>
        <v>2.5000000000000006E-4</v>
      </c>
      <c r="BC76">
        <f t="shared" si="115"/>
        <v>2.5000000000000006E-4</v>
      </c>
      <c r="BD76">
        <f t="shared" si="115"/>
        <v>2.5000000000000006E-4</v>
      </c>
      <c r="BE76">
        <f t="shared" si="116"/>
        <v>14.016804058635728</v>
      </c>
      <c r="BF76">
        <f t="shared" si="116"/>
        <v>5.5034369014062277</v>
      </c>
      <c r="BG76">
        <f t="shared" si="116"/>
        <v>1.609438421666368</v>
      </c>
      <c r="BH76">
        <f t="shared" si="111"/>
        <v>0</v>
      </c>
      <c r="BI76">
        <f t="shared" si="112"/>
        <v>7.6199755350690648</v>
      </c>
      <c r="BJ76">
        <f t="shared" si="112"/>
        <v>13.723404716866483</v>
      </c>
      <c r="BK76" s="7">
        <f t="shared" si="117"/>
        <v>2.7906189813547311E-2</v>
      </c>
      <c r="BL76" s="7"/>
      <c r="BM76" s="7"/>
      <c r="BN76" s="8">
        <f>MAX(BN$3*climate!$I186+BN$4*climate!$I186^2+BN$5*climate!$I186^6,-99)</f>
        <v>3.6790403349067322</v>
      </c>
      <c r="BO76" s="8">
        <f>MAX(BO$3*climate!$I186+BO$4*climate!$I186^2+BO$5*climate!$I186^6,-99)</f>
        <v>1.6117580446503883</v>
      </c>
      <c r="BP76" s="8">
        <f>MAX(BP$3*climate!$I186+BP$4*climate!$I186^2+BP$5*climate!$I186^6,-99)</f>
        <v>0.20839725196286585</v>
      </c>
      <c r="BQ76" s="8"/>
      <c r="BR76" s="8"/>
      <c r="BS76" s="8"/>
      <c r="BT76" s="8"/>
      <c r="BU76" s="8"/>
      <c r="BV76" s="8"/>
      <c r="BW76" s="8">
        <f>MAX(BW$3*climate!$I186+BW$4*climate!$I186^2+BW$5*climate!$I186^6,-99)</f>
        <v>1.0533314232835151</v>
      </c>
      <c r="BX76" s="8">
        <f>MAX(BX$3*climate!$I186+BX$4*climate!$I186^2+BX$5*climate!$I186^6,-99)</f>
        <v>0.43727530886326732</v>
      </c>
      <c r="BY76" s="8">
        <f>MAX(BY$3*climate!$I186+BY$4*climate!$I186^2+BY$5*climate!$I186^6,-99)</f>
        <v>4.6006140981492458E-2</v>
      </c>
    </row>
    <row r="77" spans="1:77">
      <c r="A77">
        <f t="shared" si="73"/>
        <v>2031</v>
      </c>
      <c r="B77" s="4">
        <f t="shared" si="78"/>
        <v>1207.9079994383546</v>
      </c>
      <c r="C77" s="4">
        <f t="shared" si="79"/>
        <v>3148.6453746985576</v>
      </c>
      <c r="D77" s="4">
        <f t="shared" si="80"/>
        <v>5155.0626932096766</v>
      </c>
      <c r="E77" s="11">
        <f t="shared" si="81"/>
        <v>3.3217690131720195E-3</v>
      </c>
      <c r="F77" s="11">
        <f t="shared" si="82"/>
        <v>6.6594145692488128E-3</v>
      </c>
      <c r="G77" s="11">
        <f t="shared" si="83"/>
        <v>1.4702850389648331E-2</v>
      </c>
      <c r="H77" s="4">
        <f t="shared" si="84"/>
        <v>57345.579276820754</v>
      </c>
      <c r="I77" s="4">
        <f t="shared" si="85"/>
        <v>22813.35087835649</v>
      </c>
      <c r="J77" s="4">
        <f t="shared" si="86"/>
        <v>6674.3801439628505</v>
      </c>
      <c r="K77" s="4">
        <f t="shared" si="57"/>
        <v>47475.121700895215</v>
      </c>
      <c r="L77" s="4">
        <f t="shared" si="58"/>
        <v>7245.4494436486275</v>
      </c>
      <c r="M77" s="4">
        <f t="shared" si="59"/>
        <v>1294.7233702423136</v>
      </c>
      <c r="N77" s="11">
        <f t="shared" si="87"/>
        <v>1.9414285421366584E-2</v>
      </c>
      <c r="O77" s="11">
        <f t="shared" si="88"/>
        <v>2.9467256198795866E-2</v>
      </c>
      <c r="P77" s="11">
        <f t="shared" si="89"/>
        <v>2.1733662285576161E-2</v>
      </c>
      <c r="Q77" s="4">
        <f t="shared" si="90"/>
        <v>5791.4527756196212</v>
      </c>
      <c r="R77" s="4">
        <f t="shared" si="91"/>
        <v>9917.7237975289445</v>
      </c>
      <c r="S77" s="4">
        <f t="shared" si="92"/>
        <v>3075.8439846350184</v>
      </c>
      <c r="T77" s="4">
        <f t="shared" si="93"/>
        <v>100.99214008568822</v>
      </c>
      <c r="U77" s="4">
        <f t="shared" si="94"/>
        <v>434.73332130871228</v>
      </c>
      <c r="V77" s="4">
        <f t="shared" si="95"/>
        <v>460.8433919391299</v>
      </c>
      <c r="W77" s="11">
        <f t="shared" si="96"/>
        <v>-1.219247815263802E-2</v>
      </c>
      <c r="X77" s="11">
        <f t="shared" si="97"/>
        <v>-1.3228699347321071E-2</v>
      </c>
      <c r="Y77" s="11">
        <f t="shared" si="98"/>
        <v>-1.2203590333800474E-2</v>
      </c>
      <c r="Z77" s="4">
        <f t="shared" si="113"/>
        <v>12561.145304768923</v>
      </c>
      <c r="AA77" s="4">
        <f t="shared" si="99"/>
        <v>29623.897994910065</v>
      </c>
      <c r="AB77" s="4">
        <f t="shared" si="100"/>
        <v>4812.8427730957965</v>
      </c>
      <c r="AC77" s="12">
        <f t="shared" si="101"/>
        <v>2.3066483658170136</v>
      </c>
      <c r="AD77" s="12">
        <f t="shared" si="102"/>
        <v>3.2152755372175759</v>
      </c>
      <c r="AE77" s="12">
        <f t="shared" si="103"/>
        <v>1.6867774699720184</v>
      </c>
      <c r="AF77" s="11">
        <f t="shared" si="104"/>
        <v>-2.9039671966837322E-3</v>
      </c>
      <c r="AG77" s="11">
        <f t="shared" si="105"/>
        <v>2.0567434751257441E-3</v>
      </c>
      <c r="AH77" s="11">
        <f t="shared" si="106"/>
        <v>8.257041531207765E-4</v>
      </c>
      <c r="AI77" s="1">
        <f t="shared" si="64"/>
        <v>90442.845491250278</v>
      </c>
      <c r="AJ77" s="1">
        <f t="shared" si="65"/>
        <v>32325.301908310983</v>
      </c>
      <c r="AK77" s="1">
        <f t="shared" si="66"/>
        <v>9354.963606238769</v>
      </c>
      <c r="AL77" s="16">
        <f t="shared" si="107"/>
        <v>19.320207192644833</v>
      </c>
      <c r="AM77" s="16">
        <f t="shared" si="107"/>
        <v>4.4765605340844195</v>
      </c>
      <c r="AN77" s="16">
        <f t="shared" si="107"/>
        <v>1.1471483964719646</v>
      </c>
      <c r="AO77" s="7">
        <f t="shared" si="118"/>
        <v>1.4799023059010784E-2</v>
      </c>
      <c r="AP77" s="7">
        <f t="shared" si="118"/>
        <v>2.2789383415672444E-2</v>
      </c>
      <c r="AQ77" s="7">
        <f t="shared" si="118"/>
        <v>1.6495869291727094E-2</v>
      </c>
      <c r="AR77" s="1">
        <f t="shared" si="108"/>
        <v>57345.579276820754</v>
      </c>
      <c r="AS77" s="1">
        <f t="shared" si="109"/>
        <v>22813.35087835649</v>
      </c>
      <c r="AT77" s="1">
        <f t="shared" si="110"/>
        <v>6674.3801439628505</v>
      </c>
      <c r="AU77" s="1">
        <f t="shared" si="70"/>
        <v>11469.115855364151</v>
      </c>
      <c r="AV77" s="1">
        <f t="shared" si="71"/>
        <v>4562.6701756712982</v>
      </c>
      <c r="AW77" s="1">
        <f t="shared" si="72"/>
        <v>1334.8760287925702</v>
      </c>
      <c r="AX77">
        <v>0.05</v>
      </c>
      <c r="AY77">
        <v>0.05</v>
      </c>
      <c r="AZ77">
        <v>0.05</v>
      </c>
      <c r="BA77">
        <f t="shared" si="114"/>
        <v>0.05</v>
      </c>
      <c r="BB77">
        <f t="shared" si="115"/>
        <v>2.5000000000000006E-4</v>
      </c>
      <c r="BC77">
        <f t="shared" si="115"/>
        <v>2.5000000000000006E-4</v>
      </c>
      <c r="BD77">
        <f t="shared" si="115"/>
        <v>2.5000000000000006E-4</v>
      </c>
      <c r="BE77">
        <f t="shared" si="116"/>
        <v>14.336394819205191</v>
      </c>
      <c r="BF77">
        <f t="shared" si="116"/>
        <v>5.7033377195891237</v>
      </c>
      <c r="BG77">
        <f t="shared" si="116"/>
        <v>1.6685950359907131</v>
      </c>
      <c r="BH77">
        <f t="shared" si="111"/>
        <v>0</v>
      </c>
      <c r="BI77">
        <f t="shared" ref="BI77:BJ140" si="119">2*BC$5*AY77*AS77/AA77*1000</f>
        <v>7.700995622613962</v>
      </c>
      <c r="BJ77">
        <f t="shared" si="119"/>
        <v>13.867854111655607</v>
      </c>
      <c r="BK77" s="7">
        <f t="shared" si="117"/>
        <v>2.738556428724781E-2</v>
      </c>
      <c r="BL77" s="7"/>
      <c r="BM77" s="7"/>
      <c r="BN77" s="8">
        <f>MAX(BN$3*climate!$I187+BN$4*climate!$I187^2+BN$5*climate!$I187^6,-99)</f>
        <v>3.6537689676336589</v>
      </c>
      <c r="BO77" s="8">
        <f>MAX(BO$3*climate!$I187+BO$4*climate!$I187^2+BO$5*climate!$I187^6,-99)</f>
        <v>1.5700146145809533</v>
      </c>
      <c r="BP77" s="8">
        <f>MAX(BP$3*climate!$I187+BP$4*climate!$I187^2+BP$5*climate!$I187^6,-99)</f>
        <v>0.15698129360633839</v>
      </c>
      <c r="BQ77" s="8"/>
      <c r="BR77" s="8"/>
      <c r="BS77" s="8"/>
      <c r="BT77" s="8"/>
      <c r="BU77" s="8"/>
      <c r="BV77" s="8"/>
      <c r="BW77" s="8">
        <f>MAX(BW$3*climate!$I187+BW$4*climate!$I187^2+BW$5*climate!$I187^6,-99)</f>
        <v>1.0886260616871182</v>
      </c>
      <c r="BX77" s="8">
        <f>MAX(BX$3*climate!$I187+BX$4*climate!$I187^2+BX$5*climate!$I187^6,-99)</f>
        <v>0.44722872462015145</v>
      </c>
      <c r="BY77" s="8">
        <f>MAX(BY$3*climate!$I187+BY$4*climate!$I187^2+BY$5*climate!$I187^6,-99)</f>
        <v>3.9864804887764629E-2</v>
      </c>
    </row>
    <row r="78" spans="1:77">
      <c r="A78">
        <f t="shared" si="73"/>
        <v>2032</v>
      </c>
      <c r="B78" s="4">
        <f t="shared" si="78"/>
        <v>1211.7197712334869</v>
      </c>
      <c r="C78" s="4">
        <f t="shared" si="79"/>
        <v>3168.5651028361399</v>
      </c>
      <c r="D78" s="4">
        <f t="shared" si="80"/>
        <v>5227.0671029608202</v>
      </c>
      <c r="E78" s="11">
        <f t="shared" si="81"/>
        <v>3.1556805625134183E-3</v>
      </c>
      <c r="F78" s="11">
        <f t="shared" si="82"/>
        <v>6.3264438407863721E-3</v>
      </c>
      <c r="G78" s="11">
        <f t="shared" si="83"/>
        <v>1.3967707870165914E-2</v>
      </c>
      <c r="H78" s="4">
        <f t="shared" si="84"/>
        <v>58627.785739416307</v>
      </c>
      <c r="I78" s="4">
        <f t="shared" si="85"/>
        <v>23626.18869056911</v>
      </c>
      <c r="J78" s="4">
        <f t="shared" si="86"/>
        <v>6913.1123296657415</v>
      </c>
      <c r="K78" s="4">
        <f t="shared" si="57"/>
        <v>48383.947453242712</v>
      </c>
      <c r="L78" s="4">
        <f t="shared" si="58"/>
        <v>7456.43151514281</v>
      </c>
      <c r="M78" s="4">
        <f t="shared" si="59"/>
        <v>1322.5604710048351</v>
      </c>
      <c r="N78" s="11">
        <f t="shared" si="87"/>
        <v>1.9143200054827059E-2</v>
      </c>
      <c r="O78" s="11">
        <f t="shared" si="88"/>
        <v>2.9119252454260058E-2</v>
      </c>
      <c r="P78" s="11">
        <f t="shared" si="89"/>
        <v>2.1500423489931864E-2</v>
      </c>
      <c r="Q78" s="4">
        <f t="shared" si="90"/>
        <v>5848.7545510437458</v>
      </c>
      <c r="R78" s="4">
        <f t="shared" si="91"/>
        <v>10135.218298168722</v>
      </c>
      <c r="S78" s="4">
        <f t="shared" si="92"/>
        <v>3146.9831785055899</v>
      </c>
      <c r="T78" s="4">
        <f t="shared" si="93"/>
        <v>99.760795624105313</v>
      </c>
      <c r="U78" s="4">
        <f t="shared" si="94"/>
        <v>428.98236490485698</v>
      </c>
      <c r="V78" s="4">
        <f t="shared" si="95"/>
        <v>455.21944797586571</v>
      </c>
      <c r="W78" s="11">
        <f t="shared" si="96"/>
        <v>-1.219247815263802E-2</v>
      </c>
      <c r="X78" s="11">
        <f t="shared" si="97"/>
        <v>-1.3228699347321071E-2</v>
      </c>
      <c r="Y78" s="11">
        <f t="shared" si="98"/>
        <v>-1.2203590333800474E-2</v>
      </c>
      <c r="Z78" s="4">
        <f t="shared" si="113"/>
        <v>12654.048861055304</v>
      </c>
      <c r="AA78" s="4">
        <f t="shared" si="99"/>
        <v>30356.110559185036</v>
      </c>
      <c r="AB78" s="4">
        <f t="shared" si="100"/>
        <v>4932.9208905477499</v>
      </c>
      <c r="AC78" s="12">
        <f t="shared" si="101"/>
        <v>2.2999499346283967</v>
      </c>
      <c r="AD78" s="12">
        <f t="shared" si="102"/>
        <v>3.2218885341994796</v>
      </c>
      <c r="AE78" s="12">
        <f t="shared" si="103"/>
        <v>1.6881702491343649</v>
      </c>
      <c r="AF78" s="11">
        <f t="shared" si="104"/>
        <v>-2.9039671966837322E-3</v>
      </c>
      <c r="AG78" s="11">
        <f t="shared" si="105"/>
        <v>2.0567434751257441E-3</v>
      </c>
      <c r="AH78" s="11">
        <f t="shared" si="106"/>
        <v>8.257041531207765E-4</v>
      </c>
      <c r="AI78" s="1">
        <f t="shared" si="64"/>
        <v>92867.676797489403</v>
      </c>
      <c r="AJ78" s="1">
        <f t="shared" si="65"/>
        <v>33655.441893151183</v>
      </c>
      <c r="AK78" s="1">
        <f t="shared" si="66"/>
        <v>9754.3432744074635</v>
      </c>
      <c r="AL78" s="16">
        <f t="shared" si="107"/>
        <v>19.60326818247616</v>
      </c>
      <c r="AM78" s="16">
        <f t="shared" si="107"/>
        <v>4.5775584079351903</v>
      </c>
      <c r="AN78" s="16">
        <f t="shared" si="107"/>
        <v>1.1658823743783164</v>
      </c>
      <c r="AO78" s="7">
        <f t="shared" si="118"/>
        <v>1.4651032828420675E-2</v>
      </c>
      <c r="AP78" s="7">
        <f t="shared" si="118"/>
        <v>2.2561489581515718E-2</v>
      </c>
      <c r="AQ78" s="7">
        <f t="shared" si="118"/>
        <v>1.6330910598809822E-2</v>
      </c>
      <c r="AR78" s="1">
        <f t="shared" si="108"/>
        <v>58627.785739416307</v>
      </c>
      <c r="AS78" s="1">
        <f t="shared" si="109"/>
        <v>23626.18869056911</v>
      </c>
      <c r="AT78" s="1">
        <f t="shared" si="110"/>
        <v>6913.1123296657415</v>
      </c>
      <c r="AU78" s="1">
        <f t="shared" si="70"/>
        <v>11725.557147883263</v>
      </c>
      <c r="AV78" s="1">
        <f t="shared" si="71"/>
        <v>4725.2377381138222</v>
      </c>
      <c r="AW78" s="1">
        <f t="shared" si="72"/>
        <v>1382.6224659331483</v>
      </c>
      <c r="AX78">
        <v>0.05</v>
      </c>
      <c r="AY78">
        <v>0.05</v>
      </c>
      <c r="AZ78">
        <v>0.05</v>
      </c>
      <c r="BA78">
        <f t="shared" si="114"/>
        <v>0.05</v>
      </c>
      <c r="BB78">
        <f t="shared" si="115"/>
        <v>2.5000000000000006E-4</v>
      </c>
      <c r="BC78">
        <f t="shared" si="115"/>
        <v>2.5000000000000006E-4</v>
      </c>
      <c r="BD78">
        <f t="shared" si="115"/>
        <v>2.5000000000000006E-4</v>
      </c>
      <c r="BE78">
        <f t="shared" si="116"/>
        <v>14.656946434854081</v>
      </c>
      <c r="BF78">
        <f t="shared" si="116"/>
        <v>5.9065471726422789</v>
      </c>
      <c r="BG78">
        <f t="shared" si="116"/>
        <v>1.7282780824164359</v>
      </c>
      <c r="BH78">
        <f t="shared" si="111"/>
        <v>0</v>
      </c>
      <c r="BI78">
        <f t="shared" si="119"/>
        <v>7.7830091719113179</v>
      </c>
      <c r="BJ78">
        <f t="shared" si="119"/>
        <v>14.014237169122964</v>
      </c>
      <c r="BK78" s="7">
        <f t="shared" si="117"/>
        <v>2.6876511473203468E-2</v>
      </c>
      <c r="BL78" s="7"/>
      <c r="BM78" s="7"/>
      <c r="BN78" s="8">
        <f>MAX(BN$3*climate!$I188+BN$4*climate!$I188^2+BN$5*climate!$I188^6,-99)</f>
        <v>3.6239069604697809</v>
      </c>
      <c r="BO78" s="8">
        <f>MAX(BO$3*climate!$I188+BO$4*climate!$I188^2+BO$5*climate!$I188^6,-99)</f>
        <v>1.5245724343193015</v>
      </c>
      <c r="BP78" s="8">
        <f>MAX(BP$3*climate!$I188+BP$4*climate!$I188^2+BP$5*climate!$I188^6,-99)</f>
        <v>0.10255508881159869</v>
      </c>
      <c r="BQ78" s="8"/>
      <c r="BR78" s="8"/>
      <c r="BS78" s="8"/>
      <c r="BT78" s="8"/>
      <c r="BU78" s="8"/>
      <c r="BV78" s="8"/>
      <c r="BW78" s="8">
        <f>MAX(BW$3*climate!$I188+BW$4*climate!$I188^2+BW$5*climate!$I188^6,-99)</f>
        <v>1.1239459879192815</v>
      </c>
      <c r="BX78" s="8">
        <f>MAX(BX$3*climate!$I188+BX$4*climate!$I188^2+BX$5*climate!$I188^6,-99)</f>
        <v>0.45641837607088598</v>
      </c>
      <c r="BY78" s="8">
        <f>MAX(BY$3*climate!$I188+BY$4*climate!$I188^2+BY$5*climate!$I188^6,-99)</f>
        <v>3.2458553854879599E-2</v>
      </c>
    </row>
    <row r="79" spans="1:77">
      <c r="A79">
        <f t="shared" si="73"/>
        <v>2033</v>
      </c>
      <c r="B79" s="4">
        <f t="shared" si="78"/>
        <v>1215.3523817363168</v>
      </c>
      <c r="C79" s="4">
        <f t="shared" si="79"/>
        <v>3187.6085645561602</v>
      </c>
      <c r="D79" s="4">
        <f t="shared" si="80"/>
        <v>5296.4267419571352</v>
      </c>
      <c r="E79" s="11">
        <f t="shared" si="81"/>
        <v>2.9978965343877475E-3</v>
      </c>
      <c r="F79" s="11">
        <f t="shared" si="82"/>
        <v>6.0101216487470528E-3</v>
      </c>
      <c r="G79" s="11">
        <f t="shared" si="83"/>
        <v>1.3269322476657618E-2</v>
      </c>
      <c r="H79" s="4">
        <f t="shared" si="84"/>
        <v>59913.389341512971</v>
      </c>
      <c r="I79" s="4">
        <f t="shared" si="85"/>
        <v>24452.026524571687</v>
      </c>
      <c r="J79" s="4">
        <f t="shared" si="86"/>
        <v>7153.770054635118</v>
      </c>
      <c r="K79" s="4">
        <f t="shared" si="57"/>
        <v>49297.134100249612</v>
      </c>
      <c r="L79" s="4">
        <f t="shared" si="58"/>
        <v>7670.9627387942364</v>
      </c>
      <c r="M79" s="4">
        <f t="shared" si="59"/>
        <v>1350.6785618244305</v>
      </c>
      <c r="N79" s="11">
        <f t="shared" si="87"/>
        <v>1.8873752454559245E-2</v>
      </c>
      <c r="O79" s="11">
        <f t="shared" si="88"/>
        <v>2.8771299409878326E-2</v>
      </c>
      <c r="P79" s="11">
        <f t="shared" si="89"/>
        <v>2.1260344185421109E-2</v>
      </c>
      <c r="Q79" s="4">
        <f t="shared" si="90"/>
        <v>5904.1328572345865</v>
      </c>
      <c r="R79" s="4">
        <f t="shared" si="91"/>
        <v>10350.725879981981</v>
      </c>
      <c r="S79" s="4">
        <f t="shared" si="92"/>
        <v>3216.7938330550273</v>
      </c>
      <c r="T79" s="4">
        <f t="shared" si="93"/>
        <v>98.54446430296862</v>
      </c>
      <c r="U79" s="4">
        <f t="shared" si="94"/>
        <v>423.30748617422785</v>
      </c>
      <c r="V79" s="4">
        <f t="shared" si="95"/>
        <v>449.66413632078945</v>
      </c>
      <c r="W79" s="11">
        <f t="shared" si="96"/>
        <v>-1.219247815263802E-2</v>
      </c>
      <c r="X79" s="11">
        <f t="shared" si="97"/>
        <v>-1.3228699347321071E-2</v>
      </c>
      <c r="Y79" s="11">
        <f t="shared" si="98"/>
        <v>-1.2203590333800474E-2</v>
      </c>
      <c r="Z79" s="4">
        <f t="shared" si="113"/>
        <v>12742.13999067041</v>
      </c>
      <c r="AA79" s="4">
        <f t="shared" si="99"/>
        <v>31085.620363714759</v>
      </c>
      <c r="AB79" s="4">
        <f t="shared" si="100"/>
        <v>5051.1785457704727</v>
      </c>
      <c r="AC79" s="12">
        <f t="shared" si="101"/>
        <v>2.2932709554642208</v>
      </c>
      <c r="AD79" s="12">
        <f t="shared" si="102"/>
        <v>3.2285151324197767</v>
      </c>
      <c r="AE79" s="12">
        <f t="shared" si="103"/>
        <v>1.68956417832025</v>
      </c>
      <c r="AF79" s="11">
        <f t="shared" si="104"/>
        <v>-2.9039671966837322E-3</v>
      </c>
      <c r="AG79" s="11">
        <f t="shared" si="105"/>
        <v>2.0567434751257441E-3</v>
      </c>
      <c r="AH79" s="11">
        <f t="shared" si="106"/>
        <v>8.257041531207765E-4</v>
      </c>
      <c r="AI79" s="1">
        <f t="shared" si="64"/>
        <v>95306.46626562372</v>
      </c>
      <c r="AJ79" s="1">
        <f t="shared" si="65"/>
        <v>35015.135441949889</v>
      </c>
      <c r="AK79" s="1">
        <f t="shared" si="66"/>
        <v>10161.531412899865</v>
      </c>
      <c r="AL79" s="16">
        <f t="shared" si="107"/>
        <v>19.887604226905097</v>
      </c>
      <c r="AM79" s="16">
        <f t="shared" si="107"/>
        <v>4.6798021789013058</v>
      </c>
      <c r="AN79" s="16">
        <f t="shared" si="107"/>
        <v>1.1847318959947699</v>
      </c>
      <c r="AO79" s="7">
        <f t="shared" si="118"/>
        <v>1.4504522500136469E-2</v>
      </c>
      <c r="AP79" s="7">
        <f t="shared" si="118"/>
        <v>2.2335874685700561E-2</v>
      </c>
      <c r="AQ79" s="7">
        <f t="shared" si="118"/>
        <v>1.6167601492821725E-2</v>
      </c>
      <c r="AR79" s="1">
        <f t="shared" si="108"/>
        <v>59913.389341512971</v>
      </c>
      <c r="AS79" s="1">
        <f t="shared" si="109"/>
        <v>24452.026524571687</v>
      </c>
      <c r="AT79" s="1">
        <f t="shared" si="110"/>
        <v>7153.770054635118</v>
      </c>
      <c r="AU79" s="1">
        <f t="shared" si="70"/>
        <v>11982.677868302595</v>
      </c>
      <c r="AV79" s="1">
        <f t="shared" si="71"/>
        <v>4890.4053049143376</v>
      </c>
      <c r="AW79" s="1">
        <f t="shared" si="72"/>
        <v>1430.7540109270237</v>
      </c>
      <c r="AX79">
        <v>0.05</v>
      </c>
      <c r="AY79">
        <v>0.05</v>
      </c>
      <c r="AZ79">
        <v>0.05</v>
      </c>
      <c r="BA79">
        <f t="shared" si="114"/>
        <v>4.9999999999999996E-2</v>
      </c>
      <c r="BB79">
        <f t="shared" si="115"/>
        <v>2.5000000000000006E-4</v>
      </c>
      <c r="BC79">
        <f t="shared" si="115"/>
        <v>2.5000000000000006E-4</v>
      </c>
      <c r="BD79">
        <f t="shared" si="115"/>
        <v>2.5000000000000006E-4</v>
      </c>
      <c r="BE79">
        <f t="shared" si="116"/>
        <v>14.978347335378247</v>
      </c>
      <c r="BF79">
        <f t="shared" si="116"/>
        <v>6.1130066311429232</v>
      </c>
      <c r="BG79">
        <f t="shared" si="116"/>
        <v>1.7884425136587798</v>
      </c>
      <c r="BH79">
        <f t="shared" si="111"/>
        <v>0</v>
      </c>
      <c r="BI79">
        <f t="shared" si="119"/>
        <v>7.8660249460917164</v>
      </c>
      <c r="BJ79">
        <f t="shared" si="119"/>
        <v>14.162576099443601</v>
      </c>
      <c r="BK79" s="7">
        <f t="shared" si="117"/>
        <v>2.637855790229704E-2</v>
      </c>
      <c r="BL79" s="7"/>
      <c r="BM79" s="7"/>
      <c r="BN79" s="8">
        <f>MAX(BN$3*climate!$I189+BN$4*climate!$I189^2+BN$5*climate!$I189^6,-99)</f>
        <v>3.5892829768202086</v>
      </c>
      <c r="BO79" s="8">
        <f>MAX(BO$3*climate!$I189+BO$4*climate!$I189^2+BO$5*climate!$I189^6,-99)</f>
        <v>1.4753034025565279</v>
      </c>
      <c r="BP79" s="8">
        <f>MAX(BP$3*climate!$I189+BP$4*climate!$I189^2+BP$5*climate!$I189^6,-99)</f>
        <v>4.5022496429467651E-2</v>
      </c>
      <c r="BQ79" s="8"/>
      <c r="BR79" s="8"/>
      <c r="BS79" s="8"/>
      <c r="BT79" s="8"/>
      <c r="BU79" s="8"/>
      <c r="BV79" s="8"/>
      <c r="BW79" s="8">
        <f>MAX(BW$3*climate!$I189+BW$4*climate!$I189^2+BW$5*climate!$I189^6,-99)</f>
        <v>1.1591468005939034</v>
      </c>
      <c r="BX79" s="8">
        <f>MAX(BX$3*climate!$I189+BX$4*climate!$I189^2+BX$5*climate!$I189^6,-99)</f>
        <v>0.46468912654792316</v>
      </c>
      <c r="BY79" s="8">
        <f>MAX(BY$3*climate!$I189+BY$4*climate!$I189^2+BY$5*climate!$I189^6,-99)</f>
        <v>2.3625432004484026E-2</v>
      </c>
    </row>
    <row r="80" spans="1:77">
      <c r="A80">
        <f t="shared" si="73"/>
        <v>2034</v>
      </c>
      <c r="B80" s="4">
        <f t="shared" si="78"/>
        <v>1218.8137073949208</v>
      </c>
      <c r="C80" s="4">
        <f t="shared" si="79"/>
        <v>3205.8085840356521</v>
      </c>
      <c r="D80" s="4">
        <f t="shared" si="80"/>
        <v>5363.1927366495056</v>
      </c>
      <c r="E80" s="11">
        <f t="shared" si="81"/>
        <v>2.8480017076683599E-3</v>
      </c>
      <c r="F80" s="11">
        <f t="shared" si="82"/>
        <v>5.7096155663097E-3</v>
      </c>
      <c r="G80" s="11">
        <f t="shared" si="83"/>
        <v>1.2605856352824737E-2</v>
      </c>
      <c r="H80" s="4">
        <f t="shared" si="84"/>
        <v>61201.93173761823</v>
      </c>
      <c r="I80" s="4">
        <f t="shared" si="85"/>
        <v>25290.621840875418</v>
      </c>
      <c r="J80" s="4">
        <f t="shared" si="86"/>
        <v>7396.1782295245812</v>
      </c>
      <c r="K80" s="4">
        <f t="shared" si="57"/>
        <v>50214.344789763294</v>
      </c>
      <c r="L80" s="4">
        <f t="shared" si="58"/>
        <v>7888.9993516201021</v>
      </c>
      <c r="M80" s="4">
        <f t="shared" si="59"/>
        <v>1379.0625458940942</v>
      </c>
      <c r="N80" s="11">
        <f t="shared" si="87"/>
        <v>1.860576088760979E-2</v>
      </c>
      <c r="O80" s="11">
        <f t="shared" si="88"/>
        <v>2.8423630807537625E-2</v>
      </c>
      <c r="P80" s="11">
        <f t="shared" si="89"/>
        <v>2.1014610634912279E-2</v>
      </c>
      <c r="Q80" s="4">
        <f t="shared" si="90"/>
        <v>5957.577381246987</v>
      </c>
      <c r="R80" s="4">
        <f t="shared" si="91"/>
        <v>10564.086942237931</v>
      </c>
      <c r="S80" s="4">
        <f t="shared" si="92"/>
        <v>3285.2094425686846</v>
      </c>
      <c r="T80" s="4">
        <f t="shared" si="93"/>
        <v>97.342963074891259</v>
      </c>
      <c r="U80" s="4">
        <f t="shared" si="94"/>
        <v>417.70767870815871</v>
      </c>
      <c r="V80" s="4">
        <f t="shared" si="95"/>
        <v>444.17661941332835</v>
      </c>
      <c r="W80" s="11">
        <f t="shared" si="96"/>
        <v>-1.219247815263802E-2</v>
      </c>
      <c r="X80" s="11">
        <f t="shared" si="97"/>
        <v>-1.3228699347321071E-2</v>
      </c>
      <c r="Y80" s="11">
        <f t="shared" si="98"/>
        <v>-1.2203590333800474E-2</v>
      </c>
      <c r="Z80" s="4">
        <f t="shared" si="113"/>
        <v>12825.434465576514</v>
      </c>
      <c r="AA80" s="4">
        <f t="shared" si="99"/>
        <v>31811.895993540522</v>
      </c>
      <c r="AB80" s="4">
        <f t="shared" si="100"/>
        <v>5167.4939488921946</v>
      </c>
      <c r="AC80" s="12">
        <f t="shared" si="101"/>
        <v>2.2866113718364449</v>
      </c>
      <c r="AD80" s="12">
        <f t="shared" si="102"/>
        <v>3.2351553598527256</v>
      </c>
      <c r="AE80" s="12">
        <f t="shared" si="103"/>
        <v>1.690959258479253</v>
      </c>
      <c r="AF80" s="11">
        <f t="shared" si="104"/>
        <v>-2.9039671966837322E-3</v>
      </c>
      <c r="AG80" s="11">
        <f t="shared" si="105"/>
        <v>2.0567434751257441E-3</v>
      </c>
      <c r="AH80" s="11">
        <f t="shared" si="106"/>
        <v>8.257041531207765E-4</v>
      </c>
      <c r="AI80" s="1">
        <f t="shared" si="64"/>
        <v>97758.497507363936</v>
      </c>
      <c r="AJ80" s="1">
        <f t="shared" si="65"/>
        <v>36404.02720266924</v>
      </c>
      <c r="AK80" s="1">
        <f t="shared" si="66"/>
        <v>10576.132282536902</v>
      </c>
      <c r="AL80" s="16">
        <f t="shared" si="107"/>
        <v>20.173179827858224</v>
      </c>
      <c r="AM80" s="16">
        <f t="shared" si="107"/>
        <v>4.7832843791728958</v>
      </c>
      <c r="AN80" s="16">
        <f t="shared" si="107"/>
        <v>1.2036946264333457</v>
      </c>
      <c r="AO80" s="7">
        <f t="shared" si="118"/>
        <v>1.4359477275135105E-2</v>
      </c>
      <c r="AP80" s="7">
        <f t="shared" si="118"/>
        <v>2.2112515938843554E-2</v>
      </c>
      <c r="AQ80" s="7">
        <f t="shared" si="118"/>
        <v>1.6005925477893507E-2</v>
      </c>
      <c r="AR80" s="1">
        <f t="shared" si="108"/>
        <v>61201.93173761823</v>
      </c>
      <c r="AS80" s="1">
        <f t="shared" si="109"/>
        <v>25290.621840875418</v>
      </c>
      <c r="AT80" s="1">
        <f t="shared" si="110"/>
        <v>7396.1782295245812</v>
      </c>
      <c r="AU80" s="1">
        <f t="shared" si="70"/>
        <v>12240.386347523647</v>
      </c>
      <c r="AV80" s="1">
        <f t="shared" si="71"/>
        <v>5058.1243681750839</v>
      </c>
      <c r="AW80" s="1">
        <f t="shared" si="72"/>
        <v>1479.2356459049163</v>
      </c>
      <c r="AX80">
        <v>0.05</v>
      </c>
      <c r="AY80">
        <v>0.05</v>
      </c>
      <c r="AZ80">
        <v>0.05</v>
      </c>
      <c r="BA80">
        <f t="shared" si="114"/>
        <v>0.05</v>
      </c>
      <c r="BB80">
        <f t="shared" si="115"/>
        <v>2.5000000000000006E-4</v>
      </c>
      <c r="BC80">
        <f t="shared" si="115"/>
        <v>2.5000000000000006E-4</v>
      </c>
      <c r="BD80">
        <f t="shared" si="115"/>
        <v>2.5000000000000006E-4</v>
      </c>
      <c r="BE80">
        <f t="shared" si="116"/>
        <v>15.300482934404561</v>
      </c>
      <c r="BF80">
        <f t="shared" si="116"/>
        <v>6.322655460218856</v>
      </c>
      <c r="BG80">
        <f t="shared" si="116"/>
        <v>1.8490445573811458</v>
      </c>
      <c r="BH80">
        <f t="shared" si="111"/>
        <v>0</v>
      </c>
      <c r="BI80">
        <f t="shared" si="119"/>
        <v>7.950051718391995</v>
      </c>
      <c r="BJ80">
        <f t="shared" si="119"/>
        <v>14.312891902099222</v>
      </c>
      <c r="BK80" s="7">
        <f t="shared" si="117"/>
        <v>2.5891247430359865E-2</v>
      </c>
      <c r="BL80" s="7"/>
      <c r="BM80" s="7"/>
      <c r="BN80" s="8">
        <f>MAX(BN$3*climate!$I190+BN$4*climate!$I190^2+BN$5*climate!$I190^6,-99)</f>
        <v>3.5497239843853405</v>
      </c>
      <c r="BO80" s="8">
        <f>MAX(BO$3*climate!$I190+BO$4*climate!$I190^2+BO$5*climate!$I190^6,-99)</f>
        <v>1.422079128248404</v>
      </c>
      <c r="BP80" s="8">
        <f>MAX(BP$3*climate!$I190+BP$4*climate!$I190^2+BP$5*climate!$I190^6,-99)</f>
        <v>-1.5711982291195969E-2</v>
      </c>
      <c r="BQ80" s="8"/>
      <c r="BR80" s="8"/>
      <c r="BS80" s="8"/>
      <c r="BT80" s="8"/>
      <c r="BU80" s="8"/>
      <c r="BV80" s="8"/>
      <c r="BW80" s="8">
        <f>MAX(BW$3*climate!$I190+BW$4*climate!$I190^2+BW$5*climate!$I190^6,-99)</f>
        <v>1.1940636233082025</v>
      </c>
      <c r="BX80" s="8">
        <f>MAX(BX$3*climate!$I190+BX$4*climate!$I190^2+BX$5*climate!$I190^6,-99)</f>
        <v>0.47186742800521358</v>
      </c>
      <c r="BY80" s="8">
        <f>MAX(BY$3*climate!$I190+BY$4*climate!$I190^2+BY$5*climate!$I190^6,-99)</f>
        <v>1.318638262949498E-2</v>
      </c>
    </row>
    <row r="81" spans="1:77">
      <c r="A81">
        <f t="shared" si="73"/>
        <v>2035</v>
      </c>
      <c r="B81" s="4">
        <f t="shared" si="78"/>
        <v>1222.1113317389115</v>
      </c>
      <c r="C81" s="4">
        <f t="shared" si="79"/>
        <v>3223.1973218999701</v>
      </c>
      <c r="D81" s="4">
        <f t="shared" si="80"/>
        <v>5427.4199920186866</v>
      </c>
      <c r="E81" s="11">
        <f t="shared" si="81"/>
        <v>2.7056016222849416E-3</v>
      </c>
      <c r="F81" s="11">
        <f t="shared" si="82"/>
        <v>5.4241347879942147E-3</v>
      </c>
      <c r="G81" s="11">
        <f t="shared" si="83"/>
        <v>1.19755635351835E-2</v>
      </c>
      <c r="H81" s="4">
        <f t="shared" si="84"/>
        <v>62492.942568670987</v>
      </c>
      <c r="I81" s="4">
        <f t="shared" si="85"/>
        <v>26141.723861502374</v>
      </c>
      <c r="J81" s="4">
        <f t="shared" si="86"/>
        <v>7640.1668546463452</v>
      </c>
      <c r="K81" s="4">
        <f t="shared" si="57"/>
        <v>51135.228800923847</v>
      </c>
      <c r="L81" s="4">
        <f t="shared" si="58"/>
        <v>8110.4944099707427</v>
      </c>
      <c r="M81" s="4">
        <f t="shared" si="59"/>
        <v>1407.6977396040149</v>
      </c>
      <c r="N81" s="11">
        <f t="shared" si="87"/>
        <v>1.8339062572977793E-2</v>
      </c>
      <c r="O81" s="11">
        <f t="shared" si="88"/>
        <v>2.8076445247159798E-2</v>
      </c>
      <c r="P81" s="11">
        <f t="shared" si="89"/>
        <v>2.0764245824220762E-2</v>
      </c>
      <c r="Q81" s="4">
        <f t="shared" si="90"/>
        <v>6009.0783301168503</v>
      </c>
      <c r="R81" s="4">
        <f t="shared" si="91"/>
        <v>10775.146702210159</v>
      </c>
      <c r="S81" s="4">
        <f t="shared" si="92"/>
        <v>3352.1695826330265</v>
      </c>
      <c r="T81" s="4">
        <f t="shared" si="93"/>
        <v>96.156111124287591</v>
      </c>
      <c r="U81" s="4">
        <f t="shared" si="94"/>
        <v>412.18194941146112</v>
      </c>
      <c r="V81" s="4">
        <f t="shared" si="95"/>
        <v>438.75606991415566</v>
      </c>
      <c r="W81" s="11">
        <f t="shared" si="96"/>
        <v>-1.219247815263802E-2</v>
      </c>
      <c r="X81" s="11">
        <f t="shared" si="97"/>
        <v>-1.3228699347321071E-2</v>
      </c>
      <c r="Y81" s="11">
        <f t="shared" si="98"/>
        <v>-1.2203590333800474E-2</v>
      </c>
      <c r="Z81" s="4">
        <f t="shared" si="113"/>
        <v>12903.949197688949</v>
      </c>
      <c r="AA81" s="4">
        <f t="shared" si="99"/>
        <v>32534.416973898518</v>
      </c>
      <c r="AB81" s="4">
        <f t="shared" si="100"/>
        <v>5281.7551258875583</v>
      </c>
      <c r="AC81" s="12">
        <f t="shared" si="101"/>
        <v>2.2799711274210681</v>
      </c>
      <c r="AD81" s="12">
        <f t="shared" si="102"/>
        <v>3.241809244530121</v>
      </c>
      <c r="AE81" s="12">
        <f t="shared" si="103"/>
        <v>1.6923554905617373</v>
      </c>
      <c r="AF81" s="11">
        <f t="shared" si="104"/>
        <v>-2.9039671966837322E-3</v>
      </c>
      <c r="AG81" s="11">
        <f t="shared" si="105"/>
        <v>2.0567434751257441E-3</v>
      </c>
      <c r="AH81" s="11">
        <f t="shared" si="106"/>
        <v>8.257041531207765E-4</v>
      </c>
      <c r="AI81" s="1">
        <f t="shared" si="64"/>
        <v>100223.03410415119</v>
      </c>
      <c r="AJ81" s="1">
        <f t="shared" si="65"/>
        <v>37821.748850577402</v>
      </c>
      <c r="AK81" s="1">
        <f t="shared" si="66"/>
        <v>10997.75470018813</v>
      </c>
      <c r="AL81" s="16">
        <f t="shared" si="107"/>
        <v>20.459959381990515</v>
      </c>
      <c r="AM81" s="16">
        <f t="shared" si="107"/>
        <v>4.8879971267266331</v>
      </c>
      <c r="AN81" s="16">
        <f t="shared" si="107"/>
        <v>1.2227682104572906</v>
      </c>
      <c r="AO81" s="7">
        <f t="shared" si="118"/>
        <v>1.4215882502383754E-2</v>
      </c>
      <c r="AP81" s="7">
        <f t="shared" si="118"/>
        <v>2.1891390779455119E-2</v>
      </c>
      <c r="AQ81" s="7">
        <f t="shared" si="118"/>
        <v>1.5845866223114572E-2</v>
      </c>
      <c r="AR81" s="1">
        <f t="shared" si="108"/>
        <v>62492.942568670987</v>
      </c>
      <c r="AS81" s="1">
        <f t="shared" si="109"/>
        <v>26141.723861502374</v>
      </c>
      <c r="AT81" s="1">
        <f t="shared" si="110"/>
        <v>7640.1668546463452</v>
      </c>
      <c r="AU81" s="1">
        <f t="shared" si="70"/>
        <v>12498.588513734197</v>
      </c>
      <c r="AV81" s="1">
        <f t="shared" si="71"/>
        <v>5228.3447723004756</v>
      </c>
      <c r="AW81" s="1">
        <f t="shared" si="72"/>
        <v>1528.033370929269</v>
      </c>
      <c r="AX81">
        <v>0.05</v>
      </c>
      <c r="AY81">
        <v>0.05</v>
      </c>
      <c r="AZ81">
        <v>0.05</v>
      </c>
      <c r="BA81">
        <f t="shared" si="114"/>
        <v>4.9999999999999996E-2</v>
      </c>
      <c r="BB81">
        <f t="shared" si="115"/>
        <v>2.5000000000000006E-4</v>
      </c>
      <c r="BC81">
        <f t="shared" si="115"/>
        <v>2.5000000000000006E-4</v>
      </c>
      <c r="BD81">
        <f t="shared" si="115"/>
        <v>2.5000000000000006E-4</v>
      </c>
      <c r="BE81">
        <f t="shared" si="116"/>
        <v>15.623235642167751</v>
      </c>
      <c r="BF81">
        <f t="shared" si="116"/>
        <v>6.5354309653755953</v>
      </c>
      <c r="BG81">
        <f t="shared" si="116"/>
        <v>1.9100417136615868</v>
      </c>
      <c r="BH81">
        <f t="shared" si="111"/>
        <v>0</v>
      </c>
      <c r="BI81">
        <f t="shared" si="119"/>
        <v>8.0350983029679544</v>
      </c>
      <c r="BJ81">
        <f t="shared" si="119"/>
        <v>14.465204600643949</v>
      </c>
      <c r="BK81" s="7">
        <f t="shared" si="117"/>
        <v>2.5414141088629494E-2</v>
      </c>
      <c r="BL81" s="7"/>
      <c r="BM81" s="7"/>
      <c r="BN81" s="8">
        <f>MAX(BN$3*climate!$I191+BN$4*climate!$I191^2+BN$5*climate!$I191^6,-99)</f>
        <v>3.5050560270618876</v>
      </c>
      <c r="BO81" s="8">
        <f>MAX(BO$3*climate!$I191+BO$4*climate!$I191^2+BO$5*climate!$I191^6,-99)</f>
        <v>1.3647714451074142</v>
      </c>
      <c r="BP81" s="8">
        <f>MAX(BP$3*climate!$I191+BP$4*climate!$I191^2+BP$5*climate!$I191^6,-99)</f>
        <v>-7.9742872629188888E-2</v>
      </c>
      <c r="BQ81" s="8"/>
      <c r="BR81" s="8"/>
      <c r="BS81" s="8"/>
      <c r="BT81" s="8"/>
      <c r="BU81" s="8"/>
      <c r="BV81" s="8"/>
      <c r="BW81" s="8">
        <f>MAX(BW$3*climate!$I191+BW$4*climate!$I191^2+BW$5*climate!$I191^6,-99)</f>
        <v>1.2285094625592201</v>
      </c>
      <c r="BX81" s="8">
        <f>MAX(BX$3*climate!$I191+BX$4*climate!$I191^2+BX$5*climate!$I191^6,-99)</f>
        <v>0.4777598319452</v>
      </c>
      <c r="BY81" s="8">
        <f>MAX(BY$3*climate!$I191+BY$4*climate!$I191^2+BY$5*climate!$I191^6,-99)</f>
        <v>9.4385629232088264E-4</v>
      </c>
    </row>
    <row r="82" spans="1:77">
      <c r="A82">
        <f t="shared" si="73"/>
        <v>2036</v>
      </c>
      <c r="B82" s="4">
        <f t="shared" si="78"/>
        <v>1225.252550820589</v>
      </c>
      <c r="C82" s="4">
        <f t="shared" si="79"/>
        <v>3239.8062257861429</v>
      </c>
      <c r="D82" s="4">
        <f t="shared" si="80"/>
        <v>5489.1665843179044</v>
      </c>
      <c r="E82" s="11">
        <f t="shared" si="81"/>
        <v>2.5703215411706946E-3</v>
      </c>
      <c r="F82" s="11">
        <f t="shared" si="82"/>
        <v>5.1529280485945036E-3</v>
      </c>
      <c r="G82" s="11">
        <f t="shared" si="83"/>
        <v>1.1376785358424324E-2</v>
      </c>
      <c r="H82" s="4">
        <f t="shared" si="84"/>
        <v>63785.939579883699</v>
      </c>
      <c r="I82" s="4">
        <f t="shared" si="85"/>
        <v>27005.0733735254</v>
      </c>
      <c r="J82" s="4">
        <f t="shared" si="86"/>
        <v>7885.5709758420089</v>
      </c>
      <c r="K82" s="4">
        <f t="shared" si="57"/>
        <v>52059.421983789631</v>
      </c>
      <c r="L82" s="4">
        <f t="shared" si="58"/>
        <v>8335.3977032909079</v>
      </c>
      <c r="M82" s="4">
        <f t="shared" si="59"/>
        <v>1436.5698061287544</v>
      </c>
      <c r="N82" s="11">
        <f t="shared" si="87"/>
        <v>1.8073512225080357E-2</v>
      </c>
      <c r="O82" s="11">
        <f t="shared" si="88"/>
        <v>2.7729911636912963E-2</v>
      </c>
      <c r="P82" s="11">
        <f t="shared" si="89"/>
        <v>2.0510132049271546E-2</v>
      </c>
      <c r="Q82" s="4">
        <f t="shared" si="90"/>
        <v>6058.6264526565756</v>
      </c>
      <c r="R82" s="4">
        <f t="shared" si="91"/>
        <v>10983.755084565815</v>
      </c>
      <c r="S82" s="4">
        <f t="shared" si="92"/>
        <v>3417.6196344106756</v>
      </c>
      <c r="T82" s="4">
        <f t="shared" si="93"/>
        <v>94.983729840162084</v>
      </c>
      <c r="U82" s="4">
        <f t="shared" si="94"/>
        <v>406.72931832630422</v>
      </c>
      <c r="V82" s="4">
        <f t="shared" si="95"/>
        <v>433.401670580455</v>
      </c>
      <c r="W82" s="11">
        <f t="shared" si="96"/>
        <v>-1.219247815263802E-2</v>
      </c>
      <c r="X82" s="11">
        <f t="shared" si="97"/>
        <v>-1.3228699347321071E-2</v>
      </c>
      <c r="Y82" s="11">
        <f t="shared" si="98"/>
        <v>-1.2203590333800474E-2</v>
      </c>
      <c r="Z82" s="4">
        <f t="shared" si="113"/>
        <v>12977.702258643347</v>
      </c>
      <c r="AA82" s="4">
        <f t="shared" si="99"/>
        <v>33252.673523641439</v>
      </c>
      <c r="AB82" s="4">
        <f t="shared" si="100"/>
        <v>5393.8595263209381</v>
      </c>
      <c r="AC82" s="12">
        <f t="shared" si="101"/>
        <v>2.2733501660576514</v>
      </c>
      <c r="AD82" s="12">
        <f t="shared" si="102"/>
        <v>3.2484768145414105</v>
      </c>
      <c r="AE82" s="12">
        <f t="shared" si="103"/>
        <v>1.6937528755188509</v>
      </c>
      <c r="AF82" s="11">
        <f t="shared" si="104"/>
        <v>-2.9039671966837322E-3</v>
      </c>
      <c r="AG82" s="11">
        <f t="shared" si="105"/>
        <v>2.0567434751257441E-3</v>
      </c>
      <c r="AH82" s="11">
        <f t="shared" si="106"/>
        <v>8.257041531207765E-4</v>
      </c>
      <c r="AI82" s="1">
        <f t="shared" si="64"/>
        <v>102699.31920747027</v>
      </c>
      <c r="AJ82" s="1">
        <f t="shared" si="65"/>
        <v>39267.918737820131</v>
      </c>
      <c r="AK82" s="1">
        <f t="shared" si="66"/>
        <v>11426.012601098588</v>
      </c>
      <c r="AL82" s="16">
        <f t="shared" si="107"/>
        <v>20.747907196782656</v>
      </c>
      <c r="AM82" s="16">
        <f t="shared" si="107"/>
        <v>4.9939321314043594</v>
      </c>
      <c r="AN82" s="16">
        <f t="shared" si="107"/>
        <v>1.2419502737272263</v>
      </c>
      <c r="AO82" s="7">
        <f t="shared" si="118"/>
        <v>1.4073723677359916E-2</v>
      </c>
      <c r="AP82" s="7">
        <f t="shared" si="118"/>
        <v>2.1672476871660566E-2</v>
      </c>
      <c r="AQ82" s="7">
        <f t="shared" si="118"/>
        <v>1.5687407560883427E-2</v>
      </c>
      <c r="AR82" s="1">
        <f t="shared" si="108"/>
        <v>63785.939579883699</v>
      </c>
      <c r="AS82" s="1">
        <f t="shared" si="109"/>
        <v>27005.0733735254</v>
      </c>
      <c r="AT82" s="1">
        <f t="shared" si="110"/>
        <v>7885.5709758420089</v>
      </c>
      <c r="AU82" s="1">
        <f t="shared" si="70"/>
        <v>12757.187915976741</v>
      </c>
      <c r="AV82" s="1">
        <f t="shared" si="71"/>
        <v>5401.0146747050803</v>
      </c>
      <c r="AW82" s="1">
        <f t="shared" si="72"/>
        <v>1577.1141951684019</v>
      </c>
      <c r="AX82">
        <v>0.05</v>
      </c>
      <c r="AY82">
        <v>0.05</v>
      </c>
      <c r="AZ82">
        <v>0.05</v>
      </c>
      <c r="BA82">
        <f t="shared" si="114"/>
        <v>5.000000000000001E-2</v>
      </c>
      <c r="BB82">
        <f t="shared" si="115"/>
        <v>2.5000000000000006E-4</v>
      </c>
      <c r="BC82">
        <f t="shared" si="115"/>
        <v>2.5000000000000006E-4</v>
      </c>
      <c r="BD82">
        <f t="shared" si="115"/>
        <v>2.5000000000000006E-4</v>
      </c>
      <c r="BE82">
        <f t="shared" si="116"/>
        <v>15.946484894970929</v>
      </c>
      <c r="BF82">
        <f t="shared" si="116"/>
        <v>6.7512683433813514</v>
      </c>
      <c r="BG82">
        <f t="shared" si="116"/>
        <v>1.9713927439605028</v>
      </c>
      <c r="BH82">
        <f t="shared" si="111"/>
        <v>0</v>
      </c>
      <c r="BI82">
        <f t="shared" si="119"/>
        <v>8.1211735815244381</v>
      </c>
      <c r="BJ82">
        <f t="shared" si="119"/>
        <v>14.619533447918002</v>
      </c>
      <c r="BK82" s="7">
        <f t="shared" si="117"/>
        <v>2.4946816966445073E-2</v>
      </c>
      <c r="BL82" s="7"/>
      <c r="BM82" s="7"/>
      <c r="BN82" s="8">
        <f>MAX(BN$3*climate!$I192+BN$4*climate!$I192^2+BN$5*climate!$I192^6,-99)</f>
        <v>3.4551049750385214</v>
      </c>
      <c r="BO82" s="8">
        <f>MAX(BO$3*climate!$I192+BO$4*climate!$I192^2+BO$5*climate!$I192^6,-99)</f>
        <v>1.3032529136062037</v>
      </c>
      <c r="BP82" s="8">
        <f>MAX(BP$3*climate!$I192+BP$4*climate!$I192^2+BP$5*climate!$I192^6,-99)</f>
        <v>-0.14716340133612871</v>
      </c>
      <c r="BQ82" s="8"/>
      <c r="BR82" s="8"/>
      <c r="BS82" s="8"/>
      <c r="BT82" s="8"/>
      <c r="BU82" s="8"/>
      <c r="BV82" s="8"/>
      <c r="BW82" s="8">
        <f>MAX(BW$3*climate!$I192+BW$4*climate!$I192^2+BW$5*climate!$I192^6,-99)</f>
        <v>1.2622734880243689</v>
      </c>
      <c r="BX82" s="8">
        <f>MAX(BX$3*climate!$I192+BX$4*climate!$I192^2+BX$5*climate!$I192^6,-99)</f>
        <v>0.48215142876434613</v>
      </c>
      <c r="BY82" s="8">
        <f>MAX(BY$3*climate!$I192+BY$4*climate!$I192^2+BY$5*climate!$I192^6,-99)</f>
        <v>-1.3319648813485463E-2</v>
      </c>
    </row>
    <row r="83" spans="1:77">
      <c r="A83">
        <f t="shared" si="73"/>
        <v>2037</v>
      </c>
      <c r="B83" s="4">
        <f t="shared" si="78"/>
        <v>1228.2443791941002</v>
      </c>
      <c r="C83" s="4">
        <f t="shared" si="79"/>
        <v>3255.6659897403638</v>
      </c>
      <c r="D83" s="4">
        <f t="shared" si="80"/>
        <v>5548.4932008430033</v>
      </c>
      <c r="E83" s="11">
        <f t="shared" si="81"/>
        <v>2.4418054641121597E-3</v>
      </c>
      <c r="F83" s="11">
        <f t="shared" si="82"/>
        <v>4.8952816461647784E-3</v>
      </c>
      <c r="G83" s="11">
        <f t="shared" si="83"/>
        <v>1.0807946090503107E-2</v>
      </c>
      <c r="H83" s="4">
        <f t="shared" si="84"/>
        <v>65080.428806079675</v>
      </c>
      <c r="I83" s="4">
        <f t="shared" si="85"/>
        <v>27880.402555850775</v>
      </c>
      <c r="J83" s="4">
        <f t="shared" si="86"/>
        <v>8132.2306127605743</v>
      </c>
      <c r="K83" s="4">
        <f t="shared" si="57"/>
        <v>52986.547228314223</v>
      </c>
      <c r="L83" s="4">
        <f t="shared" si="58"/>
        <v>8563.6556832644274</v>
      </c>
      <c r="M83" s="4">
        <f t="shared" si="59"/>
        <v>1465.6646982148261</v>
      </c>
      <c r="N83" s="11">
        <f t="shared" si="87"/>
        <v>1.7808980760740667E-2</v>
      </c>
      <c r="O83" s="11">
        <f t="shared" si="88"/>
        <v>2.7384173868920669E-2</v>
      </c>
      <c r="P83" s="11">
        <f t="shared" si="89"/>
        <v>2.0253030491066859E-2</v>
      </c>
      <c r="Q83" s="4">
        <f t="shared" si="90"/>
        <v>6106.2130657291345</v>
      </c>
      <c r="R83" s="4">
        <f t="shared" si="91"/>
        <v>11189.766623935953</v>
      </c>
      <c r="S83" s="4">
        <f t="shared" si="92"/>
        <v>3481.5105064402724</v>
      </c>
      <c r="T83" s="4">
        <f t="shared" si="93"/>
        <v>93.825642789229832</v>
      </c>
      <c r="U83" s="4">
        <f t="shared" si="94"/>
        <v>401.34881845842472</v>
      </c>
      <c r="V83" s="4">
        <f t="shared" si="95"/>
        <v>428.11261414270638</v>
      </c>
      <c r="W83" s="11">
        <f t="shared" si="96"/>
        <v>-1.219247815263802E-2</v>
      </c>
      <c r="X83" s="11">
        <f t="shared" si="97"/>
        <v>-1.3228699347321071E-2</v>
      </c>
      <c r="Y83" s="11">
        <f t="shared" si="98"/>
        <v>-1.2203590333800474E-2</v>
      </c>
      <c r="Z83" s="4">
        <f t="shared" si="113"/>
        <v>13046.712909605789</v>
      </c>
      <c r="AA83" s="4">
        <f t="shared" si="99"/>
        <v>33966.166344827288</v>
      </c>
      <c r="AB83" s="4">
        <f t="shared" si="100"/>
        <v>5503.7136189783741</v>
      </c>
      <c r="AC83" s="12">
        <f t="shared" si="101"/>
        <v>2.2667484317488444</v>
      </c>
      <c r="AD83" s="12">
        <f t="shared" si="102"/>
        <v>3.2551580980338159</v>
      </c>
      <c r="AE83" s="12">
        <f t="shared" si="103"/>
        <v>1.695151414302527</v>
      </c>
      <c r="AF83" s="11">
        <f t="shared" si="104"/>
        <v>-2.9039671966837322E-3</v>
      </c>
      <c r="AG83" s="11">
        <f t="shared" si="105"/>
        <v>2.0567434751257441E-3</v>
      </c>
      <c r="AH83" s="11">
        <f t="shared" si="106"/>
        <v>8.257041531207765E-4</v>
      </c>
      <c r="AI83" s="1">
        <f t="shared" si="64"/>
        <v>105186.57520269998</v>
      </c>
      <c r="AJ83" s="1">
        <f t="shared" si="65"/>
        <v>40742.141538743199</v>
      </c>
      <c r="AK83" s="1">
        <f t="shared" si="66"/>
        <v>11860.525536157131</v>
      </c>
      <c r="AL83" s="16">
        <f t="shared" ref="AL83:AN98" si="120">AL82*(1+AO83)</f>
        <v>21.036987506425973</v>
      </c>
      <c r="AM83" s="16">
        <f t="shared" si="120"/>
        <v>5.1010807012346975</v>
      </c>
      <c r="AN83" s="16">
        <f t="shared" si="120"/>
        <v>1.2612384240403931</v>
      </c>
      <c r="AO83" s="7">
        <f t="shared" si="118"/>
        <v>1.3932986440586317E-2</v>
      </c>
      <c r="AP83" s="7">
        <f t="shared" si="118"/>
        <v>2.145575210294396E-2</v>
      </c>
      <c r="AQ83" s="7">
        <f t="shared" si="118"/>
        <v>1.5530533485274592E-2</v>
      </c>
      <c r="AR83" s="1">
        <f t="shared" si="108"/>
        <v>65080.428806079675</v>
      </c>
      <c r="AS83" s="1">
        <f t="shared" si="109"/>
        <v>27880.402555850775</v>
      </c>
      <c r="AT83" s="1">
        <f t="shared" si="110"/>
        <v>8132.2306127605743</v>
      </c>
      <c r="AU83" s="1">
        <f t="shared" si="70"/>
        <v>13016.085761215936</v>
      </c>
      <c r="AV83" s="1">
        <f t="shared" si="71"/>
        <v>5576.0805111701557</v>
      </c>
      <c r="AW83" s="1">
        <f t="shared" si="72"/>
        <v>1626.446122552115</v>
      </c>
      <c r="AX83">
        <v>0.05</v>
      </c>
      <c r="AY83">
        <v>0.05</v>
      </c>
      <c r="AZ83">
        <v>0.05</v>
      </c>
      <c r="BA83">
        <f t="shared" si="114"/>
        <v>4.9999999999999996E-2</v>
      </c>
      <c r="BB83">
        <f t="shared" si="115"/>
        <v>2.5000000000000006E-4</v>
      </c>
      <c r="BC83">
        <f t="shared" si="115"/>
        <v>2.5000000000000006E-4</v>
      </c>
      <c r="BD83">
        <f t="shared" si="115"/>
        <v>2.5000000000000006E-4</v>
      </c>
      <c r="BE83">
        <f t="shared" si="116"/>
        <v>16.270107201519924</v>
      </c>
      <c r="BF83">
        <f t="shared" si="116"/>
        <v>6.9701006389626956</v>
      </c>
      <c r="BG83">
        <f t="shared" si="116"/>
        <v>2.0330576531901441</v>
      </c>
      <c r="BH83">
        <f t="shared" si="111"/>
        <v>0</v>
      </c>
      <c r="BI83">
        <f t="shared" si="119"/>
        <v>8.2082865263058142</v>
      </c>
      <c r="BJ83">
        <f t="shared" si="119"/>
        <v>14.775897104671881</v>
      </c>
      <c r="BK83" s="7">
        <f t="shared" si="117"/>
        <v>2.4488870096805115E-2</v>
      </c>
      <c r="BL83" s="7"/>
      <c r="BM83" s="7"/>
      <c r="BN83" s="8">
        <f>MAX(BN$3*climate!$I193+BN$4*climate!$I193^2+BN$5*climate!$I193^6,-99)</f>
        <v>3.3996972527078642</v>
      </c>
      <c r="BO83" s="8">
        <f>MAX(BO$3*climate!$I193+BO$4*climate!$I193^2+BO$5*climate!$I193^6,-99)</f>
        <v>1.2373973091715715</v>
      </c>
      <c r="BP83" s="8">
        <f>MAX(BP$3*climate!$I193+BP$4*climate!$I193^2+BP$5*climate!$I193^6,-99)</f>
        <v>-0.21806517950497373</v>
      </c>
      <c r="BQ83" s="8"/>
      <c r="BR83" s="8"/>
      <c r="BS83" s="8"/>
      <c r="BT83" s="8"/>
      <c r="BU83" s="8"/>
      <c r="BV83" s="8"/>
      <c r="BW83" s="8">
        <f>MAX(BW$3*climate!$I193+BW$4*climate!$I193^2+BW$5*climate!$I193^6,-99)</f>
        <v>1.2951192394067874</v>
      </c>
      <c r="BX83" s="8">
        <f>MAX(BX$3*climate!$I193+BX$4*climate!$I193^2+BX$5*climate!$I193^6,-99)</f>
        <v>0.48480421847979388</v>
      </c>
      <c r="BY83" s="8">
        <f>MAX(BY$3*climate!$I193+BY$4*climate!$I193^2+BY$5*climate!$I193^6,-99)</f>
        <v>-2.9843112061913313E-2</v>
      </c>
    </row>
    <row r="84" spans="1:77">
      <c r="A84">
        <f t="shared" si="73"/>
        <v>2038</v>
      </c>
      <c r="B84" s="4">
        <f t="shared" si="78"/>
        <v>1231.0935563386622</v>
      </c>
      <c r="C84" s="4">
        <f t="shared" si="79"/>
        <v>3270.8065216077016</v>
      </c>
      <c r="D84" s="4">
        <f t="shared" si="80"/>
        <v>5605.4626254713257</v>
      </c>
      <c r="E84" s="11">
        <f t="shared" si="81"/>
        <v>2.3197151909065518E-3</v>
      </c>
      <c r="F84" s="11">
        <f t="shared" si="82"/>
        <v>4.6505175638565394E-3</v>
      </c>
      <c r="G84" s="11">
        <f t="shared" si="83"/>
        <v>1.0267548785977951E-2</v>
      </c>
      <c r="H84" s="4">
        <f t="shared" si="84"/>
        <v>66375.904824419529</v>
      </c>
      <c r="I84" s="4">
        <f t="shared" si="85"/>
        <v>28767.43483186057</v>
      </c>
      <c r="J84" s="4">
        <f t="shared" si="86"/>
        <v>8379.9906651271194</v>
      </c>
      <c r="K84" s="4">
        <f t="shared" si="57"/>
        <v>53916.214964056024</v>
      </c>
      <c r="L84" s="4">
        <f t="shared" si="58"/>
        <v>8795.2114078947398</v>
      </c>
      <c r="M84" s="4">
        <f t="shared" si="59"/>
        <v>1494.9686092006548</v>
      </c>
      <c r="N84" s="11">
        <f t="shared" si="87"/>
        <v>1.7545354139343106E-2</v>
      </c>
      <c r="O84" s="11">
        <f t="shared" si="88"/>
        <v>2.7039354826331019E-2</v>
      </c>
      <c r="P84" s="11">
        <f t="shared" si="89"/>
        <v>1.9993598141185176E-2</v>
      </c>
      <c r="Q84" s="4">
        <f t="shared" si="90"/>
        <v>6151.8300845250033</v>
      </c>
      <c r="R84" s="4">
        <f t="shared" si="91"/>
        <v>11393.040380678056</v>
      </c>
      <c r="S84" s="4">
        <f t="shared" si="92"/>
        <v>3543.7983570666565</v>
      </c>
      <c r="T84" s="4">
        <f t="shared" si="93"/>
        <v>92.681675689364923</v>
      </c>
      <c r="U84" s="4">
        <f t="shared" si="94"/>
        <v>396.03949560563569</v>
      </c>
      <c r="V84" s="4">
        <f t="shared" si="95"/>
        <v>422.88810318297641</v>
      </c>
      <c r="W84" s="11">
        <f t="shared" si="96"/>
        <v>-1.219247815263802E-2</v>
      </c>
      <c r="X84" s="11">
        <f t="shared" si="97"/>
        <v>-1.3228699347321071E-2</v>
      </c>
      <c r="Y84" s="11">
        <f t="shared" si="98"/>
        <v>-1.2203590333800474E-2</v>
      </c>
      <c r="Z84" s="4">
        <f t="shared" si="113"/>
        <v>13111.001640029881</v>
      </c>
      <c r="AA84" s="4">
        <f t="shared" si="99"/>
        <v>34674.406449788723</v>
      </c>
      <c r="AB84" s="4">
        <f t="shared" si="100"/>
        <v>5611.2324814092417</v>
      </c>
      <c r="AC84" s="12">
        <f t="shared" si="101"/>
        <v>2.2601658686599113</v>
      </c>
      <c r="AD84" s="12">
        <f t="shared" si="102"/>
        <v>3.2618531232124499</v>
      </c>
      <c r="AE84" s="12">
        <f t="shared" si="103"/>
        <v>1.6965511078654851</v>
      </c>
      <c r="AF84" s="11">
        <f t="shared" si="104"/>
        <v>-2.9039671966837322E-3</v>
      </c>
      <c r="AG84" s="11">
        <f t="shared" si="105"/>
        <v>2.0567434751257441E-3</v>
      </c>
      <c r="AH84" s="11">
        <f t="shared" si="106"/>
        <v>8.257041531207765E-4</v>
      </c>
      <c r="AI84" s="1">
        <f t="shared" si="64"/>
        <v>107684.00344364592</v>
      </c>
      <c r="AJ84" s="1">
        <f t="shared" si="65"/>
        <v>42244.007896039038</v>
      </c>
      <c r="AK84" s="1">
        <f t="shared" si="66"/>
        <v>12300.919105093533</v>
      </c>
      <c r="AL84" s="16">
        <f t="shared" si="120"/>
        <v>21.327164487487011</v>
      </c>
      <c r="AM84" s="16">
        <f t="shared" si="120"/>
        <v>5.2094337489876725</v>
      </c>
      <c r="AN84" s="16">
        <f t="shared" si="120"/>
        <v>1.2806302525620925</v>
      </c>
      <c r="AO84" s="7">
        <f t="shared" si="118"/>
        <v>1.3793656576180454E-2</v>
      </c>
      <c r="AP84" s="7">
        <f t="shared" si="118"/>
        <v>2.1241194581914521E-2</v>
      </c>
      <c r="AQ84" s="7">
        <f t="shared" si="118"/>
        <v>1.5375228150421846E-2</v>
      </c>
      <c r="AR84" s="1">
        <f t="shared" si="108"/>
        <v>66375.904824419529</v>
      </c>
      <c r="AS84" s="1">
        <f t="shared" si="109"/>
        <v>28767.43483186057</v>
      </c>
      <c r="AT84" s="1">
        <f t="shared" si="110"/>
        <v>8379.9906651271194</v>
      </c>
      <c r="AU84" s="1">
        <f t="shared" si="70"/>
        <v>13275.180964883906</v>
      </c>
      <c r="AV84" s="1">
        <f t="shared" si="71"/>
        <v>5753.4869663721147</v>
      </c>
      <c r="AW84" s="1">
        <f t="shared" si="72"/>
        <v>1675.9981330254241</v>
      </c>
      <c r="AX84">
        <v>0.05</v>
      </c>
      <c r="AY84">
        <v>0.05</v>
      </c>
      <c r="AZ84">
        <v>0.05</v>
      </c>
      <c r="BA84">
        <f t="shared" si="114"/>
        <v>0.05</v>
      </c>
      <c r="BB84">
        <f t="shared" si="115"/>
        <v>2.5000000000000006E-4</v>
      </c>
      <c r="BC84">
        <f t="shared" si="115"/>
        <v>2.5000000000000006E-4</v>
      </c>
      <c r="BD84">
        <f t="shared" si="115"/>
        <v>2.5000000000000006E-4</v>
      </c>
      <c r="BE84">
        <f t="shared" si="116"/>
        <v>16.593976206104887</v>
      </c>
      <c r="BF84">
        <f t="shared" si="116"/>
        <v>7.1918587079651441</v>
      </c>
      <c r="BG84">
        <f t="shared" si="116"/>
        <v>2.0949976662817802</v>
      </c>
      <c r="BH84">
        <f t="shared" si="111"/>
        <v>0</v>
      </c>
      <c r="BI84">
        <f t="shared" si="119"/>
        <v>8.2964462199282618</v>
      </c>
      <c r="BJ84">
        <f t="shared" si="119"/>
        <v>14.934313794502621</v>
      </c>
      <c r="BK84" s="7">
        <f t="shared" si="117"/>
        <v>2.4039912326768942E-2</v>
      </c>
      <c r="BL84" s="7"/>
      <c r="BM84" s="7"/>
      <c r="BN84" s="8">
        <f>MAX(BN$3*climate!$I194+BN$4*climate!$I194^2+BN$5*climate!$I194^6,-99)</f>
        <v>3.3386605435438597</v>
      </c>
      <c r="BO84" s="8">
        <f>MAX(BO$3*climate!$I194+BO$4*climate!$I194^2+BO$5*climate!$I194^6,-99)</f>
        <v>1.1670800953411282</v>
      </c>
      <c r="BP84" s="8">
        <f>MAX(BP$3*climate!$I194+BP$4*climate!$I194^2+BP$5*climate!$I194^6,-99)</f>
        <v>-0.29253789480358261</v>
      </c>
      <c r="BQ84" s="8"/>
      <c r="BR84" s="8"/>
      <c r="BS84" s="8"/>
      <c r="BT84" s="8"/>
      <c r="BU84" s="8"/>
      <c r="BV84" s="8"/>
      <c r="BW84" s="8">
        <f>MAX(BW$3*climate!$I194+BW$4*climate!$I194^2+BW$5*climate!$I194^6,-99)</f>
        <v>1.3267827642573831</v>
      </c>
      <c r="BX84" s="8">
        <f>MAX(BX$3*climate!$I194+BX$4*climate!$I194^2+BX$5*climate!$I194^6,-99)</f>
        <v>0.48545541632643396</v>
      </c>
      <c r="BY84" s="8">
        <f>MAX(BY$3*climate!$I194+BY$4*climate!$I194^2+BY$5*climate!$I194^6,-99)</f>
        <v>-4.8888578250183723E-2</v>
      </c>
    </row>
    <row r="85" spans="1:77">
      <c r="A85">
        <f t="shared" si="73"/>
        <v>2039</v>
      </c>
      <c r="B85" s="4">
        <f t="shared" si="78"/>
        <v>1233.806553441525</v>
      </c>
      <c r="C85" s="4">
        <f t="shared" si="79"/>
        <v>3285.2569176255793</v>
      </c>
      <c r="D85" s="4">
        <f t="shared" si="80"/>
        <v>5660.1392683975791</v>
      </c>
      <c r="E85" s="11">
        <f t="shared" si="81"/>
        <v>2.2037294313612243E-3</v>
      </c>
      <c r="F85" s="11">
        <f t="shared" si="82"/>
        <v>4.417991685663712E-3</v>
      </c>
      <c r="G85" s="11">
        <f t="shared" si="83"/>
        <v>9.7541713466790525E-3</v>
      </c>
      <c r="H85" s="4">
        <f t="shared" si="84"/>
        <v>67671.851073747006</v>
      </c>
      <c r="I85" s="4">
        <f t="shared" si="85"/>
        <v>29665.884750170138</v>
      </c>
      <c r="J85" s="4">
        <f t="shared" si="86"/>
        <v>8628.7008018619908</v>
      </c>
      <c r="K85" s="4">
        <f t="shared" si="57"/>
        <v>54848.02369138514</v>
      </c>
      <c r="L85" s="4">
        <f t="shared" si="58"/>
        <v>9030.0045001080671</v>
      </c>
      <c r="M85" s="4">
        <f t="shared" si="59"/>
        <v>1524.4679313879903</v>
      </c>
      <c r="N85" s="11">
        <f t="shared" si="87"/>
        <v>1.7282532313336985E-2</v>
      </c>
      <c r="O85" s="11">
        <f t="shared" si="88"/>
        <v>2.669555981367E-2</v>
      </c>
      <c r="P85" s="11">
        <f t="shared" si="89"/>
        <v>1.9732402410180816E-2</v>
      </c>
      <c r="Q85" s="4">
        <f t="shared" si="90"/>
        <v>6195.4700563304405</v>
      </c>
      <c r="R85" s="4">
        <f t="shared" si="91"/>
        <v>11593.439869642574</v>
      </c>
      <c r="S85" s="4">
        <f t="shared" si="92"/>
        <v>3604.444320031469</v>
      </c>
      <c r="T85" s="4">
        <f t="shared" si="93"/>
        <v>91.55165638337246</v>
      </c>
      <c r="U85" s="4">
        <f t="shared" si="94"/>
        <v>390.80040818860408</v>
      </c>
      <c r="V85" s="4">
        <f t="shared" si="95"/>
        <v>417.7273500146934</v>
      </c>
      <c r="W85" s="11">
        <f t="shared" si="96"/>
        <v>-1.219247815263802E-2</v>
      </c>
      <c r="X85" s="11">
        <f t="shared" si="97"/>
        <v>-1.3228699347321071E-2</v>
      </c>
      <c r="Y85" s="11">
        <f t="shared" si="98"/>
        <v>-1.2203590333800474E-2</v>
      </c>
      <c r="Z85" s="4">
        <f t="shared" si="113"/>
        <v>13170.590214154005</v>
      </c>
      <c r="AA85" s="4">
        <f t="shared" si="99"/>
        <v>35376.915026279159</v>
      </c>
      <c r="AB85" s="4">
        <f t="shared" si="100"/>
        <v>5716.339388357781</v>
      </c>
      <c r="AC85" s="12">
        <f t="shared" si="101"/>
        <v>2.2536024211182588</v>
      </c>
      <c r="AD85" s="12">
        <f t="shared" si="102"/>
        <v>3.2685619183404357</v>
      </c>
      <c r="AE85" s="12">
        <f t="shared" si="103"/>
        <v>1.6979519571612314</v>
      </c>
      <c r="AF85" s="11">
        <f t="shared" si="104"/>
        <v>-2.9039671966837322E-3</v>
      </c>
      <c r="AG85" s="11">
        <f t="shared" si="105"/>
        <v>2.0567434751257441E-3</v>
      </c>
      <c r="AH85" s="11">
        <f t="shared" si="106"/>
        <v>8.257041531207765E-4</v>
      </c>
      <c r="AI85" s="1">
        <f t="shared" si="64"/>
        <v>110190.78406416524</v>
      </c>
      <c r="AJ85" s="1">
        <f t="shared" si="65"/>
        <v>43773.094072807246</v>
      </c>
      <c r="AK85" s="1">
        <f t="shared" si="66"/>
        <v>12746.825327609604</v>
      </c>
      <c r="AL85" s="16">
        <f t="shared" si="120"/>
        <v>21.618402274344277</v>
      </c>
      <c r="AM85" s="16">
        <f t="shared" si="120"/>
        <v>5.3189817989522732</v>
      </c>
      <c r="AN85" s="16">
        <f t="shared" si="120"/>
        <v>1.3001233350484722</v>
      </c>
      <c r="AO85" s="7">
        <f t="shared" si="118"/>
        <v>1.3655720010418648E-2</v>
      </c>
      <c r="AP85" s="7">
        <f t="shared" si="118"/>
        <v>2.1028782636095377E-2</v>
      </c>
      <c r="AQ85" s="7">
        <f t="shared" si="118"/>
        <v>1.5221475868917627E-2</v>
      </c>
      <c r="AR85" s="1">
        <f t="shared" si="108"/>
        <v>67671.851073747006</v>
      </c>
      <c r="AS85" s="1">
        <f t="shared" si="109"/>
        <v>29665.884750170138</v>
      </c>
      <c r="AT85" s="1">
        <f t="shared" si="110"/>
        <v>8628.7008018619908</v>
      </c>
      <c r="AU85" s="1">
        <f t="shared" si="70"/>
        <v>13534.370214749402</v>
      </c>
      <c r="AV85" s="1">
        <f t="shared" si="71"/>
        <v>5933.1769500340279</v>
      </c>
      <c r="AW85" s="1">
        <f t="shared" si="72"/>
        <v>1725.7401603723983</v>
      </c>
      <c r="AX85">
        <v>0.05</v>
      </c>
      <c r="AY85">
        <v>0.05</v>
      </c>
      <c r="AZ85">
        <v>0.05</v>
      </c>
      <c r="BA85">
        <f t="shared" si="114"/>
        <v>0.05</v>
      </c>
      <c r="BB85">
        <f t="shared" si="115"/>
        <v>2.5000000000000006E-4</v>
      </c>
      <c r="BC85">
        <f t="shared" si="115"/>
        <v>2.5000000000000006E-4</v>
      </c>
      <c r="BD85">
        <f t="shared" si="115"/>
        <v>2.5000000000000006E-4</v>
      </c>
      <c r="BE85">
        <f t="shared" si="116"/>
        <v>16.917962768436755</v>
      </c>
      <c r="BF85">
        <f t="shared" si="116"/>
        <v>7.4164711875425366</v>
      </c>
      <c r="BG85">
        <f t="shared" si="116"/>
        <v>2.157175200465498</v>
      </c>
      <c r="BH85">
        <f t="shared" si="111"/>
        <v>0</v>
      </c>
      <c r="BI85">
        <f t="shared" si="119"/>
        <v>8.3856618724762537</v>
      </c>
      <c r="BJ85">
        <f t="shared" si="119"/>
        <v>15.094801437849704</v>
      </c>
      <c r="BK85" s="7">
        <f t="shared" si="117"/>
        <v>2.3599572162012805E-2</v>
      </c>
      <c r="BL85" s="7"/>
      <c r="BM85" s="7"/>
      <c r="BN85" s="8">
        <f>MAX(BN$3*climate!$I195+BN$4*climate!$I195^2+BN$5*climate!$I195^6,-99)</f>
        <v>3.271824470876787</v>
      </c>
      <c r="BO85" s="8">
        <f>MAX(BO$3*climate!$I195+BO$4*climate!$I195^2+BO$5*climate!$I195^6,-99)</f>
        <v>1.0921788807568742</v>
      </c>
      <c r="BP85" s="8">
        <f>MAX(BP$3*climate!$I195+BP$4*climate!$I195^2+BP$5*climate!$I195^6,-99)</f>
        <v>-0.37066901420603893</v>
      </c>
      <c r="BQ85" s="8"/>
      <c r="BR85" s="8"/>
      <c r="BS85" s="8"/>
      <c r="BT85" s="8"/>
      <c r="BU85" s="8"/>
      <c r="BV85" s="8"/>
      <c r="BW85" s="8">
        <f>MAX(BW$3*climate!$I195+BW$4*climate!$I195^2+BW$5*climate!$I195^6,-99)</f>
        <v>1.356970691697605</v>
      </c>
      <c r="BX85" s="8">
        <f>MAX(BX$3*climate!$I195+BX$4*climate!$I195^2+BX$5*climate!$I195^6,-99)</f>
        <v>0.48381569739340413</v>
      </c>
      <c r="BY85" s="8">
        <f>MAX(BY$3*climate!$I195+BY$4*climate!$I195^2+BY$5*climate!$I195^6,-99)</f>
        <v>-7.0742804421931149E-2</v>
      </c>
    </row>
    <row r="86" spans="1:77">
      <c r="A86">
        <f t="shared" si="73"/>
        <v>2040</v>
      </c>
      <c r="B86" s="4">
        <f t="shared" si="78"/>
        <v>1236.3895804652293</v>
      </c>
      <c r="C86" s="4">
        <f t="shared" si="79"/>
        <v>3299.0454434855515</v>
      </c>
      <c r="D86" s="4">
        <f t="shared" si="80"/>
        <v>5712.588738254095</v>
      </c>
      <c r="E86" s="11">
        <f t="shared" si="81"/>
        <v>2.0935429597931628E-3</v>
      </c>
      <c r="F86" s="11">
        <f t="shared" si="82"/>
        <v>4.1970921013805259E-3</v>
      </c>
      <c r="G86" s="11">
        <f t="shared" si="83"/>
        <v>9.2664627793451002E-3</v>
      </c>
      <c r="H86" s="4">
        <f t="shared" si="84"/>
        <v>68967.740239252656</v>
      </c>
      <c r="I86" s="4">
        <f t="shared" si="85"/>
        <v>30575.457895421398</v>
      </c>
      <c r="J86" s="4">
        <f t="shared" si="86"/>
        <v>8878.2153372700122</v>
      </c>
      <c r="K86" s="4">
        <f t="shared" si="57"/>
        <v>55781.560544453503</v>
      </c>
      <c r="L86" s="4">
        <f t="shared" si="58"/>
        <v>9267.9711204939958</v>
      </c>
      <c r="M86" s="4">
        <f t="shared" si="59"/>
        <v>1554.1492209683222</v>
      </c>
      <c r="N86" s="11">
        <f t="shared" si="87"/>
        <v>1.7020428271419918E-2</v>
      </c>
      <c r="O86" s="11">
        <f t="shared" si="88"/>
        <v>2.6352879490046943E-2</v>
      </c>
      <c r="P86" s="11">
        <f t="shared" si="89"/>
        <v>1.9469933718650134E-2</v>
      </c>
      <c r="Q86" s="4">
        <f t="shared" si="90"/>
        <v>6237.1261972575885</v>
      </c>
      <c r="R86" s="4">
        <f t="shared" si="91"/>
        <v>11790.833001587715</v>
      </c>
      <c r="S86" s="4">
        <f t="shared" si="92"/>
        <v>3663.4142352607591</v>
      </c>
      <c r="T86" s="4">
        <f t="shared" si="93"/>
        <v>90.435414813080371</v>
      </c>
      <c r="U86" s="4">
        <f t="shared" si="94"/>
        <v>385.63062708386667</v>
      </c>
      <c r="V86" s="4">
        <f t="shared" si="95"/>
        <v>412.62957656389</v>
      </c>
      <c r="W86" s="11">
        <f t="shared" si="96"/>
        <v>-1.219247815263802E-2</v>
      </c>
      <c r="X86" s="11">
        <f t="shared" si="97"/>
        <v>-1.3228699347321071E-2</v>
      </c>
      <c r="Y86" s="11">
        <f t="shared" si="98"/>
        <v>-1.2203590333800474E-2</v>
      </c>
      <c r="Z86" s="4">
        <f t="shared" si="113"/>
        <v>13225.501723981586</v>
      </c>
      <c r="AA86" s="4">
        <f t="shared" si="99"/>
        <v>36073.223340677141</v>
      </c>
      <c r="AB86" s="4">
        <f t="shared" si="100"/>
        <v>5818.9654031686905</v>
      </c>
      <c r="AC86" s="12">
        <f t="shared" si="101"/>
        <v>2.2470580336129644</v>
      </c>
      <c r="AD86" s="12">
        <f t="shared" si="102"/>
        <v>3.2752845117390268</v>
      </c>
      <c r="AE86" s="12">
        <f t="shared" si="103"/>
        <v>1.6993539631440588</v>
      </c>
      <c r="AF86" s="11">
        <f t="shared" si="104"/>
        <v>-2.9039671966837322E-3</v>
      </c>
      <c r="AG86" s="11">
        <f t="shared" si="105"/>
        <v>2.0567434751257441E-3</v>
      </c>
      <c r="AH86" s="11">
        <f t="shared" si="106"/>
        <v>8.257041531207765E-4</v>
      </c>
      <c r="AI86" s="1">
        <f t="shared" si="64"/>
        <v>112706.07587249813</v>
      </c>
      <c r="AJ86" s="1">
        <f t="shared" si="65"/>
        <v>45328.961615560554</v>
      </c>
      <c r="AK86" s="1">
        <f t="shared" si="66"/>
        <v>13197.882955221041</v>
      </c>
      <c r="AL86" s="16">
        <f t="shared" si="120"/>
        <v>21.910664974390009</v>
      </c>
      <c r="AM86" s="16">
        <f t="shared" si="120"/>
        <v>5.4297149939268339</v>
      </c>
      <c r="AN86" s="16">
        <f t="shared" si="120"/>
        <v>1.3197152330598187</v>
      </c>
      <c r="AO86" s="7">
        <f t="shared" si="118"/>
        <v>1.3519162810314461E-2</v>
      </c>
      <c r="AP86" s="7">
        <f t="shared" si="118"/>
        <v>2.0818494809734422E-2</v>
      </c>
      <c r="AQ86" s="7">
        <f t="shared" si="118"/>
        <v>1.506926111022845E-2</v>
      </c>
      <c r="AR86" s="1">
        <f t="shared" si="108"/>
        <v>68967.740239252656</v>
      </c>
      <c r="AS86" s="1">
        <f t="shared" si="109"/>
        <v>30575.457895421398</v>
      </c>
      <c r="AT86" s="1">
        <f t="shared" si="110"/>
        <v>8878.2153372700122</v>
      </c>
      <c r="AU86" s="1">
        <f t="shared" si="70"/>
        <v>13793.548047850532</v>
      </c>
      <c r="AV86" s="1">
        <f t="shared" si="71"/>
        <v>6115.0915790842801</v>
      </c>
      <c r="AW86" s="1">
        <f t="shared" si="72"/>
        <v>1775.6430674540024</v>
      </c>
      <c r="AX86">
        <v>0.05</v>
      </c>
      <c r="AY86">
        <v>0.05</v>
      </c>
      <c r="AZ86">
        <v>0.05</v>
      </c>
      <c r="BA86">
        <f t="shared" si="114"/>
        <v>0.05</v>
      </c>
      <c r="BB86">
        <f t="shared" si="115"/>
        <v>2.5000000000000006E-4</v>
      </c>
      <c r="BC86">
        <f t="shared" si="115"/>
        <v>2.5000000000000006E-4</v>
      </c>
      <c r="BD86">
        <f t="shared" si="115"/>
        <v>2.5000000000000006E-4</v>
      </c>
      <c r="BE86">
        <f t="shared" si="116"/>
        <v>17.241935059813169</v>
      </c>
      <c r="BF86">
        <f t="shared" si="116"/>
        <v>7.6438644738553512</v>
      </c>
      <c r="BG86">
        <f t="shared" si="116"/>
        <v>2.2195538343175034</v>
      </c>
      <c r="BH86">
        <f t="shared" si="111"/>
        <v>0</v>
      </c>
      <c r="BI86">
        <f t="shared" si="119"/>
        <v>8.4759428362321287</v>
      </c>
      <c r="BJ86">
        <f t="shared" si="119"/>
        <v>15.257377767593228</v>
      </c>
      <c r="BK86" s="7">
        <f t="shared" si="117"/>
        <v>2.3167494579766634E-2</v>
      </c>
      <c r="BL86" s="7"/>
      <c r="BM86" s="7"/>
      <c r="BN86" s="8">
        <f>MAX(BN$3*climate!$I196+BN$4*climate!$I196^2+BN$5*climate!$I196^6,-99)</f>
        <v>3.1990212534259594</v>
      </c>
      <c r="BO86" s="8">
        <f>MAX(BO$3*climate!$I196+BO$4*climate!$I196^2+BO$5*climate!$I196^6,-99)</f>
        <v>1.0125738589708</v>
      </c>
      <c r="BP86" s="8">
        <f>MAX(BP$3*climate!$I196+BP$4*climate!$I196^2+BP$5*climate!$I196^6,-99)</f>
        <v>-0.45254349814268524</v>
      </c>
      <c r="BQ86" s="8"/>
      <c r="BR86" s="8"/>
      <c r="BS86" s="8"/>
      <c r="BT86" s="8"/>
      <c r="BU86" s="8"/>
      <c r="BV86" s="8"/>
      <c r="BW86" s="8">
        <f>MAX(BW$3*climate!$I196+BW$4*climate!$I196^2+BW$5*climate!$I196^6,-99)</f>
        <v>1.3853582476732216</v>
      </c>
      <c r="BX86" s="8">
        <f>MAX(BX$3*climate!$I196+BX$4*climate!$I196^2+BX$5*climate!$I196^6,-99)</f>
        <v>0.47956738525193188</v>
      </c>
      <c r="BY86" s="8">
        <f>MAX(BY$3*climate!$I196+BY$4*climate!$I196^2+BY$5*climate!$I196^6,-99)</f>
        <v>-9.5718961136775749E-2</v>
      </c>
    </row>
    <row r="87" spans="1:77">
      <c r="A87">
        <f t="shared" si="73"/>
        <v>2041</v>
      </c>
      <c r="B87" s="4">
        <f t="shared" si="78"/>
        <v>1238.8485934318867</v>
      </c>
      <c r="C87" s="4">
        <f t="shared" si="79"/>
        <v>3312.1995211798526</v>
      </c>
      <c r="D87" s="4">
        <f t="shared" si="80"/>
        <v>5762.8774546249952</v>
      </c>
      <c r="E87" s="11">
        <f t="shared" si="81"/>
        <v>1.9888658118035044E-3</v>
      </c>
      <c r="F87" s="11">
        <f t="shared" si="82"/>
        <v>3.9872374963114991E-3</v>
      </c>
      <c r="G87" s="11">
        <f t="shared" si="83"/>
        <v>8.8031396403778443E-3</v>
      </c>
      <c r="H87" s="4">
        <f t="shared" si="84"/>
        <v>70263.034700703574</v>
      </c>
      <c r="I87" s="4">
        <f t="shared" si="85"/>
        <v>31495.850830714691</v>
      </c>
      <c r="J87" s="4">
        <f t="shared" si="86"/>
        <v>9128.3930979518173</v>
      </c>
      <c r="K87" s="4">
        <f t="shared" si="57"/>
        <v>56716.401885769839</v>
      </c>
      <c r="L87" s="4">
        <f t="shared" si="58"/>
        <v>9509.0439538181618</v>
      </c>
      <c r="M87" s="4">
        <f t="shared" si="59"/>
        <v>1583.999168787778</v>
      </c>
      <c r="N87" s="11">
        <f t="shared" si="87"/>
        <v>1.6758967160327876E-2</v>
      </c>
      <c r="O87" s="11">
        <f t="shared" si="88"/>
        <v>2.6011392373794573E-2</v>
      </c>
      <c r="P87" s="11">
        <f t="shared" si="89"/>
        <v>1.9206616338203197E-2</v>
      </c>
      <c r="Q87" s="4">
        <f t="shared" si="90"/>
        <v>6276.7924314000766</v>
      </c>
      <c r="R87" s="4">
        <f t="shared" si="91"/>
        <v>11985.092036744314</v>
      </c>
      <c r="S87" s="4">
        <f t="shared" si="92"/>
        <v>3720.6783864634708</v>
      </c>
      <c r="T87" s="4">
        <f t="shared" si="93"/>
        <v>89.332782993747131</v>
      </c>
      <c r="U87" s="4">
        <f t="shared" si="94"/>
        <v>380.52923545905531</v>
      </c>
      <c r="V87" s="4">
        <f t="shared" si="95"/>
        <v>407.59401425189475</v>
      </c>
      <c r="W87" s="11">
        <f t="shared" si="96"/>
        <v>-1.219247815263802E-2</v>
      </c>
      <c r="X87" s="11">
        <f t="shared" si="97"/>
        <v>-1.3228699347321071E-2</v>
      </c>
      <c r="Y87" s="11">
        <f t="shared" si="98"/>
        <v>-1.2203590333800474E-2</v>
      </c>
      <c r="Z87" s="4">
        <f t="shared" si="113"/>
        <v>13275.760647476156</v>
      </c>
      <c r="AA87" s="4">
        <f t="shared" si="99"/>
        <v>36762.872678703163</v>
      </c>
      <c r="AB87" s="4">
        <f t="shared" si="100"/>
        <v>5919.0489754805758</v>
      </c>
      <c r="AC87" s="12">
        <f t="shared" si="101"/>
        <v>2.2405326507943077</v>
      </c>
      <c r="AD87" s="12">
        <f t="shared" si="102"/>
        <v>3.2820209317877262</v>
      </c>
      <c r="AE87" s="12">
        <f t="shared" si="103"/>
        <v>1.7007571267690491</v>
      </c>
      <c r="AF87" s="11">
        <f t="shared" si="104"/>
        <v>-2.9039671966837322E-3</v>
      </c>
      <c r="AG87" s="11">
        <f t="shared" si="105"/>
        <v>2.0567434751257441E-3</v>
      </c>
      <c r="AH87" s="11">
        <f t="shared" si="106"/>
        <v>8.257041531207765E-4</v>
      </c>
      <c r="AI87" s="1">
        <f t="shared" si="64"/>
        <v>115229.01633309886</v>
      </c>
      <c r="AJ87" s="1">
        <f t="shared" si="65"/>
        <v>46911.157033088777</v>
      </c>
      <c r="AK87" s="1">
        <f t="shared" si="66"/>
        <v>13653.73772715294</v>
      </c>
      <c r="AL87" s="16">
        <f t="shared" si="120"/>
        <v>22.203916682990329</v>
      </c>
      <c r="AM87" s="16">
        <f t="shared" si="120"/>
        <v>5.5416231024120428</v>
      </c>
      <c r="AN87" s="16">
        <f t="shared" si="120"/>
        <v>1.3394034951635621</v>
      </c>
      <c r="AO87" s="7">
        <f t="shared" si="118"/>
        <v>1.3383971182211317E-2</v>
      </c>
      <c r="AP87" s="7">
        <f t="shared" si="118"/>
        <v>2.0610309861637078E-2</v>
      </c>
      <c r="AQ87" s="7">
        <f t="shared" si="118"/>
        <v>1.4918568499126166E-2</v>
      </c>
      <c r="AR87" s="1">
        <f t="shared" si="108"/>
        <v>70263.034700703574</v>
      </c>
      <c r="AS87" s="1">
        <f t="shared" si="109"/>
        <v>31495.850830714691</v>
      </c>
      <c r="AT87" s="1">
        <f t="shared" si="110"/>
        <v>9128.3930979518173</v>
      </c>
      <c r="AU87" s="1">
        <f t="shared" si="70"/>
        <v>14052.606940140715</v>
      </c>
      <c r="AV87" s="1">
        <f t="shared" si="71"/>
        <v>6299.1701661429388</v>
      </c>
      <c r="AW87" s="1">
        <f t="shared" si="72"/>
        <v>1825.6786195903635</v>
      </c>
      <c r="AX87">
        <v>0.05</v>
      </c>
      <c r="AY87">
        <v>0.05</v>
      </c>
      <c r="AZ87">
        <v>0.05</v>
      </c>
      <c r="BA87">
        <f t="shared" si="114"/>
        <v>0.05</v>
      </c>
      <c r="BB87">
        <f t="shared" si="115"/>
        <v>2.5000000000000006E-4</v>
      </c>
      <c r="BC87">
        <f t="shared" si="115"/>
        <v>2.5000000000000006E-4</v>
      </c>
      <c r="BD87">
        <f t="shared" si="115"/>
        <v>2.5000000000000006E-4</v>
      </c>
      <c r="BE87">
        <f t="shared" si="116"/>
        <v>17.565758675175896</v>
      </c>
      <c r="BF87">
        <f t="shared" si="116"/>
        <v>7.8739627076786745</v>
      </c>
      <c r="BG87">
        <f t="shared" si="116"/>
        <v>2.282098274487955</v>
      </c>
      <c r="BH87">
        <f t="shared" si="111"/>
        <v>0</v>
      </c>
      <c r="BI87">
        <f t="shared" si="119"/>
        <v>8.5672986183586062</v>
      </c>
      <c r="BJ87">
        <f t="shared" si="119"/>
        <v>15.422060428568546</v>
      </c>
      <c r="BK87" s="7">
        <f t="shared" si="117"/>
        <v>2.2743340807525048E-2</v>
      </c>
      <c r="BL87" s="7"/>
      <c r="BM87" s="7"/>
      <c r="BN87" s="8">
        <f>MAX(BN$3*climate!$I197+BN$4*climate!$I197^2+BN$5*climate!$I197^6,-99)</f>
        <v>3.1200863344606704</v>
      </c>
      <c r="BO87" s="8">
        <f>MAX(BO$3*climate!$I197+BO$4*climate!$I197^2+BO$5*climate!$I197^6,-99)</f>
        <v>0.92814823013458714</v>
      </c>
      <c r="BP87" s="8">
        <f>MAX(BP$3*climate!$I197+BP$4*climate!$I197^2+BP$5*climate!$I197^6,-99)</f>
        <v>-0.53824352683865717</v>
      </c>
      <c r="BQ87" s="8"/>
      <c r="BR87" s="8"/>
      <c r="BS87" s="8"/>
      <c r="BT87" s="8"/>
      <c r="BU87" s="8"/>
      <c r="BV87" s="8"/>
      <c r="BW87" s="8">
        <f>MAX(BW$3*climate!$I197+BW$4*climate!$I197^2+BW$5*climate!$I197^6,-99)</f>
        <v>1.4115872182007649</v>
      </c>
      <c r="BX87" s="8">
        <f>MAX(BX$3*climate!$I197+BX$4*climate!$I197^2+BX$5*climate!$I197^6,-99)</f>
        <v>0.47236259037877704</v>
      </c>
      <c r="BY87" s="8">
        <f>MAX(BY$3*climate!$I197+BY$4*climate!$I197^2+BY$5*climate!$I197^6,-99)</f>
        <v>-0.12415838279952224</v>
      </c>
    </row>
    <row r="88" spans="1:77">
      <c r="A88">
        <f t="shared" si="73"/>
        <v>2042</v>
      </c>
      <c r="B88" s="4">
        <f t="shared" si="78"/>
        <v>1241.1893018646904</v>
      </c>
      <c r="C88" s="4">
        <f t="shared" si="79"/>
        <v>3324.7457209996605</v>
      </c>
      <c r="D88" s="4">
        <f t="shared" si="80"/>
        <v>5811.0722988402713</v>
      </c>
      <c r="E88" s="11">
        <f t="shared" si="81"/>
        <v>1.8894225212133292E-3</v>
      </c>
      <c r="F88" s="11">
        <f t="shared" si="82"/>
        <v>3.7878756214959237E-3</v>
      </c>
      <c r="G88" s="11">
        <f t="shared" si="83"/>
        <v>8.3629826583589521E-3</v>
      </c>
      <c r="H88" s="4">
        <f t="shared" si="84"/>
        <v>71557.187042103993</v>
      </c>
      <c r="I88" s="4">
        <f t="shared" si="85"/>
        <v>32426.751072984014</v>
      </c>
      <c r="J88" s="4">
        <f t="shared" si="86"/>
        <v>9379.0972835848843</v>
      </c>
      <c r="K88" s="4">
        <f t="shared" si="57"/>
        <v>57652.113931856045</v>
      </c>
      <c r="L88" s="4">
        <f t="shared" si="58"/>
        <v>9753.1522089557493</v>
      </c>
      <c r="M88" s="4">
        <f t="shared" si="59"/>
        <v>1614.0045763080061</v>
      </c>
      <c r="N88" s="11">
        <f t="shared" si="87"/>
        <v>1.6498085473947821E-2</v>
      </c>
      <c r="O88" s="11">
        <f t="shared" si="88"/>
        <v>2.5671166977787596E-2</v>
      </c>
      <c r="P88" s="11">
        <f t="shared" si="89"/>
        <v>1.8942817718263782E-2</v>
      </c>
      <c r="Q88" s="4">
        <f t="shared" si="90"/>
        <v>6314.463431879909</v>
      </c>
      <c r="R88" s="4">
        <f t="shared" si="91"/>
        <v>12176.09354991458</v>
      </c>
      <c r="S88" s="4">
        <f t="shared" si="92"/>
        <v>3776.2112467930074</v>
      </c>
      <c r="T88" s="4">
        <f t="shared" si="93"/>
        <v>88.24359498878151</v>
      </c>
      <c r="U88" s="4">
        <f t="shared" si="94"/>
        <v>375.4953286103015</v>
      </c>
      <c r="V88" s="4">
        <f t="shared" si="95"/>
        <v>402.61990387945542</v>
      </c>
      <c r="W88" s="11">
        <f t="shared" si="96"/>
        <v>-1.219247815263802E-2</v>
      </c>
      <c r="X88" s="11">
        <f t="shared" si="97"/>
        <v>-1.3228699347321071E-2</v>
      </c>
      <c r="Y88" s="11">
        <f t="shared" si="98"/>
        <v>-1.2203590333800474E-2</v>
      </c>
      <c r="Z88" s="4">
        <f t="shared" si="113"/>
        <v>13321.392910716475</v>
      </c>
      <c r="AA88" s="4">
        <f t="shared" si="99"/>
        <v>37445.414322644509</v>
      </c>
      <c r="AB88" s="4">
        <f t="shared" si="100"/>
        <v>6016.5355478593392</v>
      </c>
      <c r="AC88" s="12">
        <f t="shared" si="101"/>
        <v>2.2340262174733021</v>
      </c>
      <c r="AD88" s="12">
        <f t="shared" si="102"/>
        <v>3.2887712069244066</v>
      </c>
      <c r="AE88" s="12">
        <f t="shared" si="103"/>
        <v>1.702161448992072</v>
      </c>
      <c r="AF88" s="11">
        <f t="shared" si="104"/>
        <v>-2.9039671966837322E-3</v>
      </c>
      <c r="AG88" s="11">
        <f t="shared" si="105"/>
        <v>2.0567434751257441E-3</v>
      </c>
      <c r="AH88" s="11">
        <f t="shared" si="106"/>
        <v>8.257041531207765E-4</v>
      </c>
      <c r="AI88" s="1">
        <f t="shared" si="64"/>
        <v>117758.72163992969</v>
      </c>
      <c r="AJ88" s="1">
        <f t="shared" si="65"/>
        <v>48519.211495922842</v>
      </c>
      <c r="AK88" s="1">
        <f t="shared" si="66"/>
        <v>14114.042574028012</v>
      </c>
      <c r="AL88" s="16">
        <f t="shared" si="120"/>
        <v>22.49812149819752</v>
      </c>
      <c r="AM88" s="16">
        <f t="shared" si="120"/>
        <v>5.6546955259963907</v>
      </c>
      <c r="AN88" s="16">
        <f t="shared" si="120"/>
        <v>1.3591856581262229</v>
      </c>
      <c r="AO88" s="7">
        <f t="shared" si="118"/>
        <v>1.3250131470389203E-2</v>
      </c>
      <c r="AP88" s="7">
        <f t="shared" si="118"/>
        <v>2.0404206763020707E-2</v>
      </c>
      <c r="AQ88" s="7">
        <f t="shared" si="118"/>
        <v>1.4769382814134905E-2</v>
      </c>
      <c r="AR88" s="1">
        <f t="shared" si="108"/>
        <v>71557.187042103993</v>
      </c>
      <c r="AS88" s="1">
        <f t="shared" si="109"/>
        <v>32426.751072984014</v>
      </c>
      <c r="AT88" s="1">
        <f t="shared" si="110"/>
        <v>9379.0972835848843</v>
      </c>
      <c r="AU88" s="1">
        <f t="shared" si="70"/>
        <v>14311.437408420799</v>
      </c>
      <c r="AV88" s="1">
        <f t="shared" si="71"/>
        <v>6485.3502145968032</v>
      </c>
      <c r="AW88" s="1">
        <f t="shared" si="72"/>
        <v>1875.8194567169769</v>
      </c>
      <c r="AX88">
        <v>0.05</v>
      </c>
      <c r="AY88">
        <v>0.05</v>
      </c>
      <c r="AZ88">
        <v>0.05</v>
      </c>
      <c r="BA88">
        <f t="shared" si="114"/>
        <v>0.05</v>
      </c>
      <c r="BB88">
        <f t="shared" si="115"/>
        <v>2.5000000000000006E-4</v>
      </c>
      <c r="BC88">
        <f t="shared" si="115"/>
        <v>2.5000000000000006E-4</v>
      </c>
      <c r="BD88">
        <f t="shared" si="115"/>
        <v>2.5000000000000006E-4</v>
      </c>
      <c r="BE88">
        <f t="shared" si="116"/>
        <v>17.889296760526001</v>
      </c>
      <c r="BF88">
        <f t="shared" si="116"/>
        <v>8.1066877682460063</v>
      </c>
      <c r="BG88">
        <f t="shared" si="116"/>
        <v>2.3447743208962217</v>
      </c>
      <c r="BH88">
        <f t="shared" si="111"/>
        <v>0</v>
      </c>
      <c r="BI88">
        <f t="shared" si="119"/>
        <v>8.6597388918125713</v>
      </c>
      <c r="BJ88">
        <f t="shared" si="119"/>
        <v>15.58886706307575</v>
      </c>
      <c r="BK88" s="7">
        <f t="shared" si="117"/>
        <v>2.2326788067166703E-2</v>
      </c>
      <c r="BL88" s="7"/>
      <c r="BM88" s="7"/>
      <c r="BN88" s="8">
        <f>MAX(BN$3*climate!$I198+BN$4*climate!$I198^2+BN$5*climate!$I198^6,-99)</f>
        <v>3.0348589835187472</v>
      </c>
      <c r="BO88" s="8">
        <f>MAX(BO$3*climate!$I198+BO$4*climate!$I198^2+BO$5*climate!$I198^6,-99)</f>
        <v>0.83878860373925601</v>
      </c>
      <c r="BP88" s="8">
        <f>MAX(BP$3*climate!$I198+BP$4*climate!$I198^2+BP$5*climate!$I198^6,-99)</f>
        <v>-0.6278482394965943</v>
      </c>
      <c r="BQ88" s="8"/>
      <c r="BR88" s="8"/>
      <c r="BS88" s="8"/>
      <c r="BT88" s="8"/>
      <c r="BU88" s="8"/>
      <c r="BV88" s="8"/>
      <c r="BW88" s="8">
        <f>MAX(BW$3*climate!$I198+BW$4*climate!$I198^2+BW$5*climate!$I198^6,-99)</f>
        <v>1.4352638679785805</v>
      </c>
      <c r="BX88" s="8">
        <f>MAX(BX$3*climate!$I198+BX$4*climate!$I198^2+BX$5*climate!$I198^6,-99)</f>
        <v>0.46182130507704233</v>
      </c>
      <c r="BY88" s="8">
        <f>MAX(BY$3*climate!$I198+BY$4*climate!$I198^2+BY$5*climate!$I198^6,-99)</f>
        <v>-0.15643236077282599</v>
      </c>
    </row>
    <row r="89" spans="1:77">
      <c r="A89">
        <f t="shared" si="73"/>
        <v>2043</v>
      </c>
      <c r="B89" s="4">
        <f t="shared" si="78"/>
        <v>1243.417176333721</v>
      </c>
      <c r="C89" s="4">
        <f t="shared" si="79"/>
        <v>3336.7097581006956</v>
      </c>
      <c r="D89" s="4">
        <f t="shared" si="80"/>
        <v>5857.240300858859</v>
      </c>
      <c r="E89" s="11">
        <f t="shared" si="81"/>
        <v>1.7949513951526627E-3</v>
      </c>
      <c r="F89" s="11">
        <f t="shared" si="82"/>
        <v>3.5984818404211274E-3</v>
      </c>
      <c r="G89" s="11">
        <f t="shared" si="83"/>
        <v>7.9448335254410033E-3</v>
      </c>
      <c r="H89" s="4">
        <f t="shared" si="84"/>
        <v>72849.640620316102</v>
      </c>
      <c r="I89" s="4">
        <f t="shared" si="85"/>
        <v>33367.837102333637</v>
      </c>
      <c r="J89" s="4">
        <f t="shared" si="86"/>
        <v>9630.195324273287</v>
      </c>
      <c r="K89" s="4">
        <f t="shared" si="57"/>
        <v>58588.253409138983</v>
      </c>
      <c r="L89" s="4">
        <f t="shared" si="58"/>
        <v>10000.221631900973</v>
      </c>
      <c r="M89" s="4">
        <f t="shared" si="59"/>
        <v>1644.1523361882887</v>
      </c>
      <c r="N89" s="11">
        <f t="shared" si="87"/>
        <v>1.623773030056519E-2</v>
      </c>
      <c r="O89" s="11">
        <f t="shared" si="88"/>
        <v>2.533226362635399E-2</v>
      </c>
      <c r="P89" s="11">
        <f t="shared" si="89"/>
        <v>1.8678856505627062E-2</v>
      </c>
      <c r="Q89" s="4">
        <f t="shared" si="90"/>
        <v>6350.1346632597752</v>
      </c>
      <c r="R89" s="4">
        <f t="shared" si="91"/>
        <v>12363.718406389435</v>
      </c>
      <c r="S89" s="4">
        <f t="shared" si="92"/>
        <v>3829.9912335154395</v>
      </c>
      <c r="T89" s="4">
        <f t="shared" si="93"/>
        <v>87.167686884770546</v>
      </c>
      <c r="U89" s="4">
        <f t="shared" si="94"/>
        <v>370.52801380179227</v>
      </c>
      <c r="V89" s="4">
        <f t="shared" si="95"/>
        <v>397.70649551227643</v>
      </c>
      <c r="W89" s="11">
        <f t="shared" si="96"/>
        <v>-1.219247815263802E-2</v>
      </c>
      <c r="X89" s="11">
        <f t="shared" si="97"/>
        <v>-1.3228699347321071E-2</v>
      </c>
      <c r="Y89" s="11">
        <f t="shared" si="98"/>
        <v>-1.2203590333800474E-2</v>
      </c>
      <c r="Z89" s="4">
        <f t="shared" si="113"/>
        <v>13362.425952789245</v>
      </c>
      <c r="AA89" s="4">
        <f t="shared" si="99"/>
        <v>38120.409563693167</v>
      </c>
      <c r="AB89" s="4">
        <f t="shared" si="100"/>
        <v>6111.3771734556376</v>
      </c>
      <c r="AC89" s="12">
        <f t="shared" si="101"/>
        <v>2.2275386786212281</v>
      </c>
      <c r="AD89" s="12">
        <f t="shared" si="102"/>
        <v>3.2955353656454296</v>
      </c>
      <c r="AE89" s="12">
        <f t="shared" si="103"/>
        <v>1.7035669307697869</v>
      </c>
      <c r="AF89" s="11">
        <f t="shared" si="104"/>
        <v>-2.9039671966837322E-3</v>
      </c>
      <c r="AG89" s="11">
        <f t="shared" si="105"/>
        <v>2.0567434751257441E-3</v>
      </c>
      <c r="AH89" s="11">
        <f t="shared" si="106"/>
        <v>8.257041531207765E-4</v>
      </c>
      <c r="AI89" s="1">
        <f t="shared" si="64"/>
        <v>120294.28688435751</v>
      </c>
      <c r="AJ89" s="1">
        <f t="shared" si="65"/>
        <v>50152.640560927357</v>
      </c>
      <c r="AK89" s="1">
        <f t="shared" si="66"/>
        <v>14578.457773342188</v>
      </c>
      <c r="AL89" s="16">
        <f t="shared" si="120"/>
        <v>22.793243535208546</v>
      </c>
      <c r="AM89" s="16">
        <f t="shared" si="120"/>
        <v>5.7689213069238052</v>
      </c>
      <c r="AN89" s="16">
        <f t="shared" si="120"/>
        <v>1.3790592480935675</v>
      </c>
      <c r="AO89" s="7">
        <f t="shared" si="118"/>
        <v>1.3117630155685312E-2</v>
      </c>
      <c r="AP89" s="7">
        <f t="shared" si="118"/>
        <v>2.0200164695390498E-2</v>
      </c>
      <c r="AQ89" s="7">
        <f t="shared" si="118"/>
        <v>1.4621688985993555E-2</v>
      </c>
      <c r="AR89" s="1">
        <f t="shared" si="108"/>
        <v>72849.640620316102</v>
      </c>
      <c r="AS89" s="1">
        <f t="shared" si="109"/>
        <v>33367.837102333637</v>
      </c>
      <c r="AT89" s="1">
        <f t="shared" si="110"/>
        <v>9630.195324273287</v>
      </c>
      <c r="AU89" s="1">
        <f t="shared" si="70"/>
        <v>14569.928124063221</v>
      </c>
      <c r="AV89" s="1">
        <f t="shared" si="71"/>
        <v>6673.5674204667275</v>
      </c>
      <c r="AW89" s="1">
        <f t="shared" si="72"/>
        <v>1926.0390648546575</v>
      </c>
      <c r="AX89">
        <v>0.05</v>
      </c>
      <c r="AY89">
        <v>0.05</v>
      </c>
      <c r="AZ89">
        <v>0.05</v>
      </c>
      <c r="BA89">
        <f t="shared" si="114"/>
        <v>0.05</v>
      </c>
      <c r="BB89">
        <f t="shared" si="115"/>
        <v>2.5000000000000006E-4</v>
      </c>
      <c r="BC89">
        <f t="shared" si="115"/>
        <v>2.5000000000000006E-4</v>
      </c>
      <c r="BD89">
        <f t="shared" si="115"/>
        <v>2.5000000000000006E-4</v>
      </c>
      <c r="BE89">
        <f t="shared" si="116"/>
        <v>18.212410155079031</v>
      </c>
      <c r="BF89">
        <f t="shared" si="116"/>
        <v>8.3419592755834113</v>
      </c>
      <c r="BG89">
        <f t="shared" si="116"/>
        <v>2.4075488310683224</v>
      </c>
      <c r="BH89">
        <f t="shared" si="111"/>
        <v>0</v>
      </c>
      <c r="BI89">
        <f t="shared" si="119"/>
        <v>8.753273504730128</v>
      </c>
      <c r="BJ89">
        <f t="shared" si="119"/>
        <v>15.757815384233531</v>
      </c>
      <c r="BK89" s="7">
        <f t="shared" si="117"/>
        <v>2.1917529285557791E-2</v>
      </c>
      <c r="BL89" s="7"/>
      <c r="BM89" s="7"/>
      <c r="BN89" s="8">
        <f>MAX(BN$3*climate!$I199+BN$4*climate!$I199^2+BN$5*climate!$I199^6,-99)</f>
        <v>2.9431828696993669</v>
      </c>
      <c r="BO89" s="8">
        <f>MAX(BO$3*climate!$I199+BO$4*climate!$I199^2+BO$5*climate!$I199^6,-99)</f>
        <v>0.74438538166220614</v>
      </c>
      <c r="BP89" s="8">
        <f>MAX(BP$3*climate!$I199+BP$4*climate!$I199^2+BP$5*climate!$I199^6,-99)</f>
        <v>-0.72143348688725961</v>
      </c>
      <c r="BQ89" s="8"/>
      <c r="BR89" s="8"/>
      <c r="BS89" s="8"/>
      <c r="BT89" s="8"/>
      <c r="BU89" s="8"/>
      <c r="BV89" s="8"/>
      <c r="BW89" s="8">
        <f>MAX(BW$3*climate!$I199+BW$4*climate!$I199^2+BW$5*climate!$I199^6,-99)</f>
        <v>1.4559568226912802</v>
      </c>
      <c r="BX89" s="8">
        <f>MAX(BX$3*climate!$I199+BX$4*climate!$I199^2+BX$5*climate!$I199^6,-99)</f>
        <v>0.44752946252003284</v>
      </c>
      <c r="BY89" s="8">
        <f>MAX(BY$3*climate!$I199+BY$4*climate!$I199^2+BY$5*climate!$I199^6,-99)</f>
        <v>-0.19294397209415329</v>
      </c>
    </row>
    <row r="90" spans="1:77">
      <c r="A90">
        <f t="shared" si="73"/>
        <v>2044</v>
      </c>
      <c r="B90" s="4">
        <f t="shared" si="78"/>
        <v>1245.5374560593673</v>
      </c>
      <c r="C90" s="4">
        <f t="shared" si="79"/>
        <v>3348.1164930984128</v>
      </c>
      <c r="D90" s="4">
        <f t="shared" si="80"/>
        <v>5901.4483600122458</v>
      </c>
      <c r="E90" s="11">
        <f t="shared" si="81"/>
        <v>1.7052038253950294E-3</v>
      </c>
      <c r="F90" s="11">
        <f t="shared" si="82"/>
        <v>3.4185577484000707E-3</v>
      </c>
      <c r="G90" s="11">
        <f t="shared" si="83"/>
        <v>7.5475918491689524E-3</v>
      </c>
      <c r="H90" s="4">
        <f t="shared" si="84"/>
        <v>74139.830189872649</v>
      </c>
      <c r="I90" s="4">
        <f t="shared" si="85"/>
        <v>34318.778406085563</v>
      </c>
      <c r="J90" s="4">
        <f t="shared" si="86"/>
        <v>9881.558736766061</v>
      </c>
      <c r="K90" s="4">
        <f t="shared" si="57"/>
        <v>59524.368238941861</v>
      </c>
      <c r="L90" s="4">
        <f t="shared" si="58"/>
        <v>10250.174531509892</v>
      </c>
      <c r="M90" s="4">
        <f t="shared" si="59"/>
        <v>1674.4294169754553</v>
      </c>
      <c r="N90" s="11">
        <f t="shared" si="87"/>
        <v>1.5977858620664254E-2</v>
      </c>
      <c r="O90" s="11">
        <f t="shared" si="88"/>
        <v>2.4994735997806661E-2</v>
      </c>
      <c r="P90" s="11">
        <f t="shared" si="89"/>
        <v>1.8415009437239505E-2</v>
      </c>
      <c r="Q90" s="4">
        <f t="shared" si="90"/>
        <v>6383.8024248079555</v>
      </c>
      <c r="R90" s="4">
        <f t="shared" si="91"/>
        <v>12547.851747890083</v>
      </c>
      <c r="S90" s="4">
        <f t="shared" si="92"/>
        <v>3882.0004723655275</v>
      </c>
      <c r="T90" s="4">
        <f t="shared" si="93"/>
        <v>86.10489676681199</v>
      </c>
      <c r="U90" s="4">
        <f t="shared" si="94"/>
        <v>365.62641010744835</v>
      </c>
      <c r="V90" s="4">
        <f t="shared" si="95"/>
        <v>392.85304836795314</v>
      </c>
      <c r="W90" s="11">
        <f t="shared" si="96"/>
        <v>-1.219247815263802E-2</v>
      </c>
      <c r="X90" s="11">
        <f t="shared" si="97"/>
        <v>-1.3228699347321071E-2</v>
      </c>
      <c r="Y90" s="11">
        <f t="shared" si="98"/>
        <v>-1.2203590333800474E-2</v>
      </c>
      <c r="Z90" s="4">
        <f t="shared" si="113"/>
        <v>13398.888792241934</v>
      </c>
      <c r="AA90" s="4">
        <f t="shared" si="99"/>
        <v>38787.429747663817</v>
      </c>
      <c r="AB90" s="4">
        <f t="shared" si="100"/>
        <v>6203.5321462842303</v>
      </c>
      <c r="AC90" s="12">
        <f t="shared" si="101"/>
        <v>2.2210699793691679</v>
      </c>
      <c r="AD90" s="12">
        <f t="shared" si="102"/>
        <v>3.3023134365057669</v>
      </c>
      <c r="AE90" s="12">
        <f t="shared" si="103"/>
        <v>1.7049735730596427</v>
      </c>
      <c r="AF90" s="11">
        <f t="shared" si="104"/>
        <v>-2.9039671966837322E-3</v>
      </c>
      <c r="AG90" s="11">
        <f t="shared" si="105"/>
        <v>2.0567434751257441E-3</v>
      </c>
      <c r="AH90" s="11">
        <f t="shared" si="106"/>
        <v>8.257041531207765E-4</v>
      </c>
      <c r="AI90" s="1">
        <f t="shared" si="64"/>
        <v>122834.786319985</v>
      </c>
      <c r="AJ90" s="1">
        <f t="shared" si="65"/>
        <v>51810.943925301355</v>
      </c>
      <c r="AK90" s="1">
        <f t="shared" si="66"/>
        <v>15046.651060862629</v>
      </c>
      <c r="AL90" s="16">
        <f t="shared" si="120"/>
        <v>23.089246940564443</v>
      </c>
      <c r="AM90" s="16">
        <f t="shared" si="120"/>
        <v>5.8842891358332672</v>
      </c>
      <c r="AN90" s="16">
        <f t="shared" si="120"/>
        <v>1.3990217817582609</v>
      </c>
      <c r="AO90" s="7">
        <f t="shared" ref="AO90:AQ105" si="121">AO$5*AO89</f>
        <v>1.2986453854128459E-2</v>
      </c>
      <c r="AP90" s="7">
        <f t="shared" si="121"/>
        <v>1.9998163048436594E-2</v>
      </c>
      <c r="AQ90" s="7">
        <f t="shared" si="121"/>
        <v>1.447547209613362E-2</v>
      </c>
      <c r="AR90" s="1">
        <f t="shared" si="108"/>
        <v>74139.830189872649</v>
      </c>
      <c r="AS90" s="1">
        <f t="shared" si="109"/>
        <v>34318.778406085563</v>
      </c>
      <c r="AT90" s="1">
        <f t="shared" si="110"/>
        <v>9881.558736766061</v>
      </c>
      <c r="AU90" s="1">
        <f t="shared" si="70"/>
        <v>14827.966037974531</v>
      </c>
      <c r="AV90" s="1">
        <f t="shared" si="71"/>
        <v>6863.7556812171133</v>
      </c>
      <c r="AW90" s="1">
        <f t="shared" si="72"/>
        <v>1976.3117473532122</v>
      </c>
      <c r="AX90">
        <v>0.05</v>
      </c>
      <c r="AY90">
        <v>0.05</v>
      </c>
      <c r="AZ90">
        <v>0.05</v>
      </c>
      <c r="BA90">
        <f t="shared" si="114"/>
        <v>4.9999999999999996E-2</v>
      </c>
      <c r="BB90">
        <f t="shared" si="115"/>
        <v>2.5000000000000006E-4</v>
      </c>
      <c r="BC90">
        <f t="shared" si="115"/>
        <v>2.5000000000000006E-4</v>
      </c>
      <c r="BD90">
        <f t="shared" si="115"/>
        <v>2.5000000000000006E-4</v>
      </c>
      <c r="BE90">
        <f t="shared" si="116"/>
        <v>18.534957547468167</v>
      </c>
      <c r="BF90">
        <f t="shared" si="116"/>
        <v>8.5796946015213926</v>
      </c>
      <c r="BG90">
        <f t="shared" si="116"/>
        <v>2.4703896841915158</v>
      </c>
      <c r="BH90">
        <f t="shared" si="111"/>
        <v>0</v>
      </c>
      <c r="BI90">
        <f t="shared" si="119"/>
        <v>8.8479124884918683</v>
      </c>
      <c r="BJ90">
        <f t="shared" si="119"/>
        <v>15.92892323881143</v>
      </c>
      <c r="BK90" s="7">
        <f t="shared" si="117"/>
        <v>2.1515272773685146E-2</v>
      </c>
      <c r="BL90" s="7"/>
      <c r="BM90" s="7"/>
      <c r="BN90" s="8">
        <f>MAX(BN$3*climate!$I200+BN$4*climate!$I200^2+BN$5*climate!$I200^6,-99)</f>
        <v>2.8449066056515466</v>
      </c>
      <c r="BO90" s="8">
        <f>MAX(BO$3*climate!$I200+BO$4*climate!$I200^2+BO$5*climate!$I200^6,-99)</f>
        <v>0.64483312086987077</v>
      </c>
      <c r="BP90" s="8">
        <f>MAX(BP$3*climate!$I200+BP$4*climate!$I200^2+BP$5*climate!$I200^6,-99)</f>
        <v>-0.8190715978327372</v>
      </c>
      <c r="BQ90" s="8"/>
      <c r="BR90" s="8"/>
      <c r="BS90" s="8"/>
      <c r="BT90" s="8"/>
      <c r="BU90" s="8"/>
      <c r="BV90" s="8"/>
      <c r="BW90" s="8">
        <f>MAX(BW$3*climate!$I200+BW$4*climate!$I200^2+BW$5*climate!$I200^6,-99)</f>
        <v>1.4731949243154039</v>
      </c>
      <c r="BX90" s="8">
        <f>MAX(BX$3*climate!$I200+BX$4*climate!$I200^2+BX$5*climate!$I200^6,-99)</f>
        <v>0.4290369684784735</v>
      </c>
      <c r="BY90" s="8">
        <f>MAX(BY$3*climate!$I200+BY$4*climate!$I200^2+BY$5*climate!$I200^6,-99)</f>
        <v>-0.23412993571143309</v>
      </c>
    </row>
    <row r="91" spans="1:77">
      <c r="A91">
        <f t="shared" si="73"/>
        <v>2045</v>
      </c>
      <c r="B91" s="4">
        <f t="shared" si="78"/>
        <v>1247.5551565323753</v>
      </c>
      <c r="C91" s="4">
        <f t="shared" si="79"/>
        <v>3358.9899361994389</v>
      </c>
      <c r="D91" s="4">
        <f t="shared" si="80"/>
        <v>5943.7629973755502</v>
      </c>
      <c r="E91" s="11">
        <f t="shared" si="81"/>
        <v>1.6199436341252779E-3</v>
      </c>
      <c r="F91" s="11">
        <f t="shared" si="82"/>
        <v>3.2476298609800669E-3</v>
      </c>
      <c r="G91" s="11">
        <f t="shared" si="83"/>
        <v>7.170212256710504E-3</v>
      </c>
      <c r="H91" s="4">
        <f t="shared" si="84"/>
        <v>75427.182580953784</v>
      </c>
      <c r="I91" s="4">
        <f t="shared" si="85"/>
        <v>35279.235558026412</v>
      </c>
      <c r="J91" s="4">
        <f t="shared" si="86"/>
        <v>10133.062981487725</v>
      </c>
      <c r="K91" s="4">
        <f t="shared" si="57"/>
        <v>60459.998250182674</v>
      </c>
      <c r="L91" s="4">
        <f t="shared" si="58"/>
        <v>10502.929817629474</v>
      </c>
      <c r="M91" s="4">
        <f t="shared" si="59"/>
        <v>1704.8228514430921</v>
      </c>
      <c r="N91" s="11">
        <f t="shared" si="87"/>
        <v>1.5718436649088341E-2</v>
      </c>
      <c r="O91" s="11">
        <f t="shared" si="88"/>
        <v>2.4658632430364147E-2</v>
      </c>
      <c r="P91" s="11">
        <f t="shared" si="89"/>
        <v>1.8151517262839922E-2</v>
      </c>
      <c r="Q91" s="4">
        <f t="shared" si="90"/>
        <v>6415.4638941202984</v>
      </c>
      <c r="R91" s="4">
        <f t="shared" si="91"/>
        <v>12728.382987674935</v>
      </c>
      <c r="S91" s="4">
        <f t="shared" si="92"/>
        <v>3932.2245720490118</v>
      </c>
      <c r="T91" s="4">
        <f t="shared" si="93"/>
        <v>85.055064694147489</v>
      </c>
      <c r="U91" s="4">
        <f t="shared" si="94"/>
        <v>360.7896482546966</v>
      </c>
      <c r="V91" s="4">
        <f t="shared" si="95"/>
        <v>388.05883070428592</v>
      </c>
      <c r="W91" s="11">
        <f t="shared" si="96"/>
        <v>-1.219247815263802E-2</v>
      </c>
      <c r="X91" s="11">
        <f t="shared" si="97"/>
        <v>-1.3228699347321071E-2</v>
      </c>
      <c r="Y91" s="11">
        <f t="shared" si="98"/>
        <v>-1.2203590333800474E-2</v>
      </c>
      <c r="Z91" s="4">
        <f t="shared" si="113"/>
        <v>13430.812093972316</v>
      </c>
      <c r="AA91" s="4">
        <f t="shared" si="99"/>
        <v>39446.056352077394</v>
      </c>
      <c r="AB91" s="4">
        <f t="shared" si="100"/>
        <v>6292.9646453079849</v>
      </c>
      <c r="AC91" s="12">
        <f t="shared" si="101"/>
        <v>2.2146200650075407</v>
      </c>
      <c r="AD91" s="12">
        <f t="shared" si="102"/>
        <v>3.3091054481191202</v>
      </c>
      <c r="AE91" s="12">
        <f t="shared" si="103"/>
        <v>1.7063813768198792</v>
      </c>
      <c r="AF91" s="11">
        <f t="shared" si="104"/>
        <v>-2.9039671966837322E-3</v>
      </c>
      <c r="AG91" s="11">
        <f t="shared" si="105"/>
        <v>2.0567434751257441E-3</v>
      </c>
      <c r="AH91" s="11">
        <f t="shared" si="106"/>
        <v>8.257041531207765E-4</v>
      </c>
      <c r="AI91" s="1">
        <f t="shared" si="64"/>
        <v>125379.27372596103</v>
      </c>
      <c r="AJ91" s="1">
        <f t="shared" si="65"/>
        <v>53493.60521398834</v>
      </c>
      <c r="AK91" s="1">
        <f t="shared" si="66"/>
        <v>15518.297702129579</v>
      </c>
      <c r="AL91" s="16">
        <f t="shared" si="120"/>
        <v>23.386095906085458</v>
      </c>
      <c r="AM91" s="16">
        <f t="shared" si="120"/>
        <v>6.0007873596601797</v>
      </c>
      <c r="AN91" s="16">
        <f t="shared" si="120"/>
        <v>1.4190707675143486</v>
      </c>
      <c r="AO91" s="7">
        <f t="shared" si="121"/>
        <v>1.2856589315587174E-2</v>
      </c>
      <c r="AP91" s="7">
        <f t="shared" si="121"/>
        <v>1.979818141795223E-2</v>
      </c>
      <c r="AQ91" s="7">
        <f t="shared" si="121"/>
        <v>1.4330717375172284E-2</v>
      </c>
      <c r="AR91" s="1">
        <f t="shared" si="108"/>
        <v>75427.182580953784</v>
      </c>
      <c r="AS91" s="1">
        <f t="shared" si="109"/>
        <v>35279.235558026412</v>
      </c>
      <c r="AT91" s="1">
        <f t="shared" si="110"/>
        <v>10133.062981487725</v>
      </c>
      <c r="AU91" s="1">
        <f t="shared" si="70"/>
        <v>15085.436516190757</v>
      </c>
      <c r="AV91" s="1">
        <f t="shared" si="71"/>
        <v>7055.8471116052824</v>
      </c>
      <c r="AW91" s="1">
        <f t="shared" si="72"/>
        <v>2026.612596297545</v>
      </c>
      <c r="AX91">
        <v>0.05</v>
      </c>
      <c r="AY91">
        <v>0.05</v>
      </c>
      <c r="AZ91">
        <v>0.05</v>
      </c>
      <c r="BA91">
        <f t="shared" si="114"/>
        <v>0.05</v>
      </c>
      <c r="BB91">
        <f t="shared" si="115"/>
        <v>2.5000000000000006E-4</v>
      </c>
      <c r="BC91">
        <f t="shared" si="115"/>
        <v>2.5000000000000006E-4</v>
      </c>
      <c r="BD91">
        <f t="shared" si="115"/>
        <v>2.5000000000000006E-4</v>
      </c>
      <c r="BE91">
        <f t="shared" si="116"/>
        <v>18.856795645238449</v>
      </c>
      <c r="BF91">
        <f t="shared" si="116"/>
        <v>8.8198088895066054</v>
      </c>
      <c r="BG91">
        <f t="shared" si="116"/>
        <v>2.5332657453719318</v>
      </c>
      <c r="BH91">
        <f t="shared" si="111"/>
        <v>0</v>
      </c>
      <c r="BI91">
        <f t="shared" si="119"/>
        <v>8.9436660646479211</v>
      </c>
      <c r="BJ91">
        <f t="shared" si="119"/>
        <v>16.102208660973343</v>
      </c>
      <c r="BK91" s="7">
        <f t="shared" si="117"/>
        <v>2.1119741876962195E-2</v>
      </c>
      <c r="BL91" s="7"/>
      <c r="BM91" s="7"/>
      <c r="BN91" s="8">
        <f>MAX(BN$3*climate!$I201+BN$4*climate!$I201^2+BN$5*climate!$I201^6,-99)</f>
        <v>2.739884261494776</v>
      </c>
      <c r="BO91" s="8">
        <f>MAX(BO$3*climate!$I201+BO$4*climate!$I201^2+BO$5*climate!$I201^6,-99)</f>
        <v>0.54003087521461435</v>
      </c>
      <c r="BP91" s="8">
        <f>MAX(BP$3*climate!$I201+BP$4*climate!$I201^2+BP$5*climate!$I201^6,-99)</f>
        <v>-0.92083115999521414</v>
      </c>
      <c r="BQ91" s="8"/>
      <c r="BR91" s="8"/>
      <c r="BS91" s="8"/>
      <c r="BT91" s="8"/>
      <c r="BU91" s="8"/>
      <c r="BV91" s="8"/>
      <c r="BW91" s="8">
        <f>MAX(BW$3*climate!$I201+BW$4*climate!$I201^2+BW$5*climate!$I201^6,-99)</f>
        <v>1.4864650697157917</v>
      </c>
      <c r="BX91" s="8">
        <f>MAX(BX$3*climate!$I201+BX$4*climate!$I201^2+BX$5*climate!$I201^6,-99)</f>
        <v>0.40585571522269281</v>
      </c>
      <c r="BY91" s="8">
        <f>MAX(BY$3*climate!$I201+BY$4*climate!$I201^2+BY$5*climate!$I201^6,-99)</f>
        <v>-0.28046248725248896</v>
      </c>
    </row>
    <row r="92" spans="1:77">
      <c r="A92">
        <f t="shared" si="73"/>
        <v>2046</v>
      </c>
      <c r="B92" s="4">
        <f t="shared" si="78"/>
        <v>1249.4750771147178</v>
      </c>
      <c r="C92" s="4">
        <f t="shared" si="79"/>
        <v>3369.3532544179952</v>
      </c>
      <c r="D92" s="4">
        <f t="shared" si="80"/>
        <v>5984.2501375555757</v>
      </c>
      <c r="E92" s="11">
        <f t="shared" si="81"/>
        <v>1.5389464524190139E-3</v>
      </c>
      <c r="F92" s="11">
        <f t="shared" si="82"/>
        <v>3.0852483679310633E-3</v>
      </c>
      <c r="G92" s="11">
        <f t="shared" si="83"/>
        <v>6.8117016438749784E-3</v>
      </c>
      <c r="H92" s="4">
        <f t="shared" si="84"/>
        <v>76711.117427272635</v>
      </c>
      <c r="I92" s="4">
        <f t="shared" si="85"/>
        <v>36248.860333100696</v>
      </c>
      <c r="J92" s="4">
        <f t="shared" si="86"/>
        <v>10384.58732200797</v>
      </c>
      <c r="K92" s="4">
        <f t="shared" si="57"/>
        <v>61394.675918157249</v>
      </c>
      <c r="L92" s="4">
        <f t="shared" si="58"/>
        <v>10758.403051259205</v>
      </c>
      <c r="M92" s="4">
        <f t="shared" si="59"/>
        <v>1735.3197281706257</v>
      </c>
      <c r="N92" s="11">
        <f t="shared" si="87"/>
        <v>1.5459439216436888E-2</v>
      </c>
      <c r="O92" s="11">
        <f t="shared" si="88"/>
        <v>2.4323997024231492E-2</v>
      </c>
      <c r="P92" s="11">
        <f t="shared" si="89"/>
        <v>1.7888589833083612E-2</v>
      </c>
      <c r="Q92" s="4">
        <f t="shared" si="90"/>
        <v>6445.1171706241912</v>
      </c>
      <c r="R92" s="4">
        <f t="shared" si="91"/>
        <v>12905.20581390585</v>
      </c>
      <c r="S92" s="4">
        <f t="shared" si="92"/>
        <v>3980.65240916218</v>
      </c>
      <c r="T92" s="4">
        <f t="shared" si="93"/>
        <v>84.018032676092886</v>
      </c>
      <c r="U92" s="4">
        <f t="shared" si="94"/>
        <v>356.01687047030947</v>
      </c>
      <c r="V92" s="4">
        <f t="shared" si="95"/>
        <v>383.32311970895717</v>
      </c>
      <c r="W92" s="11">
        <f t="shared" si="96"/>
        <v>-1.219247815263802E-2</v>
      </c>
      <c r="X92" s="11">
        <f t="shared" si="97"/>
        <v>-1.3228699347321071E-2</v>
      </c>
      <c r="Y92" s="11">
        <f t="shared" si="98"/>
        <v>-1.2203590333800474E-2</v>
      </c>
      <c r="Z92" s="4">
        <f t="shared" si="113"/>
        <v>13458.228235493221</v>
      </c>
      <c r="AA92" s="4">
        <f t="shared" si="99"/>
        <v>40095.881092355499</v>
      </c>
      <c r="AB92" s="4">
        <f t="shared" si="100"/>
        <v>6379.6443931555696</v>
      </c>
      <c r="AC92" s="12">
        <f t="shared" si="101"/>
        <v>2.2081888809856411</v>
      </c>
      <c r="AD92" s="12">
        <f t="shared" si="102"/>
        <v>3.3159114291580423</v>
      </c>
      <c r="AE92" s="12">
        <f t="shared" si="103"/>
        <v>1.7077903430095274</v>
      </c>
      <c r="AF92" s="11">
        <f t="shared" si="104"/>
        <v>-2.9039671966837322E-3</v>
      </c>
      <c r="AG92" s="11">
        <f t="shared" si="105"/>
        <v>2.0567434751257441E-3</v>
      </c>
      <c r="AH92" s="11">
        <f t="shared" si="106"/>
        <v>8.257041531207765E-4</v>
      </c>
      <c r="AI92" s="1">
        <f t="shared" si="64"/>
        <v>127926.7828695557</v>
      </c>
      <c r="AJ92" s="1">
        <f t="shared" si="65"/>
        <v>55200.091804194788</v>
      </c>
      <c r="AK92" s="1">
        <f t="shared" si="66"/>
        <v>15993.080528214166</v>
      </c>
      <c r="AL92" s="16">
        <f t="shared" si="120"/>
        <v>23.683754682537341</v>
      </c>
      <c r="AM92" s="16">
        <f t="shared" si="120"/>
        <v>6.1184039896893152</v>
      </c>
      <c r="AN92" s="16">
        <f t="shared" si="120"/>
        <v>1.4392037065979193</v>
      </c>
      <c r="AO92" s="7">
        <f t="shared" si="121"/>
        <v>1.2728023422431303E-2</v>
      </c>
      <c r="AP92" s="7">
        <f t="shared" si="121"/>
        <v>1.9600199603772708E-2</v>
      </c>
      <c r="AQ92" s="7">
        <f t="shared" si="121"/>
        <v>1.418741020142056E-2</v>
      </c>
      <c r="AR92" s="1">
        <f t="shared" si="108"/>
        <v>76711.117427272635</v>
      </c>
      <c r="AS92" s="1">
        <f t="shared" si="109"/>
        <v>36248.860333100696</v>
      </c>
      <c r="AT92" s="1">
        <f t="shared" si="110"/>
        <v>10384.58732200797</v>
      </c>
      <c r="AU92" s="1">
        <f t="shared" si="70"/>
        <v>15342.223485454528</v>
      </c>
      <c r="AV92" s="1">
        <f t="shared" si="71"/>
        <v>7249.7720666201394</v>
      </c>
      <c r="AW92" s="1">
        <f t="shared" si="72"/>
        <v>2076.9174644015943</v>
      </c>
      <c r="AX92">
        <v>0.05</v>
      </c>
      <c r="AY92">
        <v>0.05</v>
      </c>
      <c r="AZ92">
        <v>0.05</v>
      </c>
      <c r="BA92">
        <f t="shared" si="114"/>
        <v>0.05</v>
      </c>
      <c r="BB92">
        <f t="shared" si="115"/>
        <v>2.5000000000000006E-4</v>
      </c>
      <c r="BC92">
        <f t="shared" si="115"/>
        <v>2.5000000000000006E-4</v>
      </c>
      <c r="BD92">
        <f t="shared" si="115"/>
        <v>2.5000000000000006E-4</v>
      </c>
      <c r="BE92">
        <f t="shared" si="116"/>
        <v>19.177779356818164</v>
      </c>
      <c r="BF92">
        <f t="shared" si="116"/>
        <v>9.0622150832751753</v>
      </c>
      <c r="BG92">
        <f t="shared" si="116"/>
        <v>2.596146830501993</v>
      </c>
      <c r="BH92">
        <f t="shared" si="111"/>
        <v>0</v>
      </c>
      <c r="BI92">
        <f t="shared" si="119"/>
        <v>9.0405446508598484</v>
      </c>
      <c r="BJ92">
        <f t="shared" si="119"/>
        <v>16.277689918185917</v>
      </c>
      <c r="BK92" s="7">
        <f t="shared" si="117"/>
        <v>2.0730674599769294E-2</v>
      </c>
      <c r="BL92" s="7"/>
      <c r="BM92" s="7"/>
      <c r="BN92" s="8">
        <f>MAX(BN$3*climate!$I202+BN$4*climate!$I202^2+BN$5*climate!$I202^6,-99)</f>
        <v>2.6279758480297204</v>
      </c>
      <c r="BO92" s="8">
        <f>MAX(BO$3*climate!$I202+BO$4*climate!$I202^2+BO$5*climate!$I202^6,-99)</f>
        <v>0.42988251585489667</v>
      </c>
      <c r="BP92" s="8">
        <f>MAX(BP$3*climate!$I202+BP$4*climate!$I202^2+BP$5*climate!$I202^6,-99)</f>
        <v>-1.0267768153167927</v>
      </c>
      <c r="BQ92" s="8"/>
      <c r="BR92" s="8"/>
      <c r="BS92" s="8"/>
      <c r="BT92" s="8"/>
      <c r="BU92" s="8"/>
      <c r="BV92" s="8"/>
      <c r="BW92" s="8">
        <f>MAX(BW$3*climate!$I202+BW$4*climate!$I202^2+BW$5*climate!$I202^6,-99)</f>
        <v>1.4952100437896438</v>
      </c>
      <c r="BX92" s="8">
        <f>MAX(BX$3*climate!$I202+BX$4*climate!$I202^2+BX$5*climate!$I202^6,-99)</f>
        <v>0.3774575880061829</v>
      </c>
      <c r="BY92" s="8">
        <f>MAX(BY$3*climate!$I202+BY$4*climate!$I202^2+BY$5*climate!$I202^6,-99)</f>
        <v>-0.33245126246199386</v>
      </c>
    </row>
    <row r="93" spans="1:77">
      <c r="A93">
        <f t="shared" si="73"/>
        <v>2047</v>
      </c>
      <c r="B93" s="4">
        <f t="shared" si="78"/>
        <v>1251.301808590164</v>
      </c>
      <c r="C93" s="4">
        <f t="shared" si="79"/>
        <v>3379.2287814657129</v>
      </c>
      <c r="D93" s="4">
        <f t="shared" si="80"/>
        <v>6022.9749177299555</v>
      </c>
      <c r="E93" s="11">
        <f t="shared" si="81"/>
        <v>1.4619991297980632E-3</v>
      </c>
      <c r="F93" s="11">
        <f t="shared" si="82"/>
        <v>2.9309859495345101E-3</v>
      </c>
      <c r="G93" s="11">
        <f t="shared" si="83"/>
        <v>6.4711165616812292E-3</v>
      </c>
      <c r="H93" s="4">
        <f t="shared" si="84"/>
        <v>77991.047940416829</v>
      </c>
      <c r="I93" s="4">
        <f t="shared" si="85"/>
        <v>37227.29585756256</v>
      </c>
      <c r="J93" s="4">
        <f t="shared" si="86"/>
        <v>10636.014688295152</v>
      </c>
      <c r="K93" s="4">
        <f t="shared" si="57"/>
        <v>62327.927127580027</v>
      </c>
      <c r="L93" s="4">
        <f t="shared" si="58"/>
        <v>11016.506506379697</v>
      </c>
      <c r="M93" s="4">
        <f t="shared" si="59"/>
        <v>1765.9071859963583</v>
      </c>
      <c r="N93" s="11">
        <f t="shared" si="87"/>
        <v>1.5200849185470933E-2</v>
      </c>
      <c r="O93" s="11">
        <f t="shared" si="88"/>
        <v>2.3990870567940137E-2</v>
      </c>
      <c r="P93" s="11">
        <f t="shared" si="89"/>
        <v>1.7626410470177767E-2</v>
      </c>
      <c r="Q93" s="4">
        <f t="shared" si="90"/>
        <v>6472.7613185125201</v>
      </c>
      <c r="R93" s="4">
        <f t="shared" si="91"/>
        <v>13078.218200331887</v>
      </c>
      <c r="S93" s="4">
        <f t="shared" si="92"/>
        <v>4027.2759236424154</v>
      </c>
      <c r="T93" s="4">
        <f t="shared" si="93"/>
        <v>82.993644648261991</v>
      </c>
      <c r="U93" s="4">
        <f t="shared" si="94"/>
        <v>351.30723032828359</v>
      </c>
      <c r="V93" s="4">
        <f t="shared" si="95"/>
        <v>378.64520139055469</v>
      </c>
      <c r="W93" s="11">
        <f t="shared" si="96"/>
        <v>-1.219247815263802E-2</v>
      </c>
      <c r="X93" s="11">
        <f t="shared" si="97"/>
        <v>-1.3228699347321071E-2</v>
      </c>
      <c r="Y93" s="11">
        <f t="shared" si="98"/>
        <v>-1.2203590333800474E-2</v>
      </c>
      <c r="Z93" s="4">
        <f t="shared" si="113"/>
        <v>13481.171371578255</v>
      </c>
      <c r="AA93" s="4">
        <f t="shared" si="99"/>
        <v>40736.506054681442</v>
      </c>
      <c r="AB93" s="4">
        <f t="shared" si="100"/>
        <v>6463.5463300026804</v>
      </c>
      <c r="AC93" s="12">
        <f t="shared" si="101"/>
        <v>2.2017763729111772</v>
      </c>
      <c r="AD93" s="12">
        <f t="shared" si="102"/>
        <v>3.3227314083540578</v>
      </c>
      <c r="AE93" s="12">
        <f t="shared" si="103"/>
        <v>1.7092004725884098</v>
      </c>
      <c r="AF93" s="11">
        <f t="shared" si="104"/>
        <v>-2.9039671966837322E-3</v>
      </c>
      <c r="AG93" s="11">
        <f t="shared" si="105"/>
        <v>2.0567434751257441E-3</v>
      </c>
      <c r="AH93" s="11">
        <f t="shared" si="106"/>
        <v>8.257041531207765E-4</v>
      </c>
      <c r="AI93" s="1">
        <f t="shared" si="64"/>
        <v>130476.32806805466</v>
      </c>
      <c r="AJ93" s="1">
        <f t="shared" si="65"/>
        <v>56929.854690395456</v>
      </c>
      <c r="AK93" s="1">
        <f t="shared" si="66"/>
        <v>16470.689939794345</v>
      </c>
      <c r="AL93" s="16">
        <f t="shared" si="120"/>
        <v>23.982187593024488</v>
      </c>
      <c r="AM93" s="16">
        <f t="shared" si="120"/>
        <v>6.2371267097492016</v>
      </c>
      <c r="AN93" s="16">
        <f t="shared" si="120"/>
        <v>1.4594180942133397</v>
      </c>
      <c r="AO93" s="7">
        <f t="shared" si="121"/>
        <v>1.2600743188206989E-2</v>
      </c>
      <c r="AP93" s="7">
        <f t="shared" si="121"/>
        <v>1.9404197607734982E-2</v>
      </c>
      <c r="AQ93" s="7">
        <f t="shared" si="121"/>
        <v>1.4045536099406354E-2</v>
      </c>
      <c r="AR93" s="1">
        <f t="shared" si="108"/>
        <v>77991.047940416829</v>
      </c>
      <c r="AS93" s="1">
        <f t="shared" si="109"/>
        <v>37227.29585756256</v>
      </c>
      <c r="AT93" s="1">
        <f t="shared" si="110"/>
        <v>10636.014688295152</v>
      </c>
      <c r="AU93" s="1">
        <f t="shared" si="70"/>
        <v>15598.209588083366</v>
      </c>
      <c r="AV93" s="1">
        <f t="shared" si="71"/>
        <v>7445.4591715125125</v>
      </c>
      <c r="AW93" s="1">
        <f t="shared" si="72"/>
        <v>2127.2029376590303</v>
      </c>
      <c r="AX93">
        <v>0.05</v>
      </c>
      <c r="AY93">
        <v>0.05</v>
      </c>
      <c r="AZ93">
        <v>0.05</v>
      </c>
      <c r="BA93">
        <f t="shared" si="114"/>
        <v>5.000000000000001E-2</v>
      </c>
      <c r="BB93">
        <f t="shared" si="115"/>
        <v>2.5000000000000006E-4</v>
      </c>
      <c r="BC93">
        <f t="shared" si="115"/>
        <v>2.5000000000000006E-4</v>
      </c>
      <c r="BD93">
        <f t="shared" si="115"/>
        <v>2.5000000000000006E-4</v>
      </c>
      <c r="BE93">
        <f t="shared" si="116"/>
        <v>19.497761985104212</v>
      </c>
      <c r="BF93">
        <f t="shared" si="116"/>
        <v>9.3068239643906416</v>
      </c>
      <c r="BG93">
        <f t="shared" si="116"/>
        <v>2.6590036720737888</v>
      </c>
      <c r="BH93">
        <f t="shared" si="111"/>
        <v>0</v>
      </c>
      <c r="BI93">
        <f t="shared" si="119"/>
        <v>9.1385588659939589</v>
      </c>
      <c r="BJ93">
        <f t="shared" si="119"/>
        <v>16.455385550382129</v>
      </c>
      <c r="BK93" s="7">
        <f t="shared" si="117"/>
        <v>2.0347823207426785E-2</v>
      </c>
      <c r="BL93" s="7"/>
      <c r="BM93" s="7"/>
      <c r="BN93" s="8">
        <f>MAX(BN$3*climate!$I203+BN$4*climate!$I203^2+BN$5*climate!$I203^6,-99)</f>
        <v>2.5090477687212811</v>
      </c>
      <c r="BO93" s="8">
        <f>MAX(BO$3*climate!$I203+BO$4*climate!$I203^2+BO$5*climate!$I203^6,-99)</f>
        <v>0.31429702991792396</v>
      </c>
      <c r="BP93" s="8">
        <f>MAX(BP$3*climate!$I203+BP$4*climate!$I203^2+BP$5*climate!$I203^6,-99)</f>
        <v>-1.1369690703906339</v>
      </c>
      <c r="BQ93" s="8"/>
      <c r="BR93" s="8"/>
      <c r="BS93" s="8"/>
      <c r="BT93" s="8"/>
      <c r="BU93" s="8"/>
      <c r="BV93" s="8"/>
      <c r="BW93" s="8">
        <f>MAX(BW$3*climate!$I203+BW$4*climate!$I203^2+BW$5*climate!$I203^6,-99)</f>
        <v>1.498826359353326</v>
      </c>
      <c r="BX93" s="8">
        <f>MAX(BX$3*climate!$I203+BX$4*climate!$I203^2+BX$5*climate!$I203^6,-99)</f>
        <v>0.34327247542253081</v>
      </c>
      <c r="BY93" s="8">
        <f>MAX(BY$3*climate!$I203+BY$4*climate!$I203^2+BY$5*climate!$I203^6,-99)</f>
        <v>-0.39064517858743736</v>
      </c>
    </row>
    <row r="94" spans="1:77">
      <c r="A94">
        <f t="shared" si="73"/>
        <v>2048</v>
      </c>
      <c r="B94" s="4">
        <f t="shared" si="78"/>
        <v>1253.039740637674</v>
      </c>
      <c r="C94" s="4">
        <f t="shared" si="79"/>
        <v>3388.6380299405146</v>
      </c>
      <c r="D94" s="4">
        <f t="shared" si="80"/>
        <v>6060.001521833633</v>
      </c>
      <c r="E94" s="11">
        <f t="shared" si="81"/>
        <v>1.38889917330816E-3</v>
      </c>
      <c r="F94" s="11">
        <f t="shared" si="82"/>
        <v>2.7844366520577844E-3</v>
      </c>
      <c r="G94" s="11">
        <f t="shared" si="83"/>
        <v>6.1475607335971672E-3</v>
      </c>
      <c r="H94" s="4">
        <f t="shared" si="84"/>
        <v>79266.381727023574</v>
      </c>
      <c r="I94" s="4">
        <f t="shared" si="85"/>
        <v>38214.176794380619</v>
      </c>
      <c r="J94" s="4">
        <f t="shared" si="86"/>
        <v>10887.231544847025</v>
      </c>
      <c r="K94" s="4">
        <f t="shared" si="57"/>
        <v>63259.271957874844</v>
      </c>
      <c r="L94" s="4">
        <f t="shared" si="58"/>
        <v>11277.149243069625</v>
      </c>
      <c r="M94" s="4">
        <f t="shared" si="59"/>
        <v>1796.5724110169483</v>
      </c>
      <c r="N94" s="11">
        <f t="shared" si="87"/>
        <v>1.4942656899024298E-2</v>
      </c>
      <c r="O94" s="11">
        <f t="shared" si="88"/>
        <v>2.3659291313356867E-2</v>
      </c>
      <c r="P94" s="11">
        <f t="shared" si="89"/>
        <v>1.7365139721818412E-2</v>
      </c>
      <c r="Q94" s="4">
        <f t="shared" si="90"/>
        <v>6498.3964086808546</v>
      </c>
      <c r="R94" s="4">
        <f t="shared" si="91"/>
        <v>13247.322423327105</v>
      </c>
      <c r="S94" s="4">
        <f t="shared" si="92"/>
        <v>4072.0899247326047</v>
      </c>
      <c r="T94" s="4">
        <f t="shared" si="93"/>
        <v>81.981746449080248</v>
      </c>
      <c r="U94" s="4">
        <f t="shared" si="94"/>
        <v>346.65989259973065</v>
      </c>
      <c r="V94" s="4">
        <f t="shared" si="95"/>
        <v>374.02437047092496</v>
      </c>
      <c r="W94" s="11">
        <f t="shared" si="96"/>
        <v>-1.219247815263802E-2</v>
      </c>
      <c r="X94" s="11">
        <f t="shared" si="97"/>
        <v>-1.3228699347321071E-2</v>
      </c>
      <c r="Y94" s="11">
        <f t="shared" si="98"/>
        <v>-1.2203590333800474E-2</v>
      </c>
      <c r="Z94" s="4">
        <f t="shared" si="113"/>
        <v>13499.67749636547</v>
      </c>
      <c r="AA94" s="4">
        <f t="shared" si="99"/>
        <v>41367.543852926494</v>
      </c>
      <c r="AB94" s="4">
        <f t="shared" si="100"/>
        <v>6544.6503028942116</v>
      </c>
      <c r="AC94" s="12">
        <f t="shared" si="101"/>
        <v>2.1953824865498097</v>
      </c>
      <c r="AD94" s="12">
        <f t="shared" si="102"/>
        <v>3.3295654144977855</v>
      </c>
      <c r="AE94" s="12">
        <f t="shared" si="103"/>
        <v>1.7106117665171421</v>
      </c>
      <c r="AF94" s="11">
        <f t="shared" si="104"/>
        <v>-2.9039671966837322E-3</v>
      </c>
      <c r="AG94" s="11">
        <f t="shared" si="105"/>
        <v>2.0567434751257441E-3</v>
      </c>
      <c r="AH94" s="11">
        <f t="shared" si="106"/>
        <v>8.257041531207765E-4</v>
      </c>
      <c r="AI94" s="1">
        <f t="shared" si="64"/>
        <v>133026.90484933258</v>
      </c>
      <c r="AJ94" s="1">
        <f t="shared" si="65"/>
        <v>58682.328392868425</v>
      </c>
      <c r="AK94" s="1">
        <f t="shared" si="66"/>
        <v>16950.823883473942</v>
      </c>
      <c r="AL94" s="16">
        <f t="shared" si="120"/>
        <v>24.281359046106079</v>
      </c>
      <c r="AM94" s="16">
        <f t="shared" si="120"/>
        <v>6.3569428845378528</v>
      </c>
      <c r="AN94" s="16">
        <f t="shared" si="120"/>
        <v>1.4797114206444759</v>
      </c>
      <c r="AO94" s="7">
        <f t="shared" si="121"/>
        <v>1.247473575632492E-2</v>
      </c>
      <c r="AP94" s="7">
        <f t="shared" si="121"/>
        <v>1.9210155631657632E-2</v>
      </c>
      <c r="AQ94" s="7">
        <f t="shared" si="121"/>
        <v>1.390508073841229E-2</v>
      </c>
      <c r="AR94" s="1">
        <f t="shared" si="108"/>
        <v>79266.381727023574</v>
      </c>
      <c r="AS94" s="1">
        <f t="shared" si="109"/>
        <v>38214.176794380619</v>
      </c>
      <c r="AT94" s="1">
        <f t="shared" si="110"/>
        <v>10887.231544847025</v>
      </c>
      <c r="AU94" s="1">
        <f t="shared" si="70"/>
        <v>15853.276345404716</v>
      </c>
      <c r="AV94" s="1">
        <f t="shared" si="71"/>
        <v>7642.8353588761238</v>
      </c>
      <c r="AW94" s="1">
        <f t="shared" si="72"/>
        <v>2177.446308969405</v>
      </c>
      <c r="AX94">
        <v>0.05</v>
      </c>
      <c r="AY94">
        <v>0.05</v>
      </c>
      <c r="AZ94">
        <v>0.05</v>
      </c>
      <c r="BA94">
        <f t="shared" si="114"/>
        <v>0.05</v>
      </c>
      <c r="BB94">
        <f t="shared" si="115"/>
        <v>2.5000000000000006E-4</v>
      </c>
      <c r="BC94">
        <f t="shared" si="115"/>
        <v>2.5000000000000006E-4</v>
      </c>
      <c r="BD94">
        <f t="shared" si="115"/>
        <v>2.5000000000000006E-4</v>
      </c>
      <c r="BE94">
        <f t="shared" si="116"/>
        <v>19.8165954317559</v>
      </c>
      <c r="BF94">
        <f t="shared" si="116"/>
        <v>9.5535441985951568</v>
      </c>
      <c r="BG94">
        <f t="shared" si="116"/>
        <v>2.721807886211757</v>
      </c>
      <c r="BH94">
        <f t="shared" si="111"/>
        <v>0</v>
      </c>
      <c r="BI94">
        <f t="shared" si="119"/>
        <v>9.2377195344840892</v>
      </c>
      <c r="BJ94">
        <f t="shared" si="119"/>
        <v>16.635314403326358</v>
      </c>
      <c r="BK94" s="7">
        <f t="shared" si="117"/>
        <v>1.9970953808888359E-2</v>
      </c>
      <c r="BL94" s="7"/>
      <c r="BM94" s="7"/>
      <c r="BN94" s="8">
        <f>MAX(BN$3*climate!$I204+BN$4*climate!$I204^2+BN$5*climate!$I204^6,-99)</f>
        <v>2.3829732400618386</v>
      </c>
      <c r="BO94" s="8">
        <f>MAX(BO$3*climate!$I204+BO$4*climate!$I204^2+BO$5*climate!$I204^6,-99)</f>
        <v>0.19318879711356907</v>
      </c>
      <c r="BP94" s="8">
        <f>MAX(BP$3*climate!$I204+BP$4*climate!$I204^2+BP$5*climate!$I204^6,-99)</f>
        <v>-1.2514641219801845</v>
      </c>
      <c r="BQ94" s="8"/>
      <c r="BR94" s="8"/>
      <c r="BS94" s="8"/>
      <c r="BT94" s="8"/>
      <c r="BU94" s="8"/>
      <c r="BV94" s="8"/>
      <c r="BW94" s="8">
        <f>MAX(BW$3*climate!$I204+BW$4*climate!$I204^2+BW$5*climate!$I204^6,-99)</f>
        <v>1.4966621168613528</v>
      </c>
      <c r="BX94" s="8">
        <f>MAX(BX$3*climate!$I204+BX$4*climate!$I204^2+BX$5*climate!$I204^6,-99)</f>
        <v>0.30268629577160044</v>
      </c>
      <c r="BY94" s="8">
        <f>MAX(BY$3*climate!$I204+BY$4*climate!$I204^2+BY$5*climate!$I204^6,-99)</f>
        <v>-0.45563430218377166</v>
      </c>
    </row>
    <row r="95" spans="1:77">
      <c r="A95">
        <f t="shared" si="73"/>
        <v>2049</v>
      </c>
      <c r="B95" s="4">
        <f t="shared" si="78"/>
        <v>1254.6930692045732</v>
      </c>
      <c r="C95" s="4">
        <f t="shared" si="79"/>
        <v>3397.6017054750819</v>
      </c>
      <c r="D95" s="4">
        <f t="shared" si="80"/>
        <v>6095.3930378647374</v>
      </c>
      <c r="E95" s="11">
        <f t="shared" si="81"/>
        <v>1.319454214642752E-3</v>
      </c>
      <c r="F95" s="11">
        <f t="shared" si="82"/>
        <v>2.6452148194548949E-3</v>
      </c>
      <c r="G95" s="11">
        <f t="shared" si="83"/>
        <v>5.8401826969173088E-3</v>
      </c>
      <c r="H95" s="4">
        <f t="shared" si="84"/>
        <v>80536.521645027766</v>
      </c>
      <c r="I95" s="4">
        <f t="shared" si="85"/>
        <v>39209.129563481081</v>
      </c>
      <c r="J95" s="4">
        <f t="shared" si="86"/>
        <v>11138.127764569786</v>
      </c>
      <c r="K95" s="4">
        <f t="shared" si="57"/>
        <v>64188.225488552991</v>
      </c>
      <c r="L95" s="4">
        <f t="shared" si="58"/>
        <v>11540.237191515809</v>
      </c>
      <c r="M95" s="4">
        <f t="shared" si="59"/>
        <v>1827.3026358397976</v>
      </c>
      <c r="N95" s="11">
        <f t="shared" si="87"/>
        <v>1.4684859656569405E-2</v>
      </c>
      <c r="O95" s="11">
        <f t="shared" si="88"/>
        <v>2.3329295620332813E-2</v>
      </c>
      <c r="P95" s="11">
        <f t="shared" si="89"/>
        <v>1.7104918585193252E-2</v>
      </c>
      <c r="Q95" s="4">
        <f t="shared" si="90"/>
        <v>6522.0235592683057</v>
      </c>
      <c r="R95" s="4">
        <f t="shared" si="91"/>
        <v>13412.425084306826</v>
      </c>
      <c r="S95" s="4">
        <f t="shared" si="92"/>
        <v>4115.0919073347677</v>
      </c>
      <c r="T95" s="4">
        <f t="shared" si="93"/>
        <v>80.98218579658473</v>
      </c>
      <c r="U95" s="4">
        <f t="shared" si="94"/>
        <v>342.07403310475422</v>
      </c>
      <c r="V95" s="4">
        <f t="shared" si="95"/>
        <v>369.4599302788402</v>
      </c>
      <c r="W95" s="11">
        <f t="shared" si="96"/>
        <v>-1.219247815263802E-2</v>
      </c>
      <c r="X95" s="11">
        <f t="shared" si="97"/>
        <v>-1.3228699347321071E-2</v>
      </c>
      <c r="Y95" s="11">
        <f t="shared" si="98"/>
        <v>-1.2203590333800474E-2</v>
      </c>
      <c r="Z95" s="4">
        <f t="shared" si="113"/>
        <v>13513.784502070215</v>
      </c>
      <c r="AA95" s="4">
        <f t="shared" si="99"/>
        <v>41988.61780692578</v>
      </c>
      <c r="AB95" s="4">
        <f t="shared" si="100"/>
        <v>6622.9407705735694</v>
      </c>
      <c r="AC95" s="12">
        <f t="shared" si="101"/>
        <v>2.1890071678246952</v>
      </c>
      <c r="AD95" s="12">
        <f t="shared" si="102"/>
        <v>3.3364134764390583</v>
      </c>
      <c r="AE95" s="12">
        <f t="shared" si="103"/>
        <v>1.7120242257571325</v>
      </c>
      <c r="AF95" s="11">
        <f t="shared" si="104"/>
        <v>-2.9039671966837322E-3</v>
      </c>
      <c r="AG95" s="11">
        <f t="shared" si="105"/>
        <v>2.0567434751257441E-3</v>
      </c>
      <c r="AH95" s="11">
        <f t="shared" si="106"/>
        <v>8.257041531207765E-4</v>
      </c>
      <c r="AI95" s="1">
        <f t="shared" si="64"/>
        <v>135577.49070980406</v>
      </c>
      <c r="AJ95" s="1">
        <f t="shared" si="65"/>
        <v>60456.930912457705</v>
      </c>
      <c r="AK95" s="1">
        <f t="shared" si="66"/>
        <v>17433.187804095953</v>
      </c>
      <c r="AL95" s="16">
        <f t="shared" si="120"/>
        <v>24.581233548631655</v>
      </c>
      <c r="AM95" s="16">
        <f t="shared" si="120"/>
        <v>6.4778395680698484</v>
      </c>
      <c r="AN95" s="16">
        <f t="shared" si="120"/>
        <v>1.5000811723503522</v>
      </c>
      <c r="AO95" s="7">
        <f t="shared" si="121"/>
        <v>1.234998839876167E-2</v>
      </c>
      <c r="AP95" s="7">
        <f t="shared" si="121"/>
        <v>1.9018054075341056E-2</v>
      </c>
      <c r="AQ95" s="7">
        <f t="shared" si="121"/>
        <v>1.3766029931028167E-2</v>
      </c>
      <c r="AR95" s="1">
        <f t="shared" si="108"/>
        <v>80536.521645027766</v>
      </c>
      <c r="AS95" s="1">
        <f t="shared" si="109"/>
        <v>39209.129563481081</v>
      </c>
      <c r="AT95" s="1">
        <f t="shared" si="110"/>
        <v>11138.127764569786</v>
      </c>
      <c r="AU95" s="1">
        <f t="shared" si="70"/>
        <v>16107.304329005554</v>
      </c>
      <c r="AV95" s="1">
        <f t="shared" si="71"/>
        <v>7841.8259126962166</v>
      </c>
      <c r="AW95" s="1">
        <f t="shared" si="72"/>
        <v>2227.6255529139576</v>
      </c>
      <c r="AX95">
        <v>0.05</v>
      </c>
      <c r="AY95">
        <v>0.05</v>
      </c>
      <c r="AZ95">
        <v>0.05</v>
      </c>
      <c r="BA95">
        <f t="shared" si="114"/>
        <v>0.05</v>
      </c>
      <c r="BB95">
        <f t="shared" si="115"/>
        <v>2.5000000000000006E-4</v>
      </c>
      <c r="BC95">
        <f t="shared" si="115"/>
        <v>2.5000000000000006E-4</v>
      </c>
      <c r="BD95">
        <f t="shared" si="115"/>
        <v>2.5000000000000006E-4</v>
      </c>
      <c r="BE95">
        <f t="shared" si="116"/>
        <v>20.134130411256947</v>
      </c>
      <c r="BF95">
        <f t="shared" si="116"/>
        <v>9.802282390870273</v>
      </c>
      <c r="BG95">
        <f t="shared" si="116"/>
        <v>2.7845319411424474</v>
      </c>
      <c r="BH95">
        <f t="shared" si="111"/>
        <v>0</v>
      </c>
      <c r="BI95">
        <f t="shared" si="119"/>
        <v>9.3380376900650841</v>
      </c>
      <c r="BJ95">
        <f t="shared" si="119"/>
        <v>16.817495657001306</v>
      </c>
      <c r="BK95" s="7">
        <f t="shared" si="117"/>
        <v>1.9599845923411907E-2</v>
      </c>
      <c r="BL95" s="7"/>
      <c r="BM95" s="7"/>
      <c r="BN95" s="8">
        <f>MAX(BN$3*climate!$I205+BN$4*climate!$I205^2+BN$5*climate!$I205^6,-99)</f>
        <v>2.2496326800472506</v>
      </c>
      <c r="BO95" s="8">
        <f>MAX(BO$3*climate!$I205+BO$4*climate!$I205^2+BO$5*climate!$I205^6,-99)</f>
        <v>6.6477844096905159E-2</v>
      </c>
      <c r="BP95" s="8">
        <f>MAX(BP$3*climate!$I205+BP$4*climate!$I205^2+BP$5*climate!$I205^6,-99)</f>
        <v>-1.3703136978410004</v>
      </c>
      <c r="BQ95" s="8"/>
      <c r="BR95" s="8"/>
      <c r="BS95" s="8"/>
      <c r="BT95" s="8"/>
      <c r="BU95" s="8"/>
      <c r="BV95" s="8"/>
      <c r="BW95" s="8">
        <f>MAX(BW$3*climate!$I205+BW$4*climate!$I205^2+BW$5*climate!$I205^6,-99)</f>
        <v>1.4880148978839576</v>
      </c>
      <c r="BX95" s="8">
        <f>MAX(BX$3*climate!$I205+BX$4*climate!$I205^2+BX$5*climate!$I205^6,-99)</f>
        <v>0.2550390523607643</v>
      </c>
      <c r="BY95" s="8">
        <f>MAX(BY$3*climate!$I205+BY$4*climate!$I205^2+BY$5*climate!$I205^6,-99)</f>
        <v>-0.52805169104637217</v>
      </c>
    </row>
    <row r="96" spans="1:77">
      <c r="A96">
        <f t="shared" si="73"/>
        <v>2050</v>
      </c>
      <c r="B96" s="4">
        <f t="shared" si="78"/>
        <v>1256.265803759906</v>
      </c>
      <c r="C96" s="4">
        <f t="shared" si="79"/>
        <v>3406.1397225379133</v>
      </c>
      <c r="D96" s="4">
        <f t="shared" si="80"/>
        <v>6129.2113363678527</v>
      </c>
      <c r="E96" s="11">
        <f t="shared" si="81"/>
        <v>1.2534815039106143E-3</v>
      </c>
      <c r="F96" s="11">
        <f t="shared" si="82"/>
        <v>2.51295407848215E-3</v>
      </c>
      <c r="G96" s="11">
        <f t="shared" si="83"/>
        <v>5.5481735620714432E-3</v>
      </c>
      <c r="H96" s="4">
        <f t="shared" si="84"/>
        <v>81800.866695105156</v>
      </c>
      <c r="I96" s="4">
        <f t="shared" si="85"/>
        <v>40211.772596222312</v>
      </c>
      <c r="J96" s="4">
        <f t="shared" si="86"/>
        <v>11388.596509078769</v>
      </c>
      <c r="K96" s="4">
        <f t="shared" si="57"/>
        <v>65114.298622378723</v>
      </c>
      <c r="L96" s="4">
        <f t="shared" si="58"/>
        <v>11805.673246504561</v>
      </c>
      <c r="M96" s="4">
        <f t="shared" si="59"/>
        <v>1858.0851408245956</v>
      </c>
      <c r="N96" s="11">
        <f t="shared" si="87"/>
        <v>1.4427461217024762E-2</v>
      </c>
      <c r="O96" s="11">
        <f t="shared" si="88"/>
        <v>2.3000918489257449E-2</v>
      </c>
      <c r="P96" s="11">
        <f t="shared" si="89"/>
        <v>1.6845871275532165E-2</v>
      </c>
      <c r="Q96" s="4">
        <f t="shared" si="90"/>
        <v>6543.644974430701</v>
      </c>
      <c r="R96" s="4">
        <f t="shared" si="91"/>
        <v>13573.437136546445</v>
      </c>
      <c r="S96" s="4">
        <f t="shared" si="92"/>
        <v>4156.2818785405561</v>
      </c>
      <c r="T96" s="4">
        <f t="shared" si="93"/>
        <v>79.994812265506994</v>
      </c>
      <c r="U96" s="4">
        <f t="shared" si="94"/>
        <v>337.54883856628589</v>
      </c>
      <c r="V96" s="4">
        <f t="shared" si="95"/>
        <v>364.95119264496276</v>
      </c>
      <c r="W96" s="11">
        <f t="shared" si="96"/>
        <v>-1.219247815263802E-2</v>
      </c>
      <c r="X96" s="11">
        <f t="shared" si="97"/>
        <v>-1.3228699347321071E-2</v>
      </c>
      <c r="Y96" s="11">
        <f t="shared" si="98"/>
        <v>-1.2203590333800474E-2</v>
      </c>
      <c r="Z96" s="4">
        <f t="shared" si="113"/>
        <v>13523.532233535059</v>
      </c>
      <c r="AA96" s="4">
        <f t="shared" si="99"/>
        <v>42599.362139302008</v>
      </c>
      <c r="AB96" s="4">
        <f t="shared" si="100"/>
        <v>6698.4065237104196</v>
      </c>
      <c r="AC96" s="12">
        <f t="shared" si="101"/>
        <v>2.1826503628160268</v>
      </c>
      <c r="AD96" s="12">
        <f t="shared" si="102"/>
        <v>3.3432756230870457</v>
      </c>
      <c r="AE96" s="12">
        <f t="shared" si="103"/>
        <v>1.7134378512705837</v>
      </c>
      <c r="AF96" s="11">
        <f t="shared" si="104"/>
        <v>-2.9039671966837322E-3</v>
      </c>
      <c r="AG96" s="11">
        <f t="shared" si="105"/>
        <v>2.0567434751257441E-3</v>
      </c>
      <c r="AH96" s="11">
        <f t="shared" si="106"/>
        <v>8.257041531207765E-4</v>
      </c>
      <c r="AI96" s="1">
        <f t="shared" si="64"/>
        <v>138127.04596782921</v>
      </c>
      <c r="AJ96" s="1">
        <f t="shared" si="65"/>
        <v>62253.063733908151</v>
      </c>
      <c r="AK96" s="1">
        <f t="shared" si="66"/>
        <v>17917.494576600315</v>
      </c>
      <c r="AL96" s="16">
        <f t="shared" si="120"/>
        <v>24.881775718292978</v>
      </c>
      <c r="AM96" s="16">
        <f t="shared" si="120"/>
        <v>6.599803512234816</v>
      </c>
      <c r="AN96" s="16">
        <f t="shared" si="120"/>
        <v>1.5205248330447234</v>
      </c>
      <c r="AO96" s="7">
        <f t="shared" si="121"/>
        <v>1.2226488514774054E-2</v>
      </c>
      <c r="AP96" s="7">
        <f t="shared" si="121"/>
        <v>1.8827873534587643E-2</v>
      </c>
      <c r="AQ96" s="7">
        <f t="shared" si="121"/>
        <v>1.3628369631717886E-2</v>
      </c>
      <c r="AR96" s="1">
        <f t="shared" si="108"/>
        <v>81800.866695105156</v>
      </c>
      <c r="AS96" s="1">
        <f t="shared" si="109"/>
        <v>40211.772596222312</v>
      </c>
      <c r="AT96" s="1">
        <f t="shared" si="110"/>
        <v>11388.596509078769</v>
      </c>
      <c r="AU96" s="1">
        <f t="shared" si="70"/>
        <v>16360.173339021032</v>
      </c>
      <c r="AV96" s="1">
        <f t="shared" si="71"/>
        <v>8042.3545192444626</v>
      </c>
      <c r="AW96" s="1">
        <f t="shared" si="72"/>
        <v>2277.7193018157536</v>
      </c>
      <c r="AX96">
        <v>0.05</v>
      </c>
      <c r="AY96">
        <v>0.05</v>
      </c>
      <c r="AZ96">
        <v>0.05</v>
      </c>
      <c r="BA96">
        <f t="shared" si="114"/>
        <v>0.05</v>
      </c>
      <c r="BB96">
        <f t="shared" si="115"/>
        <v>2.5000000000000006E-4</v>
      </c>
      <c r="BC96">
        <f t="shared" si="115"/>
        <v>2.5000000000000006E-4</v>
      </c>
      <c r="BD96">
        <f t="shared" si="115"/>
        <v>2.5000000000000006E-4</v>
      </c>
      <c r="BE96">
        <f t="shared" si="116"/>
        <v>20.450216673776293</v>
      </c>
      <c r="BF96">
        <f t="shared" si="116"/>
        <v>10.052943149055581</v>
      </c>
      <c r="BG96">
        <f t="shared" si="116"/>
        <v>2.8471491272696929</v>
      </c>
      <c r="BH96">
        <f t="shared" si="111"/>
        <v>0</v>
      </c>
      <c r="BI96">
        <f t="shared" si="119"/>
        <v>9.4395245789661946</v>
      </c>
      <c r="BJ96">
        <f t="shared" si="119"/>
        <v>17.001948849724833</v>
      </c>
      <c r="BK96" s="7">
        <f t="shared" si="117"/>
        <v>1.9234292034350897E-2</v>
      </c>
      <c r="BL96" s="7"/>
      <c r="BM96" s="7"/>
      <c r="BN96" s="8">
        <f>MAX(BN$3*climate!$I206+BN$4*climate!$I206^2+BN$5*climate!$I206^6,-99)</f>
        <v>2.1089140646208833</v>
      </c>
      <c r="BO96" s="8">
        <f>MAX(BO$3*climate!$I206+BO$4*climate!$I206^2+BO$5*climate!$I206^6,-99)</f>
        <v>-6.5909923536441539E-2</v>
      </c>
      <c r="BP96" s="8">
        <f>MAX(BP$3*climate!$I206+BP$4*climate!$I206^2+BP$5*climate!$I206^6,-99)</f>
        <v>-1.4935649129387603</v>
      </c>
      <c r="BQ96" s="8"/>
      <c r="BR96" s="8"/>
      <c r="BS96" s="8"/>
      <c r="BT96" s="8"/>
      <c r="BU96" s="8"/>
      <c r="BV96" s="8"/>
      <c r="BW96" s="8">
        <f>MAX(BW$3*climate!$I206+BW$4*climate!$I206^2+BW$5*climate!$I206^6,-99)</f>
        <v>1.472129707036206</v>
      </c>
      <c r="BX96" s="8">
        <f>MAX(BX$3*climate!$I206+BX$4*climate!$I206^2+BX$5*climate!$I206^6,-99)</f>
        <v>0.19962293139097131</v>
      </c>
      <c r="BY96" s="8">
        <f>MAX(BY$3*climate!$I206+BY$4*climate!$I206^2+BY$5*climate!$I206^6,-99)</f>
        <v>-0.608575197284974</v>
      </c>
    </row>
    <row r="97" spans="1:77">
      <c r="A97">
        <f t="shared" si="73"/>
        <v>2051</v>
      </c>
      <c r="B97" s="4">
        <f t="shared" si="78"/>
        <v>1257.7617744114639</v>
      </c>
      <c r="C97" s="4">
        <f t="shared" si="79"/>
        <v>3414.2712216101636</v>
      </c>
      <c r="D97" s="4">
        <f t="shared" si="80"/>
        <v>6161.5169682459982</v>
      </c>
      <c r="E97" s="11">
        <f t="shared" si="81"/>
        <v>1.1908074287150835E-3</v>
      </c>
      <c r="F97" s="11">
        <f t="shared" si="82"/>
        <v>2.3873063745580422E-3</v>
      </c>
      <c r="G97" s="11">
        <f t="shared" si="83"/>
        <v>5.270764883967871E-3</v>
      </c>
      <c r="H97" s="4">
        <f t="shared" si="84"/>
        <v>83058.81294334706</v>
      </c>
      <c r="I97" s="4">
        <f t="shared" si="85"/>
        <v>41221.716623309789</v>
      </c>
      <c r="J97" s="4">
        <f t="shared" si="86"/>
        <v>11638.534115920249</v>
      </c>
      <c r="K97" s="4">
        <f t="shared" si="57"/>
        <v>66036.998923911655</v>
      </c>
      <c r="L97" s="4">
        <f t="shared" si="58"/>
        <v>12073.35737196347</v>
      </c>
      <c r="M97" s="4">
        <f t="shared" si="59"/>
        <v>1888.9072570765629</v>
      </c>
      <c r="N97" s="11">
        <f t="shared" si="87"/>
        <v>1.41704713258759E-2</v>
      </c>
      <c r="O97" s="11">
        <f t="shared" si="88"/>
        <v>2.2674193997209269E-2</v>
      </c>
      <c r="P97" s="11">
        <f t="shared" si="89"/>
        <v>1.658810760323326E-2</v>
      </c>
      <c r="Q97" s="4">
        <f t="shared" si="90"/>
        <v>6563.2639810044193</v>
      </c>
      <c r="R97" s="4">
        <f t="shared" si="91"/>
        <v>13730.273915433852</v>
      </c>
      <c r="S97" s="4">
        <f t="shared" si="92"/>
        <v>4195.6621940562927</v>
      </c>
      <c r="T97" s="4">
        <f t="shared" si="93"/>
        <v>79.019477264635427</v>
      </c>
      <c r="U97" s="4">
        <f t="shared" si="94"/>
        <v>333.08350646585507</v>
      </c>
      <c r="V97" s="4">
        <f t="shared" si="95"/>
        <v>360.49747779809172</v>
      </c>
      <c r="W97" s="11">
        <f t="shared" si="96"/>
        <v>-1.219247815263802E-2</v>
      </c>
      <c r="X97" s="11">
        <f t="shared" si="97"/>
        <v>-1.3228699347321071E-2</v>
      </c>
      <c r="Y97" s="11">
        <f t="shared" si="98"/>
        <v>-1.2203590333800474E-2</v>
      </c>
      <c r="Z97" s="4">
        <f t="shared" si="113"/>
        <v>13528.962537921543</v>
      </c>
      <c r="AA97" s="4">
        <f t="shared" si="99"/>
        <v>43199.42218798575</v>
      </c>
      <c r="AB97" s="4">
        <f t="shared" si="100"/>
        <v>6771.0404202742438</v>
      </c>
      <c r="AC97" s="12">
        <f t="shared" si="101"/>
        <v>2.176312017760579</v>
      </c>
      <c r="AD97" s="12">
        <f t="shared" si="102"/>
        <v>3.3501518834103772</v>
      </c>
      <c r="AE97" s="12">
        <f t="shared" si="103"/>
        <v>1.7148526440204921</v>
      </c>
      <c r="AF97" s="11">
        <f t="shared" si="104"/>
        <v>-2.9039671966837322E-3</v>
      </c>
      <c r="AG97" s="11">
        <f t="shared" si="105"/>
        <v>2.0567434751257441E-3</v>
      </c>
      <c r="AH97" s="11">
        <f t="shared" si="106"/>
        <v>8.257041531207765E-4</v>
      </c>
      <c r="AI97" s="1">
        <f t="shared" si="64"/>
        <v>140674.51471006733</v>
      </c>
      <c r="AJ97" s="1">
        <f t="shared" si="65"/>
        <v>64070.111879761804</v>
      </c>
      <c r="AK97" s="1">
        <f t="shared" si="66"/>
        <v>18403.464420756038</v>
      </c>
      <c r="AL97" s="16">
        <f t="shared" si="120"/>
        <v>25.182950295889402</v>
      </c>
      <c r="AM97" s="16">
        <f t="shared" si="120"/>
        <v>6.7228211754574856</v>
      </c>
      <c r="AN97" s="16">
        <f t="shared" si="120"/>
        <v>1.5410398847590736</v>
      </c>
      <c r="AO97" s="7">
        <f t="shared" si="121"/>
        <v>1.2104223629626314E-2</v>
      </c>
      <c r="AP97" s="7">
        <f t="shared" si="121"/>
        <v>1.8639594799241765E-2</v>
      </c>
      <c r="AQ97" s="7">
        <f t="shared" si="121"/>
        <v>1.3492085935400707E-2</v>
      </c>
      <c r="AR97" s="1">
        <f t="shared" si="108"/>
        <v>83058.81294334706</v>
      </c>
      <c r="AS97" s="1">
        <f t="shared" si="109"/>
        <v>41221.716623309789</v>
      </c>
      <c r="AT97" s="1">
        <f t="shared" si="110"/>
        <v>11638.534115920249</v>
      </c>
      <c r="AU97" s="1">
        <f t="shared" si="70"/>
        <v>16611.762588669411</v>
      </c>
      <c r="AV97" s="1">
        <f t="shared" si="71"/>
        <v>8244.3433246619588</v>
      </c>
      <c r="AW97" s="1">
        <f t="shared" si="72"/>
        <v>2327.7068231840499</v>
      </c>
      <c r="AX97">
        <v>0.05</v>
      </c>
      <c r="AY97">
        <v>0.05</v>
      </c>
      <c r="AZ97">
        <v>0.05</v>
      </c>
      <c r="BA97">
        <f t="shared" si="114"/>
        <v>5.000000000000001E-2</v>
      </c>
      <c r="BB97">
        <f t="shared" si="115"/>
        <v>2.5000000000000006E-4</v>
      </c>
      <c r="BC97">
        <f t="shared" si="115"/>
        <v>2.5000000000000006E-4</v>
      </c>
      <c r="BD97">
        <f t="shared" si="115"/>
        <v>2.5000000000000006E-4</v>
      </c>
      <c r="BE97">
        <f t="shared" si="116"/>
        <v>20.76470323583677</v>
      </c>
      <c r="BF97">
        <f t="shared" si="116"/>
        <v>10.305429155827449</v>
      </c>
      <c r="BG97">
        <f t="shared" si="116"/>
        <v>2.9096335289800628</v>
      </c>
      <c r="BH97">
        <f t="shared" si="111"/>
        <v>0</v>
      </c>
      <c r="BI97">
        <f t="shared" si="119"/>
        <v>9.542191662640807</v>
      </c>
      <c r="BJ97">
        <f t="shared" si="119"/>
        <v>17.188693898608957</v>
      </c>
      <c r="BK97" s="7">
        <f t="shared" si="117"/>
        <v>1.8874097133088075E-2</v>
      </c>
      <c r="BL97" s="7"/>
      <c r="BM97" s="7"/>
      <c r="BN97" s="8">
        <f>MAX(BN$3*climate!$I207+BN$4*climate!$I207^2+BN$5*climate!$I207^6,-99)</f>
        <v>1.9607132520604633</v>
      </c>
      <c r="BO97" s="8">
        <f>MAX(BO$3*climate!$I207+BO$4*climate!$I207^2+BO$5*climate!$I207^6,-99)</f>
        <v>-0.20404251165336706</v>
      </c>
      <c r="BP97" s="8">
        <f>MAX(BP$3*climate!$I207+BP$4*climate!$I207^2+BP$5*climate!$I207^6,-99)</f>
        <v>-1.6212601410977445</v>
      </c>
      <c r="BQ97" s="8"/>
      <c r="BR97" s="8"/>
      <c r="BS97" s="8"/>
      <c r="BT97" s="8"/>
      <c r="BU97" s="8"/>
      <c r="BV97" s="8"/>
      <c r="BW97" s="8">
        <f>MAX(BW$3*climate!$I207+BW$4*climate!$I207^2+BW$5*climate!$I207^6,-99)</f>
        <v>1.4481969777349857</v>
      </c>
      <c r="BX97" s="8">
        <f>MAX(BX$3*climate!$I207+BX$4*climate!$I207^2+BX$5*climate!$I207^6,-99)</f>
        <v>0.1356804567238028</v>
      </c>
      <c r="BY97" s="8">
        <f>MAX(BY$3*climate!$I207+BY$4*climate!$I207^2+BY$5*climate!$I207^6,-99)</f>
        <v>-0.69792921792840346</v>
      </c>
    </row>
    <row r="98" spans="1:77">
      <c r="A98">
        <f t="shared" si="73"/>
        <v>2052</v>
      </c>
      <c r="B98" s="4">
        <f t="shared" si="78"/>
        <v>1259.1846388727608</v>
      </c>
      <c r="C98" s="4">
        <f t="shared" si="79"/>
        <v>3422.0145874893929</v>
      </c>
      <c r="D98" s="4">
        <f t="shared" si="80"/>
        <v>6192.369080150791</v>
      </c>
      <c r="E98" s="11">
        <f t="shared" si="81"/>
        <v>1.1312670572793293E-3</v>
      </c>
      <c r="F98" s="11">
        <f t="shared" si="82"/>
        <v>2.2679410558301399E-3</v>
      </c>
      <c r="G98" s="11">
        <f t="shared" si="83"/>
        <v>5.007226639769477E-3</v>
      </c>
      <c r="H98" s="4">
        <f t="shared" si="84"/>
        <v>84309.754471136388</v>
      </c>
      <c r="I98" s="4">
        <f t="shared" si="85"/>
        <v>42238.564995191446</v>
      </c>
      <c r="J98" s="4">
        <f t="shared" si="86"/>
        <v>11887.839993060343</v>
      </c>
      <c r="K98" s="4">
        <f t="shared" si="57"/>
        <v>66955.831470920442</v>
      </c>
      <c r="L98" s="4">
        <f t="shared" si="58"/>
        <v>12343.186715104081</v>
      </c>
      <c r="M98" s="4">
        <f t="shared" si="59"/>
        <v>1919.75637097698</v>
      </c>
      <c r="N98" s="11">
        <f t="shared" si="87"/>
        <v>1.3913905264948179E-2</v>
      </c>
      <c r="O98" s="11">
        <f t="shared" si="88"/>
        <v>2.2349155651368635E-2</v>
      </c>
      <c r="P98" s="11">
        <f t="shared" si="89"/>
        <v>1.6331725014472998E-2</v>
      </c>
      <c r="Q98" s="4">
        <f t="shared" si="90"/>
        <v>6580.8850627492438</v>
      </c>
      <c r="R98" s="4">
        <f t="shared" si="91"/>
        <v>13882.855171202615</v>
      </c>
      <c r="S98" s="4">
        <f t="shared" si="92"/>
        <v>4233.2374041852054</v>
      </c>
      <c r="T98" s="4">
        <f t="shared" si="93"/>
        <v>78.056034014453488</v>
      </c>
      <c r="U98" s="4">
        <f t="shared" si="94"/>
        <v>328.67724490126682</v>
      </c>
      <c r="V98" s="4">
        <f t="shared" si="95"/>
        <v>356.09811426267549</v>
      </c>
      <c r="W98" s="11">
        <f t="shared" si="96"/>
        <v>-1.219247815263802E-2</v>
      </c>
      <c r="X98" s="11">
        <f t="shared" si="97"/>
        <v>-1.3228699347321071E-2</v>
      </c>
      <c r="Y98" s="11">
        <f t="shared" si="98"/>
        <v>-1.2203590333800474E-2</v>
      </c>
      <c r="Z98" s="4">
        <f t="shared" si="113"/>
        <v>13530.119308926889</v>
      </c>
      <c r="AA98" s="4">
        <f t="shared" si="99"/>
        <v>43788.454631554057</v>
      </c>
      <c r="AB98" s="4">
        <f t="shared" si="100"/>
        <v>6840.8391356850352</v>
      </c>
      <c r="AC98" s="12">
        <f t="shared" si="101"/>
        <v>2.1699920790512537</v>
      </c>
      <c r="AD98" s="12">
        <f t="shared" si="102"/>
        <v>3.3570422864372618</v>
      </c>
      <c r="AE98" s="12">
        <f t="shared" si="103"/>
        <v>1.7162686049706499</v>
      </c>
      <c r="AF98" s="11">
        <f t="shared" si="104"/>
        <v>-2.9039671966837322E-3</v>
      </c>
      <c r="AG98" s="11">
        <f t="shared" si="105"/>
        <v>2.0567434751257441E-3</v>
      </c>
      <c r="AH98" s="11">
        <f t="shared" si="106"/>
        <v>8.257041531207765E-4</v>
      </c>
      <c r="AI98" s="1">
        <f t="shared" si="64"/>
        <v>143218.82582773</v>
      </c>
      <c r="AJ98" s="1">
        <f t="shared" si="65"/>
        <v>65907.444016447582</v>
      </c>
      <c r="AK98" s="1">
        <f t="shared" si="66"/>
        <v>18890.824801864484</v>
      </c>
      <c r="AL98" s="16">
        <f t="shared" si="120"/>
        <v>25.484722157304258</v>
      </c>
      <c r="AM98" s="16">
        <f t="shared" si="120"/>
        <v>6.8468787314495918</v>
      </c>
      <c r="AN98" s="16">
        <f t="shared" si="120"/>
        <v>1.5616238088885726</v>
      </c>
      <c r="AO98" s="7">
        <f t="shared" si="121"/>
        <v>1.198318139333005E-2</v>
      </c>
      <c r="AP98" s="7">
        <f t="shared" si="121"/>
        <v>1.8453198851249349E-2</v>
      </c>
      <c r="AQ98" s="7">
        <f t="shared" si="121"/>
        <v>1.3357165076046701E-2</v>
      </c>
      <c r="AR98" s="1">
        <f t="shared" si="108"/>
        <v>84309.754471136388</v>
      </c>
      <c r="AS98" s="1">
        <f t="shared" si="109"/>
        <v>42238.564995191446</v>
      </c>
      <c r="AT98" s="1">
        <f t="shared" si="110"/>
        <v>11887.839993060343</v>
      </c>
      <c r="AU98" s="1">
        <f t="shared" si="70"/>
        <v>16861.950894227277</v>
      </c>
      <c r="AV98" s="1">
        <f t="shared" si="71"/>
        <v>8447.7129990382891</v>
      </c>
      <c r="AW98" s="1">
        <f t="shared" si="72"/>
        <v>2377.5679986120685</v>
      </c>
      <c r="AX98">
        <v>0.05</v>
      </c>
      <c r="AY98">
        <v>0.05</v>
      </c>
      <c r="AZ98">
        <v>0.05</v>
      </c>
      <c r="BA98">
        <f t="shared" si="114"/>
        <v>0.05</v>
      </c>
      <c r="BB98">
        <f t="shared" si="115"/>
        <v>2.5000000000000006E-4</v>
      </c>
      <c r="BC98">
        <f t="shared" si="115"/>
        <v>2.5000000000000006E-4</v>
      </c>
      <c r="BD98">
        <f t="shared" si="115"/>
        <v>2.5000000000000006E-4</v>
      </c>
      <c r="BE98">
        <f t="shared" si="116"/>
        <v>21.077438617784104</v>
      </c>
      <c r="BF98">
        <f t="shared" si="116"/>
        <v>10.559641248797863</v>
      </c>
      <c r="BG98">
        <f t="shared" si="116"/>
        <v>2.9719599982650866</v>
      </c>
      <c r="BH98">
        <f t="shared" si="111"/>
        <v>0</v>
      </c>
      <c r="BI98">
        <f t="shared" si="119"/>
        <v>9.646050620099814</v>
      </c>
      <c r="BJ98">
        <f t="shared" si="119"/>
        <v>17.377751116888245</v>
      </c>
      <c r="BK98" s="7">
        <f t="shared" si="117"/>
        <v>1.8519078255935018E-2</v>
      </c>
      <c r="BL98" s="7"/>
      <c r="BM98" s="7"/>
      <c r="BN98" s="8">
        <f>MAX(BN$3*climate!$I208+BN$4*climate!$I208^2+BN$5*climate!$I208^6,-99)</f>
        <v>1.8049342753978959</v>
      </c>
      <c r="BO98" s="8">
        <f>MAX(BO$3*climate!$I208+BO$4*climate!$I208^2+BO$5*climate!$I208^6,-99)</f>
        <v>-0.34798165033413575</v>
      </c>
      <c r="BP98" s="8">
        <f>MAX(BP$3*climate!$I208+BP$4*climate!$I208^2+BP$5*climate!$I208^6,-99)</f>
        <v>-1.753436902056583</v>
      </c>
      <c r="BQ98" s="8"/>
      <c r="BR98" s="8"/>
      <c r="BS98" s="8"/>
      <c r="BT98" s="8"/>
      <c r="BU98" s="8"/>
      <c r="BV98" s="8"/>
      <c r="BW98" s="8">
        <f>MAX(BW$3*climate!$I208+BW$4*climate!$I208^2+BW$5*climate!$I208^6,-99)</f>
        <v>1.4153506577486072</v>
      </c>
      <c r="BX98" s="8">
        <f>MAX(BX$3*climate!$I208+BX$4*climate!$I208^2+BX$5*climate!$I208^6,-99)</f>
        <v>6.2402716383339163E-2</v>
      </c>
      <c r="BY98" s="8">
        <f>MAX(BY$3*climate!$I208+BY$4*climate!$I208^2+BY$5*climate!$I208^6,-99)</f>
        <v>-0.79688637891173997</v>
      </c>
    </row>
    <row r="99" spans="1:77">
      <c r="A99">
        <f t="shared" si="73"/>
        <v>2053</v>
      </c>
      <c r="B99" s="4">
        <f t="shared" si="78"/>
        <v>1260.5378892687004</v>
      </c>
      <c r="C99" s="4">
        <f t="shared" si="79"/>
        <v>3429.3874684971788</v>
      </c>
      <c r="D99" s="4">
        <f t="shared" si="80"/>
        <v>6221.8253458011359</v>
      </c>
      <c r="E99" s="11">
        <f t="shared" si="81"/>
        <v>1.0747037044153628E-3</v>
      </c>
      <c r="F99" s="11">
        <f t="shared" si="82"/>
        <v>2.1545440030386327E-3</v>
      </c>
      <c r="G99" s="11">
        <f t="shared" si="83"/>
        <v>4.7568653077810028E-3</v>
      </c>
      <c r="H99" s="4">
        <f t="shared" si="84"/>
        <v>85553.084348154254</v>
      </c>
      <c r="I99" s="4">
        <f t="shared" si="85"/>
        <v>43261.914033815854</v>
      </c>
      <c r="J99" s="4">
        <f t="shared" si="86"/>
        <v>12136.416520852312</v>
      </c>
      <c r="K99" s="4">
        <f t="shared" si="57"/>
        <v>67870.29971609007</v>
      </c>
      <c r="L99" s="4">
        <f t="shared" si="58"/>
        <v>12615.055729696833</v>
      </c>
      <c r="M99" s="4">
        <f t="shared" si="59"/>
        <v>1950.6199300568119</v>
      </c>
      <c r="N99" s="11">
        <f t="shared" si="87"/>
        <v>1.3657783423491443E-2</v>
      </c>
      <c r="O99" s="11">
        <f t="shared" si="88"/>
        <v>2.2025836671503374E-2</v>
      </c>
      <c r="P99" s="11">
        <f t="shared" si="89"/>
        <v>1.607681034241093E-2</v>
      </c>
      <c r="Q99" s="4">
        <f t="shared" si="90"/>
        <v>6596.5138918892171</v>
      </c>
      <c r="R99" s="4">
        <f t="shared" si="91"/>
        <v>14031.105103215907</v>
      </c>
      <c r="S99" s="4">
        <f t="shared" si="92"/>
        <v>4269.0141089875233</v>
      </c>
      <c r="T99" s="4">
        <f t="shared" si="93"/>
        <v>77.104337525050695</v>
      </c>
      <c r="U99" s="4">
        <f t="shared" si="94"/>
        <v>324.32927244616212</v>
      </c>
      <c r="V99" s="4">
        <f t="shared" si="95"/>
        <v>351.75243875757491</v>
      </c>
      <c r="W99" s="11">
        <f t="shared" si="96"/>
        <v>-1.219247815263802E-2</v>
      </c>
      <c r="X99" s="11">
        <f t="shared" si="97"/>
        <v>-1.3228699347321071E-2</v>
      </c>
      <c r="Y99" s="11">
        <f t="shared" si="98"/>
        <v>-1.2203590333800474E-2</v>
      </c>
      <c r="Z99" s="4">
        <f t="shared" si="113"/>
        <v>13527.048524985777</v>
      </c>
      <c r="AA99" s="4">
        <f t="shared" si="99"/>
        <v>44366.127724511629</v>
      </c>
      <c r="AB99" s="4">
        <f t="shared" si="100"/>
        <v>6907.8029272799158</v>
      </c>
      <c r="AC99" s="12">
        <f t="shared" si="101"/>
        <v>2.1636904932366252</v>
      </c>
      <c r="AD99" s="12">
        <f t="shared" si="102"/>
        <v>3.3639468612556129</v>
      </c>
      <c r="AE99" s="12">
        <f t="shared" si="103"/>
        <v>1.7176857350856449</v>
      </c>
      <c r="AF99" s="11">
        <f t="shared" si="104"/>
        <v>-2.9039671966837322E-3</v>
      </c>
      <c r="AG99" s="11">
        <f t="shared" si="105"/>
        <v>2.0567434751257441E-3</v>
      </c>
      <c r="AH99" s="11">
        <f t="shared" si="106"/>
        <v>8.257041531207765E-4</v>
      </c>
      <c r="AI99" s="1">
        <f t="shared" si="64"/>
        <v>145758.89413918427</v>
      </c>
      <c r="AJ99" s="1">
        <f t="shared" si="65"/>
        <v>67764.412613841123</v>
      </c>
      <c r="AK99" s="1">
        <f t="shared" si="66"/>
        <v>19379.310320290104</v>
      </c>
      <c r="AL99" s="16">
        <f t="shared" ref="AL99:AN114" si="122">AL98*(1+AO99)</f>
        <v>25.787056325190157</v>
      </c>
      <c r="AM99" s="16">
        <f t="shared" si="122"/>
        <v>6.9719620780440019</v>
      </c>
      <c r="AN99" s="16">
        <f t="shared" si="122"/>
        <v>1.5822740872205618</v>
      </c>
      <c r="AO99" s="7">
        <f t="shared" si="121"/>
        <v>1.186334957939675E-2</v>
      </c>
      <c r="AP99" s="7">
        <f t="shared" si="121"/>
        <v>1.8268666862736857E-2</v>
      </c>
      <c r="AQ99" s="7">
        <f t="shared" si="121"/>
        <v>1.3223593425286234E-2</v>
      </c>
      <c r="AR99" s="1">
        <f t="shared" si="108"/>
        <v>85553.084348154254</v>
      </c>
      <c r="AS99" s="1">
        <f t="shared" si="109"/>
        <v>43261.914033815854</v>
      </c>
      <c r="AT99" s="1">
        <f t="shared" si="110"/>
        <v>12136.416520852312</v>
      </c>
      <c r="AU99" s="1">
        <f t="shared" si="70"/>
        <v>17110.616869630852</v>
      </c>
      <c r="AV99" s="1">
        <f t="shared" si="71"/>
        <v>8652.3828067631712</v>
      </c>
      <c r="AW99" s="1">
        <f t="shared" si="72"/>
        <v>2427.2833041704625</v>
      </c>
      <c r="AX99">
        <v>0.05</v>
      </c>
      <c r="AY99">
        <v>0.05</v>
      </c>
      <c r="AZ99">
        <v>0.05</v>
      </c>
      <c r="BA99">
        <f t="shared" si="114"/>
        <v>0.05</v>
      </c>
      <c r="BB99">
        <f t="shared" si="115"/>
        <v>2.5000000000000006E-4</v>
      </c>
      <c r="BC99">
        <f t="shared" si="115"/>
        <v>2.5000000000000006E-4</v>
      </c>
      <c r="BD99">
        <f t="shared" si="115"/>
        <v>2.5000000000000006E-4</v>
      </c>
      <c r="BE99">
        <f t="shared" si="116"/>
        <v>21.388271087038568</v>
      </c>
      <c r="BF99">
        <f t="shared" si="116"/>
        <v>10.815478508453966</v>
      </c>
      <c r="BG99">
        <f t="shared" si="116"/>
        <v>3.0341041302130787</v>
      </c>
      <c r="BH99">
        <f t="shared" si="111"/>
        <v>0</v>
      </c>
      <c r="BI99">
        <f t="shared" si="119"/>
        <v>9.7511133499068698</v>
      </c>
      <c r="BJ99">
        <f t="shared" si="119"/>
        <v>17.569141228571887</v>
      </c>
      <c r="BK99" s="7">
        <f t="shared" si="117"/>
        <v>1.8169064016631431E-2</v>
      </c>
      <c r="BL99" s="7"/>
      <c r="BM99" s="7"/>
      <c r="BN99" s="8">
        <f>MAX(BN$3*climate!$I209+BN$4*climate!$I209^2+BN$5*climate!$I209^6,-99)</f>
        <v>1.6414896030727775</v>
      </c>
      <c r="BO99" s="8">
        <f>MAX(BO$3*climate!$I209+BO$4*climate!$I209^2+BO$5*climate!$I209^6,-99)</f>
        <v>-0.49778262884183455</v>
      </c>
      <c r="BP99" s="8">
        <f>MAX(BP$3*climate!$I209+BP$4*climate!$I209^2+BP$5*climate!$I209^6,-99)</f>
        <v>-1.8901277638526288</v>
      </c>
      <c r="BQ99" s="8"/>
      <c r="BR99" s="8"/>
      <c r="BS99" s="8"/>
      <c r="BT99" s="8"/>
      <c r="BU99" s="8"/>
      <c r="BV99" s="8"/>
      <c r="BW99" s="8">
        <f>MAX(BW$3*climate!$I209+BW$4*climate!$I209^2+BW$5*climate!$I209^6,-99)</f>
        <v>1.3726663909857291</v>
      </c>
      <c r="BX99" s="8">
        <f>MAX(BX$3*climate!$I209+BX$4*climate!$I209^2+BX$5*climate!$I209^6,-99)</f>
        <v>-2.1072323894903988E-2</v>
      </c>
      <c r="BY99" s="8">
        <f>MAX(BY$3*climate!$I209+BY$4*climate!$I209^2+BY$5*climate!$I209^6,-99)</f>
        <v>-0.90626913785408769</v>
      </c>
    </row>
    <row r="100" spans="1:77">
      <c r="A100">
        <f t="shared" si="73"/>
        <v>2054</v>
      </c>
      <c r="B100" s="4">
        <f t="shared" si="78"/>
        <v>1261.8248587708958</v>
      </c>
      <c r="C100" s="4">
        <f t="shared" si="79"/>
        <v>3436.4067963913076</v>
      </c>
      <c r="D100" s="4">
        <f t="shared" si="80"/>
        <v>6249.9419116827239</v>
      </c>
      <c r="E100" s="11">
        <f t="shared" si="81"/>
        <v>1.0209685191945946E-3</v>
      </c>
      <c r="F100" s="11">
        <f t="shared" si="82"/>
        <v>2.046816802886701E-3</v>
      </c>
      <c r="G100" s="11">
        <f t="shared" si="83"/>
        <v>4.5190220423919521E-3</v>
      </c>
      <c r="H100" s="4">
        <f t="shared" si="84"/>
        <v>86788.195624428758</v>
      </c>
      <c r="I100" s="4">
        <f t="shared" si="85"/>
        <v>44291.353414490724</v>
      </c>
      <c r="J100" s="4">
        <f t="shared" si="86"/>
        <v>12384.16896157745</v>
      </c>
      <c r="K100" s="4">
        <f t="shared" si="57"/>
        <v>68779.906356391191</v>
      </c>
      <c r="L100" s="4">
        <f t="shared" si="58"/>
        <v>12888.856307990847</v>
      </c>
      <c r="M100" s="4">
        <f t="shared" si="59"/>
        <v>1981.4854500372721</v>
      </c>
      <c r="N100" s="11">
        <f t="shared" si="87"/>
        <v>1.3402130889448305E-2</v>
      </c>
      <c r="O100" s="11">
        <f t="shared" si="88"/>
        <v>2.1704270211780896E-2</v>
      </c>
      <c r="P100" s="11">
        <f t="shared" si="89"/>
        <v>1.5823441309533504E-2</v>
      </c>
      <c r="Q100" s="4">
        <f t="shared" si="90"/>
        <v>6610.157357701436</v>
      </c>
      <c r="R100" s="4">
        <f t="shared" si="91"/>
        <v>14174.952394900411</v>
      </c>
      <c r="S100" s="4">
        <f t="shared" si="92"/>
        <v>4303.0008222088836</v>
      </c>
      <c r="T100" s="4">
        <f t="shared" si="93"/>
        <v>76.164244574302884</v>
      </c>
      <c r="U100" s="4">
        <f t="shared" si="94"/>
        <v>320.03881801143643</v>
      </c>
      <c r="V100" s="4">
        <f t="shared" si="95"/>
        <v>347.45979609606223</v>
      </c>
      <c r="W100" s="11">
        <f t="shared" si="96"/>
        <v>-1.219247815263802E-2</v>
      </c>
      <c r="X100" s="11">
        <f t="shared" si="97"/>
        <v>-1.3228699347321071E-2</v>
      </c>
      <c r="Y100" s="11">
        <f t="shared" si="98"/>
        <v>-1.2203590333800474E-2</v>
      </c>
      <c r="Z100" s="4">
        <f t="shared" si="113"/>
        <v>13519.798280993948</v>
      </c>
      <c r="AA100" s="4">
        <f t="shared" si="99"/>
        <v>44932.121539663094</v>
      </c>
      <c r="AB100" s="4">
        <f t="shared" si="100"/>
        <v>6971.9354125625914</v>
      </c>
      <c r="AC100" s="12">
        <f t="shared" si="101"/>
        <v>2.1574072070204897</v>
      </c>
      <c r="AD100" s="12">
        <f t="shared" si="102"/>
        <v>3.37086563701317</v>
      </c>
      <c r="AE100" s="12">
        <f t="shared" si="103"/>
        <v>1.7191040353308615</v>
      </c>
      <c r="AF100" s="11">
        <f t="shared" si="104"/>
        <v>-2.9039671966837322E-3</v>
      </c>
      <c r="AG100" s="11">
        <f t="shared" si="105"/>
        <v>2.0567434751257441E-3</v>
      </c>
      <c r="AH100" s="11">
        <f t="shared" si="106"/>
        <v>8.257041531207765E-4</v>
      </c>
      <c r="AI100" s="1">
        <f t="shared" si="64"/>
        <v>148293.62159489669</v>
      </c>
      <c r="AJ100" s="1">
        <f t="shared" si="65"/>
        <v>69640.35415922018</v>
      </c>
      <c r="AK100" s="1">
        <f t="shared" si="66"/>
        <v>19868.662592431556</v>
      </c>
      <c r="AL100" s="16">
        <f t="shared" si="122"/>
        <v>26.089917980361392</v>
      </c>
      <c r="AM100" s="16">
        <f t="shared" si="122"/>
        <v>7.0980568461015885</v>
      </c>
      <c r="AN100" s="16">
        <f t="shared" si="122"/>
        <v>1.6029882029451648</v>
      </c>
      <c r="AO100" s="7">
        <f t="shared" si="121"/>
        <v>1.1744716083602781E-2</v>
      </c>
      <c r="AP100" s="7">
        <f t="shared" si="121"/>
        <v>1.8085980194109487E-2</v>
      </c>
      <c r="AQ100" s="7">
        <f t="shared" si="121"/>
        <v>1.3091357491033372E-2</v>
      </c>
      <c r="AR100" s="1">
        <f t="shared" si="108"/>
        <v>86788.195624428758</v>
      </c>
      <c r="AS100" s="1">
        <f t="shared" si="109"/>
        <v>44291.353414490724</v>
      </c>
      <c r="AT100" s="1">
        <f t="shared" si="110"/>
        <v>12384.16896157745</v>
      </c>
      <c r="AU100" s="1">
        <f t="shared" si="70"/>
        <v>17357.639124885751</v>
      </c>
      <c r="AV100" s="1">
        <f t="shared" si="71"/>
        <v>8858.2706828981445</v>
      </c>
      <c r="AW100" s="1">
        <f t="shared" si="72"/>
        <v>2476.8337923154904</v>
      </c>
      <c r="AX100">
        <v>0.05</v>
      </c>
      <c r="AY100">
        <v>0.05</v>
      </c>
      <c r="AZ100">
        <v>0.05</v>
      </c>
      <c r="BA100">
        <f t="shared" si="114"/>
        <v>4.9999999999999996E-2</v>
      </c>
      <c r="BB100">
        <f t="shared" si="115"/>
        <v>2.5000000000000006E-4</v>
      </c>
      <c r="BC100">
        <f t="shared" si="115"/>
        <v>2.5000000000000006E-4</v>
      </c>
      <c r="BD100">
        <f t="shared" si="115"/>
        <v>2.5000000000000006E-4</v>
      </c>
      <c r="BE100">
        <f t="shared" si="116"/>
        <v>21.697048906107195</v>
      </c>
      <c r="BF100">
        <f t="shared" si="116"/>
        <v>11.072838353622684</v>
      </c>
      <c r="BG100">
        <f t="shared" si="116"/>
        <v>3.0960422403943633</v>
      </c>
      <c r="BH100">
        <f t="shared" si="111"/>
        <v>0</v>
      </c>
      <c r="BI100">
        <f t="shared" si="119"/>
        <v>9.8573919718865852</v>
      </c>
      <c r="BJ100">
        <f t="shared" si="119"/>
        <v>17.76288538081214</v>
      </c>
      <c r="BK100" s="7">
        <f t="shared" si="117"/>
        <v>1.7823894136902441E-2</v>
      </c>
      <c r="BL100" s="7"/>
      <c r="BM100" s="7"/>
      <c r="BN100" s="8">
        <f>MAX(BN$3*climate!$I210+BN$4*climate!$I210^2+BN$5*climate!$I210^6,-99)</f>
        <v>1.4703003681253133</v>
      </c>
      <c r="BO100" s="8">
        <f>MAX(BO$3*climate!$I210+BO$4*climate!$I210^2+BO$5*climate!$I210^6,-99)</f>
        <v>-0.65349415260642019</v>
      </c>
      <c r="BP100" s="8">
        <f>MAX(BP$3*climate!$I210+BP$4*climate!$I210^2+BP$5*climate!$I210^6,-99)</f>
        <v>-2.0313602604034884</v>
      </c>
      <c r="BQ100" s="8"/>
      <c r="BR100" s="8"/>
      <c r="BS100" s="8"/>
      <c r="BT100" s="8"/>
      <c r="BU100" s="8"/>
      <c r="BV100" s="8"/>
      <c r="BW100" s="8">
        <f>MAX(BW$3*climate!$I210+BW$4*climate!$I210^2+BW$5*climate!$I210^6,-99)</f>
        <v>1.3191598123356891</v>
      </c>
      <c r="BX100" s="8">
        <f>MAX(BX$3*climate!$I210+BX$4*climate!$I210^2+BX$5*climate!$I210^6,-99)</f>
        <v>-0.11566140440619632</v>
      </c>
      <c r="BY100" s="8">
        <f>MAX(BY$3*climate!$I210+BY$4*climate!$I210^2+BY$5*climate!$I210^6,-99)</f>
        <v>-1.026951290695657</v>
      </c>
    </row>
    <row r="101" spans="1:77">
      <c r="A101">
        <f t="shared" si="73"/>
        <v>2055</v>
      </c>
      <c r="B101" s="4">
        <f t="shared" si="78"/>
        <v>1263.048728055561</v>
      </c>
      <c r="C101" s="4">
        <f t="shared" si="79"/>
        <v>3443.0888068050945</v>
      </c>
      <c r="D101" s="4">
        <f t="shared" si="80"/>
        <v>6276.7733556821595</v>
      </c>
      <c r="E101" s="11">
        <f t="shared" si="81"/>
        <v>9.699200932348648E-4</v>
      </c>
      <c r="F101" s="11">
        <f t="shared" si="82"/>
        <v>1.9444759627423658E-3</v>
      </c>
      <c r="G101" s="11">
        <f t="shared" si="83"/>
        <v>4.2930709402723543E-3</v>
      </c>
      <c r="H101" s="4">
        <f t="shared" si="84"/>
        <v>88014.482337336158</v>
      </c>
      <c r="I101" s="4">
        <f t="shared" si="85"/>
        <v>45326.466576446335</v>
      </c>
      <c r="J101" s="4">
        <f t="shared" si="86"/>
        <v>12631.005376551919</v>
      </c>
      <c r="K101" s="4">
        <f t="shared" si="57"/>
        <v>69684.154207441185</v>
      </c>
      <c r="L101" s="4">
        <f t="shared" si="58"/>
        <v>13164.477920773004</v>
      </c>
      <c r="M101" s="4">
        <f t="shared" si="59"/>
        <v>2012.3405228766908</v>
      </c>
      <c r="N101" s="11">
        <f t="shared" si="87"/>
        <v>1.3146977059906417E-2</v>
      </c>
      <c r="O101" s="11">
        <f t="shared" si="88"/>
        <v>2.1384489530795525E-2</v>
      </c>
      <c r="P101" s="11">
        <f t="shared" si="89"/>
        <v>1.5571687815743696E-2</v>
      </c>
      <c r="Q101" s="4">
        <f t="shared" si="90"/>
        <v>6621.8235919331273</v>
      </c>
      <c r="R101" s="4">
        <f t="shared" si="91"/>
        <v>14314.330248464024</v>
      </c>
      <c r="S101" s="4">
        <f t="shared" si="92"/>
        <v>4335.2078435460744</v>
      </c>
      <c r="T101" s="4">
        <f t="shared" si="93"/>
        <v>75.235613686318516</v>
      </c>
      <c r="U101" s="4">
        <f t="shared" si="94"/>
        <v>315.80512070849113</v>
      </c>
      <c r="V101" s="4">
        <f t="shared" si="95"/>
        <v>343.21953908704006</v>
      </c>
      <c r="W101" s="11">
        <f t="shared" si="96"/>
        <v>-1.219247815263802E-2</v>
      </c>
      <c r="X101" s="11">
        <f t="shared" si="97"/>
        <v>-1.3228699347321071E-2</v>
      </c>
      <c r="Y101" s="11">
        <f t="shared" si="98"/>
        <v>-1.2203590333800474E-2</v>
      </c>
      <c r="Z101" s="4">
        <f t="shared" si="113"/>
        <v>13508.418813165601</v>
      </c>
      <c r="AA101" s="4">
        <f t="shared" si="99"/>
        <v>45486.128214770688</v>
      </c>
      <c r="AB101" s="4">
        <f t="shared" si="100"/>
        <v>7033.243360649326</v>
      </c>
      <c r="AC101" s="12">
        <f t="shared" si="101"/>
        <v>2.1511421672614133</v>
      </c>
      <c r="AD101" s="12">
        <f t="shared" si="102"/>
        <v>3.3777986429176226</v>
      </c>
      <c r="AE101" s="12">
        <f t="shared" si="103"/>
        <v>1.7205235066724809</v>
      </c>
      <c r="AF101" s="11">
        <f t="shared" si="104"/>
        <v>-2.9039671966837322E-3</v>
      </c>
      <c r="AG101" s="11">
        <f t="shared" si="105"/>
        <v>2.0567434751257441E-3</v>
      </c>
      <c r="AH101" s="11">
        <f t="shared" si="106"/>
        <v>8.257041531207765E-4</v>
      </c>
      <c r="AI101" s="1">
        <f t="shared" si="64"/>
        <v>150821.89856029279</v>
      </c>
      <c r="AJ101" s="1">
        <f t="shared" si="65"/>
        <v>71534.589426196311</v>
      </c>
      <c r="AK101" s="1">
        <f t="shared" si="66"/>
        <v>20358.630125503892</v>
      </c>
      <c r="AL101" s="16">
        <f t="shared" si="122"/>
        <v>26.393272472891983</v>
      </c>
      <c r="AM101" s="16">
        <f t="shared" si="122"/>
        <v>7.2251484084814921</v>
      </c>
      <c r="AN101" s="16">
        <f t="shared" si="122"/>
        <v>1.6237636416476424</v>
      </c>
      <c r="AO101" s="7">
        <f t="shared" si="121"/>
        <v>1.1627268922766753E-2</v>
      </c>
      <c r="AP101" s="7">
        <f t="shared" si="121"/>
        <v>1.7905120392168392E-2</v>
      </c>
      <c r="AQ101" s="7">
        <f t="shared" si="121"/>
        <v>1.2960443916123037E-2</v>
      </c>
      <c r="AR101" s="1">
        <f t="shared" si="108"/>
        <v>88014.482337336158</v>
      </c>
      <c r="AS101" s="1">
        <f t="shared" si="109"/>
        <v>45326.466576446335</v>
      </c>
      <c r="AT101" s="1">
        <f t="shared" si="110"/>
        <v>12631.005376551919</v>
      </c>
      <c r="AU101" s="1">
        <f t="shared" si="70"/>
        <v>17602.896467467232</v>
      </c>
      <c r="AV101" s="1">
        <f t="shared" si="71"/>
        <v>9065.2933152892674</v>
      </c>
      <c r="AW101" s="1">
        <f t="shared" si="72"/>
        <v>2526.2010753103841</v>
      </c>
      <c r="AX101">
        <v>0.05</v>
      </c>
      <c r="AY101">
        <v>0.05</v>
      </c>
      <c r="AZ101">
        <v>0.05</v>
      </c>
      <c r="BA101">
        <f t="shared" si="114"/>
        <v>4.9999999999999996E-2</v>
      </c>
      <c r="BB101">
        <f t="shared" si="115"/>
        <v>2.5000000000000006E-4</v>
      </c>
      <c r="BC101">
        <f t="shared" si="115"/>
        <v>2.5000000000000006E-4</v>
      </c>
      <c r="BD101">
        <f t="shared" si="115"/>
        <v>2.5000000000000006E-4</v>
      </c>
      <c r="BE101">
        <f t="shared" si="116"/>
        <v>22.003620584334044</v>
      </c>
      <c r="BF101">
        <f t="shared" si="116"/>
        <v>11.331616644111586</v>
      </c>
      <c r="BG101">
        <f t="shared" si="116"/>
        <v>3.1577513441379805</v>
      </c>
      <c r="BH101">
        <f t="shared" si="111"/>
        <v>0</v>
      </c>
      <c r="BI101">
        <f t="shared" si="119"/>
        <v>9.9648988285900089</v>
      </c>
      <c r="BJ101">
        <f t="shared" si="119"/>
        <v>17.959005154324416</v>
      </c>
      <c r="BK101" s="7">
        <f t="shared" si="117"/>
        <v>1.748341897725525E-2</v>
      </c>
      <c r="BL101" s="7"/>
      <c r="BM101" s="7"/>
      <c r="BN101" s="8">
        <f>MAX(BN$3*climate!$I211+BN$4*climate!$I211^2+BN$5*climate!$I211^6,-99)</f>
        <v>1.2912965663334557</v>
      </c>
      <c r="BO101" s="8">
        <f>MAX(BO$3*climate!$I211+BO$4*climate!$I211^2+BO$5*climate!$I211^6,-99)</f>
        <v>-0.81515822194849896</v>
      </c>
      <c r="BP101" s="8">
        <f>MAX(BP$3*climate!$I211+BP$4*climate!$I211^2+BP$5*climate!$I211^6,-99)</f>
        <v>-2.1771568241038253</v>
      </c>
      <c r="BQ101" s="8"/>
      <c r="BR101" s="8"/>
      <c r="BS101" s="8"/>
      <c r="BT101" s="8"/>
      <c r="BU101" s="8"/>
      <c r="BV101" s="8"/>
      <c r="BW101" s="8">
        <f>MAX(BW$3*climate!$I211+BW$4*climate!$I211^2+BW$5*climate!$I211^6,-99)</f>
        <v>1.2537849726116117</v>
      </c>
      <c r="BX101" s="8">
        <f>MAX(BX$3*climate!$I211+BX$4*climate!$I211^2+BX$5*climate!$I211^6,-99)</f>
        <v>-0.22233743661629868</v>
      </c>
      <c r="BY101" s="8">
        <f>MAX(BY$3*climate!$I211+BY$4*climate!$I211^2+BY$5*climate!$I211^6,-99)</f>
        <v>-1.1598593670356816</v>
      </c>
    </row>
    <row r="102" spans="1:77">
      <c r="A102">
        <f t="shared" si="73"/>
        <v>2056</v>
      </c>
      <c r="B102" s="4">
        <f t="shared" si="78"/>
        <v>1264.2125315786329</v>
      </c>
      <c r="C102" s="4">
        <f t="shared" si="79"/>
        <v>3449.4490600563936</v>
      </c>
      <c r="D102" s="4">
        <f t="shared" si="80"/>
        <v>6302.3726573095164</v>
      </c>
      <c r="E102" s="11">
        <f t="shared" si="81"/>
        <v>9.214240885731215E-4</v>
      </c>
      <c r="F102" s="11">
        <f t="shared" si="82"/>
        <v>1.8472521646052474E-3</v>
      </c>
      <c r="G102" s="11">
        <f t="shared" si="83"/>
        <v>4.0784173932587363E-3</v>
      </c>
      <c r="H102" s="4">
        <f t="shared" si="84"/>
        <v>89231.340529492212</v>
      </c>
      <c r="I102" s="4">
        <f t="shared" si="85"/>
        <v>46366.831160587273</v>
      </c>
      <c r="J102" s="4">
        <f t="shared" si="86"/>
        <v>12876.836550705735</v>
      </c>
      <c r="K102" s="4">
        <f t="shared" si="57"/>
        <v>70582.547080171935</v>
      </c>
      <c r="L102" s="4">
        <f t="shared" si="58"/>
        <v>13441.807765043279</v>
      </c>
      <c r="M102" s="4">
        <f t="shared" si="59"/>
        <v>2043.1728256771887</v>
      </c>
      <c r="N102" s="11">
        <f t="shared" si="87"/>
        <v>1.289235526998489E-2</v>
      </c>
      <c r="O102" s="11">
        <f t="shared" si="88"/>
        <v>2.1066528117507755E-2</v>
      </c>
      <c r="P102" s="11">
        <f t="shared" si="89"/>
        <v>1.5321613042121873E-2</v>
      </c>
      <c r="Q102" s="4">
        <f t="shared" si="90"/>
        <v>6631.5219908582958</v>
      </c>
      <c r="R102" s="4">
        <f t="shared" si="91"/>
        <v>14449.176418570449</v>
      </c>
      <c r="S102" s="4">
        <f t="shared" si="92"/>
        <v>4365.6471388069176</v>
      </c>
      <c r="T102" s="4">
        <f t="shared" si="93"/>
        <v>74.318305110147762</v>
      </c>
      <c r="U102" s="4">
        <f t="shared" si="94"/>
        <v>311.62742971429407</v>
      </c>
      <c r="V102" s="4">
        <f t="shared" si="95"/>
        <v>339.03102843746598</v>
      </c>
      <c r="W102" s="11">
        <f t="shared" si="96"/>
        <v>-1.219247815263802E-2</v>
      </c>
      <c r="X102" s="11">
        <f t="shared" si="97"/>
        <v>-1.3228699347321071E-2</v>
      </c>
      <c r="Y102" s="11">
        <f t="shared" si="98"/>
        <v>-1.2203590333800474E-2</v>
      </c>
      <c r="Z102" s="4">
        <f t="shared" si="113"/>
        <v>13492.962516709178</v>
      </c>
      <c r="AA102" s="4">
        <f t="shared" si="99"/>
        <v>46027.852200755995</v>
      </c>
      <c r="AB102" s="4">
        <f t="shared" si="100"/>
        <v>7091.736496285971</v>
      </c>
      <c r="AC102" s="12">
        <f t="shared" si="101"/>
        <v>2.144895320972283</v>
      </c>
      <c r="AD102" s="12">
        <f t="shared" si="102"/>
        <v>3.3847459082367322</v>
      </c>
      <c r="AE102" s="12">
        <f t="shared" si="103"/>
        <v>1.7219441500774824</v>
      </c>
      <c r="AF102" s="11">
        <f t="shared" si="104"/>
        <v>-2.9039671966837322E-3</v>
      </c>
      <c r="AG102" s="11">
        <f t="shared" si="105"/>
        <v>2.0567434751257441E-3</v>
      </c>
      <c r="AH102" s="11">
        <f t="shared" si="106"/>
        <v>8.257041531207765E-4</v>
      </c>
      <c r="AI102" s="1">
        <f t="shared" si="64"/>
        <v>153342.60517173074</v>
      </c>
      <c r="AJ102" s="1">
        <f t="shared" si="65"/>
        <v>73446.423798865944</v>
      </c>
      <c r="AK102" s="1">
        <f t="shared" si="66"/>
        <v>20848.968188263891</v>
      </c>
      <c r="AL102" s="16">
        <f t="shared" si="122"/>
        <v>26.697085332918213</v>
      </c>
      <c r="AM102" s="16">
        <f t="shared" si="122"/>
        <v>7.353221889065586</v>
      </c>
      <c r="AN102" s="16">
        <f t="shared" si="122"/>
        <v>1.6445978922821503</v>
      </c>
      <c r="AO102" s="7">
        <f t="shared" si="121"/>
        <v>1.1510996233539086E-2</v>
      </c>
      <c r="AP102" s="7">
        <f t="shared" si="121"/>
        <v>1.7726069188246707E-2</v>
      </c>
      <c r="AQ102" s="7">
        <f t="shared" si="121"/>
        <v>1.2830839476961807E-2</v>
      </c>
      <c r="AR102" s="1">
        <f t="shared" si="108"/>
        <v>89231.340529492212</v>
      </c>
      <c r="AS102" s="1">
        <f t="shared" si="109"/>
        <v>46366.831160587273</v>
      </c>
      <c r="AT102" s="1">
        <f t="shared" si="110"/>
        <v>12876.836550705735</v>
      </c>
      <c r="AU102" s="1">
        <f t="shared" si="70"/>
        <v>17846.268105898442</v>
      </c>
      <c r="AV102" s="1">
        <f t="shared" si="71"/>
        <v>9273.3662321174543</v>
      </c>
      <c r="AW102" s="1">
        <f t="shared" si="72"/>
        <v>2575.3673101411473</v>
      </c>
      <c r="AX102">
        <v>0.05</v>
      </c>
      <c r="AY102">
        <v>0.05</v>
      </c>
      <c r="AZ102">
        <v>0.05</v>
      </c>
      <c r="BA102">
        <f t="shared" si="114"/>
        <v>0.05</v>
      </c>
      <c r="BB102">
        <f t="shared" si="115"/>
        <v>2.5000000000000006E-4</v>
      </c>
      <c r="BC102">
        <f t="shared" si="115"/>
        <v>2.5000000000000006E-4</v>
      </c>
      <c r="BD102">
        <f t="shared" si="115"/>
        <v>2.5000000000000006E-4</v>
      </c>
      <c r="BE102">
        <f t="shared" si="116"/>
        <v>22.307835132373057</v>
      </c>
      <c r="BF102">
        <f t="shared" si="116"/>
        <v>11.59170779014682</v>
      </c>
      <c r="BG102">
        <f t="shared" si="116"/>
        <v>3.2192091376764345</v>
      </c>
      <c r="BH102">
        <f t="shared" si="111"/>
        <v>0</v>
      </c>
      <c r="BI102">
        <f t="shared" si="119"/>
        <v>10.07364648655618</v>
      </c>
      <c r="BJ102">
        <f t="shared" si="119"/>
        <v>18.157522572150693</v>
      </c>
      <c r="BK102" s="7">
        <f t="shared" si="117"/>
        <v>1.7147499070077066E-2</v>
      </c>
      <c r="BL102" s="7"/>
      <c r="BM102" s="7"/>
      <c r="BN102" s="8">
        <f>MAX(BN$3*climate!$I212+BN$4*climate!$I212^2+BN$5*climate!$I212^6,-99)</f>
        <v>1.1044172237918009</v>
      </c>
      <c r="BO102" s="8">
        <f>MAX(BO$3*climate!$I212+BO$4*climate!$I212^2+BO$5*climate!$I212^6,-99)</f>
        <v>-0.98281003220156116</v>
      </c>
      <c r="BP102" s="8">
        <f>MAX(BP$3*climate!$I212+BP$4*climate!$I212^2+BP$5*climate!$I212^6,-99)</f>
        <v>-2.3275347332083198</v>
      </c>
      <c r="BQ102" s="8"/>
      <c r="BR102" s="8"/>
      <c r="BS102" s="8"/>
      <c r="BT102" s="8"/>
      <c r="BU102" s="8"/>
      <c r="BV102" s="8"/>
      <c r="BW102" s="8">
        <f>MAX(BW$3*climate!$I212+BW$4*climate!$I212^2+BW$5*climate!$I212^6,-99)</f>
        <v>1.1754329107527353</v>
      </c>
      <c r="BX102" s="8">
        <f>MAX(BX$3*climate!$I212+BX$4*climate!$I212^2+BX$5*climate!$I212^6,-99)</f>
        <v>-0.34213083369848252</v>
      </c>
      <c r="BY102" s="8">
        <f>MAX(BY$3*climate!$I212+BY$4*climate!$I212^2+BY$5*climate!$I212^6,-99)</f>
        <v>-1.3059738989052607</v>
      </c>
    </row>
    <row r="103" spans="1:77">
      <c r="A103">
        <f t="shared" si="73"/>
        <v>2057</v>
      </c>
      <c r="B103" s="4">
        <f t="shared" si="78"/>
        <v>1265.3191636643219</v>
      </c>
      <c r="C103" s="4">
        <f t="shared" si="79"/>
        <v>3455.5024621871344</v>
      </c>
      <c r="D103" s="4">
        <f t="shared" si="80"/>
        <v>6326.791178260667</v>
      </c>
      <c r="E103" s="11">
        <f t="shared" si="81"/>
        <v>8.7535288414446535E-4</v>
      </c>
      <c r="F103" s="11">
        <f t="shared" si="82"/>
        <v>1.7548895563749849E-3</v>
      </c>
      <c r="G103" s="11">
        <f t="shared" si="83"/>
        <v>3.8744965235957994E-3</v>
      </c>
      <c r="H103" s="4">
        <f t="shared" si="84"/>
        <v>90438.169273505089</v>
      </c>
      <c r="I103" s="4">
        <f t="shared" si="85"/>
        <v>47412.019472808694</v>
      </c>
      <c r="J103" s="4">
        <f t="shared" si="86"/>
        <v>13121.575924465016</v>
      </c>
      <c r="K103" s="4">
        <f t="shared" si="57"/>
        <v>71474.590657110719</v>
      </c>
      <c r="L103" s="4">
        <f t="shared" si="58"/>
        <v>13720.730918767633</v>
      </c>
      <c r="M103" s="4">
        <f t="shared" si="59"/>
        <v>2073.9701303168886</v>
      </c>
      <c r="N103" s="11">
        <f t="shared" si="87"/>
        <v>1.2638302439348825E-2</v>
      </c>
      <c r="O103" s="11">
        <f t="shared" si="88"/>
        <v>2.0750419779824503E-2</v>
      </c>
      <c r="P103" s="11">
        <f t="shared" si="89"/>
        <v>1.507327439591033E-2</v>
      </c>
      <c r="Q103" s="4">
        <f t="shared" si="90"/>
        <v>6639.2632338146204</v>
      </c>
      <c r="R103" s="4">
        <f t="shared" si="91"/>
        <v>14579.43324418765</v>
      </c>
      <c r="S103" s="4">
        <f t="shared" si="92"/>
        <v>4394.3322275151813</v>
      </c>
      <c r="T103" s="4">
        <f t="shared" si="93"/>
        <v>73.412180798751194</v>
      </c>
      <c r="U103" s="4">
        <f t="shared" si="94"/>
        <v>307.50500413822522</v>
      </c>
      <c r="V103" s="4">
        <f t="shared" si="95"/>
        <v>334.89363265596808</v>
      </c>
      <c r="W103" s="11">
        <f t="shared" si="96"/>
        <v>-1.219247815263802E-2</v>
      </c>
      <c r="X103" s="11">
        <f t="shared" si="97"/>
        <v>-1.3228699347321071E-2</v>
      </c>
      <c r="Y103" s="11">
        <f t="shared" si="98"/>
        <v>-1.2203590333800474E-2</v>
      </c>
      <c r="Z103" s="4">
        <f t="shared" si="113"/>
        <v>13473.48395607772</v>
      </c>
      <c r="AA103" s="4">
        <f t="shared" si="99"/>
        <v>46557.010508785665</v>
      </c>
      <c r="AB103" s="4">
        <f t="shared" si="100"/>
        <v>7147.4273157861298</v>
      </c>
      <c r="AC103" s="12">
        <f t="shared" si="101"/>
        <v>2.1386666153198592</v>
      </c>
      <c r="AD103" s="12">
        <f t="shared" si="102"/>
        <v>3.3917074622984567</v>
      </c>
      <c r="AE103" s="12">
        <f t="shared" si="103"/>
        <v>1.7233659665136434</v>
      </c>
      <c r="AF103" s="11">
        <f t="shared" si="104"/>
        <v>-2.9039671966837322E-3</v>
      </c>
      <c r="AG103" s="11">
        <f t="shared" si="105"/>
        <v>2.0567434751257441E-3</v>
      </c>
      <c r="AH103" s="11">
        <f t="shared" si="106"/>
        <v>8.257041531207765E-4</v>
      </c>
      <c r="AI103" s="1">
        <f t="shared" si="64"/>
        <v>155854.6127604561</v>
      </c>
      <c r="AJ103" s="1">
        <f t="shared" si="65"/>
        <v>75375.147651096806</v>
      </c>
      <c r="AK103" s="1">
        <f t="shared" si="66"/>
        <v>21339.438679578649</v>
      </c>
      <c r="AL103" s="16">
        <f t="shared" si="122"/>
        <v>27.001322281144773</v>
      </c>
      <c r="AM103" s="16">
        <f t="shared" si="122"/>
        <v>7.4822621718280713</v>
      </c>
      <c r="AN103" s="16">
        <f t="shared" si="122"/>
        <v>1.6654884481265722</v>
      </c>
      <c r="AO103" s="7">
        <f t="shared" si="121"/>
        <v>1.1395886271203696E-2</v>
      </c>
      <c r="AP103" s="7">
        <f t="shared" si="121"/>
        <v>1.754880849636424E-2</v>
      </c>
      <c r="AQ103" s="7">
        <f t="shared" si="121"/>
        <v>1.2702531082192188E-2</v>
      </c>
      <c r="AR103" s="1">
        <f t="shared" si="108"/>
        <v>90438.169273505089</v>
      </c>
      <c r="AS103" s="1">
        <f t="shared" si="109"/>
        <v>47412.019472808694</v>
      </c>
      <c r="AT103" s="1">
        <f t="shared" si="110"/>
        <v>13121.575924465016</v>
      </c>
      <c r="AU103" s="1">
        <f t="shared" si="70"/>
        <v>18087.63385470102</v>
      </c>
      <c r="AV103" s="1">
        <f t="shared" si="71"/>
        <v>9482.4038945617394</v>
      </c>
      <c r="AW103" s="1">
        <f t="shared" si="72"/>
        <v>2624.3151848930033</v>
      </c>
      <c r="AX103">
        <v>0.05</v>
      </c>
      <c r="AY103">
        <v>0.05</v>
      </c>
      <c r="AZ103">
        <v>0.05</v>
      </c>
      <c r="BA103">
        <f t="shared" si="114"/>
        <v>0.05</v>
      </c>
      <c r="BB103">
        <f t="shared" si="115"/>
        <v>2.5000000000000006E-4</v>
      </c>
      <c r="BC103">
        <f t="shared" si="115"/>
        <v>2.5000000000000006E-4</v>
      </c>
      <c r="BD103">
        <f t="shared" si="115"/>
        <v>2.5000000000000006E-4</v>
      </c>
      <c r="BE103">
        <f t="shared" si="116"/>
        <v>22.609542318376278</v>
      </c>
      <c r="BF103">
        <f t="shared" si="116"/>
        <v>11.853004868202175</v>
      </c>
      <c r="BG103">
        <f t="shared" si="116"/>
        <v>3.280393981116255</v>
      </c>
      <c r="BH103">
        <f t="shared" si="111"/>
        <v>0</v>
      </c>
      <c r="BI103">
        <f t="shared" si="119"/>
        <v>10.18364773740395</v>
      </c>
      <c r="BJ103">
        <f t="shared" si="119"/>
        <v>18.358460107015173</v>
      </c>
      <c r="BK103" s="7">
        <f t="shared" si="117"/>
        <v>1.6816004656787342E-2</v>
      </c>
      <c r="BL103" s="7"/>
      <c r="BM103" s="7"/>
      <c r="BN103" s="8">
        <f>MAX(BN$3*climate!$I213+BN$4*climate!$I213^2+BN$5*climate!$I213^6,-99)</f>
        <v>0.90961053451602325</v>
      </c>
      <c r="BO103" s="8">
        <f>MAX(BO$3*climate!$I213+BO$4*climate!$I213^2+BO$5*climate!$I213^6,-99)</f>
        <v>-1.156477894829294</v>
      </c>
      <c r="BP103" s="8">
        <f>MAX(BP$3*climate!$I213+BP$4*climate!$I213^2+BP$5*climate!$I213^6,-99)</f>
        <v>-2.4825060737271469</v>
      </c>
      <c r="BQ103" s="8"/>
      <c r="BR103" s="8"/>
      <c r="BS103" s="8"/>
      <c r="BT103" s="8"/>
      <c r="BU103" s="8"/>
      <c r="BV103" s="8"/>
      <c r="BW103" s="8">
        <f>MAX(BW$3*climate!$I213+BW$4*climate!$I213^2+BW$5*climate!$I213^6,-99)</f>
        <v>1.0829303904064376</v>
      </c>
      <c r="BX103" s="8">
        <f>MAX(BX$3*climate!$I213+BX$4*climate!$I213^2+BX$5*climate!$I213^6,-99)</f>
        <v>-0.47613069049281953</v>
      </c>
      <c r="BY103" s="8">
        <f>MAX(BY$3*climate!$I213+BY$4*climate!$I213^2+BY$5*climate!$I213^6,-99)</f>
        <v>-1.4663305477274868</v>
      </c>
    </row>
    <row r="104" spans="1:77">
      <c r="A104">
        <f t="shared" si="73"/>
        <v>2058</v>
      </c>
      <c r="B104" s="4">
        <f t="shared" si="78"/>
        <v>1266.3713844046349</v>
      </c>
      <c r="C104" s="4">
        <f t="shared" si="79"/>
        <v>3461.2632861109082</v>
      </c>
      <c r="D104" s="4">
        <f t="shared" si="80"/>
        <v>6350.0786521650707</v>
      </c>
      <c r="E104" s="11">
        <f t="shared" si="81"/>
        <v>8.3158523993724209E-4</v>
      </c>
      <c r="F104" s="11">
        <f t="shared" si="82"/>
        <v>1.6671450785562356E-3</v>
      </c>
      <c r="G104" s="11">
        <f t="shared" si="83"/>
        <v>3.6807716974160093E-3</v>
      </c>
      <c r="H104" s="4">
        <f t="shared" si="84"/>
        <v>91634.371699625626</v>
      </c>
      <c r="I104" s="4">
        <f t="shared" si="85"/>
        <v>48461.598971154694</v>
      </c>
      <c r="J104" s="4">
        <f t="shared" si="86"/>
        <v>13365.13953270572</v>
      </c>
      <c r="K104" s="4">
        <f t="shared" si="57"/>
        <v>72359.793365597987</v>
      </c>
      <c r="L104" s="4">
        <f t="shared" si="58"/>
        <v>14001.130502154425</v>
      </c>
      <c r="M104" s="4">
        <f t="shared" si="59"/>
        <v>2104.7203136844378</v>
      </c>
      <c r="N104" s="11">
        <f t="shared" si="87"/>
        <v>1.2384858735797533E-2</v>
      </c>
      <c r="O104" s="11">
        <f t="shared" si="88"/>
        <v>2.0436198701575981E-2</v>
      </c>
      <c r="P104" s="11">
        <f t="shared" si="89"/>
        <v>1.4826724318758977E-2</v>
      </c>
      <c r="Q104" s="4">
        <f t="shared" si="90"/>
        <v>6645.0592980911533</v>
      </c>
      <c r="R104" s="4">
        <f t="shared" si="91"/>
        <v>14705.047677873319</v>
      </c>
      <c r="S104" s="4">
        <f t="shared" si="92"/>
        <v>4421.2780775116325</v>
      </c>
      <c r="T104" s="4">
        <f t="shared" si="93"/>
        <v>72.517104388224908</v>
      </c>
      <c r="U104" s="4">
        <f t="shared" si="94"/>
        <v>303.43711289068392</v>
      </c>
      <c r="V104" s="4">
        <f t="shared" si="95"/>
        <v>330.80672795763638</v>
      </c>
      <c r="W104" s="11">
        <f t="shared" si="96"/>
        <v>-1.219247815263802E-2</v>
      </c>
      <c r="X104" s="11">
        <f t="shared" si="97"/>
        <v>-1.3228699347321071E-2</v>
      </c>
      <c r="Y104" s="11">
        <f t="shared" si="98"/>
        <v>-1.2203590333800474E-2</v>
      </c>
      <c r="Z104" s="4">
        <f t="shared" si="113"/>
        <v>13450.039867616943</v>
      </c>
      <c r="AA104" s="4">
        <f t="shared" si="99"/>
        <v>47073.332953678415</v>
      </c>
      <c r="AB104" s="4">
        <f t="shared" si="100"/>
        <v>7200.3309142263779</v>
      </c>
      <c r="AC104" s="12">
        <f t="shared" si="101"/>
        <v>2.1324559976243278</v>
      </c>
      <c r="AD104" s="12">
        <f t="shared" si="102"/>
        <v>3.3986833344910745</v>
      </c>
      <c r="AE104" s="12">
        <f t="shared" si="103"/>
        <v>1.7247889569495407</v>
      </c>
      <c r="AF104" s="11">
        <f t="shared" si="104"/>
        <v>-2.9039671966837322E-3</v>
      </c>
      <c r="AG104" s="11">
        <f t="shared" si="105"/>
        <v>2.0567434751257441E-3</v>
      </c>
      <c r="AH104" s="11">
        <f t="shared" si="106"/>
        <v>8.257041531207765E-4</v>
      </c>
      <c r="AI104" s="1">
        <f t="shared" si="64"/>
        <v>158356.78533911152</v>
      </c>
      <c r="AJ104" s="1">
        <f t="shared" si="65"/>
        <v>77320.036780548864</v>
      </c>
      <c r="AK104" s="1">
        <f t="shared" si="66"/>
        <v>21829.809996513788</v>
      </c>
      <c r="AL104" s="16">
        <f t="shared" si="122"/>
        <v>27.305949239053938</v>
      </c>
      <c r="AM104" s="16">
        <f t="shared" si="122"/>
        <v>7.6122539099413427</v>
      </c>
      <c r="AN104" s="16">
        <f t="shared" si="122"/>
        <v>1.6864328077181385</v>
      </c>
      <c r="AO104" s="7">
        <f t="shared" si="121"/>
        <v>1.128192740849166E-2</v>
      </c>
      <c r="AP104" s="7">
        <f t="shared" si="121"/>
        <v>1.7373320411400599E-2</v>
      </c>
      <c r="AQ104" s="7">
        <f t="shared" si="121"/>
        <v>1.2575505771370267E-2</v>
      </c>
      <c r="AR104" s="1">
        <f t="shared" si="108"/>
        <v>91634.371699625626</v>
      </c>
      <c r="AS104" s="1">
        <f t="shared" si="109"/>
        <v>48461.598971154694</v>
      </c>
      <c r="AT104" s="1">
        <f t="shared" si="110"/>
        <v>13365.13953270572</v>
      </c>
      <c r="AU104" s="1">
        <f t="shared" si="70"/>
        <v>18326.874339925125</v>
      </c>
      <c r="AV104" s="1">
        <f t="shared" si="71"/>
        <v>9692.3197942309398</v>
      </c>
      <c r="AW104" s="1">
        <f t="shared" si="72"/>
        <v>2673.0279065411441</v>
      </c>
      <c r="AX104">
        <v>0.05</v>
      </c>
      <c r="AY104">
        <v>0.05</v>
      </c>
      <c r="AZ104">
        <v>0.05</v>
      </c>
      <c r="BA104">
        <f t="shared" si="114"/>
        <v>0.05</v>
      </c>
      <c r="BB104">
        <f t="shared" si="115"/>
        <v>2.5000000000000006E-4</v>
      </c>
      <c r="BC104">
        <f t="shared" si="115"/>
        <v>2.5000000000000006E-4</v>
      </c>
      <c r="BD104">
        <f t="shared" si="115"/>
        <v>2.5000000000000006E-4</v>
      </c>
      <c r="BE104">
        <f t="shared" si="116"/>
        <v>22.908592924906412</v>
      </c>
      <c r="BF104">
        <f t="shared" si="116"/>
        <v>12.115399742788677</v>
      </c>
      <c r="BG104">
        <f t="shared" si="116"/>
        <v>3.3412848831764306</v>
      </c>
      <c r="BH104">
        <f t="shared" si="111"/>
        <v>0</v>
      </c>
      <c r="BI104">
        <f t="shared" si="119"/>
        <v>10.294915598783367</v>
      </c>
      <c r="BJ104">
        <f t="shared" si="119"/>
        <v>18.561840687486942</v>
      </c>
      <c r="BK104" s="7">
        <f t="shared" si="117"/>
        <v>1.6488815230686793E-2</v>
      </c>
      <c r="BL104" s="7"/>
      <c r="BM104" s="7"/>
      <c r="BN104" s="8">
        <f>MAX(BN$3*climate!$I214+BN$4*climate!$I214^2+BN$5*climate!$I214^6,-99)</f>
        <v>0.706833968736019</v>
      </c>
      <c r="BO104" s="8">
        <f>MAX(BO$3*climate!$I214+BO$4*climate!$I214^2+BO$5*climate!$I214^6,-99)</f>
        <v>-1.3361831790773966</v>
      </c>
      <c r="BP104" s="8">
        <f>MAX(BP$3*climate!$I214+BP$4*climate!$I214^2+BP$5*climate!$I214^6,-99)</f>
        <v>-2.6420777155192958</v>
      </c>
      <c r="BQ104" s="8"/>
      <c r="BR104" s="8"/>
      <c r="BS104" s="8"/>
      <c r="BT104" s="8"/>
      <c r="BU104" s="8"/>
      <c r="BV104" s="8"/>
      <c r="BW104" s="8">
        <f>MAX(BW$3*climate!$I214+BW$4*climate!$I214^2+BW$5*climate!$I214^6,-99)</f>
        <v>0.97503881782793389</v>
      </c>
      <c r="BX104" s="8">
        <f>MAX(BX$3*climate!$I214+BX$4*climate!$I214^2+BX$5*climate!$I214^6,-99)</f>
        <v>-0.62548579707476626</v>
      </c>
      <c r="BY104" s="8">
        <f>MAX(BY$3*climate!$I214+BY$4*climate!$I214^2+BY$5*climate!$I214^6,-99)</f>
        <v>-1.6420210743662875</v>
      </c>
    </row>
    <row r="105" spans="1:77">
      <c r="A105">
        <f t="shared" si="73"/>
        <v>2059</v>
      </c>
      <c r="B105" s="4">
        <f t="shared" si="78"/>
        <v>1267.3718253686072</v>
      </c>
      <c r="C105" s="4">
        <f t="shared" si="79"/>
        <v>3466.7451927612838</v>
      </c>
      <c r="D105" s="4">
        <f t="shared" si="80"/>
        <v>6372.2831824553632</v>
      </c>
      <c r="E105" s="11">
        <f t="shared" si="81"/>
        <v>7.9000597794037992E-4</v>
      </c>
      <c r="F105" s="11">
        <f t="shared" si="82"/>
        <v>1.5837878246284238E-3</v>
      </c>
      <c r="G105" s="11">
        <f t="shared" si="83"/>
        <v>3.4967331125452085E-3</v>
      </c>
      <c r="H105" s="4">
        <f t="shared" si="84"/>
        <v>92819.356022402717</v>
      </c>
      <c r="I105" s="4">
        <f t="shared" si="85"/>
        <v>49515.13277501332</v>
      </c>
      <c r="J105" s="4">
        <f t="shared" si="86"/>
        <v>13607.445950495163</v>
      </c>
      <c r="K105" s="4">
        <f t="shared" si="57"/>
        <v>73237.667245290693</v>
      </c>
      <c r="L105" s="4">
        <f t="shared" si="58"/>
        <v>14282.887844887791</v>
      </c>
      <c r="M105" s="4">
        <f t="shared" si="59"/>
        <v>2135.4113684024869</v>
      </c>
      <c r="N105" s="11">
        <f t="shared" si="87"/>
        <v>1.2132067255322898E-2</v>
      </c>
      <c r="O105" s="11">
        <f t="shared" si="88"/>
        <v>2.0123899472975548E-2</v>
      </c>
      <c r="P105" s="11">
        <f t="shared" si="89"/>
        <v>1.4582010977184146E-2</v>
      </c>
      <c r="Q105" s="4">
        <f t="shared" si="90"/>
        <v>6648.9234700656825</v>
      </c>
      <c r="R105" s="4">
        <f t="shared" si="91"/>
        <v>14825.971311810681</v>
      </c>
      <c r="S105" s="4">
        <f t="shared" si="92"/>
        <v>4446.5010061075727</v>
      </c>
      <c r="T105" s="4">
        <f t="shared" si="93"/>
        <v>71.632941177278909</v>
      </c>
      <c r="U105" s="4">
        <f t="shared" si="94"/>
        <v>299.42303455343392</v>
      </c>
      <c r="V105" s="4">
        <f t="shared" si="95"/>
        <v>326.76969816997644</v>
      </c>
      <c r="W105" s="11">
        <f t="shared" si="96"/>
        <v>-1.219247815263802E-2</v>
      </c>
      <c r="X105" s="11">
        <f t="shared" si="97"/>
        <v>-1.3228699347321071E-2</v>
      </c>
      <c r="Y105" s="11">
        <f t="shared" si="98"/>
        <v>-1.2203590333800474E-2</v>
      </c>
      <c r="Z105" s="4">
        <f t="shared" si="113"/>
        <v>13422.68915450034</v>
      </c>
      <c r="AA105" s="4">
        <f t="shared" si="99"/>
        <v>47576.562391178508</v>
      </c>
      <c r="AB105" s="4">
        <f t="shared" si="100"/>
        <v>7250.4648232301261</v>
      </c>
      <c r="AC105" s="12">
        <f t="shared" si="101"/>
        <v>2.1262634153588551</v>
      </c>
      <c r="AD105" s="12">
        <f t="shared" si="102"/>
        <v>3.4056735542633074</v>
      </c>
      <c r="AE105" s="12">
        <f t="shared" si="103"/>
        <v>1.7262131223545507</v>
      </c>
      <c r="AF105" s="11">
        <f t="shared" si="104"/>
        <v>-2.9039671966837322E-3</v>
      </c>
      <c r="AG105" s="11">
        <f t="shared" si="105"/>
        <v>2.0567434751257441E-3</v>
      </c>
      <c r="AH105" s="11">
        <f t="shared" si="106"/>
        <v>8.257041531207765E-4</v>
      </c>
      <c r="AI105" s="1">
        <f t="shared" si="64"/>
        <v>160847.98114512549</v>
      </c>
      <c r="AJ105" s="1">
        <f t="shared" si="65"/>
        <v>79280.352896724915</v>
      </c>
      <c r="AK105" s="1">
        <f t="shared" si="66"/>
        <v>22319.856903403554</v>
      </c>
      <c r="AL105" s="16">
        <f t="shared" si="122"/>
        <v>27.610932338817552</v>
      </c>
      <c r="AM105" s="16">
        <f t="shared" si="122"/>
        <v>7.7431815349093869</v>
      </c>
      <c r="AN105" s="16">
        <f t="shared" si="122"/>
        <v>1.7074284757695612</v>
      </c>
      <c r="AO105" s="7">
        <f t="shared" si="121"/>
        <v>1.1169108134406743E-2</v>
      </c>
      <c r="AP105" s="7">
        <f t="shared" si="121"/>
        <v>1.7199587207286593E-2</v>
      </c>
      <c r="AQ105" s="7">
        <f t="shared" si="121"/>
        <v>1.2449750713656563E-2</v>
      </c>
      <c r="AR105" s="1">
        <f t="shared" si="108"/>
        <v>92819.356022402717</v>
      </c>
      <c r="AS105" s="1">
        <f t="shared" si="109"/>
        <v>49515.13277501332</v>
      </c>
      <c r="AT105" s="1">
        <f t="shared" si="110"/>
        <v>13607.445950495163</v>
      </c>
      <c r="AU105" s="1">
        <f t="shared" si="70"/>
        <v>18563.871204480543</v>
      </c>
      <c r="AV105" s="1">
        <f t="shared" si="71"/>
        <v>9903.0265550026652</v>
      </c>
      <c r="AW105" s="1">
        <f t="shared" si="72"/>
        <v>2721.4891900990328</v>
      </c>
      <c r="AX105">
        <v>0.05</v>
      </c>
      <c r="AY105">
        <v>0.05</v>
      </c>
      <c r="AZ105">
        <v>0.05</v>
      </c>
      <c r="BA105">
        <f t="shared" si="114"/>
        <v>5.000000000000001E-2</v>
      </c>
      <c r="BB105">
        <f t="shared" si="115"/>
        <v>2.5000000000000006E-4</v>
      </c>
      <c r="BC105">
        <f t="shared" si="115"/>
        <v>2.5000000000000006E-4</v>
      </c>
      <c r="BD105">
        <f t="shared" si="115"/>
        <v>2.5000000000000006E-4</v>
      </c>
      <c r="BE105">
        <f t="shared" si="116"/>
        <v>23.204839005600686</v>
      </c>
      <c r="BF105">
        <f t="shared" si="116"/>
        <v>12.378783193753334</v>
      </c>
      <c r="BG105">
        <f t="shared" si="116"/>
        <v>3.4018614876237914</v>
      </c>
      <c r="BH105">
        <f t="shared" si="111"/>
        <v>0</v>
      </c>
      <c r="BI105">
        <f t="shared" si="119"/>
        <v>10.407463315213011</v>
      </c>
      <c r="BJ105">
        <f t="shared" si="119"/>
        <v>18.76768770313538</v>
      </c>
      <c r="BK105" s="7">
        <f t="shared" si="117"/>
        <v>1.6165819086905175E-2</v>
      </c>
      <c r="BL105" s="7"/>
      <c r="BM105" s="7"/>
      <c r="BN105" s="8">
        <f>MAX(BN$3*climate!$I215+BN$4*climate!$I215^2+BN$5*climate!$I215^6,-99)</f>
        <v>0.49605435261373287</v>
      </c>
      <c r="BO105" s="8">
        <f>MAX(BO$3*climate!$I215+BO$4*climate!$I215^2+BO$5*climate!$I215^6,-99)</f>
        <v>-1.5219402736466332</v>
      </c>
      <c r="BP105" s="8">
        <f>MAX(BP$3*climate!$I215+BP$4*climate!$I215^2+BP$5*climate!$I215^6,-99)</f>
        <v>-2.8062513022309945</v>
      </c>
      <c r="BQ105" s="8"/>
      <c r="BR105" s="8"/>
      <c r="BS105" s="8"/>
      <c r="BT105" s="8"/>
      <c r="BU105" s="8"/>
      <c r="BV105" s="8"/>
      <c r="BW105" s="8">
        <f>MAX(BW$3*climate!$I215+BW$4*climate!$I215^2+BW$5*climate!$I215^6,-99)</f>
        <v>0.85045335770273045</v>
      </c>
      <c r="BX105" s="8">
        <f>MAX(BX$3*climate!$I215+BX$4*climate!$I215^2+BX$5*climate!$I215^6,-99)</f>
        <v>-0.79140547042255638</v>
      </c>
      <c r="BY105" s="8">
        <f>MAX(BY$3*climate!$I215+BY$4*climate!$I215^2+BY$5*climate!$I215^6,-99)</f>
        <v>-1.834194137448613</v>
      </c>
    </row>
    <row r="106" spans="1:77">
      <c r="A106">
        <f t="shared" si="73"/>
        <v>2060</v>
      </c>
      <c r="B106" s="4">
        <f t="shared" si="78"/>
        <v>1268.322995121006</v>
      </c>
      <c r="C106" s="4">
        <f t="shared" si="79"/>
        <v>3471.9612521472991</v>
      </c>
      <c r="D106" s="4">
        <f t="shared" si="80"/>
        <v>6393.4512473816394</v>
      </c>
      <c r="E106" s="11">
        <f t="shared" si="81"/>
        <v>7.5050567904336087E-4</v>
      </c>
      <c r="F106" s="11">
        <f t="shared" si="82"/>
        <v>1.5045984333970025E-3</v>
      </c>
      <c r="G106" s="11">
        <f t="shared" si="83"/>
        <v>3.3218964569179479E-3</v>
      </c>
      <c r="H106" s="4">
        <f t="shared" si="84"/>
        <v>93992.536562541587</v>
      </c>
      <c r="I106" s="4">
        <f t="shared" si="85"/>
        <v>50572.18019446751</v>
      </c>
      <c r="J106" s="4">
        <f t="shared" si="86"/>
        <v>13848.416245293593</v>
      </c>
      <c r="K106" s="4">
        <f t="shared" si="57"/>
        <v>74107.728807340682</v>
      </c>
      <c r="L106" s="4">
        <f t="shared" si="58"/>
        <v>14565.882658739411</v>
      </c>
      <c r="M106" s="4">
        <f t="shared" si="59"/>
        <v>2166.0314139354773</v>
      </c>
      <c r="N106" s="11">
        <f t="shared" si="87"/>
        <v>1.1879973718113446E-2</v>
      </c>
      <c r="O106" s="11">
        <f t="shared" si="88"/>
        <v>1.9813557098882439E-2</v>
      </c>
      <c r="P106" s="11">
        <f t="shared" si="89"/>
        <v>1.4339178851472179E-2</v>
      </c>
      <c r="Q106" s="4">
        <f t="shared" si="90"/>
        <v>6650.8703525182627</v>
      </c>
      <c r="R106" s="4">
        <f t="shared" si="91"/>
        <v>14942.16039995923</v>
      </c>
      <c r="S106" s="4">
        <f t="shared" si="92"/>
        <v>4470.0185873560149</v>
      </c>
      <c r="T106" s="4">
        <f t="shared" si="93"/>
        <v>70.759558106965727</v>
      </c>
      <c r="U106" s="4">
        <f t="shared" si="94"/>
        <v>295.46205725166402</v>
      </c>
      <c r="V106" s="4">
        <f t="shared" si="95"/>
        <v>322.78193464001043</v>
      </c>
      <c r="W106" s="11">
        <f t="shared" si="96"/>
        <v>-1.219247815263802E-2</v>
      </c>
      <c r="X106" s="11">
        <f t="shared" si="97"/>
        <v>-1.3228699347321071E-2</v>
      </c>
      <c r="Y106" s="11">
        <f t="shared" si="98"/>
        <v>-1.2203590333800474E-2</v>
      </c>
      <c r="Z106" s="4">
        <f t="shared" si="113"/>
        <v>13391.492873901921</v>
      </c>
      <c r="AA106" s="4">
        <f t="shared" si="99"/>
        <v>48066.45494676345</v>
      </c>
      <c r="AB106" s="4">
        <f t="shared" si="100"/>
        <v>7297.8488586757248</v>
      </c>
      <c r="AC106" s="12">
        <f t="shared" si="101"/>
        <v>2.1200888161491442</v>
      </c>
      <c r="AD106" s="12">
        <f t="shared" si="102"/>
        <v>3.4126781511244468</v>
      </c>
      <c r="AE106" s="12">
        <f t="shared" si="103"/>
        <v>1.7276384636988504</v>
      </c>
      <c r="AF106" s="11">
        <f t="shared" si="104"/>
        <v>-2.9039671966837322E-3</v>
      </c>
      <c r="AG106" s="11">
        <f t="shared" si="105"/>
        <v>2.0567434751257441E-3</v>
      </c>
      <c r="AH106" s="11">
        <f t="shared" si="106"/>
        <v>8.257041531207765E-4</v>
      </c>
      <c r="AI106" s="1">
        <f t="shared" si="64"/>
        <v>163327.05423509347</v>
      </c>
      <c r="AJ106" s="1">
        <f t="shared" si="65"/>
        <v>81255.344162055088</v>
      </c>
      <c r="AK106" s="1">
        <f t="shared" si="66"/>
        <v>22809.360403162231</v>
      </c>
      <c r="AL106" s="16">
        <f t="shared" si="122"/>
        <v>27.916237932911752</v>
      </c>
      <c r="AM106" s="16">
        <f t="shared" si="122"/>
        <v>7.8750292657201975</v>
      </c>
      <c r="AN106" s="16">
        <f t="shared" si="122"/>
        <v>1.7284729640654435</v>
      </c>
      <c r="AO106" s="7">
        <f t="shared" ref="AO106:AQ121" si="123">AO$5*AO105</f>
        <v>1.1057417053062676E-2</v>
      </c>
      <c r="AP106" s="7">
        <f t="shared" si="123"/>
        <v>1.7027591335213726E-2</v>
      </c>
      <c r="AQ106" s="7">
        <f t="shared" si="123"/>
        <v>1.2325253206519997E-2</v>
      </c>
      <c r="AR106" s="1">
        <f t="shared" si="108"/>
        <v>93992.536562541587</v>
      </c>
      <c r="AS106" s="1">
        <f t="shared" si="109"/>
        <v>50572.18019446751</v>
      </c>
      <c r="AT106" s="1">
        <f t="shared" si="110"/>
        <v>13848.416245293593</v>
      </c>
      <c r="AU106" s="1">
        <f t="shared" si="70"/>
        <v>18798.507312508318</v>
      </c>
      <c r="AV106" s="1">
        <f t="shared" si="71"/>
        <v>10114.436038893502</v>
      </c>
      <c r="AW106" s="1">
        <f t="shared" si="72"/>
        <v>2769.6832490587185</v>
      </c>
      <c r="AX106">
        <v>0.05</v>
      </c>
      <c r="AY106">
        <v>0.05</v>
      </c>
      <c r="AZ106">
        <v>0.05</v>
      </c>
      <c r="BA106">
        <f t="shared" si="114"/>
        <v>4.9999999999999996E-2</v>
      </c>
      <c r="BB106">
        <f t="shared" si="115"/>
        <v>2.5000000000000006E-4</v>
      </c>
      <c r="BC106">
        <f t="shared" si="115"/>
        <v>2.5000000000000006E-4</v>
      </c>
      <c r="BD106">
        <f t="shared" si="115"/>
        <v>2.5000000000000006E-4</v>
      </c>
      <c r="BE106">
        <f t="shared" si="116"/>
        <v>23.498134140635404</v>
      </c>
      <c r="BF106">
        <f t="shared" si="116"/>
        <v>12.64304504861688</v>
      </c>
      <c r="BG106">
        <f t="shared" si="116"/>
        <v>3.4621040613233989</v>
      </c>
      <c r="BH106">
        <f t="shared" si="111"/>
        <v>0</v>
      </c>
      <c r="BI106">
        <f t="shared" si="119"/>
        <v>10.521304358825571</v>
      </c>
      <c r="BJ106">
        <f t="shared" si="119"/>
        <v>18.976025008836018</v>
      </c>
      <c r="BK106" s="7">
        <f t="shared" si="117"/>
        <v>1.5846912880658648E-2</v>
      </c>
      <c r="BL106" s="7"/>
      <c r="BM106" s="7"/>
      <c r="BN106" s="8">
        <f>MAX(BN$3*climate!$I216+BN$4*climate!$I216^2+BN$5*climate!$I216^6,-99)</f>
        <v>0.27724792018730327</v>
      </c>
      <c r="BO106" s="8">
        <f>MAX(BO$3*climate!$I216+BO$4*climate!$I216^2+BO$5*climate!$I216^6,-99)</f>
        <v>-1.7137565678260618</v>
      </c>
      <c r="BP106" s="8">
        <f>MAX(BP$3*climate!$I216+BP$4*climate!$I216^2+BP$5*climate!$I216^6,-99)</f>
        <v>-2.975023254691922</v>
      </c>
      <c r="BQ106" s="8"/>
      <c r="BR106" s="8"/>
      <c r="BS106" s="8"/>
      <c r="BT106" s="8"/>
      <c r="BU106" s="8"/>
      <c r="BV106" s="8"/>
      <c r="BW106" s="8">
        <f>MAX(BW$3*climate!$I216+BW$4*climate!$I216^2+BW$5*climate!$I216^6,-99)</f>
        <v>0.70780226301134475</v>
      </c>
      <c r="BX106" s="8">
        <f>MAX(BX$3*climate!$I216+BX$4*climate!$I216^2+BX$5*climate!$I216^6,-99)</f>
        <v>-0.97516018911807456</v>
      </c>
      <c r="BY106" s="8">
        <f>MAX(BY$3*climate!$I216+BY$4*climate!$I216^2+BY$5*climate!$I216^6,-99)</f>
        <v>-2.0440559055640679</v>
      </c>
    </row>
    <row r="107" spans="1:77">
      <c r="A107">
        <f t="shared" si="73"/>
        <v>2061</v>
      </c>
      <c r="B107" s="4">
        <f t="shared" si="78"/>
        <v>1269.2272845511707</v>
      </c>
      <c r="C107" s="4">
        <f t="shared" si="79"/>
        <v>3476.9239642350558</v>
      </c>
      <c r="D107" s="4">
        <f t="shared" si="80"/>
        <v>6413.627711275486</v>
      </c>
      <c r="E107" s="11">
        <f t="shared" si="81"/>
        <v>7.1298039509119283E-4</v>
      </c>
      <c r="F107" s="11">
        <f t="shared" si="82"/>
        <v>1.4293685117271523E-3</v>
      </c>
      <c r="G107" s="11">
        <f t="shared" si="83"/>
        <v>3.1558016340720503E-3</v>
      </c>
      <c r="H107" s="4">
        <f t="shared" si="84"/>
        <v>95153.334760269034</v>
      </c>
      <c r="I107" s="4">
        <f t="shared" si="85"/>
        <v>51632.29727786273</v>
      </c>
      <c r="J107" s="4">
        <f t="shared" si="86"/>
        <v>14087.973935254964</v>
      </c>
      <c r="K107" s="4">
        <f t="shared" si="57"/>
        <v>74969.499882692442</v>
      </c>
      <c r="L107" s="4">
        <f t="shared" si="58"/>
        <v>14849.993214971597</v>
      </c>
      <c r="M107" s="4">
        <f t="shared" si="59"/>
        <v>2196.5687079852773</v>
      </c>
      <c r="N107" s="11">
        <f t="shared" si="87"/>
        <v>1.162862618003202E-2</v>
      </c>
      <c r="O107" s="11">
        <f t="shared" si="88"/>
        <v>1.9505206988724488E-2</v>
      </c>
      <c r="P107" s="11">
        <f t="shared" si="89"/>
        <v>1.4098269237156069E-2</v>
      </c>
      <c r="Q107" s="4">
        <f t="shared" si="90"/>
        <v>6650.9158680741821</v>
      </c>
      <c r="R107" s="4">
        <f t="shared" si="91"/>
        <v>15053.57587573928</v>
      </c>
      <c r="S107" s="4">
        <f t="shared" si="92"/>
        <v>4491.8495650184805</v>
      </c>
      <c r="T107" s="4">
        <f t="shared" si="93"/>
        <v>69.896823740656231</v>
      </c>
      <c r="U107" s="4">
        <f t="shared" si="94"/>
        <v>291.55347852774077</v>
      </c>
      <c r="V107" s="4">
        <f t="shared" si="95"/>
        <v>318.84283614251217</v>
      </c>
      <c r="W107" s="11">
        <f t="shared" si="96"/>
        <v>-1.219247815263802E-2</v>
      </c>
      <c r="X107" s="11">
        <f t="shared" si="97"/>
        <v>-1.3228699347321071E-2</v>
      </c>
      <c r="Y107" s="11">
        <f t="shared" si="98"/>
        <v>-1.2203590333800474E-2</v>
      </c>
      <c r="Z107" s="4">
        <f t="shared" si="113"/>
        <v>13356.514216415708</v>
      </c>
      <c r="AA107" s="4">
        <f t="shared" si="99"/>
        <v>48542.780233782847</v>
      </c>
      <c r="AB107" s="4">
        <f t="shared" si="100"/>
        <v>7342.5049776742617</v>
      </c>
      <c r="AC107" s="12">
        <f t="shared" si="101"/>
        <v>2.1139321477729909</v>
      </c>
      <c r="AD107" s="12">
        <f t="shared" si="102"/>
        <v>3.4196971546444761</v>
      </c>
      <c r="AE107" s="12">
        <f t="shared" si="103"/>
        <v>1.7290649819534178</v>
      </c>
      <c r="AF107" s="11">
        <f t="shared" si="104"/>
        <v>-2.9039671966837322E-3</v>
      </c>
      <c r="AG107" s="11">
        <f t="shared" si="105"/>
        <v>2.0567434751257441E-3</v>
      </c>
      <c r="AH107" s="11">
        <f t="shared" si="106"/>
        <v>8.257041531207765E-4</v>
      </c>
      <c r="AI107" s="1">
        <f t="shared" si="64"/>
        <v>165792.85612409245</v>
      </c>
      <c r="AJ107" s="1">
        <f t="shared" si="65"/>
        <v>83244.245784743078</v>
      </c>
      <c r="AK107" s="1">
        <f t="shared" si="66"/>
        <v>23298.107611904728</v>
      </c>
      <c r="AL107" s="16">
        <f t="shared" si="122"/>
        <v>28.22183260343472</v>
      </c>
      <c r="AM107" s="16">
        <f t="shared" si="122"/>
        <v>8.0077811180088343</v>
      </c>
      <c r="AN107" s="16">
        <f t="shared" si="122"/>
        <v>1.7495637923387468</v>
      </c>
      <c r="AO107" s="7">
        <f t="shared" si="123"/>
        <v>1.0946842882532049E-2</v>
      </c>
      <c r="AP107" s="7">
        <f t="shared" si="123"/>
        <v>1.6857315421861589E-2</v>
      </c>
      <c r="AQ107" s="7">
        <f t="shared" si="123"/>
        <v>1.2202000674454797E-2</v>
      </c>
      <c r="AR107" s="1">
        <f t="shared" si="108"/>
        <v>95153.334760269034</v>
      </c>
      <c r="AS107" s="1">
        <f t="shared" si="109"/>
        <v>51632.29727786273</v>
      </c>
      <c r="AT107" s="1">
        <f t="shared" si="110"/>
        <v>14087.973935254964</v>
      </c>
      <c r="AU107" s="1">
        <f t="shared" si="70"/>
        <v>19030.666952053809</v>
      </c>
      <c r="AV107" s="1">
        <f t="shared" si="71"/>
        <v>10326.459455572547</v>
      </c>
      <c r="AW107" s="1">
        <f t="shared" si="72"/>
        <v>2817.5947870509931</v>
      </c>
      <c r="AX107">
        <v>0.05</v>
      </c>
      <c r="AY107">
        <v>0.05</v>
      </c>
      <c r="AZ107">
        <v>0.05</v>
      </c>
      <c r="BA107">
        <f t="shared" si="114"/>
        <v>0.05</v>
      </c>
      <c r="BB107">
        <f t="shared" si="115"/>
        <v>2.5000000000000006E-4</v>
      </c>
      <c r="BC107">
        <f t="shared" si="115"/>
        <v>2.5000000000000006E-4</v>
      </c>
      <c r="BD107">
        <f t="shared" si="115"/>
        <v>2.5000000000000006E-4</v>
      </c>
      <c r="BE107">
        <f t="shared" si="116"/>
        <v>23.788333690067265</v>
      </c>
      <c r="BF107">
        <f t="shared" si="116"/>
        <v>12.908074319465685</v>
      </c>
      <c r="BG107">
        <f t="shared" si="116"/>
        <v>3.5219934838137417</v>
      </c>
      <c r="BH107">
        <f t="shared" si="111"/>
        <v>0</v>
      </c>
      <c r="BI107">
        <f t="shared" si="119"/>
        <v>10.63645243004227</v>
      </c>
      <c r="BJ107">
        <f t="shared" si="119"/>
        <v>19.186876928365848</v>
      </c>
      <c r="BK107" s="7">
        <f t="shared" si="117"/>
        <v>1.5532001194927814E-2</v>
      </c>
      <c r="BL107" s="7"/>
      <c r="BM107" s="7"/>
      <c r="BN107" s="8">
        <f>MAX(BN$3*climate!$I217+BN$4*climate!$I217^2+BN$5*climate!$I217^6,-99)</f>
        <v>5.0400338402603495E-2</v>
      </c>
      <c r="BO107" s="8">
        <f>MAX(BO$3*climate!$I217+BO$4*climate!$I217^2+BO$5*climate!$I217^6,-99)</f>
        <v>-1.9116324514822676</v>
      </c>
      <c r="BP107" s="8">
        <f>MAX(BP$3*climate!$I217+BP$4*climate!$I217^2+BP$5*climate!$I217^6,-99)</f>
        <v>-3.1483847873504507</v>
      </c>
      <c r="BQ107" s="8"/>
      <c r="BR107" s="8"/>
      <c r="BS107" s="8"/>
      <c r="BT107" s="8"/>
      <c r="BU107" s="8"/>
      <c r="BV107" s="8"/>
      <c r="BW107" s="8">
        <f>MAX(BW$3*climate!$I217+BW$4*climate!$I217^2+BW$5*climate!$I217^6,-99)</f>
        <v>0.54564643441694649</v>
      </c>
      <c r="BX107" s="8">
        <f>MAX(BX$3*climate!$I217+BX$4*climate!$I217^2+BX$5*climate!$I217^6,-99)</f>
        <v>-1.1780820166042227</v>
      </c>
      <c r="BY107" s="8">
        <f>MAX(BY$3*climate!$I217+BY$4*climate!$I217^2+BY$5*climate!$I217^6,-99)</f>
        <v>-2.2728704695023798</v>
      </c>
    </row>
    <row r="108" spans="1:77">
      <c r="A108">
        <f t="shared" si="73"/>
        <v>2062</v>
      </c>
      <c r="B108" s="4">
        <f t="shared" si="78"/>
        <v>1270.0869720134303</v>
      </c>
      <c r="C108" s="4">
        <f t="shared" si="79"/>
        <v>3481.6452795855957</v>
      </c>
      <c r="D108" s="4">
        <f t="shared" si="80"/>
        <v>6432.8558412464799</v>
      </c>
      <c r="E108" s="11">
        <f t="shared" si="81"/>
        <v>6.7733137533663318E-4</v>
      </c>
      <c r="F108" s="11">
        <f t="shared" si="82"/>
        <v>1.3579000861407946E-3</v>
      </c>
      <c r="G108" s="11">
        <f t="shared" si="83"/>
        <v>2.9980115523684475E-3</v>
      </c>
      <c r="H108" s="4">
        <f t="shared" si="84"/>
        <v>96301.180176624475</v>
      </c>
      <c r="I108" s="4">
        <f t="shared" si="85"/>
        <v>52695.037375596432</v>
      </c>
      <c r="J108" s="4">
        <f t="shared" si="86"/>
        <v>14326.04495323771</v>
      </c>
      <c r="K108" s="4">
        <f t="shared" si="57"/>
        <v>75822.508457008371</v>
      </c>
      <c r="L108" s="4">
        <f t="shared" si="58"/>
        <v>15135.096525935714</v>
      </c>
      <c r="M108" s="4">
        <f t="shared" si="59"/>
        <v>2227.01165808525</v>
      </c>
      <c r="N108" s="11">
        <f t="shared" si="87"/>
        <v>1.1378074759077483E-2</v>
      </c>
      <c r="O108" s="11">
        <f t="shared" si="88"/>
        <v>1.9198884931252325E-2</v>
      </c>
      <c r="P108" s="11">
        <f t="shared" si="89"/>
        <v>1.3859320671054887E-2</v>
      </c>
      <c r="Q108" s="4">
        <f t="shared" si="90"/>
        <v>6649.0772587548845</v>
      </c>
      <c r="R108" s="4">
        <f t="shared" si="91"/>
        <v>15160.183364722618</v>
      </c>
      <c r="S108" s="4">
        <f t="shared" si="92"/>
        <v>4512.0137708199263</v>
      </c>
      <c r="T108" s="4">
        <f t="shared" si="93"/>
        <v>69.044608244259493</v>
      </c>
      <c r="U108" s="4">
        <f t="shared" si="94"/>
        <v>287.69660521663167</v>
      </c>
      <c r="V108" s="4">
        <f t="shared" si="95"/>
        <v>314.95180878936191</v>
      </c>
      <c r="W108" s="11">
        <f t="shared" si="96"/>
        <v>-1.219247815263802E-2</v>
      </c>
      <c r="X108" s="11">
        <f t="shared" si="97"/>
        <v>-1.3228699347321071E-2</v>
      </c>
      <c r="Y108" s="11">
        <f t="shared" si="98"/>
        <v>-1.2203590333800474E-2</v>
      </c>
      <c r="Z108" s="4">
        <f t="shared" si="113"/>
        <v>13317.818477786333</v>
      </c>
      <c r="AA108" s="4">
        <f t="shared" si="99"/>
        <v>49005.321558866752</v>
      </c>
      <c r="AB108" s="4">
        <f t="shared" si="100"/>
        <v>7384.4571441790586</v>
      </c>
      <c r="AC108" s="12">
        <f t="shared" si="101"/>
        <v>2.1077933581598431</v>
      </c>
      <c r="AD108" s="12">
        <f t="shared" si="102"/>
        <v>3.426730594454197</v>
      </c>
      <c r="AE108" s="12">
        <f t="shared" si="103"/>
        <v>1.7304926780900325</v>
      </c>
      <c r="AF108" s="11">
        <f t="shared" si="104"/>
        <v>-2.9039671966837322E-3</v>
      </c>
      <c r="AG108" s="11">
        <f t="shared" si="105"/>
        <v>2.0567434751257441E-3</v>
      </c>
      <c r="AH108" s="11">
        <f t="shared" si="106"/>
        <v>8.257041531207765E-4</v>
      </c>
      <c r="AI108" s="1">
        <f t="shared" si="64"/>
        <v>168244.23746373702</v>
      </c>
      <c r="AJ108" s="1">
        <f t="shared" si="65"/>
        <v>85246.280661841316</v>
      </c>
      <c r="AK108" s="1">
        <f t="shared" si="66"/>
        <v>23785.891637765249</v>
      </c>
      <c r="AL108" s="16">
        <f t="shared" si="122"/>
        <v>28.527683171127968</v>
      </c>
      <c r="AM108" s="16">
        <f t="shared" si="122"/>
        <v>8.1414209132229818</v>
      </c>
      <c r="AN108" s="16">
        <f t="shared" si="122"/>
        <v>1.7706984891271249</v>
      </c>
      <c r="AO108" s="7">
        <f t="shared" si="123"/>
        <v>1.0837374453706729E-2</v>
      </c>
      <c r="AP108" s="7">
        <f t="shared" si="123"/>
        <v>1.6688742267642973E-2</v>
      </c>
      <c r="AQ108" s="7">
        <f t="shared" si="123"/>
        <v>1.2079980667710249E-2</v>
      </c>
      <c r="AR108" s="1">
        <f t="shared" si="108"/>
        <v>96301.180176624475</v>
      </c>
      <c r="AS108" s="1">
        <f t="shared" si="109"/>
        <v>52695.037375596432</v>
      </c>
      <c r="AT108" s="1">
        <f t="shared" si="110"/>
        <v>14326.04495323771</v>
      </c>
      <c r="AU108" s="1">
        <f t="shared" si="70"/>
        <v>19260.236035324895</v>
      </c>
      <c r="AV108" s="1">
        <f t="shared" si="71"/>
        <v>10539.007475119288</v>
      </c>
      <c r="AW108" s="1">
        <f t="shared" si="72"/>
        <v>2865.2089906475421</v>
      </c>
      <c r="AX108">
        <v>0.05</v>
      </c>
      <c r="AY108">
        <v>0.05</v>
      </c>
      <c r="AZ108">
        <v>0.05</v>
      </c>
      <c r="BA108">
        <f t="shared" si="114"/>
        <v>4.9999999999999996E-2</v>
      </c>
      <c r="BB108">
        <f t="shared" si="115"/>
        <v>2.5000000000000006E-4</v>
      </c>
      <c r="BC108">
        <f t="shared" si="115"/>
        <v>2.5000000000000006E-4</v>
      </c>
      <c r="BD108">
        <f t="shared" si="115"/>
        <v>2.5000000000000006E-4</v>
      </c>
      <c r="BE108">
        <f t="shared" si="116"/>
        <v>24.075295044156125</v>
      </c>
      <c r="BF108">
        <f t="shared" si="116"/>
        <v>13.173759343899111</v>
      </c>
      <c r="BG108">
        <f t="shared" si="116"/>
        <v>3.5815112383094281</v>
      </c>
      <c r="BH108">
        <f t="shared" si="111"/>
        <v>0</v>
      </c>
      <c r="BI108">
        <f t="shared" si="119"/>
        <v>10.752921458192551</v>
      </c>
      <c r="BJ108">
        <f t="shared" si="119"/>
        <v>19.400268257403994</v>
      </c>
      <c r="BK108" s="7">
        <f t="shared" si="117"/>
        <v>1.5220996118387342E-2</v>
      </c>
      <c r="BL108" s="7"/>
      <c r="BM108" s="7"/>
      <c r="BN108" s="8">
        <f>MAX(BN$3*climate!$I218+BN$4*climate!$I218^2+BN$5*climate!$I218^6,-99)</f>
        <v>-0.18449329385458313</v>
      </c>
      <c r="BO108" s="8">
        <f>MAX(BO$3*climate!$I218+BO$4*climate!$I218^2+BO$5*climate!$I218^6,-99)</f>
        <v>-2.1155613332620096</v>
      </c>
      <c r="BP108" s="8">
        <f>MAX(BP$3*climate!$I218+BP$4*climate!$I218^2+BP$5*climate!$I218^6,-99)</f>
        <v>-3.3263219373011843</v>
      </c>
      <c r="BQ108" s="8"/>
      <c r="BR108" s="8"/>
      <c r="BS108" s="8"/>
      <c r="BT108" s="8"/>
      <c r="BU108" s="8"/>
      <c r="BV108" s="8"/>
      <c r="BW108" s="8">
        <f>MAX(BW$3*climate!$I218+BW$4*climate!$I218^2+BW$5*climate!$I218^6,-99)</f>
        <v>0.36247922386550924</v>
      </c>
      <c r="BX108" s="8">
        <f>MAX(BX$3*climate!$I218+BX$4*climate!$I218^2+BX$5*climate!$I218^6,-99)</f>
        <v>-1.4015647992523876</v>
      </c>
      <c r="BY108" s="8">
        <f>MAX(BY$3*climate!$I218+BY$4*climate!$I218^2+BY$5*climate!$I218^6,-99)</f>
        <v>-2.5219600413812584</v>
      </c>
    </row>
    <row r="109" spans="1:77">
      <c r="A109">
        <f t="shared" si="73"/>
        <v>2063</v>
      </c>
      <c r="B109" s="4">
        <f t="shared" si="78"/>
        <v>1270.9042282812038</v>
      </c>
      <c r="C109" s="4">
        <f t="shared" si="79"/>
        <v>3486.1366196894041</v>
      </c>
      <c r="D109" s="4">
        <f t="shared" si="80"/>
        <v>6451.1773285669187</v>
      </c>
      <c r="E109" s="11">
        <f t="shared" si="81"/>
        <v>6.4346480656980146E-4</v>
      </c>
      <c r="F109" s="11">
        <f t="shared" si="82"/>
        <v>1.2900050818337547E-3</v>
      </c>
      <c r="G109" s="11">
        <f t="shared" si="83"/>
        <v>2.8481109747500251E-3</v>
      </c>
      <c r="H109" s="4">
        <f t="shared" si="84"/>
        <v>97435.511479229244</v>
      </c>
      <c r="I109" s="4">
        <f t="shared" si="85"/>
        <v>53759.951718099277</v>
      </c>
      <c r="J109" s="4">
        <f t="shared" si="86"/>
        <v>14562.55761611687</v>
      </c>
      <c r="K109" s="4">
        <f t="shared" si="57"/>
        <v>76666.289489809133</v>
      </c>
      <c r="L109" s="4">
        <f t="shared" si="58"/>
        <v>15421.068530265746</v>
      </c>
      <c r="M109" s="4">
        <f t="shared" si="59"/>
        <v>2257.348833310064</v>
      </c>
      <c r="N109" s="11">
        <f t="shared" si="87"/>
        <v>1.1128371376412538E-2</v>
      </c>
      <c r="O109" s="11">
        <f t="shared" si="88"/>
        <v>1.8894627057051583E-2</v>
      </c>
      <c r="P109" s="11">
        <f t="shared" si="89"/>
        <v>1.3622369292353609E-2</v>
      </c>
      <c r="Q109" s="4">
        <f t="shared" si="90"/>
        <v>6645.3730816399147</v>
      </c>
      <c r="R109" s="4">
        <f t="shared" si="91"/>
        <v>15261.953191858016</v>
      </c>
      <c r="S109" s="4">
        <f t="shared" si="92"/>
        <v>4530.5320476015631</v>
      </c>
      <c r="T109" s="4">
        <f t="shared" si="93"/>
        <v>68.202783366683903</v>
      </c>
      <c r="U109" s="4">
        <f t="shared" si="94"/>
        <v>283.89075332297591</v>
      </c>
      <c r="V109" s="4">
        <f t="shared" si="95"/>
        <v>311.10826594000707</v>
      </c>
      <c r="W109" s="11">
        <f t="shared" si="96"/>
        <v>-1.219247815263802E-2</v>
      </c>
      <c r="X109" s="11">
        <f t="shared" si="97"/>
        <v>-1.3228699347321071E-2</v>
      </c>
      <c r="Y109" s="11">
        <f t="shared" si="98"/>
        <v>-1.2203590333800474E-2</v>
      </c>
      <c r="Z109" s="4">
        <f t="shared" si="113"/>
        <v>13275.473023065793</v>
      </c>
      <c r="AA109" s="4">
        <f t="shared" si="99"/>
        <v>49453.876112683705</v>
      </c>
      <c r="AB109" s="4">
        <f t="shared" si="100"/>
        <v>7423.7312026084255</v>
      </c>
      <c r="AC109" s="12">
        <f t="shared" si="101"/>
        <v>2.1016723953903593</v>
      </c>
      <c r="AD109" s="12">
        <f t="shared" si="102"/>
        <v>3.4337785002453542</v>
      </c>
      <c r="AE109" s="12">
        <f t="shared" si="103"/>
        <v>1.7319215530812766</v>
      </c>
      <c r="AF109" s="11">
        <f t="shared" si="104"/>
        <v>-2.9039671966837322E-3</v>
      </c>
      <c r="AG109" s="11">
        <f t="shared" si="105"/>
        <v>2.0567434751257441E-3</v>
      </c>
      <c r="AH109" s="11">
        <f t="shared" si="106"/>
        <v>8.257041531207765E-4</v>
      </c>
      <c r="AI109" s="1">
        <f t="shared" si="64"/>
        <v>170680.04975268821</v>
      </c>
      <c r="AJ109" s="1">
        <f t="shared" si="65"/>
        <v>87260.660070776474</v>
      </c>
      <c r="AK109" s="1">
        <f t="shared" si="66"/>
        <v>24272.511464636267</v>
      </c>
      <c r="AL109" s="16">
        <f t="shared" si="122"/>
        <v>28.833756704101965</v>
      </c>
      <c r="AM109" s="16">
        <f t="shared" si="122"/>
        <v>8.2759322877830268</v>
      </c>
      <c r="AN109" s="16">
        <f t="shared" si="122"/>
        <v>1.7918745926089543</v>
      </c>
      <c r="AO109" s="7">
        <f t="shared" si="123"/>
        <v>1.0729000709169661E-2</v>
      </c>
      <c r="AP109" s="7">
        <f t="shared" si="123"/>
        <v>1.6521854844966544E-2</v>
      </c>
      <c r="AQ109" s="7">
        <f t="shared" si="123"/>
        <v>1.1959180861033146E-2</v>
      </c>
      <c r="AR109" s="1">
        <f t="shared" si="108"/>
        <v>97435.511479229244</v>
      </c>
      <c r="AS109" s="1">
        <f t="shared" si="109"/>
        <v>53759.951718099277</v>
      </c>
      <c r="AT109" s="1">
        <f t="shared" si="110"/>
        <v>14562.55761611687</v>
      </c>
      <c r="AU109" s="1">
        <f t="shared" si="70"/>
        <v>19487.102295845849</v>
      </c>
      <c r="AV109" s="1">
        <f t="shared" si="71"/>
        <v>10751.990343619857</v>
      </c>
      <c r="AW109" s="1">
        <f t="shared" si="72"/>
        <v>2912.5115232233743</v>
      </c>
      <c r="AX109">
        <v>0.05</v>
      </c>
      <c r="AY109">
        <v>0.05</v>
      </c>
      <c r="AZ109">
        <v>0.05</v>
      </c>
      <c r="BA109">
        <f t="shared" si="114"/>
        <v>5.000000000000001E-2</v>
      </c>
      <c r="BB109">
        <f t="shared" si="115"/>
        <v>2.5000000000000006E-4</v>
      </c>
      <c r="BC109">
        <f t="shared" si="115"/>
        <v>2.5000000000000006E-4</v>
      </c>
      <c r="BD109">
        <f t="shared" si="115"/>
        <v>2.5000000000000006E-4</v>
      </c>
      <c r="BE109">
        <f t="shared" si="116"/>
        <v>24.358877869807316</v>
      </c>
      <c r="BF109">
        <f t="shared" si="116"/>
        <v>13.439987929524822</v>
      </c>
      <c r="BG109">
        <f t="shared" si="116"/>
        <v>3.6406394040292183</v>
      </c>
      <c r="BH109">
        <f t="shared" si="111"/>
        <v>0</v>
      </c>
      <c r="BI109">
        <f t="shared" si="119"/>
        <v>10.870725602095156</v>
      </c>
      <c r="BJ109">
        <f t="shared" si="119"/>
        <v>19.616224266040408</v>
      </c>
      <c r="BK109" s="7">
        <f t="shared" si="117"/>
        <v>1.4913816834403404E-2</v>
      </c>
      <c r="BL109" s="7"/>
      <c r="BM109" s="7"/>
      <c r="BN109" s="8">
        <f>MAX(BN$3*climate!$I219+BN$4*climate!$I219^2+BN$5*climate!$I219^6,-99)</f>
        <v>-0.42742847176606524</v>
      </c>
      <c r="BO109" s="8">
        <f>MAX(BO$3*climate!$I219+BO$4*climate!$I219^2+BO$5*climate!$I219^6,-99)</f>
        <v>-2.3255296763318096</v>
      </c>
      <c r="BP109" s="8">
        <f>MAX(BP$3*climate!$I219+BP$4*climate!$I219^2+BP$5*climate!$I219^6,-99)</f>
        <v>-3.50881560543296</v>
      </c>
      <c r="BQ109" s="8"/>
      <c r="BR109" s="8"/>
      <c r="BS109" s="8"/>
      <c r="BT109" s="8"/>
      <c r="BU109" s="8"/>
      <c r="BV109" s="8"/>
      <c r="BW109" s="8">
        <f>MAX(BW$3*climate!$I219+BW$4*climate!$I219^2+BW$5*climate!$I219^6,-99)</f>
        <v>0.15672649614776502</v>
      </c>
      <c r="BX109" s="8">
        <f>MAX(BX$3*climate!$I219+BX$4*climate!$I219^2+BX$5*climate!$I219^6,-99)</f>
        <v>-1.6470641263635999</v>
      </c>
      <c r="BY109" s="8">
        <f>MAX(BY$3*climate!$I219+BY$4*climate!$I219^2+BY$5*climate!$I219^6,-99)</f>
        <v>-2.7927049283425478</v>
      </c>
    </row>
    <row r="110" spans="1:77">
      <c r="A110">
        <f t="shared" si="73"/>
        <v>2064</v>
      </c>
      <c r="B110" s="4">
        <f t="shared" si="78"/>
        <v>1271.6811213174526</v>
      </c>
      <c r="C110" s="4">
        <f t="shared" si="79"/>
        <v>3490.4088969470022</v>
      </c>
      <c r="D110" s="4">
        <f t="shared" si="80"/>
        <v>6468.632314068991</v>
      </c>
      <c r="E110" s="11">
        <f t="shared" si="81"/>
        <v>6.1129156624131135E-4</v>
      </c>
      <c r="F110" s="11">
        <f t="shared" si="82"/>
        <v>1.2255048277420668E-3</v>
      </c>
      <c r="G110" s="11">
        <f t="shared" si="83"/>
        <v>2.7057054260125235E-3</v>
      </c>
      <c r="H110" s="4">
        <f t="shared" si="84"/>
        <v>98555.777409221831</v>
      </c>
      <c r="I110" s="4">
        <f t="shared" si="85"/>
        <v>54826.59000594668</v>
      </c>
      <c r="J110" s="4">
        <f t="shared" si="86"/>
        <v>14797.442598974996</v>
      </c>
      <c r="K110" s="4">
        <f t="shared" si="57"/>
        <v>77500.385715499768</v>
      </c>
      <c r="L110" s="4">
        <f t="shared" si="58"/>
        <v>15707.784281063032</v>
      </c>
      <c r="M110" s="4">
        <f t="shared" si="59"/>
        <v>2287.568976024686</v>
      </c>
      <c r="N110" s="11">
        <f t="shared" si="87"/>
        <v>1.0879569511466958E-2</v>
      </c>
      <c r="O110" s="11">
        <f t="shared" si="88"/>
        <v>1.8592469791219202E-2</v>
      </c>
      <c r="P110" s="11">
        <f t="shared" si="89"/>
        <v>1.3387449147728159E-2</v>
      </c>
      <c r="Q110" s="4">
        <f t="shared" si="90"/>
        <v>6639.8232006655717</v>
      </c>
      <c r="R110" s="4">
        <f t="shared" si="91"/>
        <v>15358.86038281557</v>
      </c>
      <c r="S110" s="4">
        <f t="shared" si="92"/>
        <v>4547.4261769999075</v>
      </c>
      <c r="T110" s="4">
        <f t="shared" si="93"/>
        <v>67.371222420536512</v>
      </c>
      <c r="U110" s="4">
        <f t="shared" si="94"/>
        <v>280.13524789978175</v>
      </c>
      <c r="V110" s="4">
        <f t="shared" si="95"/>
        <v>307.31162811301618</v>
      </c>
      <c r="W110" s="11">
        <f t="shared" si="96"/>
        <v>-1.219247815263802E-2</v>
      </c>
      <c r="X110" s="11">
        <f t="shared" si="97"/>
        <v>-1.3228699347321071E-2</v>
      </c>
      <c r="Y110" s="11">
        <f t="shared" si="98"/>
        <v>-1.2203590333800474E-2</v>
      </c>
      <c r="Z110" s="4">
        <f t="shared" si="113"/>
        <v>13229.547243359468</v>
      </c>
      <c r="AA110" s="4">
        <f t="shared" si="99"/>
        <v>49888.255144283081</v>
      </c>
      <c r="AB110" s="4">
        <f t="shared" si="100"/>
        <v>7460.3547588873198</v>
      </c>
      <c r="AC110" s="12">
        <f t="shared" si="101"/>
        <v>2.09556920769597</v>
      </c>
      <c r="AD110" s="12">
        <f t="shared" si="102"/>
        <v>3.4408409017707609</v>
      </c>
      <c r="AE110" s="12">
        <f t="shared" si="103"/>
        <v>1.7333516079005351</v>
      </c>
      <c r="AF110" s="11">
        <f t="shared" si="104"/>
        <v>-2.9039671966837322E-3</v>
      </c>
      <c r="AG110" s="11">
        <f t="shared" si="105"/>
        <v>2.0567434751257441E-3</v>
      </c>
      <c r="AH110" s="11">
        <f t="shared" si="106"/>
        <v>8.257041531207765E-4</v>
      </c>
      <c r="AI110" s="1">
        <f t="shared" si="64"/>
        <v>173099.14707326522</v>
      </c>
      <c r="AJ110" s="1">
        <f t="shared" si="65"/>
        <v>89286.584407318674</v>
      </c>
      <c r="AK110" s="1">
        <f t="shared" si="66"/>
        <v>24757.771841396014</v>
      </c>
      <c r="AL110" s="16">
        <f t="shared" si="122"/>
        <v>29.14002052626704</v>
      </c>
      <c r="AM110" s="16">
        <f t="shared" si="122"/>
        <v>8.4112987022288941</v>
      </c>
      <c r="AN110" s="16">
        <f t="shared" si="122"/>
        <v>1.8130896514189219</v>
      </c>
      <c r="AO110" s="7">
        <f t="shared" si="123"/>
        <v>1.0621710702077965E-2</v>
      </c>
      <c r="AP110" s="7">
        <f t="shared" si="123"/>
        <v>1.6356636296516878E-2</v>
      </c>
      <c r="AQ110" s="7">
        <f t="shared" si="123"/>
        <v>1.1839589052422814E-2</v>
      </c>
      <c r="AR110" s="1">
        <f t="shared" si="108"/>
        <v>98555.777409221831</v>
      </c>
      <c r="AS110" s="1">
        <f t="shared" si="109"/>
        <v>54826.59000594668</v>
      </c>
      <c r="AT110" s="1">
        <f t="shared" si="110"/>
        <v>14797.442598974996</v>
      </c>
      <c r="AU110" s="1">
        <f t="shared" si="70"/>
        <v>19711.155481844369</v>
      </c>
      <c r="AV110" s="1">
        <f t="shared" si="71"/>
        <v>10965.318001189336</v>
      </c>
      <c r="AW110" s="1">
        <f t="shared" si="72"/>
        <v>2959.4885197949993</v>
      </c>
      <c r="AX110">
        <v>0.05</v>
      </c>
      <c r="AY110">
        <v>0.05</v>
      </c>
      <c r="AZ110">
        <v>0.05</v>
      </c>
      <c r="BA110">
        <f t="shared" si="114"/>
        <v>4.9999999999999989E-2</v>
      </c>
      <c r="BB110">
        <f t="shared" si="115"/>
        <v>2.5000000000000006E-4</v>
      </c>
      <c r="BC110">
        <f t="shared" si="115"/>
        <v>2.5000000000000006E-4</v>
      </c>
      <c r="BD110">
        <f t="shared" si="115"/>
        <v>2.5000000000000006E-4</v>
      </c>
      <c r="BE110">
        <f t="shared" si="116"/>
        <v>24.638944352305465</v>
      </c>
      <c r="BF110">
        <f t="shared" si="116"/>
        <v>13.706647501486673</v>
      </c>
      <c r="BG110">
        <f t="shared" si="116"/>
        <v>3.6993606497437499</v>
      </c>
      <c r="BH110">
        <f t="shared" si="111"/>
        <v>0</v>
      </c>
      <c r="BI110">
        <f t="shared" si="119"/>
        <v>10.989879250613463</v>
      </c>
      <c r="BJ110">
        <f t="shared" si="119"/>
        <v>19.834770700880146</v>
      </c>
      <c r="BK110" s="7">
        <f t="shared" si="117"/>
        <v>1.4610389221670017E-2</v>
      </c>
      <c r="BL110" s="7"/>
      <c r="BM110" s="7"/>
      <c r="BN110" s="8">
        <f>MAX(BN$3*climate!$I220+BN$4*climate!$I220^2+BN$5*climate!$I220^6,-99)</f>
        <v>-0.67839133462929802</v>
      </c>
      <c r="BO110" s="8">
        <f>MAX(BO$3*climate!$I220+BO$4*climate!$I220^2+BO$5*climate!$I220^6,-99)</f>
        <v>-2.5415170509486824</v>
      </c>
      <c r="BP110" s="8">
        <f>MAX(BP$3*climate!$I220+BP$4*climate!$I220^2+BP$5*climate!$I220^6,-99)</f>
        <v>-3.6958416092040371</v>
      </c>
      <c r="BQ110" s="8"/>
      <c r="BR110" s="8"/>
      <c r="BS110" s="8"/>
      <c r="BT110" s="8"/>
      <c r="BU110" s="8"/>
      <c r="BV110" s="8"/>
      <c r="BW110" s="8">
        <f>MAX(BW$3*climate!$I220+BW$4*climate!$I220^2+BW$5*climate!$I220^6,-99)</f>
        <v>-7.3253038912981516E-2</v>
      </c>
      <c r="BX110" s="8">
        <f>MAX(BX$3*climate!$I220+BX$4*climate!$I220^2+BX$5*climate!$I220^6,-99)</f>
        <v>-1.9160970402324813</v>
      </c>
      <c r="BY110" s="8">
        <f>MAX(BY$3*climate!$I220+BY$4*climate!$I220^2+BY$5*climate!$I220^6,-99)</f>
        <v>-3.0865432694494537</v>
      </c>
    </row>
    <row r="111" spans="1:77">
      <c r="A111">
        <f t="shared" si="73"/>
        <v>2065</v>
      </c>
      <c r="B111" s="4">
        <f t="shared" si="78"/>
        <v>1272.4196208646417</v>
      </c>
      <c r="C111" s="4">
        <f t="shared" si="79"/>
        <v>3494.4725342533047</v>
      </c>
      <c r="D111" s="4">
        <f t="shared" si="80"/>
        <v>6485.2594169424947</v>
      </c>
      <c r="E111" s="11">
        <f t="shared" si="81"/>
        <v>5.8072698792924573E-4</v>
      </c>
      <c r="F111" s="11">
        <f t="shared" si="82"/>
        <v>1.1642295863549634E-3</v>
      </c>
      <c r="G111" s="11">
        <f t="shared" si="83"/>
        <v>2.5704201547118973E-3</v>
      </c>
      <c r="H111" s="4">
        <f t="shared" si="84"/>
        <v>99661.437726201504</v>
      </c>
      <c r="I111" s="4">
        <f t="shared" si="85"/>
        <v>55894.50101002054</v>
      </c>
      <c r="J111" s="4">
        <f t="shared" si="86"/>
        <v>15030.632913739668</v>
      </c>
      <c r="K111" s="4">
        <f t="shared" si="57"/>
        <v>78324.348424051335</v>
      </c>
      <c r="L111" s="4">
        <f t="shared" si="58"/>
        <v>15995.118136466916</v>
      </c>
      <c r="M111" s="4">
        <f t="shared" si="59"/>
        <v>2317.6610136015083</v>
      </c>
      <c r="N111" s="11">
        <f t="shared" si="87"/>
        <v>1.0631723970720541E-2</v>
      </c>
      <c r="O111" s="11">
        <f t="shared" si="88"/>
        <v>1.8292449798300803E-2</v>
      </c>
      <c r="P111" s="11">
        <f t="shared" si="89"/>
        <v>1.315459244823125E-2</v>
      </c>
      <c r="Q111" s="4">
        <f t="shared" si="90"/>
        <v>6632.4487746078639</v>
      </c>
      <c r="R111" s="4">
        <f t="shared" si="91"/>
        <v>15450.884659089199</v>
      </c>
      <c r="S111" s="4">
        <f t="shared" si="92"/>
        <v>4562.718811299731</v>
      </c>
      <c r="T111" s="4">
        <f t="shared" si="93"/>
        <v>66.549800263057605</v>
      </c>
      <c r="U111" s="4">
        <f t="shared" si="94"/>
        <v>276.42942292872829</v>
      </c>
      <c r="V111" s="4">
        <f t="shared" si="95"/>
        <v>303.56132289871169</v>
      </c>
      <c r="W111" s="11">
        <f t="shared" si="96"/>
        <v>-1.219247815263802E-2</v>
      </c>
      <c r="X111" s="11">
        <f t="shared" si="97"/>
        <v>-1.3228699347321071E-2</v>
      </c>
      <c r="Y111" s="11">
        <f t="shared" si="98"/>
        <v>-1.2203590333800474E-2</v>
      </c>
      <c r="Z111" s="4">
        <f t="shared" si="113"/>
        <v>13180.112505367457</v>
      </c>
      <c r="AA111" s="4">
        <f t="shared" si="99"/>
        <v>50308.284117409989</v>
      </c>
      <c r="AB111" s="4">
        <f t="shared" si="100"/>
        <v>7494.3570683401513</v>
      </c>
      <c r="AC111" s="12">
        <f t="shared" si="101"/>
        <v>2.0894837434584406</v>
      </c>
      <c r="AD111" s="12">
        <f t="shared" si="102"/>
        <v>3.4479178288444237</v>
      </c>
      <c r="AE111" s="12">
        <f t="shared" si="103"/>
        <v>1.7347828435219972</v>
      </c>
      <c r="AF111" s="11">
        <f t="shared" si="104"/>
        <v>-2.9039671966837322E-3</v>
      </c>
      <c r="AG111" s="11">
        <f t="shared" si="105"/>
        <v>2.0567434751257441E-3</v>
      </c>
      <c r="AH111" s="11">
        <f t="shared" si="106"/>
        <v>8.257041531207765E-4</v>
      </c>
      <c r="AI111" s="1">
        <f t="shared" si="64"/>
        <v>175500.3878477831</v>
      </c>
      <c r="AJ111" s="1">
        <f t="shared" si="65"/>
        <v>91323.243967776158</v>
      </c>
      <c r="AK111" s="1">
        <f t="shared" si="66"/>
        <v>25241.48317705141</v>
      </c>
      <c r="AL111" s="16">
        <f t="shared" si="122"/>
        <v>29.446442225470832</v>
      </c>
      <c r="AM111" s="16">
        <f t="shared" si="122"/>
        <v>8.5475034503460794</v>
      </c>
      <c r="AN111" s="16">
        <f t="shared" si="122"/>
        <v>1.8343412254430425</v>
      </c>
      <c r="AO111" s="7">
        <f t="shared" si="123"/>
        <v>1.0515493595057185E-2</v>
      </c>
      <c r="AP111" s="7">
        <f t="shared" si="123"/>
        <v>1.6193069933551709E-2</v>
      </c>
      <c r="AQ111" s="7">
        <f t="shared" si="123"/>
        <v>1.1721193161898586E-2</v>
      </c>
      <c r="AR111" s="1">
        <f t="shared" si="108"/>
        <v>99661.437726201504</v>
      </c>
      <c r="AS111" s="1">
        <f t="shared" si="109"/>
        <v>55894.50101002054</v>
      </c>
      <c r="AT111" s="1">
        <f t="shared" si="110"/>
        <v>15030.632913739668</v>
      </c>
      <c r="AU111" s="1">
        <f t="shared" si="70"/>
        <v>19932.287545240302</v>
      </c>
      <c r="AV111" s="1">
        <f t="shared" si="71"/>
        <v>11178.900202004108</v>
      </c>
      <c r="AW111" s="1">
        <f t="shared" si="72"/>
        <v>3006.1265827479338</v>
      </c>
      <c r="AX111">
        <v>0.05</v>
      </c>
      <c r="AY111">
        <v>0.05</v>
      </c>
      <c r="AZ111">
        <v>0.05</v>
      </c>
      <c r="BA111">
        <f t="shared" si="114"/>
        <v>0.05</v>
      </c>
      <c r="BB111">
        <f t="shared" si="115"/>
        <v>2.5000000000000006E-4</v>
      </c>
      <c r="BC111">
        <f t="shared" si="115"/>
        <v>2.5000000000000006E-4</v>
      </c>
      <c r="BD111">
        <f t="shared" si="115"/>
        <v>2.5000000000000006E-4</v>
      </c>
      <c r="BE111">
        <f t="shared" si="116"/>
        <v>24.915359431550382</v>
      </c>
      <c r="BF111">
        <f t="shared" si="116"/>
        <v>13.973625252505139</v>
      </c>
      <c r="BG111">
        <f t="shared" si="116"/>
        <v>3.7576582284349178</v>
      </c>
      <c r="BH111">
        <f t="shared" si="111"/>
        <v>0</v>
      </c>
      <c r="BI111">
        <f t="shared" si="119"/>
        <v>11.110397023196695</v>
      </c>
      <c r="BJ111">
        <f t="shared" si="119"/>
        <v>20.055933786817356</v>
      </c>
      <c r="BK111" s="7">
        <f t="shared" si="117"/>
        <v>1.4310645466990346E-2</v>
      </c>
      <c r="BL111" s="7"/>
      <c r="BM111" s="7"/>
      <c r="BN111" s="8">
        <f>MAX(BN$3*climate!$I221+BN$4*climate!$I221^2+BN$5*climate!$I221^6,-99)</f>
        <v>-0.9373587389128275</v>
      </c>
      <c r="BO111" s="8">
        <f>MAX(BO$3*climate!$I221+BO$4*climate!$I221^2+BO$5*climate!$I221^6,-99)</f>
        <v>-2.7634962031310923</v>
      </c>
      <c r="BP111" s="8">
        <f>MAX(BP$3*climate!$I221+BP$4*climate!$I221^2+BP$5*climate!$I221^6,-99)</f>
        <v>-3.8873707465322633</v>
      </c>
      <c r="BQ111" s="8"/>
      <c r="BR111" s="8"/>
      <c r="BS111" s="8"/>
      <c r="BT111" s="8"/>
      <c r="BU111" s="8"/>
      <c r="BV111" s="8"/>
      <c r="BW111" s="8">
        <f>MAX(BW$3*climate!$I221+BW$4*climate!$I221^2+BW$5*climate!$I221^6,-99)</f>
        <v>-0.3291672122067526</v>
      </c>
      <c r="BX111" s="8">
        <f>MAX(BX$3*climate!$I221+BX$4*climate!$I221^2+BX$5*climate!$I221^6,-99)</f>
        <v>-2.2102414855378778</v>
      </c>
      <c r="BY111" s="8">
        <f>MAX(BY$3*climate!$I221+BY$4*climate!$I221^2+BY$5*climate!$I221^6,-99)</f>
        <v>-3.4049705254959854</v>
      </c>
    </row>
    <row r="112" spans="1:77">
      <c r="A112">
        <f t="shared" si="73"/>
        <v>2066</v>
      </c>
      <c r="B112" s="4">
        <f t="shared" si="78"/>
        <v>1273.1216028577583</v>
      </c>
      <c r="C112" s="4">
        <f t="shared" si="79"/>
        <v>3498.3374841507334</v>
      </c>
      <c r="D112" s="4">
        <f t="shared" si="80"/>
        <v>6501.0957663806466</v>
      </c>
      <c r="E112" s="11">
        <f t="shared" si="81"/>
        <v>5.5169063853278337E-4</v>
      </c>
      <c r="F112" s="11">
        <f t="shared" si="82"/>
        <v>1.1060181070372151E-3</v>
      </c>
      <c r="G112" s="11">
        <f t="shared" si="83"/>
        <v>2.4418991469763022E-3</v>
      </c>
      <c r="H112" s="4">
        <f t="shared" si="84"/>
        <v>100751.96412818058</v>
      </c>
      <c r="I112" s="4">
        <f t="shared" si="85"/>
        <v>56963.23317963248</v>
      </c>
      <c r="J112" s="4">
        <f t="shared" si="86"/>
        <v>15262.063891832377</v>
      </c>
      <c r="K112" s="4">
        <f t="shared" si="57"/>
        <v>79137.73821921178</v>
      </c>
      <c r="L112" s="4">
        <f t="shared" si="58"/>
        <v>16282.943952007261</v>
      </c>
      <c r="M112" s="4">
        <f t="shared" si="59"/>
        <v>2347.6140700399528</v>
      </c>
      <c r="N112" s="11">
        <f t="shared" si="87"/>
        <v>1.0384890669715041E-2</v>
      </c>
      <c r="O112" s="11">
        <f t="shared" si="88"/>
        <v>1.7994603921313912E-2</v>
      </c>
      <c r="P112" s="11">
        <f t="shared" si="89"/>
        <v>1.2923829784710072E-2</v>
      </c>
      <c r="Q112" s="4">
        <f t="shared" si="90"/>
        <v>6623.2722413175343</v>
      </c>
      <c r="R112" s="4">
        <f t="shared" si="91"/>
        <v>15538.010426551975</v>
      </c>
      <c r="S112" s="4">
        <f t="shared" si="92"/>
        <v>4576.4334091291666</v>
      </c>
      <c r="T112" s="4">
        <f t="shared" si="93"/>
        <v>65.738393277287855</v>
      </c>
      <c r="U112" s="4">
        <f t="shared" si="94"/>
        <v>272.77262120205069</v>
      </c>
      <c r="V112" s="4">
        <f t="shared" si="95"/>
        <v>299.8567848728693</v>
      </c>
      <c r="W112" s="11">
        <f t="shared" si="96"/>
        <v>-1.219247815263802E-2</v>
      </c>
      <c r="X112" s="11">
        <f t="shared" si="97"/>
        <v>-1.3228699347321071E-2</v>
      </c>
      <c r="Y112" s="11">
        <f t="shared" si="98"/>
        <v>-1.2203590333800474E-2</v>
      </c>
      <c r="Z112" s="4">
        <f t="shared" si="113"/>
        <v>13127.242093967609</v>
      </c>
      <c r="AA112" s="4">
        <f t="shared" si="99"/>
        <v>50713.802847338367</v>
      </c>
      <c r="AB112" s="4">
        <f t="shared" si="100"/>
        <v>7525.7689298949299</v>
      </c>
      <c r="AC112" s="12">
        <f t="shared" si="101"/>
        <v>2.0834159512094335</v>
      </c>
      <c r="AD112" s="12">
        <f t="shared" si="102"/>
        <v>3.4550093113416693</v>
      </c>
      <c r="AE112" s="12">
        <f t="shared" si="103"/>
        <v>1.736215260920656</v>
      </c>
      <c r="AF112" s="11">
        <f t="shared" si="104"/>
        <v>-2.9039671966837322E-3</v>
      </c>
      <c r="AG112" s="11">
        <f t="shared" si="105"/>
        <v>2.0567434751257441E-3</v>
      </c>
      <c r="AH112" s="11">
        <f t="shared" si="106"/>
        <v>8.257041531207765E-4</v>
      </c>
      <c r="AI112" s="1">
        <f t="shared" si="64"/>
        <v>177882.63660824511</v>
      </c>
      <c r="AJ112" s="1">
        <f t="shared" si="65"/>
        <v>93369.819773002659</v>
      </c>
      <c r="AK112" s="1">
        <f t="shared" si="66"/>
        <v>25723.461442094202</v>
      </c>
      <c r="AL112" s="16">
        <f t="shared" si="122"/>
        <v>29.752989661343801</v>
      </c>
      <c r="AM112" s="16">
        <f t="shared" si="122"/>
        <v>8.6845296682635222</v>
      </c>
      <c r="AN112" s="16">
        <f t="shared" si="122"/>
        <v>1.8556268865930114</v>
      </c>
      <c r="AO112" s="7">
        <f t="shared" si="123"/>
        <v>1.0410338659106613E-2</v>
      </c>
      <c r="AP112" s="7">
        <f t="shared" si="123"/>
        <v>1.6031139234216191E-2</v>
      </c>
      <c r="AQ112" s="7">
        <f t="shared" si="123"/>
        <v>1.16039812302796E-2</v>
      </c>
      <c r="AR112" s="1">
        <f t="shared" si="108"/>
        <v>100751.96412818058</v>
      </c>
      <c r="AS112" s="1">
        <f t="shared" si="109"/>
        <v>56963.23317963248</v>
      </c>
      <c r="AT112" s="1">
        <f t="shared" si="110"/>
        <v>15262.063891832377</v>
      </c>
      <c r="AU112" s="1">
        <f t="shared" si="70"/>
        <v>20150.392825636118</v>
      </c>
      <c r="AV112" s="1">
        <f t="shared" si="71"/>
        <v>11392.646635926496</v>
      </c>
      <c r="AW112" s="1">
        <f t="shared" si="72"/>
        <v>3052.4127783664753</v>
      </c>
      <c r="AX112">
        <v>0.05</v>
      </c>
      <c r="AY112">
        <v>0.05</v>
      </c>
      <c r="AZ112">
        <v>0.05</v>
      </c>
      <c r="BA112">
        <f t="shared" si="114"/>
        <v>0.05</v>
      </c>
      <c r="BB112">
        <f t="shared" si="115"/>
        <v>2.5000000000000006E-4</v>
      </c>
      <c r="BC112">
        <f t="shared" si="115"/>
        <v>2.5000000000000006E-4</v>
      </c>
      <c r="BD112">
        <f t="shared" si="115"/>
        <v>2.5000000000000006E-4</v>
      </c>
      <c r="BE112">
        <f t="shared" si="116"/>
        <v>25.187991032045151</v>
      </c>
      <c r="BF112">
        <f t="shared" si="116"/>
        <v>14.240808294908124</v>
      </c>
      <c r="BG112">
        <f t="shared" si="116"/>
        <v>3.815515972958095</v>
      </c>
      <c r="BH112">
        <f t="shared" si="111"/>
        <v>0</v>
      </c>
      <c r="BI112">
        <f t="shared" si="119"/>
        <v>11.232293770417202</v>
      </c>
      <c r="BJ112">
        <f t="shared" si="119"/>
        <v>20.279740228544938</v>
      </c>
      <c r="BK112" s="7">
        <f t="shared" si="117"/>
        <v>1.4014523690583092E-2</v>
      </c>
      <c r="BL112" s="7"/>
      <c r="BM112" s="7"/>
      <c r="BN112" s="8">
        <f>MAX(BN$3*climate!$I222+BN$4*climate!$I222^2+BN$5*climate!$I222^6,-99)</f>
        <v>-1.204298353258217</v>
      </c>
      <c r="BO112" s="8">
        <f>MAX(BO$3*climate!$I222+BO$4*climate!$I222^2+BO$5*climate!$I222^6,-99)</f>
        <v>-2.9914331386783246</v>
      </c>
      <c r="BP112" s="8">
        <f>MAX(BP$3*climate!$I222+BP$4*climate!$I222^2+BP$5*climate!$I222^6,-99)</f>
        <v>-4.0833688702724853</v>
      </c>
      <c r="BQ112" s="8"/>
      <c r="BR112" s="8"/>
      <c r="BS112" s="8"/>
      <c r="BT112" s="8"/>
      <c r="BU112" s="8"/>
      <c r="BV112" s="8"/>
      <c r="BW112" s="8">
        <f>MAX(BW$3*climate!$I222+BW$4*climate!$I222^2+BW$5*climate!$I222^6,-99)</f>
        <v>-0.61278948893056118</v>
      </c>
      <c r="BX112" s="8">
        <f>MAX(BX$3*climate!$I222+BX$4*climate!$I222^2+BX$5*climate!$I222^6,-99)</f>
        <v>-2.5311354885812278</v>
      </c>
      <c r="BY112" s="8">
        <f>MAX(BY$3*climate!$I222+BY$4*climate!$I222^2+BY$5*climate!$I222^6,-99)</f>
        <v>-3.7495387126351494</v>
      </c>
    </row>
    <row r="113" spans="1:77">
      <c r="A113">
        <f t="shared" si="73"/>
        <v>2067</v>
      </c>
      <c r="B113" s="4">
        <f t="shared" si="78"/>
        <v>1273.7888536642681</v>
      </c>
      <c r="C113" s="4">
        <f t="shared" si="79"/>
        <v>3502.0132475226314</v>
      </c>
      <c r="D113" s="4">
        <f t="shared" si="80"/>
        <v>6516.1770355766657</v>
      </c>
      <c r="E113" s="11">
        <f t="shared" si="81"/>
        <v>5.2410610660614415E-4</v>
      </c>
      <c r="F113" s="11">
        <f t="shared" si="82"/>
        <v>1.0507172016853542E-3</v>
      </c>
      <c r="G113" s="11">
        <f t="shared" si="83"/>
        <v>2.3198041896274869E-3</v>
      </c>
      <c r="H113" s="4">
        <f t="shared" si="84"/>
        <v>101826.84114370958</v>
      </c>
      <c r="I113" s="4">
        <f t="shared" si="85"/>
        <v>58032.335256521677</v>
      </c>
      <c r="J113" s="4">
        <f t="shared" si="86"/>
        <v>15491.673170392924</v>
      </c>
      <c r="K113" s="4">
        <f t="shared" si="57"/>
        <v>79940.125752229273</v>
      </c>
      <c r="L113" s="4">
        <f t="shared" si="58"/>
        <v>16571.135274138236</v>
      </c>
      <c r="M113" s="4">
        <f t="shared" si="59"/>
        <v>2377.4174774276908</v>
      </c>
      <c r="N113" s="11">
        <f t="shared" si="87"/>
        <v>1.0139126427834988E-2</v>
      </c>
      <c r="O113" s="11">
        <f t="shared" si="88"/>
        <v>1.7698969116419994E-2</v>
      </c>
      <c r="P113" s="11">
        <f t="shared" si="89"/>
        <v>1.2695190307506765E-2</v>
      </c>
      <c r="Q113" s="4">
        <f t="shared" si="90"/>
        <v>6612.3172982935148</v>
      </c>
      <c r="R113" s="4">
        <f t="shared" si="91"/>
        <v>15620.226757213408</v>
      </c>
      <c r="S113" s="4">
        <f t="shared" si="92"/>
        <v>4588.5941746856952</v>
      </c>
      <c r="T113" s="4">
        <f t="shared" si="93"/>
        <v>64.936879353465002</v>
      </c>
      <c r="U113" s="4">
        <f t="shared" si="94"/>
        <v>269.16419420598805</v>
      </c>
      <c r="V113" s="4">
        <f t="shared" si="95"/>
        <v>296.19745551147025</v>
      </c>
      <c r="W113" s="11">
        <f t="shared" si="96"/>
        <v>-1.219247815263802E-2</v>
      </c>
      <c r="X113" s="11">
        <f t="shared" si="97"/>
        <v>-1.3228699347321071E-2</v>
      </c>
      <c r="Y113" s="11">
        <f t="shared" si="98"/>
        <v>-1.2203590333800474E-2</v>
      </c>
      <c r="Z113" s="4">
        <f t="shared" si="113"/>
        <v>13071.011148122483</v>
      </c>
      <c r="AA113" s="4">
        <f t="shared" si="99"/>
        <v>51104.665616927989</v>
      </c>
      <c r="AB113" s="4">
        <f t="shared" si="100"/>
        <v>7554.6225860892373</v>
      </c>
      <c r="AC113" s="12">
        <f t="shared" si="101"/>
        <v>2.0773657796300737</v>
      </c>
      <c r="AD113" s="12">
        <f t="shared" si="102"/>
        <v>3.46211537919927</v>
      </c>
      <c r="AE113" s="12">
        <f t="shared" si="103"/>
        <v>1.73764886107231</v>
      </c>
      <c r="AF113" s="11">
        <f t="shared" si="104"/>
        <v>-2.9039671966837322E-3</v>
      </c>
      <c r="AG113" s="11">
        <f t="shared" si="105"/>
        <v>2.0567434751257441E-3</v>
      </c>
      <c r="AH113" s="11">
        <f t="shared" si="106"/>
        <v>8.257041531207765E-4</v>
      </c>
      <c r="AI113" s="1">
        <f t="shared" si="64"/>
        <v>180244.76577305672</v>
      </c>
      <c r="AJ113" s="1">
        <f t="shared" si="65"/>
        <v>95425.484431628895</v>
      </c>
      <c r="AK113" s="1">
        <f t="shared" si="66"/>
        <v>26203.528076251256</v>
      </c>
      <c r="AL113" s="16">
        <f t="shared" si="122"/>
        <v>30.059630972854336</v>
      </c>
      <c r="AM113" s="16">
        <f t="shared" si="122"/>
        <v>8.8223603435161788</v>
      </c>
      <c r="AN113" s="16">
        <f t="shared" si="122"/>
        <v>1.8769442195598145</v>
      </c>
      <c r="AO113" s="7">
        <f t="shared" si="123"/>
        <v>1.0306235272515547E-2</v>
      </c>
      <c r="AP113" s="7">
        <f t="shared" si="123"/>
        <v>1.5870827841874029E-2</v>
      </c>
      <c r="AQ113" s="7">
        <f t="shared" si="123"/>
        <v>1.1487941417976804E-2</v>
      </c>
      <c r="AR113" s="1">
        <f t="shared" si="108"/>
        <v>101826.84114370958</v>
      </c>
      <c r="AS113" s="1">
        <f t="shared" si="109"/>
        <v>58032.335256521677</v>
      </c>
      <c r="AT113" s="1">
        <f t="shared" si="110"/>
        <v>15491.673170392924</v>
      </c>
      <c r="AU113" s="1">
        <f t="shared" si="70"/>
        <v>20365.368228741918</v>
      </c>
      <c r="AV113" s="1">
        <f t="shared" si="71"/>
        <v>11606.467051304337</v>
      </c>
      <c r="AW113" s="1">
        <f t="shared" si="72"/>
        <v>3098.3346340785847</v>
      </c>
      <c r="AX113">
        <v>0.05</v>
      </c>
      <c r="AY113">
        <v>0.05</v>
      </c>
      <c r="AZ113">
        <v>0.05</v>
      </c>
      <c r="BA113">
        <f t="shared" si="114"/>
        <v>5.000000000000001E-2</v>
      </c>
      <c r="BB113">
        <f t="shared" si="115"/>
        <v>2.5000000000000006E-4</v>
      </c>
      <c r="BC113">
        <f t="shared" si="115"/>
        <v>2.5000000000000006E-4</v>
      </c>
      <c r="BD113">
        <f t="shared" si="115"/>
        <v>2.5000000000000006E-4</v>
      </c>
      <c r="BE113">
        <f t="shared" si="116"/>
        <v>25.4567102859274</v>
      </c>
      <c r="BF113">
        <f t="shared" si="116"/>
        <v>14.508083814130423</v>
      </c>
      <c r="BG113">
        <f t="shared" si="116"/>
        <v>3.8729182925982317</v>
      </c>
      <c r="BH113">
        <f t="shared" si="111"/>
        <v>0</v>
      </c>
      <c r="BI113">
        <f t="shared" si="119"/>
        <v>11.355584574512696</v>
      </c>
      <c r="BJ113">
        <f t="shared" si="119"/>
        <v>20.506217211854683</v>
      </c>
      <c r="BK113" s="7">
        <f t="shared" si="117"/>
        <v>1.3721967584162442E-2</v>
      </c>
      <c r="BL113" s="7"/>
      <c r="BM113" s="7"/>
      <c r="BN113" s="8">
        <f>MAX(BN$3*climate!$I223+BN$4*climate!$I223^2+BN$5*climate!$I223^6,-99)</f>
        <v>-1.4791687743450517</v>
      </c>
      <c r="BO113" s="8">
        <f>MAX(BO$3*climate!$I223+BO$4*climate!$I223^2+BO$5*climate!$I223^6,-99)</f>
        <v>-3.2252872217695909</v>
      </c>
      <c r="BP113" s="8">
        <f>MAX(BP$3*climate!$I223+BP$4*climate!$I223^2+BP$5*climate!$I223^6,-99)</f>
        <v>-4.2837969727405509</v>
      </c>
      <c r="BQ113" s="8"/>
      <c r="BR113" s="8"/>
      <c r="BS113" s="8"/>
      <c r="BT113" s="8"/>
      <c r="BU113" s="8"/>
      <c r="BV113" s="8"/>
      <c r="BW113" s="8">
        <f>MAX(BW$3*climate!$I223+BW$4*climate!$I223^2+BW$5*climate!$I223^6,-99)</f>
        <v>-0.92595776141965747</v>
      </c>
      <c r="BX113" s="8">
        <f>MAX(BX$3*climate!$I223+BX$4*climate!$I223^2+BX$5*climate!$I223^6,-99)</f>
        <v>-2.880476058264251</v>
      </c>
      <c r="BY113" s="8">
        <f>MAX(BY$3*climate!$I223+BY$4*climate!$I223^2+BY$5*climate!$I223^6,-99)</f>
        <v>-4.1218553720361015</v>
      </c>
    </row>
    <row r="114" spans="1:77">
      <c r="A114">
        <f t="shared" si="73"/>
        <v>2068</v>
      </c>
      <c r="B114" s="4">
        <f t="shared" si="78"/>
        <v>1274.4230741551637</v>
      </c>
      <c r="C114" s="4">
        <f t="shared" si="79"/>
        <v>3505.5088918043484</v>
      </c>
      <c r="D114" s="4">
        <f t="shared" si="80"/>
        <v>6530.5374776247763</v>
      </c>
      <c r="E114" s="11">
        <f t="shared" si="81"/>
        <v>4.9790080127583693E-4</v>
      </c>
      <c r="F114" s="11">
        <f t="shared" si="82"/>
        <v>9.981813416010865E-4</v>
      </c>
      <c r="G114" s="11">
        <f t="shared" si="83"/>
        <v>2.2038139801461125E-3</v>
      </c>
      <c r="H114" s="4">
        <f t="shared" si="84"/>
        <v>102885.56699351693</v>
      </c>
      <c r="I114" s="4">
        <f t="shared" si="85"/>
        <v>59101.35689264947</v>
      </c>
      <c r="J114" s="4">
        <f t="shared" si="86"/>
        <v>15719.400681647649</v>
      </c>
      <c r="K114" s="4">
        <f t="shared" si="57"/>
        <v>80731.092429193101</v>
      </c>
      <c r="L114" s="4">
        <f t="shared" si="58"/>
        <v>16859.565534357822</v>
      </c>
      <c r="M114" s="4">
        <f t="shared" si="59"/>
        <v>2407.0607871872985</v>
      </c>
      <c r="N114" s="11">
        <f t="shared" si="87"/>
        <v>9.8944887754541799E-3</v>
      </c>
      <c r="O114" s="11">
        <f t="shared" si="88"/>
        <v>1.740558238455292E-2</v>
      </c>
      <c r="P114" s="11">
        <f t="shared" si="89"/>
        <v>1.2468701875482546E-2</v>
      </c>
      <c r="Q114" s="4">
        <f t="shared" si="90"/>
        <v>6599.6088796988715</v>
      </c>
      <c r="R114" s="4">
        <f t="shared" si="91"/>
        <v>15697.527363980736</v>
      </c>
      <c r="S114" s="4">
        <f t="shared" si="92"/>
        <v>4599.2260002025905</v>
      </c>
      <c r="T114" s="4">
        <f t="shared" si="93"/>
        <v>64.145137870647389</v>
      </c>
      <c r="U114" s="4">
        <f t="shared" si="94"/>
        <v>265.60350200577312</v>
      </c>
      <c r="V114" s="4">
        <f t="shared" si="95"/>
        <v>292.58278310649416</v>
      </c>
      <c r="W114" s="11">
        <f t="shared" si="96"/>
        <v>-1.219247815263802E-2</v>
      </c>
      <c r="X114" s="11">
        <f t="shared" si="97"/>
        <v>-1.3228699347321071E-2</v>
      </c>
      <c r="Y114" s="11">
        <f t="shared" si="98"/>
        <v>-1.2203590333800474E-2</v>
      </c>
      <c r="Z114" s="4">
        <f t="shared" si="113"/>
        <v>13011.496590424214</v>
      </c>
      <c r="AA114" s="4">
        <f t="shared" si="99"/>
        <v>51480.741270771709</v>
      </c>
      <c r="AB114" s="4">
        <f t="shared" si="100"/>
        <v>7580.9516283988305</v>
      </c>
      <c r="AC114" s="12">
        <f t="shared" si="101"/>
        <v>2.0713331775505148</v>
      </c>
      <c r="AD114" s="12">
        <f t="shared" si="102"/>
        <v>3.4692360624155705</v>
      </c>
      <c r="AE114" s="12">
        <f t="shared" si="103"/>
        <v>1.7390836449535629</v>
      </c>
      <c r="AF114" s="11">
        <f t="shared" si="104"/>
        <v>-2.9039671966837322E-3</v>
      </c>
      <c r="AG114" s="11">
        <f t="shared" si="105"/>
        <v>2.0567434751257441E-3</v>
      </c>
      <c r="AH114" s="11">
        <f t="shared" si="106"/>
        <v>8.257041531207765E-4</v>
      </c>
      <c r="AI114" s="1">
        <f t="shared" si="64"/>
        <v>182585.65742449297</v>
      </c>
      <c r="AJ114" s="1">
        <f t="shared" si="65"/>
        <v>97489.403039770346</v>
      </c>
      <c r="AK114" s="1">
        <f t="shared" si="66"/>
        <v>26681.509902704718</v>
      </c>
      <c r="AL114" s="16">
        <f t="shared" si="122"/>
        <v>30.366334585575459</v>
      </c>
      <c r="AM114" s="16">
        <f t="shared" si="122"/>
        <v>8.9609783240653922</v>
      </c>
      <c r="AN114" s="16">
        <f t="shared" si="122"/>
        <v>1.8982908225465367</v>
      </c>
      <c r="AO114" s="7">
        <f t="shared" si="123"/>
        <v>1.0203172919790391E-2</v>
      </c>
      <c r="AP114" s="7">
        <f t="shared" si="123"/>
        <v>1.5712119563455289E-2</v>
      </c>
      <c r="AQ114" s="7">
        <f t="shared" si="123"/>
        <v>1.1373062003797035E-2</v>
      </c>
      <c r="AR114" s="1">
        <f t="shared" si="108"/>
        <v>102885.56699351693</v>
      </c>
      <c r="AS114" s="1">
        <f t="shared" si="109"/>
        <v>59101.35689264947</v>
      </c>
      <c r="AT114" s="1">
        <f t="shared" si="110"/>
        <v>15719.400681647649</v>
      </c>
      <c r="AU114" s="1">
        <f t="shared" si="70"/>
        <v>20577.113398703386</v>
      </c>
      <c r="AV114" s="1">
        <f t="shared" si="71"/>
        <v>11820.271378529895</v>
      </c>
      <c r="AW114" s="1">
        <f t="shared" si="72"/>
        <v>3143.8801363295297</v>
      </c>
      <c r="AX114">
        <v>0.05</v>
      </c>
      <c r="AY114">
        <v>0.05</v>
      </c>
      <c r="AZ114">
        <v>0.05</v>
      </c>
      <c r="BA114">
        <f t="shared" si="114"/>
        <v>5.000000000000001E-2</v>
      </c>
      <c r="BB114">
        <f t="shared" si="115"/>
        <v>2.5000000000000006E-4</v>
      </c>
      <c r="BC114">
        <f t="shared" si="115"/>
        <v>2.5000000000000006E-4</v>
      </c>
      <c r="BD114">
        <f t="shared" si="115"/>
        <v>2.5000000000000006E-4</v>
      </c>
      <c r="BE114">
        <f t="shared" si="116"/>
        <v>25.721391748379236</v>
      </c>
      <c r="BF114">
        <f t="shared" si="116"/>
        <v>14.775339223162371</v>
      </c>
      <c r="BG114">
        <f t="shared" si="116"/>
        <v>3.9298501704119131</v>
      </c>
      <c r="BH114">
        <f t="shared" si="111"/>
        <v>0</v>
      </c>
      <c r="BI114">
        <f t="shared" si="119"/>
        <v>11.480284749940925</v>
      </c>
      <c r="BJ114">
        <f t="shared" si="119"/>
        <v>20.735392404776153</v>
      </c>
      <c r="BK114" s="7">
        <f t="shared" si="117"/>
        <v>1.3432926061992978E-2</v>
      </c>
      <c r="BL114" s="7"/>
      <c r="BM114" s="7"/>
      <c r="BN114" s="8">
        <f>MAX(BN$3*climate!$I224+BN$4*climate!$I224^2+BN$5*climate!$I224^6,-99)</f>
        <v>-1.7619196625185189</v>
      </c>
      <c r="BO114" s="8">
        <f>MAX(BO$3*climate!$I224+BO$4*climate!$I224^2+BO$5*climate!$I224^6,-99)</f>
        <v>-3.4650112873609906</v>
      </c>
      <c r="BP114" s="8">
        <f>MAX(BP$3*climate!$I224+BP$4*climate!$I224^2+BP$5*climate!$I224^6,-99)</f>
        <v>-4.488611279733127</v>
      </c>
      <c r="BQ114" s="8"/>
      <c r="BR114" s="8"/>
      <c r="BS114" s="8"/>
      <c r="BT114" s="8"/>
      <c r="BU114" s="8"/>
      <c r="BV114" s="8"/>
      <c r="BW114" s="8">
        <f>MAX(BW$3*climate!$I224+BW$4*climate!$I224^2+BW$5*climate!$I224^6,-99)</f>
        <v>-1.2705728341925111</v>
      </c>
      <c r="BX114" s="8">
        <f>MAX(BX$3*climate!$I224+BX$4*climate!$I224^2+BX$5*climate!$I224^6,-99)</f>
        <v>-3.2600178021715598</v>
      </c>
      <c r="BY114" s="8">
        <f>MAX(BY$3*climate!$I224+BY$4*climate!$I224^2+BY$5*climate!$I224^6,-99)</f>
        <v>-4.5235822691831444</v>
      </c>
    </row>
    <row r="115" spans="1:77">
      <c r="A115">
        <f t="shared" si="73"/>
        <v>2069</v>
      </c>
      <c r="B115" s="4">
        <f t="shared" si="78"/>
        <v>1275.0258836114608</v>
      </c>
      <c r="C115" s="4">
        <f t="shared" si="79"/>
        <v>3508.8330686945337</v>
      </c>
      <c r="D115" s="4">
        <f t="shared" si="80"/>
        <v>6544.2099629262812</v>
      </c>
      <c r="E115" s="11">
        <f t="shared" si="81"/>
        <v>4.7300576121204503E-4</v>
      </c>
      <c r="F115" s="11">
        <f t="shared" si="82"/>
        <v>9.482722745210321E-4</v>
      </c>
      <c r="G115" s="11">
        <f t="shared" si="83"/>
        <v>2.0936232811388069E-3</v>
      </c>
      <c r="H115" s="4">
        <f t="shared" si="84"/>
        <v>103927.65441918034</v>
      </c>
      <c r="I115" s="4">
        <f t="shared" si="85"/>
        <v>60169.84926973164</v>
      </c>
      <c r="J115" s="4">
        <f t="shared" si="86"/>
        <v>15945.188644996866</v>
      </c>
      <c r="K115" s="4">
        <f t="shared" si="57"/>
        <v>81510.231090218615</v>
      </c>
      <c r="L115" s="4">
        <f t="shared" si="58"/>
        <v>17148.10824332487</v>
      </c>
      <c r="M115" s="4">
        <f t="shared" si="59"/>
        <v>2436.5337810565729</v>
      </c>
      <c r="N115" s="11">
        <f t="shared" si="87"/>
        <v>9.6510357729753249E-3</v>
      </c>
      <c r="O115" s="11">
        <f t="shared" si="88"/>
        <v>1.711448070112076E-2</v>
      </c>
      <c r="P115" s="11">
        <f t="shared" si="89"/>
        <v>1.2244391178718006E-2</v>
      </c>
      <c r="Q115" s="4">
        <f t="shared" si="90"/>
        <v>6585.1731299389021</v>
      </c>
      <c r="R115" s="4">
        <f t="shared" si="91"/>
        <v>15769.910568278114</v>
      </c>
      <c r="S115" s="4">
        <f t="shared" si="92"/>
        <v>4608.3544113861208</v>
      </c>
      <c r="T115" s="4">
        <f t="shared" si="93"/>
        <v>63.363049678561566</v>
      </c>
      <c r="U115" s="4">
        <f t="shared" si="94"/>
        <v>262.08991313214318</v>
      </c>
      <c r="V115" s="4">
        <f t="shared" si="95"/>
        <v>289.01222268273932</v>
      </c>
      <c r="W115" s="11">
        <f t="shared" si="96"/>
        <v>-1.219247815263802E-2</v>
      </c>
      <c r="X115" s="11">
        <f t="shared" si="97"/>
        <v>-1.3228699347321071E-2</v>
      </c>
      <c r="Y115" s="11">
        <f t="shared" si="98"/>
        <v>-1.2203590333800474E-2</v>
      </c>
      <c r="Z115" s="4">
        <f t="shared" si="113"/>
        <v>12948.777050620309</v>
      </c>
      <c r="AA115" s="4">
        <f t="shared" si="99"/>
        <v>51841.913286457951</v>
      </c>
      <c r="AB115" s="4">
        <f t="shared" si="100"/>
        <v>7604.7909074409217</v>
      </c>
      <c r="AC115" s="12">
        <f t="shared" si="101"/>
        <v>2.0653180939495055</v>
      </c>
      <c r="AD115" s="12">
        <f t="shared" si="102"/>
        <v>3.4763713910506144</v>
      </c>
      <c r="AE115" s="12">
        <f t="shared" si="103"/>
        <v>1.7405196135418255</v>
      </c>
      <c r="AF115" s="11">
        <f t="shared" si="104"/>
        <v>-2.9039671966837322E-3</v>
      </c>
      <c r="AG115" s="11">
        <f t="shared" si="105"/>
        <v>2.0567434751257441E-3</v>
      </c>
      <c r="AH115" s="11">
        <f t="shared" si="106"/>
        <v>8.257041531207765E-4</v>
      </c>
      <c r="AI115" s="1">
        <f t="shared" si="64"/>
        <v>184904.20508074708</v>
      </c>
      <c r="AJ115" s="1">
        <f t="shared" si="65"/>
        <v>99560.734114323219</v>
      </c>
      <c r="AK115" s="1">
        <f t="shared" si="66"/>
        <v>27157.239048763775</v>
      </c>
      <c r="AL115" s="16">
        <f t="shared" ref="AL115:AN130" si="124">AL114*(1+AO115)</f>
        <v>30.673069218665127</v>
      </c>
      <c r="AM115" s="16">
        <f t="shared" si="124"/>
        <v>9.1003663272703061</v>
      </c>
      <c r="AN115" s="16">
        <f t="shared" si="124"/>
        <v>1.9196643079803366</v>
      </c>
      <c r="AO115" s="7">
        <f t="shared" si="123"/>
        <v>1.0101141190592487E-2</v>
      </c>
      <c r="AP115" s="7">
        <f t="shared" si="123"/>
        <v>1.5554998367820736E-2</v>
      </c>
      <c r="AQ115" s="7">
        <f t="shared" si="123"/>
        <v>1.1259331383759065E-2</v>
      </c>
      <c r="AR115" s="1">
        <f t="shared" si="108"/>
        <v>103927.65441918034</v>
      </c>
      <c r="AS115" s="1">
        <f t="shared" si="109"/>
        <v>60169.84926973164</v>
      </c>
      <c r="AT115" s="1">
        <f t="shared" si="110"/>
        <v>15945.188644996866</v>
      </c>
      <c r="AU115" s="1">
        <f t="shared" si="70"/>
        <v>20785.530883836069</v>
      </c>
      <c r="AV115" s="1">
        <f t="shared" si="71"/>
        <v>12033.969853946328</v>
      </c>
      <c r="AW115" s="1">
        <f t="shared" si="72"/>
        <v>3189.0377289993735</v>
      </c>
      <c r="AX115">
        <v>0.05</v>
      </c>
      <c r="AY115">
        <v>0.05</v>
      </c>
      <c r="AZ115">
        <v>0.05</v>
      </c>
      <c r="BA115">
        <f t="shared" si="114"/>
        <v>5.000000000000001E-2</v>
      </c>
      <c r="BB115">
        <f t="shared" si="115"/>
        <v>2.5000000000000006E-4</v>
      </c>
      <c r="BC115">
        <f t="shared" si="115"/>
        <v>2.5000000000000006E-4</v>
      </c>
      <c r="BD115">
        <f t="shared" si="115"/>
        <v>2.5000000000000006E-4</v>
      </c>
      <c r="BE115">
        <f t="shared" si="116"/>
        <v>25.981913604795093</v>
      </c>
      <c r="BF115">
        <f t="shared" si="116"/>
        <v>15.042462317432914</v>
      </c>
      <c r="BG115">
        <f t="shared" si="116"/>
        <v>3.9862971612492175</v>
      </c>
      <c r="BH115">
        <f t="shared" si="111"/>
        <v>0</v>
      </c>
      <c r="BI115">
        <f t="shared" si="119"/>
        <v>11.606409843953253</v>
      </c>
      <c r="BJ115">
        <f t="shared" si="119"/>
        <v>20.967293958595587</v>
      </c>
      <c r="BK115" s="7">
        <f t="shared" si="117"/>
        <v>1.3147352924983924E-2</v>
      </c>
      <c r="BL115" s="7"/>
      <c r="BM115" s="7"/>
      <c r="BN115" s="8">
        <f>MAX(BN$3*climate!$I225+BN$4*climate!$I225^2+BN$5*climate!$I225^6,-99)</f>
        <v>-2.0524918960668153</v>
      </c>
      <c r="BO115" s="8">
        <f>MAX(BO$3*climate!$I225+BO$4*climate!$I225^2+BO$5*climate!$I225^6,-99)</f>
        <v>-3.7105517665889138</v>
      </c>
      <c r="BP115" s="8">
        <f>MAX(BP$3*climate!$I225+BP$4*climate!$I225^2+BP$5*climate!$I225^6,-99)</f>
        <v>-4.6977633534849934</v>
      </c>
      <c r="BQ115" s="8"/>
      <c r="BR115" s="8"/>
      <c r="BS115" s="8"/>
      <c r="BT115" s="8"/>
      <c r="BU115" s="8"/>
      <c r="BV115" s="8"/>
      <c r="BW115" s="8">
        <f>MAX(BW$3*climate!$I225+BW$4*climate!$I225^2+BW$5*climate!$I225^6,-99)</f>
        <v>-1.6485965958704183</v>
      </c>
      <c r="BX115" s="8">
        <f>MAX(BX$3*climate!$I225+BX$4*climate!$I225^2+BX$5*climate!$I225^6,-99)</f>
        <v>-3.6715712526897386</v>
      </c>
      <c r="BY115" s="8">
        <f>MAX(BY$3*climate!$I225+BY$4*climate!$I225^2+BY$5*climate!$I225^6,-99)</f>
        <v>-4.9564338179200336</v>
      </c>
    </row>
    <row r="116" spans="1:77">
      <c r="A116">
        <f t="shared" si="73"/>
        <v>2070</v>
      </c>
      <c r="B116" s="4">
        <f t="shared" si="78"/>
        <v>1275.5988234706715</v>
      </c>
      <c r="C116" s="4">
        <f t="shared" si="79"/>
        <v>3511.9940313537513</v>
      </c>
      <c r="D116" s="4">
        <f t="shared" si="80"/>
        <v>6557.2260177445714</v>
      </c>
      <c r="E116" s="11">
        <f t="shared" si="81"/>
        <v>4.4935547315144275E-4</v>
      </c>
      <c r="F116" s="11">
        <f t="shared" si="82"/>
        <v>9.0085866079498041E-4</v>
      </c>
      <c r="G116" s="11">
        <f t="shared" si="83"/>
        <v>1.9889421170818664E-3</v>
      </c>
      <c r="H116" s="4">
        <f t="shared" si="84"/>
        <v>104952.63147653233</v>
      </c>
      <c r="I116" s="4">
        <f t="shared" si="85"/>
        <v>61237.365718479246</v>
      </c>
      <c r="J116" s="4">
        <f t="shared" si="86"/>
        <v>16168.981561406288</v>
      </c>
      <c r="K116" s="4">
        <f t="shared" si="57"/>
        <v>82277.146658833837</v>
      </c>
      <c r="L116" s="4">
        <f t="shared" si="58"/>
        <v>17436.637184395891</v>
      </c>
      <c r="M116" s="4">
        <f t="shared" si="59"/>
        <v>2465.8264817548234</v>
      </c>
      <c r="N116" s="11">
        <f t="shared" si="87"/>
        <v>9.4088258413398407E-3</v>
      </c>
      <c r="O116" s="11">
        <f t="shared" si="88"/>
        <v>1.682570094478697E-2</v>
      </c>
      <c r="P116" s="11">
        <f t="shared" si="89"/>
        <v>1.2022283838621028E-2</v>
      </c>
      <c r="Q116" s="4">
        <f t="shared" si="90"/>
        <v>6569.0373739357028</v>
      </c>
      <c r="R116" s="4">
        <f t="shared" si="91"/>
        <v>15837.379260428492</v>
      </c>
      <c r="S116" s="4">
        <f t="shared" si="92"/>
        <v>4616.0055155739992</v>
      </c>
      <c r="T116" s="4">
        <f t="shared" si="93"/>
        <v>62.590497079671188</v>
      </c>
      <c r="U116" s="4">
        <f t="shared" si="94"/>
        <v>258.62280446935256</v>
      </c>
      <c r="V116" s="4">
        <f t="shared" si="95"/>
        <v>285.48523591565805</v>
      </c>
      <c r="W116" s="11">
        <f t="shared" si="96"/>
        <v>-1.219247815263802E-2</v>
      </c>
      <c r="X116" s="11">
        <f t="shared" si="97"/>
        <v>-1.3228699347321071E-2</v>
      </c>
      <c r="Y116" s="11">
        <f t="shared" si="98"/>
        <v>-1.2203590333800474E-2</v>
      </c>
      <c r="Z116" s="4">
        <f t="shared" si="113"/>
        <v>12882.932783487577</v>
      </c>
      <c r="AA116" s="4">
        <f t="shared" si="99"/>
        <v>52188.079822131614</v>
      </c>
      <c r="AB116" s="4">
        <f t="shared" si="100"/>
        <v>7626.1764476353355</v>
      </c>
      <c r="AC116" s="12">
        <f t="shared" si="101"/>
        <v>2.0593204779539587</v>
      </c>
      <c r="AD116" s="12">
        <f t="shared" si="102"/>
        <v>3.4835213952262718</v>
      </c>
      <c r="AE116" s="12">
        <f t="shared" si="103"/>
        <v>1.7419567678153152</v>
      </c>
      <c r="AF116" s="11">
        <f t="shared" si="104"/>
        <v>-2.9039671966837322E-3</v>
      </c>
      <c r="AG116" s="11">
        <f t="shared" si="105"/>
        <v>2.0567434751257441E-3</v>
      </c>
      <c r="AH116" s="11">
        <f t="shared" si="106"/>
        <v>8.257041531207765E-4</v>
      </c>
      <c r="AI116" s="1">
        <f t="shared" si="64"/>
        <v>187199.31545650846</v>
      </c>
      <c r="AJ116" s="1">
        <f t="shared" si="65"/>
        <v>101638.63055683723</v>
      </c>
      <c r="AK116" s="1">
        <f t="shared" si="66"/>
        <v>27630.552872886772</v>
      </c>
      <c r="AL116" s="16">
        <f t="shared" si="124"/>
        <v>30.979803891562412</v>
      </c>
      <c r="AM116" s="16">
        <f t="shared" si="124"/>
        <v>9.2405069488038922</v>
      </c>
      <c r="AN116" s="16">
        <f t="shared" si="124"/>
        <v>1.9410623032035705</v>
      </c>
      <c r="AO116" s="7">
        <f t="shared" si="123"/>
        <v>1.0000129778686563E-2</v>
      </c>
      <c r="AP116" s="7">
        <f t="shared" si="123"/>
        <v>1.5399448384142528E-2</v>
      </c>
      <c r="AQ116" s="7">
        <f t="shared" si="123"/>
        <v>1.1146738069921475E-2</v>
      </c>
      <c r="AR116" s="1">
        <f t="shared" si="108"/>
        <v>104952.63147653233</v>
      </c>
      <c r="AS116" s="1">
        <f t="shared" si="109"/>
        <v>61237.365718479246</v>
      </c>
      <c r="AT116" s="1">
        <f t="shared" si="110"/>
        <v>16168.981561406288</v>
      </c>
      <c r="AU116" s="1">
        <f t="shared" si="70"/>
        <v>20990.526295306467</v>
      </c>
      <c r="AV116" s="1">
        <f t="shared" si="71"/>
        <v>12247.47314369585</v>
      </c>
      <c r="AW116" s="1">
        <f t="shared" si="72"/>
        <v>3233.796312281258</v>
      </c>
      <c r="AX116">
        <v>0.05</v>
      </c>
      <c r="AY116">
        <v>0.05</v>
      </c>
      <c r="AZ116">
        <v>0.05</v>
      </c>
      <c r="BA116">
        <f t="shared" si="114"/>
        <v>4.9999999999999996E-2</v>
      </c>
      <c r="BB116">
        <f t="shared" si="115"/>
        <v>2.5000000000000006E-4</v>
      </c>
      <c r="BC116">
        <f t="shared" si="115"/>
        <v>2.5000000000000006E-4</v>
      </c>
      <c r="BD116">
        <f t="shared" si="115"/>
        <v>2.5000000000000006E-4</v>
      </c>
      <c r="BE116">
        <f t="shared" si="116"/>
        <v>26.23815786913309</v>
      </c>
      <c r="BF116">
        <f t="shared" si="116"/>
        <v>15.309341429619815</v>
      </c>
      <c r="BG116">
        <f t="shared" si="116"/>
        <v>4.0422453903515727</v>
      </c>
      <c r="BH116">
        <f t="shared" si="111"/>
        <v>0</v>
      </c>
      <c r="BI116">
        <f t="shared" si="119"/>
        <v>11.733975637193319</v>
      </c>
      <c r="BJ116">
        <f t="shared" si="119"/>
        <v>21.201950508789817</v>
      </c>
      <c r="BK116" s="7">
        <f t="shared" si="117"/>
        <v>1.2865206537865159E-2</v>
      </c>
      <c r="BL116" s="7"/>
      <c r="BM116" s="7"/>
      <c r="BN116" s="8">
        <f>MAX(BN$3*climate!$I226+BN$4*climate!$I226^2+BN$5*climate!$I226^6,-99)</f>
        <v>-2.3508177430284078</v>
      </c>
      <c r="BO116" s="8">
        <f>MAX(BO$3*climate!$I226+BO$4*climate!$I226^2+BO$5*climate!$I226^6,-99)</f>
        <v>-3.9618488243824963</v>
      </c>
      <c r="BP116" s="8">
        <f>MAX(BP$3*climate!$I226+BP$4*climate!$I226^2+BP$5*climate!$I226^6,-99)</f>
        <v>-4.9112002040004921</v>
      </c>
      <c r="BQ116" s="8"/>
      <c r="BR116" s="8"/>
      <c r="BS116" s="8"/>
      <c r="BT116" s="8"/>
      <c r="BU116" s="8"/>
      <c r="BV116" s="8"/>
      <c r="BW116" s="8">
        <f>MAX(BW$3*climate!$I226+BW$4*climate!$I226^2+BW$5*climate!$I226^6,-99)</f>
        <v>-2.0620498744027547</v>
      </c>
      <c r="BX116" s="8">
        <f>MAX(BX$3*climate!$I226+BX$4*climate!$I226^2+BX$5*climate!$I226^6,-99)</f>
        <v>-4.1170008997405301</v>
      </c>
      <c r="BY116" s="8">
        <f>MAX(BY$3*climate!$I226+BY$4*climate!$I226^2+BY$5*climate!$I226^6,-99)</f>
        <v>-5.42217522591028</v>
      </c>
    </row>
    <row r="117" spans="1:77">
      <c r="A117">
        <f t="shared" si="73"/>
        <v>2071</v>
      </c>
      <c r="B117" s="4">
        <f t="shared" si="78"/>
        <v>1276.1433609179001</v>
      </c>
      <c r="C117" s="4">
        <f t="shared" si="79"/>
        <v>3514.9996510815663</v>
      </c>
      <c r="D117" s="4">
        <f t="shared" si="80"/>
        <v>6569.6158635925931</v>
      </c>
      <c r="E117" s="11">
        <f t="shared" si="81"/>
        <v>4.2688769949387058E-4</v>
      </c>
      <c r="F117" s="11">
        <f t="shared" si="82"/>
        <v>8.558157277552313E-4</v>
      </c>
      <c r="G117" s="11">
        <f t="shared" si="83"/>
        <v>1.889495011227773E-3</v>
      </c>
      <c r="H117" s="4">
        <f t="shared" si="84"/>
        <v>105960.04229168892</v>
      </c>
      <c r="I117" s="4">
        <f t="shared" si="85"/>
        <v>62303.462335552802</v>
      </c>
      <c r="J117" s="4">
        <f t="shared" si="86"/>
        <v>16390.726209699878</v>
      </c>
      <c r="K117" s="4">
        <f t="shared" si="57"/>
        <v>83031.456760057379</v>
      </c>
      <c r="L117" s="4">
        <f t="shared" si="58"/>
        <v>17725.026606014602</v>
      </c>
      <c r="M117" s="4">
        <f t="shared" si="59"/>
        <v>2494.929163291537</v>
      </c>
      <c r="N117" s="11">
        <f t="shared" si="87"/>
        <v>9.1679176035519561E-3</v>
      </c>
      <c r="O117" s="11">
        <f t="shared" si="88"/>
        <v>1.6539279826088826E-2</v>
      </c>
      <c r="P117" s="11">
        <f t="shared" si="89"/>
        <v>1.1802404488738594E-2</v>
      </c>
      <c r="Q117" s="4">
        <f t="shared" si="90"/>
        <v>6551.2300842464201</v>
      </c>
      <c r="R117" s="4">
        <f t="shared" si="91"/>
        <v>15899.940852751006</v>
      </c>
      <c r="S117" s="4">
        <f t="shared" si="92"/>
        <v>4622.2059523856351</v>
      </c>
      <c r="T117" s="4">
        <f t="shared" si="93"/>
        <v>61.827363811464544</v>
      </c>
      <c r="U117" s="4">
        <f t="shared" si="94"/>
        <v>255.2015611446665</v>
      </c>
      <c r="V117" s="4">
        <f t="shared" si="95"/>
        <v>282.00129105019499</v>
      </c>
      <c r="W117" s="11">
        <f t="shared" si="96"/>
        <v>-1.219247815263802E-2</v>
      </c>
      <c r="X117" s="11">
        <f t="shared" si="97"/>
        <v>-1.3228699347321071E-2</v>
      </c>
      <c r="Y117" s="11">
        <f t="shared" si="98"/>
        <v>-1.2203590333800474E-2</v>
      </c>
      <c r="Z117" s="4">
        <f t="shared" si="113"/>
        <v>12814.045581442911</v>
      </c>
      <c r="AA117" s="4">
        <f t="shared" si="99"/>
        <v>52519.153739694477</v>
      </c>
      <c r="AB117" s="4">
        <f t="shared" si="100"/>
        <v>7645.145365937401</v>
      </c>
      <c r="AC117" s="12">
        <f t="shared" si="101"/>
        <v>2.0533402788385211</v>
      </c>
      <c r="AD117" s="12">
        <f t="shared" si="102"/>
        <v>3.4906861051263642</v>
      </c>
      <c r="AE117" s="12">
        <f t="shared" si="103"/>
        <v>1.743395108753057</v>
      </c>
      <c r="AF117" s="11">
        <f t="shared" si="104"/>
        <v>-2.9039671966837322E-3</v>
      </c>
      <c r="AG117" s="11">
        <f t="shared" si="105"/>
        <v>2.0567434751257441E-3</v>
      </c>
      <c r="AH117" s="11">
        <f t="shared" si="106"/>
        <v>8.257041531207765E-4</v>
      </c>
      <c r="AI117" s="1">
        <f t="shared" si="64"/>
        <v>189469.91020616406</v>
      </c>
      <c r="AJ117" s="1">
        <f t="shared" si="65"/>
        <v>103722.24064484937</v>
      </c>
      <c r="AK117" s="1">
        <f t="shared" si="66"/>
        <v>28101.293897879354</v>
      </c>
      <c r="AL117" s="16">
        <f t="shared" si="124"/>
        <v>31.286507930401957</v>
      </c>
      <c r="AM117" s="16">
        <f t="shared" si="124"/>
        <v>9.3813826715072945</v>
      </c>
      <c r="AN117" s="16">
        <f t="shared" si="124"/>
        <v>1.9624824511440673</v>
      </c>
      <c r="AO117" s="7">
        <f t="shared" si="123"/>
        <v>9.9001284808996979E-3</v>
      </c>
      <c r="AP117" s="7">
        <f t="shared" si="123"/>
        <v>1.5245453900301104E-2</v>
      </c>
      <c r="AQ117" s="7">
        <f t="shared" si="123"/>
        <v>1.1035270689222261E-2</v>
      </c>
      <c r="AR117" s="1">
        <f t="shared" si="108"/>
        <v>105960.04229168892</v>
      </c>
      <c r="AS117" s="1">
        <f t="shared" si="109"/>
        <v>62303.462335552802</v>
      </c>
      <c r="AT117" s="1">
        <f t="shared" si="110"/>
        <v>16390.726209699878</v>
      </c>
      <c r="AU117" s="1">
        <f t="shared" si="70"/>
        <v>21192.008458337787</v>
      </c>
      <c r="AV117" s="1">
        <f t="shared" si="71"/>
        <v>12460.692467110561</v>
      </c>
      <c r="AW117" s="1">
        <f t="shared" si="72"/>
        <v>3278.1452419399757</v>
      </c>
      <c r="AX117">
        <v>0.05</v>
      </c>
      <c r="AY117">
        <v>0.05</v>
      </c>
      <c r="AZ117">
        <v>0.05</v>
      </c>
      <c r="BA117">
        <f t="shared" si="114"/>
        <v>5.000000000000001E-2</v>
      </c>
      <c r="BB117">
        <f t="shared" si="115"/>
        <v>2.5000000000000006E-4</v>
      </c>
      <c r="BC117">
        <f t="shared" si="115"/>
        <v>2.5000000000000006E-4</v>
      </c>
      <c r="BD117">
        <f t="shared" si="115"/>
        <v>2.5000000000000006E-4</v>
      </c>
      <c r="BE117">
        <f t="shared" si="116"/>
        <v>26.490010572922237</v>
      </c>
      <c r="BF117">
        <f t="shared" si="116"/>
        <v>15.575865583888204</v>
      </c>
      <c r="BG117">
        <f t="shared" si="116"/>
        <v>4.0976815524249703</v>
      </c>
      <c r="BH117">
        <f t="shared" si="111"/>
        <v>0</v>
      </c>
      <c r="BI117">
        <f t="shared" si="119"/>
        <v>11.862998144325253</v>
      </c>
      <c r="BJ117">
        <f t="shared" si="119"/>
        <v>21.439391175906241</v>
      </c>
      <c r="BK117" s="7">
        <f t="shared" si="117"/>
        <v>1.2586449519382148E-2</v>
      </c>
      <c r="BL117" s="7"/>
      <c r="BM117" s="7"/>
      <c r="BN117" s="8">
        <f>MAX(BN$3*climate!$I227+BN$4*climate!$I227^2+BN$5*climate!$I227^6,-99)</f>
        <v>-2.6568210494058384</v>
      </c>
      <c r="BO117" s="8">
        <f>MAX(BO$3*climate!$I227+BO$4*climate!$I227^2+BO$5*climate!$I227^6,-99)</f>
        <v>-4.2188365084846104</v>
      </c>
      <c r="BP117" s="8">
        <f>MAX(BP$3*climate!$I227+BP$4*climate!$I227^2+BP$5*climate!$I227^6,-99)</f>
        <v>-5.1288644081929471</v>
      </c>
      <c r="BQ117" s="8"/>
      <c r="BR117" s="8"/>
      <c r="BS117" s="8"/>
      <c r="BT117" s="8"/>
      <c r="BU117" s="8"/>
      <c r="BV117" s="8"/>
      <c r="BW117" s="8">
        <f>MAX(BW$3*climate!$I227+BW$4*climate!$I227^2+BW$5*climate!$I227^6,-99)</f>
        <v>-2.5130099738696376</v>
      </c>
      <c r="BX117" s="8">
        <f>MAX(BX$3*climate!$I227+BX$4*climate!$I227^2+BX$5*climate!$I227^6,-99)</f>
        <v>-4.5982229284178588</v>
      </c>
      <c r="BY117" s="8">
        <f>MAX(BY$3*climate!$I227+BY$4*climate!$I227^2+BY$5*climate!$I227^6,-99)</f>
        <v>-5.9226203598146041</v>
      </c>
    </row>
    <row r="118" spans="1:77">
      <c r="A118">
        <f t="shared" si="73"/>
        <v>2072</v>
      </c>
      <c r="B118" s="4">
        <f t="shared" si="78"/>
        <v>1276.6608923262884</v>
      </c>
      <c r="C118" s="4">
        <f t="shared" si="79"/>
        <v>3517.8574334667933</v>
      </c>
      <c r="D118" s="4">
        <f t="shared" si="80"/>
        <v>6581.408457172538</v>
      </c>
      <c r="E118" s="11">
        <f t="shared" si="81"/>
        <v>4.0554331451917705E-4</v>
      </c>
      <c r="F118" s="11">
        <f t="shared" si="82"/>
        <v>8.1302494136746973E-4</v>
      </c>
      <c r="G118" s="11">
        <f t="shared" si="83"/>
        <v>1.7950202606663843E-3</v>
      </c>
      <c r="H118" s="4">
        <f t="shared" si="84"/>
        <v>106949.44777777883</v>
      </c>
      <c r="I118" s="4">
        <f t="shared" si="85"/>
        <v>63367.698596276241</v>
      </c>
      <c r="J118" s="4">
        <f t="shared" si="86"/>
        <v>16610.371644364586</v>
      </c>
      <c r="K118" s="4">
        <f t="shared" si="57"/>
        <v>83772.792305793249</v>
      </c>
      <c r="L118" s="4">
        <f t="shared" si="58"/>
        <v>18013.151412400577</v>
      </c>
      <c r="M118" s="4">
        <f t="shared" si="59"/>
        <v>2523.8323608774508</v>
      </c>
      <c r="N118" s="11">
        <f t="shared" si="87"/>
        <v>8.9283697367632531E-3</v>
      </c>
      <c r="O118" s="11">
        <f t="shared" si="88"/>
        <v>1.6255253816555904E-2</v>
      </c>
      <c r="P118" s="11">
        <f t="shared" si="89"/>
        <v>1.1584776839027366E-2</v>
      </c>
      <c r="Q118" s="4">
        <f t="shared" si="90"/>
        <v>6531.7808451838955</v>
      </c>
      <c r="R118" s="4">
        <f t="shared" si="91"/>
        <v>15957.607225372791</v>
      </c>
      <c r="S118" s="4">
        <f t="shared" si="92"/>
        <v>4626.9828466536419</v>
      </c>
      <c r="T118" s="4">
        <f t="shared" si="93"/>
        <v>61.073535028958062</v>
      </c>
      <c r="U118" s="4">
        <f t="shared" si="94"/>
        <v>251.82557641931672</v>
      </c>
      <c r="V118" s="4">
        <f t="shared" si="95"/>
        <v>278.55986282061559</v>
      </c>
      <c r="W118" s="11">
        <f t="shared" si="96"/>
        <v>-1.219247815263802E-2</v>
      </c>
      <c r="X118" s="11">
        <f t="shared" si="97"/>
        <v>-1.3228699347321071E-2</v>
      </c>
      <c r="Y118" s="11">
        <f t="shared" si="98"/>
        <v>-1.2203590333800474E-2</v>
      </c>
      <c r="Z118" s="4">
        <f t="shared" si="113"/>
        <v>12742.198682297152</v>
      </c>
      <c r="AA118" s="4">
        <f t="shared" si="99"/>
        <v>52835.062603138125</v>
      </c>
      <c r="AB118" s="4">
        <f t="shared" si="100"/>
        <v>7661.7357942870385</v>
      </c>
      <c r="AC118" s="12">
        <f t="shared" si="101"/>
        <v>2.0473774460251448</v>
      </c>
      <c r="AD118" s="12">
        <f t="shared" si="102"/>
        <v>3.4978655509967949</v>
      </c>
      <c r="AE118" s="12">
        <f t="shared" si="103"/>
        <v>1.7448346373348849</v>
      </c>
      <c r="AF118" s="11">
        <f t="shared" si="104"/>
        <v>-2.9039671966837322E-3</v>
      </c>
      <c r="AG118" s="11">
        <f t="shared" si="105"/>
        <v>2.0567434751257441E-3</v>
      </c>
      <c r="AH118" s="11">
        <f t="shared" si="106"/>
        <v>8.257041531207765E-4</v>
      </c>
      <c r="AI118" s="1">
        <f t="shared" si="64"/>
        <v>191714.92764388543</v>
      </c>
      <c r="AJ118" s="1">
        <f t="shared" si="65"/>
        <v>105810.709047475</v>
      </c>
      <c r="AK118" s="1">
        <f t="shared" si="66"/>
        <v>28569.309750031396</v>
      </c>
      <c r="AL118" s="16">
        <f t="shared" si="124"/>
        <v>31.593150974149328</v>
      </c>
      <c r="AM118" s="16">
        <f t="shared" si="124"/>
        <v>9.5229758741764474</v>
      </c>
      <c r="AN118" s="16">
        <f t="shared" si="124"/>
        <v>1.9839224109645783</v>
      </c>
      <c r="AO118" s="7">
        <f t="shared" si="123"/>
        <v>9.8011271960907007E-3</v>
      </c>
      <c r="AP118" s="7">
        <f t="shared" si="123"/>
        <v>1.5092999361298093E-2</v>
      </c>
      <c r="AQ118" s="7">
        <f t="shared" si="123"/>
        <v>1.0924917982330038E-2</v>
      </c>
      <c r="AR118" s="1">
        <f t="shared" si="108"/>
        <v>106949.44777777883</v>
      </c>
      <c r="AS118" s="1">
        <f t="shared" si="109"/>
        <v>63367.698596276241</v>
      </c>
      <c r="AT118" s="1">
        <f t="shared" si="110"/>
        <v>16610.371644364586</v>
      </c>
      <c r="AU118" s="1">
        <f t="shared" si="70"/>
        <v>21389.889555555768</v>
      </c>
      <c r="AV118" s="1">
        <f t="shared" si="71"/>
        <v>12673.539719255248</v>
      </c>
      <c r="AW118" s="1">
        <f t="shared" si="72"/>
        <v>3322.0743288729172</v>
      </c>
      <c r="AX118">
        <v>0.05</v>
      </c>
      <c r="AY118">
        <v>0.05</v>
      </c>
      <c r="AZ118">
        <v>0.05</v>
      </c>
      <c r="BA118">
        <f t="shared" si="114"/>
        <v>0.05</v>
      </c>
      <c r="BB118">
        <f t="shared" si="115"/>
        <v>2.5000000000000006E-4</v>
      </c>
      <c r="BC118">
        <f t="shared" si="115"/>
        <v>2.5000000000000006E-4</v>
      </c>
      <c r="BD118">
        <f t="shared" si="115"/>
        <v>2.5000000000000006E-4</v>
      </c>
      <c r="BE118">
        <f t="shared" si="116"/>
        <v>26.737361944444714</v>
      </c>
      <c r="BF118">
        <f t="shared" si="116"/>
        <v>15.841924649069064</v>
      </c>
      <c r="BG118">
        <f t="shared" si="116"/>
        <v>4.1525929110911477</v>
      </c>
      <c r="BH118">
        <f t="shared" si="111"/>
        <v>0</v>
      </c>
      <c r="BI118">
        <f t="shared" si="119"/>
        <v>11.99349361469528</v>
      </c>
      <c r="BJ118">
        <f t="shared" si="119"/>
        <v>21.679645566413406</v>
      </c>
      <c r="BK118" s="7">
        <f t="shared" si="117"/>
        <v>1.2311048445380557E-2</v>
      </c>
      <c r="BL118" s="7"/>
      <c r="BM118" s="7"/>
      <c r="BN118" s="8">
        <f>MAX(BN$3*climate!$I228+BN$4*climate!$I228^2+BN$5*climate!$I228^6,-99)</f>
        <v>-2.9704174426641679</v>
      </c>
      <c r="BO118" s="8">
        <f>MAX(BO$3*climate!$I228+BO$4*climate!$I228^2+BO$5*climate!$I228^6,-99)</f>
        <v>-4.481442909081208</v>
      </c>
      <c r="BP118" s="8">
        <f>MAX(BP$3*climate!$I228+BP$4*climate!$I228^2+BP$5*climate!$I228^6,-99)</f>
        <v>-5.3506942362654213</v>
      </c>
      <c r="BQ118" s="8"/>
      <c r="BR118" s="8"/>
      <c r="BS118" s="8"/>
      <c r="BT118" s="8"/>
      <c r="BU118" s="8"/>
      <c r="BV118" s="8"/>
      <c r="BW118" s="8">
        <f>MAX(BW$3*climate!$I228+BW$4*climate!$I228^2+BW$5*climate!$I228^6,-99)</f>
        <v>-3.0036078930306811</v>
      </c>
      <c r="BX118" s="8">
        <f>MAX(BX$3*climate!$I228+BX$4*climate!$I228^2+BX$5*climate!$I228^6,-99)</f>
        <v>-5.1172026615832884</v>
      </c>
      <c r="BY118" s="8">
        <f>MAX(BY$3*climate!$I228+BY$4*climate!$I228^2+BY$5*climate!$I228^6,-99)</f>
        <v>-6.4596293301676813</v>
      </c>
    </row>
    <row r="119" spans="1:77">
      <c r="A119">
        <f t="shared" si="73"/>
        <v>2073</v>
      </c>
      <c r="B119" s="4">
        <f t="shared" si="78"/>
        <v>1277.1527465515899</v>
      </c>
      <c r="C119" s="4">
        <f t="shared" si="79"/>
        <v>3520.5745340086974</v>
      </c>
      <c r="D119" s="4">
        <f t="shared" si="80"/>
        <v>6592.631530620667</v>
      </c>
      <c r="E119" s="11">
        <f t="shared" si="81"/>
        <v>3.8526614879321819E-4</v>
      </c>
      <c r="F119" s="11">
        <f t="shared" si="82"/>
        <v>7.7237369429909622E-4</v>
      </c>
      <c r="G119" s="11">
        <f t="shared" si="83"/>
        <v>1.705269247633065E-3</v>
      </c>
      <c r="H119" s="4">
        <f t="shared" si="84"/>
        <v>107920.42631064515</v>
      </c>
      <c r="I119" s="4">
        <f t="shared" si="85"/>
        <v>64429.637961213477</v>
      </c>
      <c r="J119" s="4">
        <f t="shared" si="86"/>
        <v>16827.869194495088</v>
      </c>
      <c r="K119" s="4">
        <f t="shared" si="57"/>
        <v>84500.798046309312</v>
      </c>
      <c r="L119" s="4">
        <f t="shared" si="58"/>
        <v>18300.887352000118</v>
      </c>
      <c r="M119" s="4">
        <f t="shared" si="59"/>
        <v>2552.5268804020079</v>
      </c>
      <c r="N119" s="11">
        <f t="shared" si="87"/>
        <v>8.6902408345019833E-3</v>
      </c>
      <c r="O119" s="11">
        <f t="shared" si="88"/>
        <v>1.5973659078969193E-2</v>
      </c>
      <c r="P119" s="11">
        <f t="shared" si="89"/>
        <v>1.1369423726138805E-2</v>
      </c>
      <c r="Q119" s="4">
        <f t="shared" si="90"/>
        <v>6510.7203141087484</v>
      </c>
      <c r="R119" s="4">
        <f t="shared" si="91"/>
        <v>16010.394664800071</v>
      </c>
      <c r="S119" s="4">
        <f t="shared" si="92"/>
        <v>4630.3637634451698</v>
      </c>
      <c r="T119" s="4">
        <f t="shared" si="93"/>
        <v>60.32889728741312</v>
      </c>
      <c r="U119" s="4">
        <f t="shared" si="94"/>
        <v>248.49425158089974</v>
      </c>
      <c r="V119" s="4">
        <f t="shared" si="95"/>
        <v>275.16043237131316</v>
      </c>
      <c r="W119" s="11">
        <f t="shared" si="96"/>
        <v>-1.219247815263802E-2</v>
      </c>
      <c r="X119" s="11">
        <f t="shared" si="97"/>
        <v>-1.3228699347321071E-2</v>
      </c>
      <c r="Y119" s="11">
        <f t="shared" si="98"/>
        <v>-1.2203590333800474E-2</v>
      </c>
      <c r="Z119" s="4">
        <f t="shared" si="113"/>
        <v>12667.476672572466</v>
      </c>
      <c r="AA119" s="4">
        <f t="shared" si="99"/>
        <v>53135.748651650021</v>
      </c>
      <c r="AB119" s="4">
        <f t="shared" si="100"/>
        <v>7675.9868054473927</v>
      </c>
      <c r="AC119" s="12">
        <f t="shared" si="101"/>
        <v>2.0414319290826577</v>
      </c>
      <c r="AD119" s="12">
        <f t="shared" si="102"/>
        <v>3.5050597631456748</v>
      </c>
      <c r="AE119" s="12">
        <f t="shared" si="103"/>
        <v>1.7462753545414413</v>
      </c>
      <c r="AF119" s="11">
        <f t="shared" si="104"/>
        <v>-2.9039671966837322E-3</v>
      </c>
      <c r="AG119" s="11">
        <f t="shared" si="105"/>
        <v>2.0567434751257441E-3</v>
      </c>
      <c r="AH119" s="11">
        <f t="shared" si="106"/>
        <v>8.257041531207765E-4</v>
      </c>
      <c r="AI119" s="1">
        <f t="shared" si="64"/>
        <v>193933.32443505267</v>
      </c>
      <c r="AJ119" s="1">
        <f t="shared" si="65"/>
        <v>107903.17786198275</v>
      </c>
      <c r="AK119" s="1">
        <f t="shared" si="66"/>
        <v>29034.453103901174</v>
      </c>
      <c r="AL119" s="16">
        <f t="shared" si="124"/>
        <v>31.899702980460034</v>
      </c>
      <c r="AM119" s="16">
        <f t="shared" si="124"/>
        <v>9.6652688402751838</v>
      </c>
      <c r="AN119" s="16">
        <f t="shared" si="124"/>
        <v>2.005379858691442</v>
      </c>
      <c r="AO119" s="7">
        <f t="shared" si="123"/>
        <v>9.7031159241297935E-3</v>
      </c>
      <c r="AP119" s="7">
        <f t="shared" si="123"/>
        <v>1.4942069367685112E-2</v>
      </c>
      <c r="AQ119" s="7">
        <f t="shared" si="123"/>
        <v>1.0815668802506737E-2</v>
      </c>
      <c r="AR119" s="1">
        <f t="shared" si="108"/>
        <v>107920.42631064515</v>
      </c>
      <c r="AS119" s="1">
        <f t="shared" si="109"/>
        <v>64429.637961213477</v>
      </c>
      <c r="AT119" s="1">
        <f t="shared" si="110"/>
        <v>16827.869194495088</v>
      </c>
      <c r="AU119" s="1">
        <f t="shared" si="70"/>
        <v>21584.085262129032</v>
      </c>
      <c r="AV119" s="1">
        <f t="shared" si="71"/>
        <v>12885.927592242697</v>
      </c>
      <c r="AW119" s="1">
        <f t="shared" si="72"/>
        <v>3365.5738388990176</v>
      </c>
      <c r="AX119">
        <v>0.05</v>
      </c>
      <c r="AY119">
        <v>0.05</v>
      </c>
      <c r="AZ119">
        <v>0.05</v>
      </c>
      <c r="BA119">
        <f t="shared" si="114"/>
        <v>5.000000000000001E-2</v>
      </c>
      <c r="BB119">
        <f t="shared" si="115"/>
        <v>2.5000000000000006E-4</v>
      </c>
      <c r="BC119">
        <f t="shared" si="115"/>
        <v>2.5000000000000006E-4</v>
      </c>
      <c r="BD119">
        <f t="shared" si="115"/>
        <v>2.5000000000000006E-4</v>
      </c>
      <c r="BE119">
        <f t="shared" si="116"/>
        <v>26.980106577661296</v>
      </c>
      <c r="BF119">
        <f t="shared" si="116"/>
        <v>16.107409490303372</v>
      </c>
      <c r="BG119">
        <f t="shared" si="116"/>
        <v>4.2069672986237734</v>
      </c>
      <c r="BH119">
        <f t="shared" si="111"/>
        <v>0</v>
      </c>
      <c r="BI119">
        <f t="shared" si="119"/>
        <v>12.125478533031405</v>
      </c>
      <c r="BJ119">
        <f t="shared" si="119"/>
        <v>21.922743773547019</v>
      </c>
      <c r="BK119" s="7">
        <f t="shared" si="117"/>
        <v>1.2038973564675093E-2</v>
      </c>
      <c r="BL119" s="7"/>
      <c r="BM119" s="7"/>
      <c r="BN119" s="8">
        <f>MAX(BN$3*climate!$I229+BN$4*climate!$I229^2+BN$5*climate!$I229^6,-99)</f>
        <v>-3.2915145493968048</v>
      </c>
      <c r="BO119" s="8">
        <f>MAX(BO$3*climate!$I229+BO$4*climate!$I229^2+BO$5*climate!$I229^6,-99)</f>
        <v>-4.7495903282415188</v>
      </c>
      <c r="BP119" s="8">
        <f>MAX(BP$3*climate!$I229+BP$4*climate!$I229^2+BP$5*climate!$I229^6,-99)</f>
        <v>-5.5766237847675626</v>
      </c>
      <c r="BQ119" s="8"/>
      <c r="BR119" s="8"/>
      <c r="BS119" s="8"/>
      <c r="BT119" s="8"/>
      <c r="BU119" s="8"/>
      <c r="BV119" s="8"/>
      <c r="BW119" s="8">
        <f>MAX(BW$3*climate!$I229+BW$4*climate!$I229^2+BW$5*climate!$I229^6,-99)</f>
        <v>-3.5360252277252124</v>
      </c>
      <c r="BX119" s="8">
        <f>MAX(BX$3*climate!$I229+BX$4*climate!$I229^2+BX$5*climate!$I229^6,-99)</f>
        <v>-5.675951709276827</v>
      </c>
      <c r="BY119" s="8">
        <f>MAX(BY$3*climate!$I229+BY$4*climate!$I229^2+BY$5*climate!$I229^6,-99)</f>
        <v>-7.0351057976532978</v>
      </c>
    </row>
    <row r="120" spans="1:77">
      <c r="A120">
        <f t="shared" si="73"/>
        <v>2074</v>
      </c>
      <c r="B120" s="4">
        <f t="shared" si="78"/>
        <v>1277.6201880856702</v>
      </c>
      <c r="C120" s="4">
        <f t="shared" si="79"/>
        <v>3523.1577732096403</v>
      </c>
      <c r="D120" s="4">
        <f t="shared" si="80"/>
        <v>6603.3116318403027</v>
      </c>
      <c r="E120" s="11">
        <f t="shared" si="81"/>
        <v>3.6600284135355728E-4</v>
      </c>
      <c r="F120" s="11">
        <f t="shared" si="82"/>
        <v>7.3375500958414142E-4</v>
      </c>
      <c r="G120" s="11">
        <f t="shared" si="83"/>
        <v>1.6200057852514117E-3</v>
      </c>
      <c r="H120" s="4">
        <f t="shared" si="84"/>
        <v>108872.57436198021</v>
      </c>
      <c r="I120" s="4">
        <f t="shared" si="85"/>
        <v>65488.848474760664</v>
      </c>
      <c r="J120" s="4">
        <f t="shared" si="86"/>
        <v>17043.172463521671</v>
      </c>
      <c r="K120" s="4">
        <f t="shared" si="57"/>
        <v>85215.133086704023</v>
      </c>
      <c r="L120" s="4">
        <f t="shared" si="58"/>
        <v>18588.111203177687</v>
      </c>
      <c r="M120" s="4">
        <f t="shared" si="59"/>
        <v>2581.0038074443933</v>
      </c>
      <c r="N120" s="11">
        <f t="shared" si="87"/>
        <v>8.4535892785679856E-3</v>
      </c>
      <c r="O120" s="11">
        <f t="shared" si="88"/>
        <v>1.5694531399111478E-2</v>
      </c>
      <c r="P120" s="11">
        <f t="shared" si="89"/>
        <v>1.115636715171453E-2</v>
      </c>
      <c r="Q120" s="4">
        <f t="shared" si="90"/>
        <v>6488.0801800704194</v>
      </c>
      <c r="R120" s="4">
        <f t="shared" si="91"/>
        <v>16058.323795333559</v>
      </c>
      <c r="S120" s="4">
        <f t="shared" si="92"/>
        <v>4632.3766649987147</v>
      </c>
      <c r="T120" s="4">
        <f t="shared" si="93"/>
        <v>59.59333852526359</v>
      </c>
      <c r="U120" s="4">
        <f t="shared" si="94"/>
        <v>245.20699583719846</v>
      </c>
      <c r="V120" s="4">
        <f t="shared" si="95"/>
        <v>271.80248717858223</v>
      </c>
      <c r="W120" s="11">
        <f t="shared" si="96"/>
        <v>-1.219247815263802E-2</v>
      </c>
      <c r="X120" s="11">
        <f t="shared" si="97"/>
        <v>-1.3228699347321071E-2</v>
      </c>
      <c r="Y120" s="11">
        <f t="shared" si="98"/>
        <v>-1.2203590333800474E-2</v>
      </c>
      <c r="Z120" s="4">
        <f t="shared" si="113"/>
        <v>12589.965386815145</v>
      </c>
      <c r="AA120" s="4">
        <f t="shared" si="99"/>
        <v>53421.168747283955</v>
      </c>
      <c r="AB120" s="4">
        <f t="shared" si="100"/>
        <v>7687.9383419359192</v>
      </c>
      <c r="AC120" s="12">
        <f t="shared" si="101"/>
        <v>2.0355036777263389</v>
      </c>
      <c r="AD120" s="12">
        <f t="shared" si="102"/>
        <v>3.5122687719434507</v>
      </c>
      <c r="AE120" s="12">
        <f t="shared" si="103"/>
        <v>1.7477172613541787</v>
      </c>
      <c r="AF120" s="11">
        <f t="shared" si="104"/>
        <v>-2.9039671966837322E-3</v>
      </c>
      <c r="AG120" s="11">
        <f t="shared" si="105"/>
        <v>2.0567434751257441E-3</v>
      </c>
      <c r="AH120" s="11">
        <f t="shared" si="106"/>
        <v>8.257041531207765E-4</v>
      </c>
      <c r="AI120" s="1">
        <f t="shared" si="64"/>
        <v>196124.07725367643</v>
      </c>
      <c r="AJ120" s="1">
        <f t="shared" si="65"/>
        <v>109998.78766802719</v>
      </c>
      <c r="AK120" s="1">
        <f t="shared" si="66"/>
        <v>29496.581632410074</v>
      </c>
      <c r="AL120" s="16">
        <f t="shared" si="124"/>
        <v>32.206134231265096</v>
      </c>
      <c r="AM120" s="16">
        <f t="shared" si="124"/>
        <v>9.8082437665692126</v>
      </c>
      <c r="AN120" s="16">
        <f t="shared" si="124"/>
        <v>2.0268524878225183</v>
      </c>
      <c r="AO120" s="7">
        <f t="shared" si="123"/>
        <v>9.6060847648884954E-3</v>
      </c>
      <c r="AP120" s="7">
        <f t="shared" si="123"/>
        <v>1.4792648674008261E-2</v>
      </c>
      <c r="AQ120" s="7">
        <f t="shared" si="123"/>
        <v>1.070751211448167E-2</v>
      </c>
      <c r="AR120" s="1">
        <f t="shared" si="108"/>
        <v>108872.57436198021</v>
      </c>
      <c r="AS120" s="1">
        <f t="shared" si="109"/>
        <v>65488.848474760664</v>
      </c>
      <c r="AT120" s="1">
        <f t="shared" si="110"/>
        <v>17043.172463521671</v>
      </c>
      <c r="AU120" s="1">
        <f t="shared" si="70"/>
        <v>21774.514872396045</v>
      </c>
      <c r="AV120" s="1">
        <f t="shared" si="71"/>
        <v>13097.769694952134</v>
      </c>
      <c r="AW120" s="1">
        <f t="shared" si="72"/>
        <v>3408.6344927043342</v>
      </c>
      <c r="AX120">
        <v>0.05</v>
      </c>
      <c r="AY120">
        <v>0.05</v>
      </c>
      <c r="AZ120">
        <v>0.05</v>
      </c>
      <c r="BA120">
        <f t="shared" si="114"/>
        <v>4.9999999999999996E-2</v>
      </c>
      <c r="BB120">
        <f t="shared" si="115"/>
        <v>2.5000000000000006E-4</v>
      </c>
      <c r="BC120">
        <f t="shared" si="115"/>
        <v>2.5000000000000006E-4</v>
      </c>
      <c r="BD120">
        <f t="shared" si="115"/>
        <v>2.5000000000000006E-4</v>
      </c>
      <c r="BE120">
        <f t="shared" si="116"/>
        <v>27.21814359049506</v>
      </c>
      <c r="BF120">
        <f t="shared" si="116"/>
        <v>16.372212118690168</v>
      </c>
      <c r="BG120">
        <f t="shared" si="116"/>
        <v>4.2607931158804186</v>
      </c>
      <c r="BH120">
        <f t="shared" si="111"/>
        <v>0</v>
      </c>
      <c r="BI120">
        <f t="shared" si="119"/>
        <v>12.258969620182686</v>
      </c>
      <c r="BJ120">
        <f t="shared" si="119"/>
        <v>22.168716378167506</v>
      </c>
      <c r="BK120" s="7">
        <f t="shared" si="117"/>
        <v>1.1770198527434772E-2</v>
      </c>
      <c r="BL120" s="7"/>
      <c r="BM120" s="7"/>
      <c r="BN120" s="8">
        <f>MAX(BN$3*climate!$I230+BN$4*climate!$I230^2+BN$5*climate!$I230^6,-99)</f>
        <v>-3.6200122260501999</v>
      </c>
      <c r="BO120" s="8">
        <f>MAX(BO$3*climate!$I230+BO$4*climate!$I230^2+BO$5*climate!$I230^6,-99)</f>
        <v>-5.0231954583772644</v>
      </c>
      <c r="BP120" s="8">
        <f>MAX(BP$3*climate!$I230+BP$4*climate!$I230^2+BP$5*climate!$I230^6,-99)</f>
        <v>-5.8065831157667684</v>
      </c>
      <c r="BQ120" s="8"/>
      <c r="BR120" s="8"/>
      <c r="BS120" s="8"/>
      <c r="BT120" s="8"/>
      <c r="BU120" s="8"/>
      <c r="BV120" s="8"/>
      <c r="BW120" s="8">
        <f>MAX(BW$3*climate!$I230+BW$4*climate!$I230^2+BW$5*climate!$I230^6,-99)</f>
        <v>-4.1124907611899522</v>
      </c>
      <c r="BX120" s="8">
        <f>MAX(BX$3*climate!$I230+BX$4*climate!$I230^2+BX$5*climate!$I230^6,-99)</f>
        <v>-6.2765248286249182</v>
      </c>
      <c r="BY120" s="8">
        <f>MAX(BY$3*climate!$I230+BY$4*climate!$I230^2+BY$5*climate!$I230^6,-99)</f>
        <v>-7.650994004215776</v>
      </c>
    </row>
    <row r="121" spans="1:77">
      <c r="A121">
        <f t="shared" si="73"/>
        <v>2075</v>
      </c>
      <c r="B121" s="4">
        <f t="shared" si="78"/>
        <v>1278.0644200737297</v>
      </c>
      <c r="C121" s="4">
        <f t="shared" si="79"/>
        <v>3525.6136511420054</v>
      </c>
      <c r="D121" s="4">
        <f t="shared" si="80"/>
        <v>6613.4741647334313</v>
      </c>
      <c r="E121" s="11">
        <f t="shared" si="81"/>
        <v>3.4770269928587939E-4</v>
      </c>
      <c r="F121" s="11">
        <f t="shared" si="82"/>
        <v>6.9706725910493434E-4</v>
      </c>
      <c r="G121" s="11">
        <f t="shared" si="83"/>
        <v>1.5390054959888411E-3</v>
      </c>
      <c r="H121" s="4">
        <f t="shared" si="84"/>
        <v>109805.50708854882</v>
      </c>
      <c r="I121" s="4">
        <f t="shared" si="85"/>
        <v>66544.903353974936</v>
      </c>
      <c r="J121" s="4">
        <f t="shared" si="86"/>
        <v>17256.237329384268</v>
      </c>
      <c r="K121" s="4">
        <f t="shared" ref="K121:K184" si="125">H121/B121*1000</f>
        <v>85915.471367409089</v>
      </c>
      <c r="L121" s="4">
        <f t="shared" ref="L121:L184" si="126">I121/C121*1000</f>
        <v>18874.700956646207</v>
      </c>
      <c r="M121" s="4">
        <f t="shared" ref="M121:M184" si="127">J121/D121*1000</f>
        <v>2609.2545157889517</v>
      </c>
      <c r="N121" s="11">
        <f t="shared" si="87"/>
        <v>8.2184731201733197E-3</v>
      </c>
      <c r="O121" s="11">
        <f t="shared" si="88"/>
        <v>1.5417906119451708E-2</v>
      </c>
      <c r="P121" s="11">
        <f t="shared" si="89"/>
        <v>1.0945628310611077E-2</v>
      </c>
      <c r="Q121" s="4">
        <f t="shared" si="90"/>
        <v>6463.8931199822982</v>
      </c>
      <c r="R121" s="4">
        <f t="shared" si="91"/>
        <v>16101.419503454144</v>
      </c>
      <c r="S121" s="4">
        <f t="shared" si="92"/>
        <v>4633.0498694194494</v>
      </c>
      <c r="T121" s="4">
        <f t="shared" si="93"/>
        <v>58.866748047251555</v>
      </c>
      <c r="U121" s="4">
        <f t="shared" si="94"/>
        <v>241.96322621140837</v>
      </c>
      <c r="V121" s="4">
        <f t="shared" si="95"/>
        <v>268.48552097334675</v>
      </c>
      <c r="W121" s="11">
        <f t="shared" si="96"/>
        <v>-1.219247815263802E-2</v>
      </c>
      <c r="X121" s="11">
        <f t="shared" si="97"/>
        <v>-1.3228699347321071E-2</v>
      </c>
      <c r="Y121" s="11">
        <f t="shared" si="98"/>
        <v>-1.2203590333800474E-2</v>
      </c>
      <c r="Z121" s="4">
        <f t="shared" si="113"/>
        <v>12509.751803343193</v>
      </c>
      <c r="AA121" s="4">
        <f t="shared" si="99"/>
        <v>53691.294297119915</v>
      </c>
      <c r="AB121" s="4">
        <f t="shared" si="100"/>
        <v>7697.6311477771524</v>
      </c>
      <c r="AC121" s="12">
        <f t="shared" si="101"/>
        <v>2.0295926418174925</v>
      </c>
      <c r="AD121" s="12">
        <f t="shared" si="102"/>
        <v>3.5194926078230333</v>
      </c>
      <c r="AE121" s="12">
        <f t="shared" si="103"/>
        <v>1.7491603587553597</v>
      </c>
      <c r="AF121" s="11">
        <f t="shared" si="104"/>
        <v>-2.9039671966837322E-3</v>
      </c>
      <c r="AG121" s="11">
        <f t="shared" si="105"/>
        <v>2.0567434751257441E-3</v>
      </c>
      <c r="AH121" s="11">
        <f t="shared" si="106"/>
        <v>8.257041531207765E-4</v>
      </c>
      <c r="AI121" s="1">
        <f t="shared" ref="AI121:AI184" si="128">(1-$AI$5)*AI120+AU120</f>
        <v>198286.18440070483</v>
      </c>
      <c r="AJ121" s="1">
        <f t="shared" ref="AJ121:AJ184" si="129">(1-$AI$5)*AJ120+AV120</f>
        <v>112096.6785961766</v>
      </c>
      <c r="AK121" s="1">
        <f t="shared" ref="AK121:AK184" si="130">(1-$AI$5)*AK120+AW120</f>
        <v>29955.557961873405</v>
      </c>
      <c r="AL121" s="16">
        <f t="shared" si="124"/>
        <v>32.512415338086257</v>
      </c>
      <c r="AM121" s="16">
        <f t="shared" si="124"/>
        <v>9.9518827716756224</v>
      </c>
      <c r="AN121" s="16">
        <f t="shared" si="124"/>
        <v>2.0483380099144686</v>
      </c>
      <c r="AO121" s="7">
        <f t="shared" si="123"/>
        <v>9.51002391723961E-3</v>
      </c>
      <c r="AP121" s="7">
        <f t="shared" si="123"/>
        <v>1.4644722187268179E-2</v>
      </c>
      <c r="AQ121" s="7">
        <f t="shared" si="123"/>
        <v>1.0600436993336853E-2</v>
      </c>
      <c r="AR121" s="1">
        <f t="shared" si="108"/>
        <v>109805.50708854882</v>
      </c>
      <c r="AS121" s="1">
        <f t="shared" si="109"/>
        <v>66544.903353974936</v>
      </c>
      <c r="AT121" s="1">
        <f t="shared" si="110"/>
        <v>17256.237329384268</v>
      </c>
      <c r="AU121" s="1">
        <f t="shared" ref="AU121:AU184" si="131">$AU$5*AR121</f>
        <v>21961.101417709768</v>
      </c>
      <c r="AV121" s="1">
        <f t="shared" ref="AV121:AV184" si="132">$AU$5*AS121</f>
        <v>13308.980670794988</v>
      </c>
      <c r="AW121" s="1">
        <f t="shared" ref="AW121:AW184" si="133">$AU$5*AT121</f>
        <v>3451.2474658768538</v>
      </c>
      <c r="AX121">
        <v>0.05</v>
      </c>
      <c r="AY121">
        <v>0.05</v>
      </c>
      <c r="AZ121">
        <v>0.05</v>
      </c>
      <c r="BA121">
        <f t="shared" si="114"/>
        <v>5.000000000000001E-2</v>
      </c>
      <c r="BB121">
        <f t="shared" si="115"/>
        <v>2.5000000000000006E-4</v>
      </c>
      <c r="BC121">
        <f t="shared" si="115"/>
        <v>2.5000000000000006E-4</v>
      </c>
      <c r="BD121">
        <f t="shared" si="115"/>
        <v>2.5000000000000006E-4</v>
      </c>
      <c r="BE121">
        <f t="shared" si="116"/>
        <v>27.451376772137213</v>
      </c>
      <c r="BF121">
        <f t="shared" si="116"/>
        <v>16.636225838493736</v>
      </c>
      <c r="BG121">
        <f t="shared" si="116"/>
        <v>4.3140593323460683</v>
      </c>
      <c r="BH121">
        <f t="shared" si="111"/>
        <v>0</v>
      </c>
      <c r="BI121">
        <f t="shared" si="119"/>
        <v>12.393983833901451</v>
      </c>
      <c r="BJ121">
        <f t="shared" si="119"/>
        <v>22.417594449647488</v>
      </c>
      <c r="BK121" s="7">
        <f t="shared" si="117"/>
        <v>1.1504700125882783E-2</v>
      </c>
      <c r="BL121" s="7"/>
      <c r="BM121" s="7"/>
      <c r="BN121" s="8">
        <f>MAX(BN$3*climate!$I231+BN$4*climate!$I231^2+BN$5*climate!$I231^6,-99)</f>
        <v>-3.9558028016106057</v>
      </c>
      <c r="BO121" s="8">
        <f>MAX(BO$3*climate!$I231+BO$4*climate!$I231^2+BO$5*climate!$I231^6,-99)</f>
        <v>-5.3021695689370087</v>
      </c>
      <c r="BP121" s="8">
        <f>MAX(BP$3*climate!$I231+BP$4*climate!$I231^2+BP$5*climate!$I231^6,-99)</f>
        <v>-6.0404984015770511</v>
      </c>
      <c r="BQ121" s="8"/>
      <c r="BR121" s="8"/>
      <c r="BS121" s="8"/>
      <c r="BT121" s="8"/>
      <c r="BU121" s="8"/>
      <c r="BV121" s="8"/>
      <c r="BW121" s="8">
        <f>MAX(BW$3*climate!$I231+BW$4*climate!$I231^2+BW$5*climate!$I231^6,-99)</f>
        <v>-4.7352767483282339</v>
      </c>
      <c r="BX121" s="8">
        <f>MAX(BX$3*climate!$I231+BX$4*climate!$I231^2+BX$5*climate!$I231^6,-99)</f>
        <v>-6.9210164997596726</v>
      </c>
      <c r="BY121" s="8">
        <f>MAX(BY$3*climate!$I231+BY$4*climate!$I231^2+BY$5*climate!$I231^6,-99)</f>
        <v>-8.309275534191519</v>
      </c>
    </row>
    <row r="122" spans="1:77">
      <c r="A122">
        <f t="shared" ref="A122:A185" si="134">1+A121</f>
        <v>2076</v>
      </c>
      <c r="B122" s="4">
        <f t="shared" si="78"/>
        <v>1278.4865872000146</v>
      </c>
      <c r="C122" s="4">
        <f t="shared" si="79"/>
        <v>3527.9483614942465</v>
      </c>
      <c r="D122" s="4">
        <f t="shared" si="80"/>
        <v>6623.1434291661817</v>
      </c>
      <c r="E122" s="11">
        <f t="shared" ref="E122:E185" si="135">E121*$E$5</f>
        <v>3.3031756432158539E-4</v>
      </c>
      <c r="F122" s="11">
        <f t="shared" ref="F122:F185" si="136">F121*$E$5</f>
        <v>6.6221389614968759E-4</v>
      </c>
      <c r="G122" s="11">
        <f t="shared" ref="G122:G185" si="137">G121*$E$5</f>
        <v>1.4620552211893989E-3</v>
      </c>
      <c r="H122" s="4">
        <f t="shared" si="84"/>
        <v>110718.85887634649</v>
      </c>
      <c r="I122" s="4">
        <f t="shared" si="85"/>
        <v>67597.381565930104</v>
      </c>
      <c r="J122" s="4">
        <f t="shared" si="86"/>
        <v>17467.021944834421</v>
      </c>
      <c r="K122" s="4">
        <f t="shared" si="125"/>
        <v>86601.502107917637</v>
      </c>
      <c r="L122" s="4">
        <f t="shared" si="126"/>
        <v>19160.535994154841</v>
      </c>
      <c r="M122" s="4">
        <f t="shared" si="127"/>
        <v>2637.2706754190626</v>
      </c>
      <c r="N122" s="11">
        <f t="shared" ref="N122:N185" si="138">K122/K121-1</f>
        <v>7.9849499698931847E-3</v>
      </c>
      <c r="O122" s="11">
        <f t="shared" ref="O122:O185" si="139">L122/L121-1</f>
        <v>1.5143818075061155E-2</v>
      </c>
      <c r="P122" s="11">
        <f t="shared" ref="P122:P185" si="140">M122/M121-1</f>
        <v>1.0737227610637889E-2</v>
      </c>
      <c r="Q122" s="4">
        <f t="shared" ref="Q122:Q185" si="141">T122*H122/1000</f>
        <v>6438.1927525219735</v>
      </c>
      <c r="R122" s="4">
        <f t="shared" ref="R122:R185" si="142">U122*I122/1000</f>
        <v>16139.710855341977</v>
      </c>
      <c r="S122" s="4">
        <f t="shared" ref="S122:S185" si="143">V122*J122/1000</f>
        <v>4632.4120109919349</v>
      </c>
      <c r="T122" s="4">
        <f t="shared" si="93"/>
        <v>58.149016507768593</v>
      </c>
      <c r="U122" s="4">
        <f t="shared" si="94"/>
        <v>238.76236743874981</v>
      </c>
      <c r="V122" s="4">
        <f t="shared" si="95"/>
        <v>265.20903366483105</v>
      </c>
      <c r="W122" s="11">
        <f t="shared" ref="W122:W185" si="144">T$5-1</f>
        <v>-1.219247815263802E-2</v>
      </c>
      <c r="X122" s="11">
        <f t="shared" ref="X122:X185" si="145">U$5-1</f>
        <v>-1.3228699347321071E-2</v>
      </c>
      <c r="Y122" s="11">
        <f t="shared" ref="Y122:Y185" si="146">V$5-1</f>
        <v>-1.2203590333800474E-2</v>
      </c>
      <c r="Z122" s="4">
        <f t="shared" si="113"/>
        <v>12426.923936873574</v>
      </c>
      <c r="AA122" s="4">
        <f t="shared" si="99"/>
        <v>53946.111149977281</v>
      </c>
      <c r="AB122" s="4">
        <f t="shared" si="100"/>
        <v>7705.1067028334828</v>
      </c>
      <c r="AC122" s="12">
        <f t="shared" si="101"/>
        <v>2.0236987713630237</v>
      </c>
      <c r="AD122" s="12">
        <f t="shared" si="102"/>
        <v>3.5267313012799266</v>
      </c>
      <c r="AE122" s="12">
        <f t="shared" si="103"/>
        <v>1.7506046477280581</v>
      </c>
      <c r="AF122" s="11">
        <f t="shared" ref="AF122:AF185" si="147">AC$5-1</f>
        <v>-2.9039671966837322E-3</v>
      </c>
      <c r="AG122" s="11">
        <f t="shared" ref="AG122:AG185" si="148">AD$5-1</f>
        <v>2.0567434751257441E-3</v>
      </c>
      <c r="AH122" s="11">
        <f t="shared" ref="AH122:AH185" si="149">AE$5-1</f>
        <v>8.257041531207765E-4</v>
      </c>
      <c r="AI122" s="1">
        <f t="shared" si="128"/>
        <v>200418.66737834411</v>
      </c>
      <c r="AJ122" s="1">
        <f t="shared" si="129"/>
        <v>114195.99140735393</v>
      </c>
      <c r="AK122" s="1">
        <f t="shared" si="130"/>
        <v>30411.249631562921</v>
      </c>
      <c r="AL122" s="16">
        <f t="shared" si="124"/>
        <v>32.81851724708396</v>
      </c>
      <c r="AM122" s="16">
        <f t="shared" si="124"/>
        <v>10.096167904522758</v>
      </c>
      <c r="AN122" s="16">
        <f t="shared" si="124"/>
        <v>2.0698341551494726</v>
      </c>
      <c r="AO122" s="7">
        <f t="shared" ref="AO122:AQ137" si="150">AO$5*AO121</f>
        <v>9.4149236780672139E-3</v>
      </c>
      <c r="AP122" s="7">
        <f t="shared" si="150"/>
        <v>1.4498274965395496E-2</v>
      </c>
      <c r="AQ122" s="7">
        <f t="shared" si="150"/>
        <v>1.0494432623403485E-2</v>
      </c>
      <c r="AR122" s="1">
        <f t="shared" si="108"/>
        <v>110718.85887634649</v>
      </c>
      <c r="AS122" s="1">
        <f t="shared" si="109"/>
        <v>67597.381565930104</v>
      </c>
      <c r="AT122" s="1">
        <f t="shared" si="110"/>
        <v>17467.021944834421</v>
      </c>
      <c r="AU122" s="1">
        <f t="shared" si="131"/>
        <v>22143.771775269299</v>
      </c>
      <c r="AV122" s="1">
        <f t="shared" si="132"/>
        <v>13519.476313186022</v>
      </c>
      <c r="AW122" s="1">
        <f t="shared" si="133"/>
        <v>3493.4043889668847</v>
      </c>
      <c r="AX122">
        <v>0.05</v>
      </c>
      <c r="AY122">
        <v>0.05</v>
      </c>
      <c r="AZ122">
        <v>0.05</v>
      </c>
      <c r="BA122">
        <f t="shared" si="114"/>
        <v>0.05</v>
      </c>
      <c r="BB122">
        <f t="shared" si="115"/>
        <v>2.5000000000000006E-4</v>
      </c>
      <c r="BC122">
        <f t="shared" si="115"/>
        <v>2.5000000000000006E-4</v>
      </c>
      <c r="BD122">
        <f t="shared" si="115"/>
        <v>2.5000000000000006E-4</v>
      </c>
      <c r="BE122">
        <f t="shared" si="116"/>
        <v>27.679714719086629</v>
      </c>
      <c r="BF122">
        <f t="shared" si="116"/>
        <v>16.89934539148253</v>
      </c>
      <c r="BG122">
        <f t="shared" si="116"/>
        <v>4.3667554862086062</v>
      </c>
      <c r="BH122">
        <f t="shared" si="111"/>
        <v>0</v>
      </c>
      <c r="BI122">
        <f t="shared" si="119"/>
        <v>12.530538369670523</v>
      </c>
      <c r="BJ122">
        <f t="shared" si="119"/>
        <v>22.669409546802367</v>
      </c>
      <c r="BK122" s="7">
        <f t="shared" si="117"/>
        <v>1.1242458047036052E-2</v>
      </c>
      <c r="BL122" s="7"/>
      <c r="BM122" s="7"/>
      <c r="BN122" s="8">
        <f>MAX(BN$3*climate!$I232+BN$4*climate!$I232^2+BN$5*climate!$I232^6,-99)</f>
        <v>-4.2987713311708298</v>
      </c>
      <c r="BO122" s="8">
        <f>MAX(BO$3*climate!$I232+BO$4*climate!$I232^2+BO$5*climate!$I232^6,-99)</f>
        <v>-5.586418700561687</v>
      </c>
      <c r="BP122" s="8">
        <f>MAX(BP$3*climate!$I232+BP$4*climate!$I232^2+BP$5*climate!$I232^6,-99)</f>
        <v>-6.2782920744957247</v>
      </c>
      <c r="BQ122" s="8"/>
      <c r="BR122" s="8"/>
      <c r="BS122" s="8"/>
      <c r="BT122" s="8"/>
      <c r="BU122" s="8"/>
      <c r="BV122" s="8"/>
      <c r="BW122" s="8">
        <f>MAX(BW$3*climate!$I232+BW$4*climate!$I232^2+BW$5*climate!$I232^6,-99)</f>
        <v>-5.4066949019228634</v>
      </c>
      <c r="BX122" s="8">
        <f>MAX(BX$3*climate!$I232+BX$4*climate!$I232^2+BX$5*climate!$I232^6,-99)</f>
        <v>-7.6115572250866679</v>
      </c>
      <c r="BY122" s="8">
        <f>MAX(BY$3*climate!$I232+BY$4*climate!$I232^2+BY$5*climate!$I232^6,-99)</f>
        <v>-9.0119658123821313</v>
      </c>
    </row>
    <row r="123" spans="1:77">
      <c r="A123">
        <f t="shared" si="134"/>
        <v>2077</v>
      </c>
      <c r="B123" s="4">
        <f t="shared" si="78"/>
        <v>1278.8877784467413</v>
      </c>
      <c r="C123" s="4">
        <f t="shared" si="79"/>
        <v>3530.1678051026324</v>
      </c>
      <c r="D123" s="4">
        <f t="shared" si="80"/>
        <v>6632.3426605259147</v>
      </c>
      <c r="E123" s="11">
        <f t="shared" si="135"/>
        <v>3.1380168610550612E-4</v>
      </c>
      <c r="F123" s="11">
        <f t="shared" si="136"/>
        <v>6.2910320134220322E-4</v>
      </c>
      <c r="G123" s="11">
        <f t="shared" si="137"/>
        <v>1.3889524601299289E-3</v>
      </c>
      <c r="H123" s="4">
        <f t="shared" si="84"/>
        <v>111612.28383872737</v>
      </c>
      <c r="I123" s="4">
        <f t="shared" si="85"/>
        <v>68645.868391960088</v>
      </c>
      <c r="J123" s="4">
        <f t="shared" si="86"/>
        <v>17675.486737566491</v>
      </c>
      <c r="K123" s="4">
        <f t="shared" si="125"/>
        <v>87272.930213067477</v>
      </c>
      <c r="L123" s="4">
        <f t="shared" si="126"/>
        <v>19445.497262973407</v>
      </c>
      <c r="M123" s="4">
        <f t="shared" si="127"/>
        <v>2665.0442599666444</v>
      </c>
      <c r="N123" s="11">
        <f t="shared" si="138"/>
        <v>7.7530768959774843E-3</v>
      </c>
      <c r="O123" s="11">
        <f t="shared" si="139"/>
        <v>1.4872301531934973E-2</v>
      </c>
      <c r="P123" s="11">
        <f t="shared" si="140"/>
        <v>1.0531184685155015E-2</v>
      </c>
      <c r="Q123" s="4">
        <f t="shared" si="141"/>
        <v>6411.0135899524876</v>
      </c>
      <c r="R123" s="4">
        <f t="shared" si="142"/>
        <v>16173.231007725757</v>
      </c>
      <c r="S123" s="4">
        <f t="shared" si="143"/>
        <v>4630.4920019841002</v>
      </c>
      <c r="T123" s="4">
        <f t="shared" si="93"/>
        <v>57.440035894400239</v>
      </c>
      <c r="U123" s="4">
        <f t="shared" si="94"/>
        <v>235.60385186444799</v>
      </c>
      <c r="V123" s="4">
        <f t="shared" si="95"/>
        <v>261.97253126516233</v>
      </c>
      <c r="W123" s="11">
        <f t="shared" si="144"/>
        <v>-1.219247815263802E-2</v>
      </c>
      <c r="X123" s="11">
        <f t="shared" si="145"/>
        <v>-1.3228699347321071E-2</v>
      </c>
      <c r="Y123" s="11">
        <f t="shared" si="146"/>
        <v>-1.2203590333800474E-2</v>
      </c>
      <c r="Z123" s="4">
        <f t="shared" si="113"/>
        <v>12341.570728475939</v>
      </c>
      <c r="AA123" s="4">
        <f t="shared" si="99"/>
        <v>54185.619467873934</v>
      </c>
      <c r="AB123" s="4">
        <f t="shared" si="100"/>
        <v>7710.4071594948955</v>
      </c>
      <c r="AC123" s="12">
        <f t="shared" si="101"/>
        <v>2.0178220165150162</v>
      </c>
      <c r="AD123" s="12">
        <f t="shared" si="102"/>
        <v>3.5339848828723559</v>
      </c>
      <c r="AE123" s="12">
        <f t="shared" si="103"/>
        <v>1.7520501292561597</v>
      </c>
      <c r="AF123" s="11">
        <f t="shared" si="147"/>
        <v>-2.9039671966837322E-3</v>
      </c>
      <c r="AG123" s="11">
        <f t="shared" si="148"/>
        <v>2.0567434751257441E-3</v>
      </c>
      <c r="AH123" s="11">
        <f t="shared" si="149"/>
        <v>8.257041531207765E-4</v>
      </c>
      <c r="AI123" s="1">
        <f t="shared" si="128"/>
        <v>202520.572415779</v>
      </c>
      <c r="AJ123" s="1">
        <f t="shared" si="129"/>
        <v>116295.86857980456</v>
      </c>
      <c r="AK123" s="1">
        <f t="shared" si="130"/>
        <v>30863.529057373511</v>
      </c>
      <c r="AL123" s="16">
        <f t="shared" si="124"/>
        <v>33.124411243841507</v>
      </c>
      <c r="AM123" s="16">
        <f t="shared" si="124"/>
        <v>10.241081152715564</v>
      </c>
      <c r="AN123" s="16">
        <f t="shared" si="124"/>
        <v>2.0913386728814793</v>
      </c>
      <c r="AO123" s="7">
        <f t="shared" si="150"/>
        <v>9.3207744412865424E-3</v>
      </c>
      <c r="AP123" s="7">
        <f t="shared" si="150"/>
        <v>1.4353292215741541E-2</v>
      </c>
      <c r="AQ123" s="7">
        <f t="shared" si="150"/>
        <v>1.0389488297169449E-2</v>
      </c>
      <c r="AR123" s="1">
        <f t="shared" si="108"/>
        <v>111612.28383872737</v>
      </c>
      <c r="AS123" s="1">
        <f t="shared" si="109"/>
        <v>68645.868391960088</v>
      </c>
      <c r="AT123" s="1">
        <f t="shared" si="110"/>
        <v>17675.486737566491</v>
      </c>
      <c r="AU123" s="1">
        <f t="shared" si="131"/>
        <v>22322.456767745476</v>
      </c>
      <c r="AV123" s="1">
        <f t="shared" si="132"/>
        <v>13729.173678392019</v>
      </c>
      <c r="AW123" s="1">
        <f t="shared" si="133"/>
        <v>3535.0973475132982</v>
      </c>
      <c r="AX123">
        <v>0.05</v>
      </c>
      <c r="AY123">
        <v>0.05</v>
      </c>
      <c r="AZ123">
        <v>0.05</v>
      </c>
      <c r="BA123">
        <f t="shared" si="114"/>
        <v>5.000000000000001E-2</v>
      </c>
      <c r="BB123">
        <f t="shared" si="115"/>
        <v>2.5000000000000006E-4</v>
      </c>
      <c r="BC123">
        <f t="shared" si="115"/>
        <v>2.5000000000000006E-4</v>
      </c>
      <c r="BD123">
        <f t="shared" si="115"/>
        <v>2.5000000000000006E-4</v>
      </c>
      <c r="BE123">
        <f t="shared" si="116"/>
        <v>27.903070959681848</v>
      </c>
      <c r="BF123">
        <f t="shared" si="116"/>
        <v>17.161467097990027</v>
      </c>
      <c r="BG123">
        <f t="shared" si="116"/>
        <v>4.4188716843916236</v>
      </c>
      <c r="BH123">
        <f t="shared" si="111"/>
        <v>0</v>
      </c>
      <c r="BI123">
        <f t="shared" si="119"/>
        <v>12.668650661576265</v>
      </c>
      <c r="BJ123">
        <f t="shared" si="119"/>
        <v>22.924193718875415</v>
      </c>
      <c r="BK123" s="7">
        <f t="shared" si="117"/>
        <v>1.0983454637154333E-2</v>
      </c>
      <c r="BL123" s="7"/>
      <c r="BM123" s="7"/>
      <c r="BN123" s="8">
        <f>MAX(BN$3*climate!$I233+BN$4*climate!$I233^2+BN$5*climate!$I233^6,-99)</f>
        <v>-4.6487958593127239</v>
      </c>
      <c r="BO123" s="8">
        <f>MAX(BO$3*climate!$I233+BO$4*climate!$I233^2+BO$5*climate!$I233^6,-99)</f>
        <v>-5.8758438659399381</v>
      </c>
      <c r="BP123" s="8">
        <f>MAX(BP$3*climate!$I233+BP$4*climate!$I233^2+BP$5*climate!$I233^6,-99)</f>
        <v>-6.5198829810064689</v>
      </c>
      <c r="BQ123" s="8"/>
      <c r="BR123" s="8"/>
      <c r="BS123" s="8"/>
      <c r="BT123" s="8"/>
      <c r="BU123" s="8"/>
      <c r="BV123" s="8"/>
      <c r="BW123" s="8">
        <f>MAX(BW$3*climate!$I233+BW$4*climate!$I233^2+BW$5*climate!$I233^6,-99)</f>
        <v>-6.1290920907177764</v>
      </c>
      <c r="BX123" s="8">
        <f>MAX(BX$3*climate!$I233+BX$4*climate!$I233^2+BX$5*climate!$I233^6,-99)</f>
        <v>-8.3503095610388947</v>
      </c>
      <c r="BY123" s="8">
        <f>MAX(BY$3*climate!$I233+BY$4*climate!$I233^2+BY$5*climate!$I233^6,-99)</f>
        <v>-9.7611103477065857</v>
      </c>
    </row>
    <row r="124" spans="1:77">
      <c r="A124">
        <f t="shared" si="134"/>
        <v>2078</v>
      </c>
      <c r="B124" s="4">
        <f t="shared" si="78"/>
        <v>1279.2690297308968</v>
      </c>
      <c r="C124" s="4">
        <f t="shared" si="79"/>
        <v>3532.2776029767242</v>
      </c>
      <c r="D124" s="4">
        <f t="shared" si="80"/>
        <v>6641.0940687479388</v>
      </c>
      <c r="E124" s="11">
        <f t="shared" si="135"/>
        <v>2.9811160180023079E-4</v>
      </c>
      <c r="F124" s="11">
        <f t="shared" si="136"/>
        <v>5.9764804127509304E-4</v>
      </c>
      <c r="G124" s="11">
        <f t="shared" si="137"/>
        <v>1.3195048371234324E-3</v>
      </c>
      <c r="H124" s="4">
        <f t="shared" si="84"/>
        <v>112485.4562677279</v>
      </c>
      <c r="I124" s="4">
        <f t="shared" si="85"/>
        <v>69689.955977235019</v>
      </c>
      <c r="J124" s="4">
        <f t="shared" si="86"/>
        <v>17881.594409900008</v>
      </c>
      <c r="K124" s="4">
        <f t="shared" si="125"/>
        <v>87929.476641351983</v>
      </c>
      <c r="L124" s="4">
        <f t="shared" si="126"/>
        <v>19729.467445736947</v>
      </c>
      <c r="M124" s="4">
        <f t="shared" si="127"/>
        <v>2692.5675535975756</v>
      </c>
      <c r="N124" s="11">
        <f t="shared" si="138"/>
        <v>7.5229103306331258E-3</v>
      </c>
      <c r="O124" s="11">
        <f t="shared" si="139"/>
        <v>1.4603390127968296E-2</v>
      </c>
      <c r="P124" s="11">
        <f t="shared" si="140"/>
        <v>1.0327518399741553E-2</v>
      </c>
      <c r="Q124" s="4">
        <f t="shared" si="141"/>
        <v>6382.3909880640922</v>
      </c>
      <c r="R124" s="4">
        <f t="shared" si="142"/>
        <v>16202.017112292204</v>
      </c>
      <c r="S124" s="4">
        <f t="shared" si="143"/>
        <v>4627.3189958305356</v>
      </c>
      <c r="T124" s="4">
        <f t="shared" si="93"/>
        <v>56.73969951167102</v>
      </c>
      <c r="U124" s="4">
        <f t="shared" si="94"/>
        <v>232.48711934306243</v>
      </c>
      <c r="V124" s="4">
        <f t="shared" si="95"/>
        <v>258.77552581489357</v>
      </c>
      <c r="W124" s="11">
        <f t="shared" si="144"/>
        <v>-1.219247815263802E-2</v>
      </c>
      <c r="X124" s="11">
        <f t="shared" si="145"/>
        <v>-1.3228699347321071E-2</v>
      </c>
      <c r="Y124" s="11">
        <f t="shared" si="146"/>
        <v>-1.2203590333800474E-2</v>
      </c>
      <c r="Z124" s="4">
        <f t="shared" si="113"/>
        <v>12253.781933299413</v>
      </c>
      <c r="AA124" s="4">
        <f t="shared" si="99"/>
        <v>54409.833572543524</v>
      </c>
      <c r="AB124" s="4">
        <f t="shared" si="100"/>
        <v>7713.5752815322048</v>
      </c>
      <c r="AC124" s="12">
        <f t="shared" si="101"/>
        <v>2.0119623275703105</v>
      </c>
      <c r="AD124" s="12">
        <f t="shared" si="102"/>
        <v>3.5412533832213966</v>
      </c>
      <c r="AE124" s="12">
        <f t="shared" si="103"/>
        <v>1.7534968043243622</v>
      </c>
      <c r="AF124" s="11">
        <f t="shared" si="147"/>
        <v>-2.9039671966837322E-3</v>
      </c>
      <c r="AG124" s="11">
        <f t="shared" si="148"/>
        <v>2.0567434751257441E-3</v>
      </c>
      <c r="AH124" s="11">
        <f t="shared" si="149"/>
        <v>8.257041531207765E-4</v>
      </c>
      <c r="AI124" s="1">
        <f t="shared" si="128"/>
        <v>204590.9719419466</v>
      </c>
      <c r="AJ124" s="1">
        <f t="shared" si="129"/>
        <v>118395.45540021613</v>
      </c>
      <c r="AK124" s="1">
        <f t="shared" si="130"/>
        <v>31312.273499149462</v>
      </c>
      <c r="AL124" s="16">
        <f t="shared" si="124"/>
        <v>33.430068957888729</v>
      </c>
      <c r="AM124" s="16">
        <f t="shared" si="124"/>
        <v>10.386604450801714</v>
      </c>
      <c r="AN124" s="16">
        <f t="shared" si="124"/>
        <v>2.112849332162126</v>
      </c>
      <c r="AO124" s="7">
        <f t="shared" si="150"/>
        <v>9.2275666968736764E-3</v>
      </c>
      <c r="AP124" s="7">
        <f t="shared" si="150"/>
        <v>1.4209759293584126E-2</v>
      </c>
      <c r="AQ124" s="7">
        <f t="shared" si="150"/>
        <v>1.0285593414197755E-2</v>
      </c>
      <c r="AR124" s="1">
        <f t="shared" si="108"/>
        <v>112485.4562677279</v>
      </c>
      <c r="AS124" s="1">
        <f t="shared" si="109"/>
        <v>69689.955977235019</v>
      </c>
      <c r="AT124" s="1">
        <f t="shared" si="110"/>
        <v>17881.594409900008</v>
      </c>
      <c r="AU124" s="1">
        <f t="shared" si="131"/>
        <v>22497.091253545583</v>
      </c>
      <c r="AV124" s="1">
        <f t="shared" si="132"/>
        <v>13937.991195447004</v>
      </c>
      <c r="AW124" s="1">
        <f t="shared" si="133"/>
        <v>3576.3188819800016</v>
      </c>
      <c r="AX124">
        <v>0.05</v>
      </c>
      <c r="AY124">
        <v>0.05</v>
      </c>
      <c r="AZ124">
        <v>0.05</v>
      </c>
      <c r="BA124">
        <f t="shared" si="114"/>
        <v>0.05</v>
      </c>
      <c r="BB124">
        <f t="shared" si="115"/>
        <v>2.5000000000000006E-4</v>
      </c>
      <c r="BC124">
        <f t="shared" si="115"/>
        <v>2.5000000000000006E-4</v>
      </c>
      <c r="BD124">
        <f t="shared" si="115"/>
        <v>2.5000000000000006E-4</v>
      </c>
      <c r="BE124">
        <f t="shared" si="116"/>
        <v>28.121364066931982</v>
      </c>
      <c r="BF124">
        <f t="shared" si="116"/>
        <v>17.422488994308758</v>
      </c>
      <c r="BG124">
        <f t="shared" si="116"/>
        <v>4.4703986024750026</v>
      </c>
      <c r="BH124">
        <f t="shared" si="111"/>
        <v>0</v>
      </c>
      <c r="BI124">
        <f t="shared" si="119"/>
        <v>12.808338383229721</v>
      </c>
      <c r="BJ124">
        <f t="shared" si="119"/>
        <v>23.181979506587584</v>
      </c>
      <c r="BK124" s="7">
        <f t="shared" si="117"/>
        <v>1.0727674677620591E-2</v>
      </c>
      <c r="BL124" s="7"/>
      <c r="BM124" s="7"/>
      <c r="BN124" s="8">
        <f>MAX(BN$3*climate!$I234+BN$4*climate!$I234^2+BN$5*climate!$I234^6,-99)</f>
        <v>-5.0057476922610569</v>
      </c>
      <c r="BO124" s="8">
        <f>MAX(BO$3*climate!$I234+BO$4*climate!$I234^2+BO$5*climate!$I234^6,-99)</f>
        <v>-6.1703412566155276</v>
      </c>
      <c r="BP124" s="8">
        <f>MAX(BP$3*climate!$I234+BP$4*climate!$I234^2+BP$5*climate!$I234^6,-99)</f>
        <v>-6.76518653991692</v>
      </c>
      <c r="BQ124" s="8"/>
      <c r="BR124" s="8"/>
      <c r="BS124" s="8"/>
      <c r="BT124" s="8"/>
      <c r="BU124" s="8"/>
      <c r="BV124" s="8"/>
      <c r="BW124" s="8">
        <f>MAX(BW$3*climate!$I234+BW$4*climate!$I234^2+BW$5*climate!$I234^6,-99)</f>
        <v>-6.9048457611834477</v>
      </c>
      <c r="BX124" s="8">
        <f>MAX(BX$3*climate!$I234+BX$4*climate!$I234^2+BX$5*climate!$I234^6,-99)</f>
        <v>-9.1394638932147068</v>
      </c>
      <c r="BY124" s="8">
        <f>MAX(BY$3*climate!$I234+BY$4*climate!$I234^2+BY$5*climate!$I234^6,-99)</f>
        <v>-10.558780732747874</v>
      </c>
    </row>
    <row r="125" spans="1:77">
      <c r="A125">
        <f t="shared" si="134"/>
        <v>2079</v>
      </c>
      <c r="B125" s="4">
        <f t="shared" si="78"/>
        <v>1279.6313264235039</v>
      </c>
      <c r="C125" s="4">
        <f t="shared" si="79"/>
        <v>3534.2831088278504</v>
      </c>
      <c r="D125" s="4">
        <f t="shared" si="80"/>
        <v>6649.4188767080686</v>
      </c>
      <c r="E125" s="11">
        <f t="shared" si="135"/>
        <v>2.8320602171021922E-4</v>
      </c>
      <c r="F125" s="11">
        <f t="shared" si="136"/>
        <v>5.677656392113384E-4</v>
      </c>
      <c r="G125" s="11">
        <f t="shared" si="137"/>
        <v>1.2535295952672608E-3</v>
      </c>
      <c r="H125" s="4">
        <f t="shared" si="84"/>
        <v>113338.07103799056</v>
      </c>
      <c r="I125" s="4">
        <f t="shared" si="85"/>
        <v>70729.243864195305</v>
      </c>
      <c r="J125" s="4">
        <f t="shared" si="86"/>
        <v>18085.309937755999</v>
      </c>
      <c r="K125" s="4">
        <f t="shared" si="125"/>
        <v>88570.878734864964</v>
      </c>
      <c r="L125" s="4">
        <f t="shared" si="126"/>
        <v>20012.331125237095</v>
      </c>
      <c r="M125" s="4">
        <f t="shared" si="127"/>
        <v>2719.8331573163732</v>
      </c>
      <c r="N125" s="11">
        <f t="shared" si="138"/>
        <v>7.2945059838027682E-3</v>
      </c>
      <c r="O125" s="11">
        <f t="shared" si="139"/>
        <v>1.4337116816666384E-2</v>
      </c>
      <c r="P125" s="11">
        <f t="shared" si="140"/>
        <v>1.0126246853999099E-2</v>
      </c>
      <c r="Q125" s="4">
        <f t="shared" si="141"/>
        <v>6352.3610944381098</v>
      </c>
      <c r="R125" s="4">
        <f t="shared" si="142"/>
        <v>16226.110213914229</v>
      </c>
      <c r="S125" s="4">
        <f t="shared" si="143"/>
        <v>4622.9223515964159</v>
      </c>
      <c r="T125" s="4">
        <f t="shared" si="93"/>
        <v>56.047901964987723</v>
      </c>
      <c r="U125" s="4">
        <f t="shared" si="94"/>
        <v>229.41161713914832</v>
      </c>
      <c r="V125" s="4">
        <f t="shared" si="95"/>
        <v>255.6175353094348</v>
      </c>
      <c r="W125" s="11">
        <f t="shared" si="144"/>
        <v>-1.219247815263802E-2</v>
      </c>
      <c r="X125" s="11">
        <f t="shared" si="145"/>
        <v>-1.3228699347321071E-2</v>
      </c>
      <c r="Y125" s="11">
        <f t="shared" si="146"/>
        <v>-1.2203590333800474E-2</v>
      </c>
      <c r="Z125" s="4">
        <f t="shared" si="113"/>
        <v>12163.648006516338</v>
      </c>
      <c r="AA125" s="4">
        <f t="shared" si="99"/>
        <v>54618.78176744283</v>
      </c>
      <c r="AB125" s="4">
        <f t="shared" si="100"/>
        <v>7714.6543849405443</v>
      </c>
      <c r="AC125" s="12">
        <f t="shared" si="101"/>
        <v>2.006119654970083</v>
      </c>
      <c r="AD125" s="12">
        <f t="shared" si="102"/>
        <v>3.548536833011104</v>
      </c>
      <c r="AE125" s="12">
        <f t="shared" si="103"/>
        <v>1.7549446739181769</v>
      </c>
      <c r="AF125" s="11">
        <f t="shared" si="147"/>
        <v>-2.9039671966837322E-3</v>
      </c>
      <c r="AG125" s="11">
        <f t="shared" si="148"/>
        <v>2.0567434751257441E-3</v>
      </c>
      <c r="AH125" s="11">
        <f t="shared" si="149"/>
        <v>8.257041531207765E-4</v>
      </c>
      <c r="AI125" s="1">
        <f t="shared" si="128"/>
        <v>206628.96600129752</v>
      </c>
      <c r="AJ125" s="1">
        <f t="shared" si="129"/>
        <v>120493.90105564152</v>
      </c>
      <c r="AK125" s="1">
        <f t="shared" si="130"/>
        <v>31757.365031214518</v>
      </c>
      <c r="AL125" s="16">
        <f t="shared" si="124"/>
        <v>33.735462366968832</v>
      </c>
      <c r="AM125" s="16">
        <f t="shared" si="124"/>
        <v>10.532719688434041</v>
      </c>
      <c r="AN125" s="16">
        <f t="shared" si="124"/>
        <v>2.1343639222464441</v>
      </c>
      <c r="AO125" s="7">
        <f t="shared" si="150"/>
        <v>9.1352910299049399E-3</v>
      </c>
      <c r="AP125" s="7">
        <f t="shared" si="150"/>
        <v>1.4067661700648285E-2</v>
      </c>
      <c r="AQ125" s="7">
        <f t="shared" si="150"/>
        <v>1.0182737480055777E-2</v>
      </c>
      <c r="AR125" s="1">
        <f t="shared" si="108"/>
        <v>113338.07103799056</v>
      </c>
      <c r="AS125" s="1">
        <f t="shared" si="109"/>
        <v>70729.243864195305</v>
      </c>
      <c r="AT125" s="1">
        <f t="shared" si="110"/>
        <v>18085.309937755999</v>
      </c>
      <c r="AU125" s="1">
        <f t="shared" si="131"/>
        <v>22667.614207598115</v>
      </c>
      <c r="AV125" s="1">
        <f t="shared" si="132"/>
        <v>14145.848772839061</v>
      </c>
      <c r="AW125" s="1">
        <f t="shared" si="133"/>
        <v>3617.0619875512002</v>
      </c>
      <c r="AX125">
        <v>0.05</v>
      </c>
      <c r="AY125">
        <v>0.05</v>
      </c>
      <c r="AZ125">
        <v>0.05</v>
      </c>
      <c r="BA125">
        <f t="shared" si="114"/>
        <v>5.000000000000001E-2</v>
      </c>
      <c r="BB125">
        <f t="shared" si="115"/>
        <v>2.5000000000000006E-4</v>
      </c>
      <c r="BC125">
        <f t="shared" si="115"/>
        <v>2.5000000000000006E-4</v>
      </c>
      <c r="BD125">
        <f t="shared" si="115"/>
        <v>2.5000000000000006E-4</v>
      </c>
      <c r="BE125">
        <f t="shared" si="116"/>
        <v>28.334517759497647</v>
      </c>
      <c r="BF125">
        <f t="shared" si="116"/>
        <v>17.682310966048831</v>
      </c>
      <c r="BG125">
        <f t="shared" si="116"/>
        <v>4.5213274844390012</v>
      </c>
      <c r="BH125">
        <f t="shared" si="111"/>
        <v>0</v>
      </c>
      <c r="BI125">
        <f t="shared" si="119"/>
        <v>12.949619448736151</v>
      </c>
      <c r="BJ125">
        <f t="shared" si="119"/>
        <v>23.442799943260688</v>
      </c>
      <c r="BK125" s="7">
        <f t="shared" si="117"/>
        <v>1.0475105171868559E-2</v>
      </c>
      <c r="BL125" s="7"/>
      <c r="BM125" s="7"/>
      <c r="BN125" s="8">
        <f>MAX(BN$3*climate!$I235+BN$4*climate!$I235^2+BN$5*climate!$I235^6,-99)</f>
        <v>-5.3694916777870887</v>
      </c>
      <c r="BO125" s="8">
        <f>MAX(BO$3*climate!$I235+BO$4*climate!$I235^2+BO$5*climate!$I235^6,-99)</f>
        <v>-6.4698024550153228</v>
      </c>
      <c r="BP125" s="8">
        <f>MAX(BP$3*climate!$I235+BP$4*climate!$I235^2+BP$5*climate!$I235^6,-99)</f>
        <v>-7.0141149039099888</v>
      </c>
      <c r="BQ125" s="8"/>
      <c r="BR125" s="8"/>
      <c r="BS125" s="8"/>
      <c r="BT125" s="8"/>
      <c r="BU125" s="8"/>
      <c r="BV125" s="8"/>
      <c r="BW125" s="8">
        <f>MAX(BW$3*climate!$I235+BW$4*climate!$I235^2+BW$5*climate!$I235^6,-99)</f>
        <v>-7.7363590966133398</v>
      </c>
      <c r="BX125" s="8">
        <f>MAX(BX$3*climate!$I235+BX$4*climate!$I235^2+BX$5*climate!$I235^6,-99)</f>
        <v>-9.9812339675048669</v>
      </c>
      <c r="BY125" s="8">
        <f>MAX(BY$3*climate!$I235+BY$4*climate!$I235^2+BY$5*climate!$I235^6,-99)</f>
        <v>-11.40707041113739</v>
      </c>
    </row>
    <row r="126" spans="1:77">
      <c r="A126">
        <f t="shared" si="134"/>
        <v>2080</v>
      </c>
      <c r="B126" s="4">
        <f t="shared" si="78"/>
        <v>1279.9756057558554</v>
      </c>
      <c r="C126" s="4">
        <f t="shared" si="79"/>
        <v>3536.1894211108661</v>
      </c>
      <c r="D126" s="4">
        <f t="shared" si="80"/>
        <v>6657.3373578936862</v>
      </c>
      <c r="E126" s="11">
        <f t="shared" si="135"/>
        <v>2.6904572062470827E-4</v>
      </c>
      <c r="F126" s="11">
        <f t="shared" si="136"/>
        <v>5.3937735725077146E-4</v>
      </c>
      <c r="G126" s="11">
        <f t="shared" si="137"/>
        <v>1.1908531155038976E-3</v>
      </c>
      <c r="H126" s="4">
        <f t="shared" si="84"/>
        <v>114169.84396288072</v>
      </c>
      <c r="I126" s="4">
        <f t="shared" si="85"/>
        <v>71763.339508456091</v>
      </c>
      <c r="J126" s="4">
        <f t="shared" si="86"/>
        <v>18286.600568690592</v>
      </c>
      <c r="K126" s="4">
        <f t="shared" si="125"/>
        <v>89196.890510628727</v>
      </c>
      <c r="L126" s="4">
        <f t="shared" si="126"/>
        <v>20293.974943772158</v>
      </c>
      <c r="M126" s="4">
        <f t="shared" si="127"/>
        <v>2746.8339946762571</v>
      </c>
      <c r="N126" s="11">
        <f t="shared" si="138"/>
        <v>7.0679187641089491E-3</v>
      </c>
      <c r="O126" s="11">
        <f t="shared" si="139"/>
        <v>1.4073513813685157E-2</v>
      </c>
      <c r="P126" s="11">
        <f t="shared" si="140"/>
        <v>9.9273873793512823E-3</v>
      </c>
      <c r="Q126" s="4">
        <f t="shared" si="141"/>
        <v>6320.9607952361539</v>
      </c>
      <c r="R126" s="4">
        <f t="shared" si="142"/>
        <v>16245.555142982967</v>
      </c>
      <c r="S126" s="4">
        <f t="shared" si="143"/>
        <v>4617.3315996354941</v>
      </c>
      <c r="T126" s="4">
        <f t="shared" si="93"/>
        <v>55.364539144778412</v>
      </c>
      <c r="U126" s="4">
        <f t="shared" si="94"/>
        <v>226.3767998292318</v>
      </c>
      <c r="V126" s="4">
        <f t="shared" si="95"/>
        <v>252.49808362638268</v>
      </c>
      <c r="W126" s="11">
        <f t="shared" si="144"/>
        <v>-1.219247815263802E-2</v>
      </c>
      <c r="X126" s="11">
        <f t="shared" si="145"/>
        <v>-1.3228699347321071E-2</v>
      </c>
      <c r="Y126" s="11">
        <f t="shared" si="146"/>
        <v>-1.2203590333800474E-2</v>
      </c>
      <c r="Z126" s="4">
        <f t="shared" si="113"/>
        <v>12071.259987921158</v>
      </c>
      <c r="AA126" s="4">
        <f t="shared" si="99"/>
        <v>54812.506135787589</v>
      </c>
      <c r="AB126" s="4">
        <f t="shared" si="100"/>
        <v>7713.6882806208341</v>
      </c>
      <c r="AC126" s="12">
        <f t="shared" si="101"/>
        <v>2.0002939492994276</v>
      </c>
      <c r="AD126" s="12">
        <f t="shared" si="102"/>
        <v>3.5558352629886429</v>
      </c>
      <c r="AE126" s="12">
        <f t="shared" si="103"/>
        <v>1.7563937390239284</v>
      </c>
      <c r="AF126" s="11">
        <f t="shared" si="147"/>
        <v>-2.9039671966837322E-3</v>
      </c>
      <c r="AG126" s="11">
        <f t="shared" si="148"/>
        <v>2.0567434751257441E-3</v>
      </c>
      <c r="AH126" s="11">
        <f t="shared" si="149"/>
        <v>8.257041531207765E-4</v>
      </c>
      <c r="AI126" s="1">
        <f t="shared" si="128"/>
        <v>208633.68360876589</v>
      </c>
      <c r="AJ126" s="1">
        <f t="shared" si="129"/>
        <v>122590.35972291643</v>
      </c>
      <c r="AK126" s="1">
        <f t="shared" si="130"/>
        <v>32198.690515644266</v>
      </c>
      <c r="AL126" s="16">
        <f t="shared" si="124"/>
        <v>34.040563801051995</v>
      </c>
      <c r="AM126" s="16">
        <f t="shared" si="124"/>
        <v>10.679408718425043</v>
      </c>
      <c r="AN126" s="16">
        <f t="shared" si="124"/>
        <v>2.1558802530785104</v>
      </c>
      <c r="AO126" s="7">
        <f t="shared" si="150"/>
        <v>9.0439381196058908E-3</v>
      </c>
      <c r="AP126" s="7">
        <f t="shared" si="150"/>
        <v>1.3926985083641801E-2</v>
      </c>
      <c r="AQ126" s="7">
        <f t="shared" si="150"/>
        <v>1.008091010525522E-2</v>
      </c>
      <c r="AR126" s="1">
        <f t="shared" si="108"/>
        <v>114169.84396288072</v>
      </c>
      <c r="AS126" s="1">
        <f t="shared" si="109"/>
        <v>71763.339508456091</v>
      </c>
      <c r="AT126" s="1">
        <f t="shared" si="110"/>
        <v>18286.600568690592</v>
      </c>
      <c r="AU126" s="1">
        <f t="shared" si="131"/>
        <v>22833.968792576146</v>
      </c>
      <c r="AV126" s="1">
        <f t="shared" si="132"/>
        <v>14352.667901691219</v>
      </c>
      <c r="AW126" s="1">
        <f t="shared" si="133"/>
        <v>3657.3201137381184</v>
      </c>
      <c r="AX126">
        <v>0.05</v>
      </c>
      <c r="AY126">
        <v>0.05</v>
      </c>
      <c r="AZ126">
        <v>0.05</v>
      </c>
      <c r="BA126">
        <f t="shared" si="114"/>
        <v>0.05</v>
      </c>
      <c r="BB126">
        <f t="shared" si="115"/>
        <v>2.5000000000000006E-4</v>
      </c>
      <c r="BC126">
        <f t="shared" si="115"/>
        <v>2.5000000000000006E-4</v>
      </c>
      <c r="BD126">
        <f t="shared" si="115"/>
        <v>2.5000000000000006E-4</v>
      </c>
      <c r="BE126">
        <f t="shared" si="116"/>
        <v>28.542460990720187</v>
      </c>
      <c r="BF126">
        <f t="shared" si="116"/>
        <v>17.940834877114028</v>
      </c>
      <c r="BG126">
        <f t="shared" si="116"/>
        <v>4.5716501421726488</v>
      </c>
      <c r="BH126">
        <f t="shared" si="111"/>
        <v>0</v>
      </c>
      <c r="BI126">
        <f t="shared" si="119"/>
        <v>13.092512013713812</v>
      </c>
      <c r="BJ126">
        <f t="shared" si="119"/>
        <v>23.706688556020836</v>
      </c>
      <c r="BK126" s="7">
        <f t="shared" si="117"/>
        <v>1.0225735143049919E-2</v>
      </c>
      <c r="BL126" s="7"/>
      <c r="BM126" s="7"/>
      <c r="BN126" s="8">
        <f>MAX(BN$3*climate!$I236+BN$4*climate!$I236^2+BN$5*climate!$I236^6,-99)</f>
        <v>-5.7398864918643397</v>
      </c>
      <c r="BO126" s="8">
        <f>MAX(BO$3*climate!$I236+BO$4*climate!$I236^2+BO$5*climate!$I236^6,-99)</f>
        <v>-6.7741146509831438</v>
      </c>
      <c r="BP126" s="8">
        <f>MAX(BP$3*climate!$I236+BP$4*climate!$I236^2+BP$5*climate!$I236^6,-99)</f>
        <v>-7.2665771240000874</v>
      </c>
      <c r="BQ126" s="8"/>
      <c r="BR126" s="8"/>
      <c r="BS126" s="8"/>
      <c r="BT126" s="8"/>
      <c r="BU126" s="8"/>
      <c r="BV126" s="8"/>
      <c r="BW126" s="8">
        <f>MAX(BW$3*climate!$I236+BW$4*climate!$I236^2+BW$5*climate!$I236^6,-99)</f>
        <v>-8.6260559289571095</v>
      </c>
      <c r="BX126" s="8">
        <f>MAX(BX$3*climate!$I236+BX$4*climate!$I236^2+BX$5*climate!$I236^6,-99)</f>
        <v>-10.877852191452158</v>
      </c>
      <c r="BY126" s="8">
        <f>MAX(BY$3*climate!$I236+BY$4*climate!$I236^2+BY$5*climate!$I236^6,-99)</f>
        <v>-12.308090226282433</v>
      </c>
    </row>
    <row r="127" spans="1:77">
      <c r="A127">
        <f t="shared" si="134"/>
        <v>2081</v>
      </c>
      <c r="B127" s="4">
        <f t="shared" si="78"/>
        <v>1280.3027591171265</v>
      </c>
      <c r="C127" s="4">
        <f t="shared" si="79"/>
        <v>3538.0013945903279</v>
      </c>
      <c r="D127" s="4">
        <f t="shared" si="80"/>
        <v>6664.8688732806149</v>
      </c>
      <c r="E127" s="11">
        <f t="shared" si="135"/>
        <v>2.5559343459347284E-4</v>
      </c>
      <c r="F127" s="11">
        <f t="shared" si="136"/>
        <v>5.1240848938823285E-4</v>
      </c>
      <c r="G127" s="11">
        <f t="shared" si="137"/>
        <v>1.1313104597287028E-3</v>
      </c>
      <c r="H127" s="4">
        <f t="shared" si="84"/>
        <v>114980.51210255896</v>
      </c>
      <c r="I127" s="4">
        <f t="shared" si="85"/>
        <v>72791.85877588726</v>
      </c>
      <c r="J127" s="4">
        <f t="shared" si="86"/>
        <v>18485.435818769827</v>
      </c>
      <c r="K127" s="4">
        <f t="shared" si="125"/>
        <v>89807.282913181756</v>
      </c>
      <c r="L127" s="4">
        <f t="shared" si="126"/>
        <v>20574.287756694332</v>
      </c>
      <c r="M127" s="4">
        <f t="shared" si="127"/>
        <v>2773.563316883507</v>
      </c>
      <c r="N127" s="11">
        <f t="shared" si="138"/>
        <v>6.8432027064921908E-3</v>
      </c>
      <c r="O127" s="11">
        <f t="shared" si="139"/>
        <v>1.3812612546276748E-2</v>
      </c>
      <c r="P127" s="11">
        <f t="shared" si="140"/>
        <v>9.7309565336147763E-3</v>
      </c>
      <c r="Q127" s="4">
        <f t="shared" si="141"/>
        <v>6288.2276607177419</v>
      </c>
      <c r="R127" s="4">
        <f t="shared" si="142"/>
        <v>16260.400402153346</v>
      </c>
      <c r="S127" s="4">
        <f t="shared" si="143"/>
        <v>4610.5764083668873</v>
      </c>
      <c r="T127" s="4">
        <f t="shared" si="93"/>
        <v>54.689508210824826</v>
      </c>
      <c r="U127" s="4">
        <f t="shared" si="94"/>
        <v>223.38212920508221</v>
      </c>
      <c r="V127" s="4">
        <f t="shared" si="95"/>
        <v>249.41670045373661</v>
      </c>
      <c r="W127" s="11">
        <f t="shared" si="144"/>
        <v>-1.219247815263802E-2</v>
      </c>
      <c r="X127" s="11">
        <f t="shared" si="145"/>
        <v>-1.3228699347321071E-2</v>
      </c>
      <c r="Y127" s="11">
        <f t="shared" si="146"/>
        <v>-1.2203590333800474E-2</v>
      </c>
      <c r="Z127" s="4">
        <f t="shared" si="113"/>
        <v>11976.709385616237</v>
      </c>
      <c r="AA127" s="4">
        <f t="shared" si="99"/>
        <v>54991.062315257113</v>
      </c>
      <c r="AB127" s="4">
        <f t="shared" si="100"/>
        <v>7710.7212187661871</v>
      </c>
      <c r="AC127" s="12">
        <f t="shared" si="101"/>
        <v>1.9944851612869372</v>
      </c>
      <c r="AD127" s="12">
        <f t="shared" si="102"/>
        <v>3.563148703964417</v>
      </c>
      <c r="AE127" s="12">
        <f t="shared" si="103"/>
        <v>1.7578440006287557</v>
      </c>
      <c r="AF127" s="11">
        <f t="shared" si="147"/>
        <v>-2.9039671966837322E-3</v>
      </c>
      <c r="AG127" s="11">
        <f t="shared" si="148"/>
        <v>2.0567434751257441E-3</v>
      </c>
      <c r="AH127" s="11">
        <f t="shared" si="149"/>
        <v>8.257041531207765E-4</v>
      </c>
      <c r="AI127" s="1">
        <f t="shared" si="128"/>
        <v>210604.28404046546</v>
      </c>
      <c r="AJ127" s="1">
        <f t="shared" si="129"/>
        <v>124683.99165231601</v>
      </c>
      <c r="AK127" s="1">
        <f t="shared" si="130"/>
        <v>32636.141577817958</v>
      </c>
      <c r="AL127" s="16">
        <f t="shared" si="124"/>
        <v>34.345345946099478</v>
      </c>
      <c r="AM127" s="16">
        <f t="shared" si="124"/>
        <v>10.826653364689427</v>
      </c>
      <c r="AN127" s="16">
        <f t="shared" si="124"/>
        <v>2.1773961557571999</v>
      </c>
      <c r="AO127" s="7">
        <f t="shared" si="150"/>
        <v>8.9534987384098322E-3</v>
      </c>
      <c r="AP127" s="7">
        <f t="shared" si="150"/>
        <v>1.3787715232805383E-2</v>
      </c>
      <c r="AQ127" s="7">
        <f t="shared" si="150"/>
        <v>9.9801010042026676E-3</v>
      </c>
      <c r="AR127" s="1">
        <f t="shared" si="108"/>
        <v>114980.51210255896</v>
      </c>
      <c r="AS127" s="1">
        <f t="shared" si="109"/>
        <v>72791.85877588726</v>
      </c>
      <c r="AT127" s="1">
        <f t="shared" si="110"/>
        <v>18485.435818769827</v>
      </c>
      <c r="AU127" s="1">
        <f t="shared" si="131"/>
        <v>22996.102420511794</v>
      </c>
      <c r="AV127" s="1">
        <f t="shared" si="132"/>
        <v>14558.371755177453</v>
      </c>
      <c r="AW127" s="1">
        <f t="shared" si="133"/>
        <v>3697.0871637539658</v>
      </c>
      <c r="AX127">
        <v>0.05</v>
      </c>
      <c r="AY127">
        <v>0.05</v>
      </c>
      <c r="AZ127">
        <v>0.05</v>
      </c>
      <c r="BA127">
        <f t="shared" si="114"/>
        <v>0.05</v>
      </c>
      <c r="BB127">
        <f t="shared" si="115"/>
        <v>2.5000000000000006E-4</v>
      </c>
      <c r="BC127">
        <f t="shared" si="115"/>
        <v>2.5000000000000006E-4</v>
      </c>
      <c r="BD127">
        <f t="shared" si="115"/>
        <v>2.5000000000000006E-4</v>
      </c>
      <c r="BE127">
        <f t="shared" si="116"/>
        <v>28.745128025639747</v>
      </c>
      <c r="BF127">
        <f t="shared" si="116"/>
        <v>18.197964693971819</v>
      </c>
      <c r="BG127">
        <f t="shared" si="116"/>
        <v>4.6213589546924583</v>
      </c>
      <c r="BH127">
        <f t="shared" si="111"/>
        <v>0</v>
      </c>
      <c r="BI127">
        <f t="shared" si="119"/>
        <v>13.237034476362783</v>
      </c>
      <c r="BJ127">
        <f t="shared" si="119"/>
        <v>23.973679367087446</v>
      </c>
      <c r="BK127" s="7">
        <f t="shared" si="117"/>
        <v>9.9795554420387678E-3</v>
      </c>
      <c r="BL127" s="7"/>
      <c r="BM127" s="7"/>
      <c r="BN127" s="8">
        <f>MAX(BN$3*climate!$I237+BN$4*climate!$I237^2+BN$5*climate!$I237^6,-99)</f>
        <v>-6.1167849311056841</v>
      </c>
      <c r="BO127" s="8">
        <f>MAX(BO$3*climate!$I237+BO$4*climate!$I237^2+BO$5*climate!$I237^6,-99)</f>
        <v>-7.0831608621239432</v>
      </c>
      <c r="BP127" s="8">
        <f>MAX(BP$3*climate!$I237+BP$4*climate!$I237^2+BP$5*climate!$I237^6,-99)</f>
        <v>-7.522479316398722</v>
      </c>
      <c r="BQ127" s="8"/>
      <c r="BR127" s="8"/>
      <c r="BS127" s="8"/>
      <c r="BT127" s="8"/>
      <c r="BU127" s="8"/>
      <c r="BV127" s="8"/>
      <c r="BW127" s="8">
        <f>MAX(BW$3*climate!$I237+BW$4*climate!$I237^2+BW$5*climate!$I237^6,-99)</f>
        <v>-9.576375420467242</v>
      </c>
      <c r="BX127" s="8">
        <f>MAX(BX$3*climate!$I237+BX$4*climate!$I237^2+BX$5*climate!$I237^6,-99)</f>
        <v>-11.831564721644607</v>
      </c>
      <c r="BY127" s="8">
        <f>MAX(BY$3*climate!$I237+BY$4*climate!$I237^2+BY$5*climate!$I237^6,-99)</f>
        <v>-13.26396376642781</v>
      </c>
    </row>
    <row r="128" spans="1:77">
      <c r="A128">
        <f t="shared" si="134"/>
        <v>2082</v>
      </c>
      <c r="B128" s="4">
        <f t="shared" si="78"/>
        <v>1280.6136342476727</v>
      </c>
      <c r="C128" s="4">
        <f t="shared" si="79"/>
        <v>3539.723651442881</v>
      </c>
      <c r="D128" s="4">
        <f t="shared" si="80"/>
        <v>6672.031907356225</v>
      </c>
      <c r="E128" s="11">
        <f t="shared" si="135"/>
        <v>2.4281376286379918E-4</v>
      </c>
      <c r="F128" s="11">
        <f t="shared" si="136"/>
        <v>4.8678806491882118E-4</v>
      </c>
      <c r="G128" s="11">
        <f t="shared" si="137"/>
        <v>1.0747449367422676E-3</v>
      </c>
      <c r="H128" s="4">
        <f t="shared" si="84"/>
        <v>115769.83402394723</v>
      </c>
      <c r="I128" s="4">
        <f t="shared" si="85"/>
        <v>73814.426419662952</v>
      </c>
      <c r="J128" s="4">
        <f t="shared" si="86"/>
        <v>18681.78746809073</v>
      </c>
      <c r="K128" s="4">
        <f t="shared" si="125"/>
        <v>90401.844028436419</v>
      </c>
      <c r="L128" s="4">
        <f t="shared" si="126"/>
        <v>20853.16077981803</v>
      </c>
      <c r="M128" s="4">
        <f t="shared" si="127"/>
        <v>2800.0147072877739</v>
      </c>
      <c r="N128" s="11">
        <f t="shared" si="138"/>
        <v>6.620410906200469E-3</v>
      </c>
      <c r="O128" s="11">
        <f t="shared" si="139"/>
        <v>1.3554443605609645E-2</v>
      </c>
      <c r="P128" s="11">
        <f t="shared" si="140"/>
        <v>9.5369700930385548E-3</v>
      </c>
      <c r="Q128" s="4">
        <f t="shared" si="141"/>
        <v>6254.1998896887317</v>
      </c>
      <c r="R128" s="4">
        <f t="shared" si="142"/>
        <v>16270.698047833037</v>
      </c>
      <c r="S128" s="4">
        <f t="shared" si="143"/>
        <v>4602.6865521058508</v>
      </c>
      <c r="T128" s="4">
        <f t="shared" si="93"/>
        <v>54.022707576785827</v>
      </c>
      <c r="U128" s="4">
        <f t="shared" si="94"/>
        <v>220.42707417826375</v>
      </c>
      <c r="V128" s="4">
        <f t="shared" si="95"/>
        <v>246.37292121899097</v>
      </c>
      <c r="W128" s="11">
        <f t="shared" si="144"/>
        <v>-1.219247815263802E-2</v>
      </c>
      <c r="X128" s="11">
        <f t="shared" si="145"/>
        <v>-1.3228699347321071E-2</v>
      </c>
      <c r="Y128" s="11">
        <f t="shared" si="146"/>
        <v>-1.2203590333800474E-2</v>
      </c>
      <c r="Z128" s="4">
        <f t="shared" si="113"/>
        <v>11880.088059206349</v>
      </c>
      <c r="AA128" s="4">
        <f t="shared" si="99"/>
        <v>55154.519250104393</v>
      </c>
      <c r="AB128" s="4">
        <f t="shared" si="100"/>
        <v>7705.7978348380939</v>
      </c>
      <c r="AC128" s="12">
        <f t="shared" si="101"/>
        <v>1.9886932418042875</v>
      </c>
      <c r="AD128" s="12">
        <f t="shared" si="102"/>
        <v>3.5704771868121985</v>
      </c>
      <c r="AE128" s="12">
        <f t="shared" si="103"/>
        <v>1.7592954597206132</v>
      </c>
      <c r="AF128" s="11">
        <f t="shared" si="147"/>
        <v>-2.9039671966837322E-3</v>
      </c>
      <c r="AG128" s="11">
        <f t="shared" si="148"/>
        <v>2.0567434751257441E-3</v>
      </c>
      <c r="AH128" s="11">
        <f t="shared" si="149"/>
        <v>8.257041531207765E-4</v>
      </c>
      <c r="AI128" s="1">
        <f t="shared" si="128"/>
        <v>212539.95805693071</v>
      </c>
      <c r="AJ128" s="1">
        <f t="shared" si="129"/>
        <v>126773.96424226186</v>
      </c>
      <c r="AK128" s="1">
        <f t="shared" si="130"/>
        <v>33069.614583790128</v>
      </c>
      <c r="AL128" s="16">
        <f t="shared" si="124"/>
        <v>34.64978184758214</v>
      </c>
      <c r="AM128" s="16">
        <f t="shared" si="124"/>
        <v>10.974435430070892</v>
      </c>
      <c r="AN128" s="16">
        <f t="shared" si="124"/>
        <v>2.1989094829822133</v>
      </c>
      <c r="AO128" s="7">
        <f t="shared" si="150"/>
        <v>8.8639637510257337E-3</v>
      </c>
      <c r="AP128" s="7">
        <f t="shared" si="150"/>
        <v>1.3649838080477329E-2</v>
      </c>
      <c r="AQ128" s="7">
        <f t="shared" si="150"/>
        <v>9.8802999941606413E-3</v>
      </c>
      <c r="AR128" s="1">
        <f t="shared" si="108"/>
        <v>115769.83402394723</v>
      </c>
      <c r="AS128" s="1">
        <f t="shared" si="109"/>
        <v>73814.426419662952</v>
      </c>
      <c r="AT128" s="1">
        <f t="shared" si="110"/>
        <v>18681.78746809073</v>
      </c>
      <c r="AU128" s="1">
        <f t="shared" si="131"/>
        <v>23153.966804789448</v>
      </c>
      <c r="AV128" s="1">
        <f t="shared" si="132"/>
        <v>14762.885283932592</v>
      </c>
      <c r="AW128" s="1">
        <f t="shared" si="133"/>
        <v>3736.3574936181462</v>
      </c>
      <c r="AX128">
        <v>0.05</v>
      </c>
      <c r="AY128">
        <v>0.05</v>
      </c>
      <c r="AZ128">
        <v>0.05</v>
      </c>
      <c r="BA128">
        <f t="shared" si="114"/>
        <v>4.9999999999999996E-2</v>
      </c>
      <c r="BB128">
        <f t="shared" si="115"/>
        <v>2.5000000000000006E-4</v>
      </c>
      <c r="BC128">
        <f t="shared" si="115"/>
        <v>2.5000000000000006E-4</v>
      </c>
      <c r="BD128">
        <f t="shared" si="115"/>
        <v>2.5000000000000006E-4</v>
      </c>
      <c r="BE128">
        <f t="shared" si="116"/>
        <v>28.942458505986814</v>
      </c>
      <c r="BF128">
        <f t="shared" si="116"/>
        <v>18.453606604915741</v>
      </c>
      <c r="BG128">
        <f t="shared" si="116"/>
        <v>4.670446867022684</v>
      </c>
      <c r="BH128">
        <f t="shared" si="111"/>
        <v>0</v>
      </c>
      <c r="BI128">
        <f t="shared" si="119"/>
        <v>13.383205478583381</v>
      </c>
      <c r="BJ128">
        <f t="shared" si="119"/>
        <v>24.243806895153583</v>
      </c>
      <c r="BK128" s="7">
        <f t="shared" si="117"/>
        <v>9.7365585654316522E-3</v>
      </c>
      <c r="BL128" s="7"/>
      <c r="BM128" s="7"/>
      <c r="BN128" s="8">
        <f>MAX(BN$3*climate!$I238+BN$4*climate!$I238^2+BN$5*climate!$I238^6,-99)</f>
        <v>-6.500034210038546</v>
      </c>
      <c r="BO128" s="8">
        <f>MAX(BO$3*climate!$I238+BO$4*climate!$I238^2+BO$5*climate!$I238^6,-99)</f>
        <v>-7.3968201572821926</v>
      </c>
      <c r="BP128" s="8">
        <f>MAX(BP$3*climate!$I238+BP$4*climate!$I238^2+BP$5*climate!$I238^6,-99)</f>
        <v>-7.7817248313077476</v>
      </c>
      <c r="BQ128" s="8"/>
      <c r="BR128" s="8"/>
      <c r="BS128" s="8"/>
      <c r="BT128" s="8"/>
      <c r="BU128" s="8"/>
      <c r="BV128" s="8"/>
      <c r="BW128" s="8">
        <f>MAX(BW$3*climate!$I238+BW$4*climate!$I238^2+BW$5*climate!$I238^6,-99)</f>
        <v>-10.589766533804585</v>
      </c>
      <c r="BX128" s="8">
        <f>MAX(BX$3*climate!$I238+BX$4*climate!$I238^2+BX$5*climate!$I238^6,-99)</f>
        <v>-12.84462635440568</v>
      </c>
      <c r="BY128" s="8">
        <f>MAX(BY$3*climate!$I238+BY$4*climate!$I238^2+BY$5*climate!$I238^6,-99)</f>
        <v>-14.27682252243717</v>
      </c>
    </row>
    <row r="129" spans="1:77">
      <c r="A129">
        <f t="shared" si="134"/>
        <v>2083</v>
      </c>
      <c r="B129" s="4">
        <f t="shared" si="78"/>
        <v>1280.9090373322138</v>
      </c>
      <c r="C129" s="4">
        <f t="shared" si="79"/>
        <v>3541.3605919081824</v>
      </c>
      <c r="D129" s="4">
        <f t="shared" si="80"/>
        <v>6678.8441032409282</v>
      </c>
      <c r="E129" s="11">
        <f t="shared" si="135"/>
        <v>2.3067307472060921E-4</v>
      </c>
      <c r="F129" s="11">
        <f t="shared" si="136"/>
        <v>4.6244866167288008E-4</v>
      </c>
      <c r="G129" s="11">
        <f t="shared" si="137"/>
        <v>1.0210076899051543E-3</v>
      </c>
      <c r="H129" s="4">
        <f t="shared" si="84"/>
        <v>116537.59001269189</v>
      </c>
      <c r="I129" s="4">
        <f t="shared" si="85"/>
        <v>74830.676536175568</v>
      </c>
      <c r="J129" s="4">
        <f t="shared" si="86"/>
        <v>18875.629554773899</v>
      </c>
      <c r="K129" s="4">
        <f t="shared" si="125"/>
        <v>90980.379258942601</v>
      </c>
      <c r="L129" s="4">
        <f t="shared" si="126"/>
        <v>21130.487730382392</v>
      </c>
      <c r="M129" s="4">
        <f t="shared" si="127"/>
        <v>2826.1820852525134</v>
      </c>
      <c r="N129" s="11">
        <f t="shared" si="138"/>
        <v>6.3995954587408033E-3</v>
      </c>
      <c r="O129" s="11">
        <f t="shared" si="139"/>
        <v>1.3299036702040912E-2</v>
      </c>
      <c r="P129" s="11">
        <f t="shared" si="140"/>
        <v>9.3454430423640655E-3</v>
      </c>
      <c r="Q129" s="4">
        <f t="shared" si="141"/>
        <v>6218.9162530811282</v>
      </c>
      <c r="R129" s="4">
        <f t="shared" si="142"/>
        <v>16276.503566764595</v>
      </c>
      <c r="S129" s="4">
        <f t="shared" si="143"/>
        <v>4593.6918798931738</v>
      </c>
      <c r="T129" s="4">
        <f t="shared" si="93"/>
        <v>53.364036894909511</v>
      </c>
      <c r="U129" s="4">
        <f t="shared" si="94"/>
        <v>217.51111068594986</v>
      </c>
      <c r="V129" s="4">
        <f t="shared" si="95"/>
        <v>243.36628701909271</v>
      </c>
      <c r="W129" s="11">
        <f t="shared" si="144"/>
        <v>-1.219247815263802E-2</v>
      </c>
      <c r="X129" s="11">
        <f t="shared" si="145"/>
        <v>-1.3228699347321071E-2</v>
      </c>
      <c r="Y129" s="11">
        <f t="shared" si="146"/>
        <v>-1.2203590333800474E-2</v>
      </c>
      <c r="Z129" s="4">
        <f t="shared" si="113"/>
        <v>11781.488102913054</v>
      </c>
      <c r="AA129" s="4">
        <f t="shared" si="99"/>
        <v>55302.958921491569</v>
      </c>
      <c r="AB129" s="4">
        <f t="shared" si="100"/>
        <v>7698.9630970339995</v>
      </c>
      <c r="AC129" s="12">
        <f t="shared" si="101"/>
        <v>1.9829181418658213</v>
      </c>
      <c r="AD129" s="12">
        <f t="shared" si="102"/>
        <v>3.5778207424692599</v>
      </c>
      <c r="AE129" s="12">
        <f t="shared" si="103"/>
        <v>1.7607481172882711</v>
      </c>
      <c r="AF129" s="11">
        <f t="shared" si="147"/>
        <v>-2.9039671966837322E-3</v>
      </c>
      <c r="AG129" s="11">
        <f t="shared" si="148"/>
        <v>2.0567434751257441E-3</v>
      </c>
      <c r="AH129" s="11">
        <f t="shared" si="149"/>
        <v>8.257041531207765E-4</v>
      </c>
      <c r="AI129" s="1">
        <f t="shared" si="128"/>
        <v>214439.92905602709</v>
      </c>
      <c r="AJ129" s="1">
        <f t="shared" si="129"/>
        <v>128859.45310196828</v>
      </c>
      <c r="AK129" s="1">
        <f t="shared" si="130"/>
        <v>33499.010619029257</v>
      </c>
      <c r="AL129" s="16">
        <f t="shared" si="124"/>
        <v>34.95384491375728</v>
      </c>
      <c r="AM129" s="16">
        <f t="shared" si="124"/>
        <v>11.122736704049561</v>
      </c>
      <c r="AN129" s="16">
        <f t="shared" si="124"/>
        <v>2.2204181094805633</v>
      </c>
      <c r="AO129" s="7">
        <f t="shared" si="150"/>
        <v>8.7753241135154758E-3</v>
      </c>
      <c r="AP129" s="7">
        <f t="shared" si="150"/>
        <v>1.3513339699672555E-2</v>
      </c>
      <c r="AQ129" s="7">
        <f t="shared" si="150"/>
        <v>9.7814969942190341E-3</v>
      </c>
      <c r="AR129" s="1">
        <f t="shared" si="108"/>
        <v>116537.59001269189</v>
      </c>
      <c r="AS129" s="1">
        <f t="shared" si="109"/>
        <v>74830.676536175568</v>
      </c>
      <c r="AT129" s="1">
        <f t="shared" si="110"/>
        <v>18875.629554773899</v>
      </c>
      <c r="AU129" s="1">
        <f t="shared" si="131"/>
        <v>23307.518002538378</v>
      </c>
      <c r="AV129" s="1">
        <f t="shared" si="132"/>
        <v>14966.135307235114</v>
      </c>
      <c r="AW129" s="1">
        <f t="shared" si="133"/>
        <v>3775.12591095478</v>
      </c>
      <c r="AX129">
        <v>0.05</v>
      </c>
      <c r="AY129">
        <v>0.05</v>
      </c>
      <c r="AZ129">
        <v>0.05</v>
      </c>
      <c r="BA129">
        <f t="shared" si="114"/>
        <v>5.000000000000001E-2</v>
      </c>
      <c r="BB129">
        <f t="shared" si="115"/>
        <v>2.5000000000000006E-4</v>
      </c>
      <c r="BC129">
        <f t="shared" si="115"/>
        <v>2.5000000000000006E-4</v>
      </c>
      <c r="BD129">
        <f t="shared" si="115"/>
        <v>2.5000000000000006E-4</v>
      </c>
      <c r="BE129">
        <f t="shared" si="116"/>
        <v>29.134397503172977</v>
      </c>
      <c r="BF129">
        <f t="shared" si="116"/>
        <v>18.707669134043897</v>
      </c>
      <c r="BG129">
        <f t="shared" si="116"/>
        <v>4.7189073886934763</v>
      </c>
      <c r="BH129">
        <f t="shared" si="111"/>
        <v>0</v>
      </c>
      <c r="BI129">
        <f t="shared" si="119"/>
        <v>13.53104390714531</v>
      </c>
      <c r="BJ129">
        <f t="shared" si="119"/>
        <v>24.517106156861146</v>
      </c>
      <c r="BK129" s="7">
        <f t="shared" si="117"/>
        <v>9.4967384831683432E-3</v>
      </c>
      <c r="BL129" s="7"/>
      <c r="BM129" s="7"/>
      <c r="BN129" s="8">
        <f>MAX(BN$3*climate!$I239+BN$4*climate!$I239^2+BN$5*climate!$I239^6,-99)</f>
        <v>-6.8894762623046581</v>
      </c>
      <c r="BO129" s="8">
        <f>MAX(BO$3*climate!$I239+BO$4*climate!$I239^2+BO$5*climate!$I239^6,-99)</f>
        <v>-7.7149678824997583</v>
      </c>
      <c r="BP129" s="8">
        <f>MAX(BP$3*climate!$I239+BP$4*climate!$I239^2+BP$5*climate!$I239^6,-99)</f>
        <v>-8.0442144231736794</v>
      </c>
      <c r="BQ129" s="8"/>
      <c r="BR129" s="8"/>
      <c r="BS129" s="8"/>
      <c r="BT129" s="8"/>
      <c r="BU129" s="8"/>
      <c r="BV129" s="8"/>
      <c r="BW129" s="8">
        <f>MAX(BW$3*climate!$I239+BW$4*climate!$I239^2+BW$5*climate!$I239^6,-99)</f>
        <v>-11.668682310703719</v>
      </c>
      <c r="BX129" s="8">
        <f>MAX(BX$3*climate!$I239+BX$4*climate!$I239^2+BX$5*climate!$I239^6,-99)</f>
        <v>-13.91929523840219</v>
      </c>
      <c r="BY129" s="8">
        <f>MAX(BY$3*climate!$I239+BY$4*climate!$I239^2+BY$5*climate!$I239^6,-99)</f>
        <v>-15.348800875974844</v>
      </c>
    </row>
    <row r="130" spans="1:77">
      <c r="A130">
        <f t="shared" si="134"/>
        <v>2084</v>
      </c>
      <c r="B130" s="4">
        <f t="shared" si="78"/>
        <v>1281.1897349969886</v>
      </c>
      <c r="C130" s="4">
        <f t="shared" si="79"/>
        <v>3542.9164045011003</v>
      </c>
      <c r="D130" s="4">
        <f t="shared" si="80"/>
        <v>6685.3222968705604</v>
      </c>
      <c r="E130" s="11">
        <f t="shared" si="135"/>
        <v>2.1913942098457874E-4</v>
      </c>
      <c r="F130" s="11">
        <f t="shared" si="136"/>
        <v>4.3932622858923606E-4</v>
      </c>
      <c r="G130" s="11">
        <f t="shared" si="137"/>
        <v>9.6995730540989651E-4</v>
      </c>
      <c r="H130" s="4">
        <f t="shared" si="84"/>
        <v>117283.58223738684</v>
      </c>
      <c r="I130" s="4">
        <f t="shared" si="85"/>
        <v>75840.252998799653</v>
      </c>
      <c r="J130" s="4">
        <f t="shared" si="86"/>
        <v>19066.938367273138</v>
      </c>
      <c r="K130" s="4">
        <f t="shared" si="125"/>
        <v>91542.711460814608</v>
      </c>
      <c r="L130" s="4">
        <f t="shared" si="126"/>
        <v>21406.164961286799</v>
      </c>
      <c r="M130" s="4">
        <f t="shared" si="127"/>
        <v>2852.059709402266</v>
      </c>
      <c r="N130" s="11">
        <f t="shared" si="138"/>
        <v>6.1808074054245932E-3</v>
      </c>
      <c r="O130" s="11">
        <f t="shared" si="139"/>
        <v>1.3046420623222366E-2</v>
      </c>
      <c r="P130" s="11">
        <f t="shared" si="140"/>
        <v>9.1563895634276804E-3</v>
      </c>
      <c r="Q130" s="4">
        <f t="shared" si="141"/>
        <v>6182.4160368621442</v>
      </c>
      <c r="R130" s="4">
        <f t="shared" si="142"/>
        <v>16277.875748065002</v>
      </c>
      <c r="S130" s="4">
        <f t="shared" si="143"/>
        <v>4583.6222852765095</v>
      </c>
      <c r="T130" s="4">
        <f t="shared" si="93"/>
        <v>52.71339704093176</v>
      </c>
      <c r="U130" s="4">
        <f t="shared" si="94"/>
        <v>214.63372159798357</v>
      </c>
      <c r="V130" s="4">
        <f t="shared" si="95"/>
        <v>240.39634455125361</v>
      </c>
      <c r="W130" s="11">
        <f t="shared" si="144"/>
        <v>-1.219247815263802E-2</v>
      </c>
      <c r="X130" s="11">
        <f t="shared" si="145"/>
        <v>-1.3228699347321071E-2</v>
      </c>
      <c r="Y130" s="11">
        <f t="shared" si="146"/>
        <v>-1.2203590333800474E-2</v>
      </c>
      <c r="Z130" s="4">
        <f t="shared" si="113"/>
        <v>11681.001729007341</v>
      </c>
      <c r="AA130" s="4">
        <f t="shared" si="99"/>
        <v>55436.476056954925</v>
      </c>
      <c r="AB130" s="4">
        <f t="shared" si="100"/>
        <v>7690.2622551629684</v>
      </c>
      <c r="AC130" s="12">
        <f t="shared" si="101"/>
        <v>1.9771598126281338</v>
      </c>
      <c r="AD130" s="12">
        <f t="shared" si="102"/>
        <v>3.5851794019365029</v>
      </c>
      <c r="AE130" s="12">
        <f t="shared" si="103"/>
        <v>1.7622019743213155</v>
      </c>
      <c r="AF130" s="11">
        <f t="shared" si="147"/>
        <v>-2.9039671966837322E-3</v>
      </c>
      <c r="AG130" s="11">
        <f t="shared" si="148"/>
        <v>2.0567434751257441E-3</v>
      </c>
      <c r="AH130" s="11">
        <f t="shared" si="149"/>
        <v>8.257041531207765E-4</v>
      </c>
      <c r="AI130" s="1">
        <f t="shared" si="128"/>
        <v>216303.45415296277</v>
      </c>
      <c r="AJ130" s="1">
        <f t="shared" si="129"/>
        <v>130939.64309900657</v>
      </c>
      <c r="AK130" s="1">
        <f t="shared" si="130"/>
        <v>33924.235468081111</v>
      </c>
      <c r="AL130" s="16">
        <f t="shared" si="124"/>
        <v>35.257508918707735</v>
      </c>
      <c r="AM130" s="16">
        <f t="shared" si="124"/>
        <v>11.271538970326679</v>
      </c>
      <c r="AN130" s="16">
        <f t="shared" si="124"/>
        <v>2.2419199324137193</v>
      </c>
      <c r="AO130" s="7">
        <f t="shared" si="150"/>
        <v>8.6875708723803211E-3</v>
      </c>
      <c r="AP130" s="7">
        <f t="shared" si="150"/>
        <v>1.3378206302675829E-2</v>
      </c>
      <c r="AQ130" s="7">
        <f t="shared" si="150"/>
        <v>9.6836820242768434E-3</v>
      </c>
      <c r="AR130" s="1">
        <f t="shared" si="108"/>
        <v>117283.58223738684</v>
      </c>
      <c r="AS130" s="1">
        <f t="shared" si="109"/>
        <v>75840.252998799653</v>
      </c>
      <c r="AT130" s="1">
        <f t="shared" si="110"/>
        <v>19066.938367273138</v>
      </c>
      <c r="AU130" s="1">
        <f t="shared" si="131"/>
        <v>23456.716447477371</v>
      </c>
      <c r="AV130" s="1">
        <f t="shared" si="132"/>
        <v>15168.050599759932</v>
      </c>
      <c r="AW130" s="1">
        <f t="shared" si="133"/>
        <v>3813.3876734546279</v>
      </c>
      <c r="AX130">
        <v>0.05</v>
      </c>
      <c r="AY130">
        <v>0.05</v>
      </c>
      <c r="AZ130">
        <v>0.05</v>
      </c>
      <c r="BA130">
        <f t="shared" si="114"/>
        <v>4.9999999999999996E-2</v>
      </c>
      <c r="BB130">
        <f t="shared" si="115"/>
        <v>2.5000000000000006E-4</v>
      </c>
      <c r="BC130">
        <f t="shared" si="115"/>
        <v>2.5000000000000006E-4</v>
      </c>
      <c r="BD130">
        <f t="shared" si="115"/>
        <v>2.5000000000000006E-4</v>
      </c>
      <c r="BE130">
        <f t="shared" si="116"/>
        <v>29.320895559346717</v>
      </c>
      <c r="BF130">
        <f t="shared" si="116"/>
        <v>18.960063249699918</v>
      </c>
      <c r="BG130">
        <f t="shared" si="116"/>
        <v>4.7667345918182855</v>
      </c>
      <c r="BH130">
        <f t="shared" ref="BH130:BH193" si="151">IF(AX129=0.99,2*BB$5*AX130*AR130/Z130*1000,BH129*(1+BK129))</f>
        <v>0</v>
      </c>
      <c r="BI130">
        <f t="shared" si="119"/>
        <v>13.680568894906322</v>
      </c>
      <c r="BJ130">
        <f t="shared" si="119"/>
        <v>24.793612668374578</v>
      </c>
      <c r="BK130" s="7">
        <f t="shared" si="117"/>
        <v>9.2600904753903368E-3</v>
      </c>
      <c r="BL130" s="7"/>
      <c r="BM130" s="7"/>
      <c r="BN130" s="8">
        <f>MAX(BN$3*climate!$I240+BN$4*climate!$I240^2+BN$5*climate!$I240^6,-99)</f>
        <v>-7.2849480449011601</v>
      </c>
      <c r="BO130" s="8">
        <f>MAX(BO$3*climate!$I240+BO$4*climate!$I240^2+BO$5*climate!$I240^6,-99)</f>
        <v>-8.0374758888200102</v>
      </c>
      <c r="BP130" s="8">
        <f>MAX(BP$3*climate!$I240+BP$4*climate!$I240^2+BP$5*climate!$I240^6,-99)</f>
        <v>-8.3098464219517041</v>
      </c>
      <c r="BQ130" s="8"/>
      <c r="BR130" s="8"/>
      <c r="BS130" s="8"/>
      <c r="BT130" s="8"/>
      <c r="BU130" s="8"/>
      <c r="BV130" s="8"/>
      <c r="BW130" s="8">
        <f>MAX(BW$3*climate!$I240+BW$4*climate!$I240^2+BW$5*climate!$I240^6,-99)</f>
        <v>-12.815573980628194</v>
      </c>
      <c r="BX130" s="8">
        <f>MAX(BX$3*climate!$I240+BX$4*climate!$I240^2+BX$5*climate!$I240^6,-99)</f>
        <v>-15.057827429030247</v>
      </c>
      <c r="BY130" s="8">
        <f>MAX(BY$3*climate!$I240+BY$4*climate!$I240^2+BY$5*climate!$I240^6,-99)</f>
        <v>-16.482030936951674</v>
      </c>
    </row>
    <row r="131" spans="1:77">
      <c r="A131">
        <f t="shared" si="134"/>
        <v>2085</v>
      </c>
      <c r="B131" s="4">
        <f t="shared" ref="B131:B194" si="152">B130*(1+E131)</f>
        <v>1281.4564562148523</v>
      </c>
      <c r="C131" s="4">
        <f t="shared" ref="C131:C194" si="153">C130*(1+F131)</f>
        <v>3544.3950757981866</v>
      </c>
      <c r="D131" s="4">
        <f t="shared" ref="D131:D194" si="154">D130*(1+G131)</f>
        <v>6691.4825502113863</v>
      </c>
      <c r="E131" s="11">
        <f t="shared" si="135"/>
        <v>2.0818244993534981E-4</v>
      </c>
      <c r="F131" s="11">
        <f t="shared" si="136"/>
        <v>4.1735991715977425E-4</v>
      </c>
      <c r="G131" s="11">
        <f t="shared" si="137"/>
        <v>9.2145944013940161E-4</v>
      </c>
      <c r="H131" s="4">
        <f t="shared" ref="H131:H194" si="155">AR131</f>
        <v>118007.63486647382</v>
      </c>
      <c r="I131" s="4">
        <f t="shared" ref="I131:I194" si="156">AS131</f>
        <v>76842.809868595185</v>
      </c>
      <c r="J131" s="4">
        <f t="shared" ref="J131:J194" si="157">AT131</f>
        <v>19255.692434866756</v>
      </c>
      <c r="K131" s="4">
        <f t="shared" si="125"/>
        <v>92088.681042696597</v>
      </c>
      <c r="L131" s="4">
        <f t="shared" si="126"/>
        <v>21680.091588348241</v>
      </c>
      <c r="M131" s="4">
        <f t="shared" si="127"/>
        <v>2877.6421802457608</v>
      </c>
      <c r="N131" s="11">
        <f t="shared" si="138"/>
        <v>5.9640966841547627E-3</v>
      </c>
      <c r="O131" s="11">
        <f t="shared" si="139"/>
        <v>1.2796623195086232E-2</v>
      </c>
      <c r="P131" s="11">
        <f t="shared" si="140"/>
        <v>8.9698230226942233E-3</v>
      </c>
      <c r="Q131" s="4">
        <f t="shared" si="141"/>
        <v>6144.7389844668523</v>
      </c>
      <c r="R131" s="4">
        <f t="shared" si="142"/>
        <v>16274.876551101563</v>
      </c>
      <c r="S131" s="4">
        <f t="shared" si="143"/>
        <v>4572.5076770045807</v>
      </c>
      <c r="T131" s="4">
        <f t="shared" ref="T131:T194" si="158">T130*(1+W131)</f>
        <v>52.070690099158867</v>
      </c>
      <c r="U131" s="4">
        <f t="shared" ref="U131:U194" si="159">U130*(1+X131)</f>
        <v>211.79439662516722</v>
      </c>
      <c r="V131" s="4">
        <f t="shared" ref="V131:V194" si="160">V130*(1+Y131)</f>
        <v>237.46264604460697</v>
      </c>
      <c r="W131" s="11">
        <f t="shared" si="144"/>
        <v>-1.219247815263802E-2</v>
      </c>
      <c r="X131" s="11">
        <f t="shared" si="145"/>
        <v>-1.3228699347321071E-2</v>
      </c>
      <c r="Y131" s="11">
        <f t="shared" si="146"/>
        <v>-1.2203590333800474E-2</v>
      </c>
      <c r="Z131" s="4">
        <f t="shared" si="113"/>
        <v>11578.721151944872</v>
      </c>
      <c r="AA131" s="4">
        <f t="shared" ref="AA131:AA194" si="161">R130*AD131*(1-AY130)</f>
        <v>55555.177819969846</v>
      </c>
      <c r="AB131" s="4">
        <f t="shared" ref="AB131:AB194" si="162">S130*AE131*(1-AZ130)</f>
        <v>7679.7407908601454</v>
      </c>
      <c r="AC131" s="12">
        <f t="shared" ref="AC131:AC194" si="163">AC130*(1+AF131)</f>
        <v>1.9714182053896603</v>
      </c>
      <c r="AD131" s="12">
        <f t="shared" ref="AD131:AD194" si="164">AD130*(1+AG131)</f>
        <v>3.5925531962785908</v>
      </c>
      <c r="AE131" s="12">
        <f t="shared" ref="AE131:AE194" si="165">AE130*(1+AH131)</f>
        <v>1.7636570318101503</v>
      </c>
      <c r="AF131" s="11">
        <f t="shared" si="147"/>
        <v>-2.9039671966837322E-3</v>
      </c>
      <c r="AG131" s="11">
        <f t="shared" si="148"/>
        <v>2.0567434751257441E-3</v>
      </c>
      <c r="AH131" s="11">
        <f t="shared" si="149"/>
        <v>8.257041531207765E-4</v>
      </c>
      <c r="AI131" s="1">
        <f t="shared" si="128"/>
        <v>218129.82518514388</v>
      </c>
      <c r="AJ131" s="1">
        <f t="shared" si="129"/>
        <v>133013.72938886585</v>
      </c>
      <c r="AK131" s="1">
        <f t="shared" si="130"/>
        <v>34345.19959472763</v>
      </c>
      <c r="AL131" s="16">
        <f t="shared" ref="AL131:AN146" si="166">AL130*(1+AO131)</f>
        <v>35.560748005147445</v>
      </c>
      <c r="AM131" s="16">
        <f t="shared" si="166"/>
        <v>11.420824014283422</v>
      </c>
      <c r="AN131" s="16">
        <f t="shared" si="166"/>
        <v>2.2634128717656079</v>
      </c>
      <c r="AO131" s="7">
        <f t="shared" si="150"/>
        <v>8.6006951636565174E-3</v>
      </c>
      <c r="AP131" s="7">
        <f t="shared" si="150"/>
        <v>1.3244424239649071E-2</v>
      </c>
      <c r="AQ131" s="7">
        <f t="shared" si="150"/>
        <v>9.5868452040340744E-3</v>
      </c>
      <c r="AR131" s="1">
        <f t="shared" ref="AR131:AR194" si="167">AL131*AI131^$AR$5*B131^(1-$AR$5)*(1-BB130+0.01*BN130)</f>
        <v>118007.63486647382</v>
      </c>
      <c r="AS131" s="1">
        <f t="shared" ref="AS131:AS194" si="168">AM131*AJ131^$AR$5*C131^(1-$AR$5)*(1-BC130+0.01*BO130)</f>
        <v>76842.809868595185</v>
      </c>
      <c r="AT131" s="1">
        <f t="shared" ref="AT131:AT194" si="169">AN131*AK131^$AR$5*D131^(1-$AR$5)*(1-BD130+0.01*BP130)</f>
        <v>19255.692434866756</v>
      </c>
      <c r="AU131" s="1">
        <f t="shared" si="131"/>
        <v>23601.526973294764</v>
      </c>
      <c r="AV131" s="1">
        <f t="shared" si="132"/>
        <v>15368.561973719037</v>
      </c>
      <c r="AW131" s="1">
        <f t="shared" si="133"/>
        <v>3851.1384869733515</v>
      </c>
      <c r="AX131">
        <v>0.05</v>
      </c>
      <c r="AY131">
        <v>0.05</v>
      </c>
      <c r="AZ131">
        <v>0.05</v>
      </c>
      <c r="BA131">
        <f t="shared" si="114"/>
        <v>0.05</v>
      </c>
      <c r="BB131">
        <f t="shared" si="115"/>
        <v>2.5000000000000006E-4</v>
      </c>
      <c r="BC131">
        <f t="shared" si="115"/>
        <v>2.5000000000000006E-4</v>
      </c>
      <c r="BD131">
        <f t="shared" si="115"/>
        <v>2.5000000000000006E-4</v>
      </c>
      <c r="BE131">
        <f t="shared" si="116"/>
        <v>29.501908716618463</v>
      </c>
      <c r="BF131">
        <f t="shared" si="116"/>
        <v>19.210702467148799</v>
      </c>
      <c r="BG131">
        <f t="shared" si="116"/>
        <v>4.8139231087166898</v>
      </c>
      <c r="BH131">
        <f t="shared" si="151"/>
        <v>0</v>
      </c>
      <c r="BI131">
        <f t="shared" si="119"/>
        <v>13.831799822081267</v>
      </c>
      <c r="BJ131">
        <f t="shared" si="119"/>
        <v>25.073362447054787</v>
      </c>
      <c r="BK131" s="7">
        <f t="shared" si="117"/>
        <v>9.0266109781735882E-3</v>
      </c>
      <c r="BL131" s="7"/>
      <c r="BM131" s="7"/>
      <c r="BN131" s="8">
        <f>MAX(BN$3*climate!$I241+BN$4*climate!$I241^2+BN$5*climate!$I241^6,-99)</f>
        <v>-7.6862818446117025</v>
      </c>
      <c r="BO131" s="8">
        <f>MAX(BO$3*climate!$I241+BO$4*climate!$I241^2+BO$5*climate!$I241^6,-99)</f>
        <v>-8.3642127613279733</v>
      </c>
      <c r="BP131" s="8">
        <f>MAX(BP$3*climate!$I241+BP$4*climate!$I241^2+BP$5*climate!$I241^6,-99)</f>
        <v>-8.5785169049444647</v>
      </c>
      <c r="BQ131" s="8"/>
      <c r="BR131" s="8"/>
      <c r="BS131" s="8"/>
      <c r="BT131" s="8"/>
      <c r="BU131" s="8"/>
      <c r="BV131" s="8"/>
      <c r="BW131" s="8">
        <f>MAX(BW$3*climate!$I241+BW$4*climate!$I241^2+BW$5*climate!$I241^6,-99)</f>
        <v>-14.032884922039575</v>
      </c>
      <c r="BX131" s="8">
        <f>MAX(BX$3*climate!$I241+BX$4*climate!$I241^2+BX$5*climate!$I241^6,-99)</f>
        <v>-16.262471305553806</v>
      </c>
      <c r="BY131" s="8">
        <f>MAX(BY$3*climate!$I241+BY$4*climate!$I241^2+BY$5*climate!$I241^6,-99)</f>
        <v>-17.67863725016198</v>
      </c>
    </row>
    <row r="132" spans="1:77">
      <c r="A132">
        <f t="shared" si="134"/>
        <v>2086</v>
      </c>
      <c r="B132" s="4">
        <f t="shared" si="152"/>
        <v>1281.7098941221655</v>
      </c>
      <c r="C132" s="4">
        <f t="shared" si="153"/>
        <v>3545.8003998116424</v>
      </c>
      <c r="D132" s="4">
        <f t="shared" si="154"/>
        <v>6697.3401834875849</v>
      </c>
      <c r="E132" s="11">
        <f t="shared" si="135"/>
        <v>1.9777332743858232E-4</v>
      </c>
      <c r="F132" s="11">
        <f t="shared" si="136"/>
        <v>3.9649192130178552E-4</v>
      </c>
      <c r="G132" s="11">
        <f t="shared" si="137"/>
        <v>8.753864681324315E-4</v>
      </c>
      <c r="H132" s="4">
        <f t="shared" si="155"/>
        <v>118709.59413838551</v>
      </c>
      <c r="I132" s="4">
        <f t="shared" si="156"/>
        <v>77838.011781134497</v>
      </c>
      <c r="J132" s="4">
        <f t="shared" si="157"/>
        <v>19441.872516215357</v>
      </c>
      <c r="K132" s="4">
        <f t="shared" si="125"/>
        <v>92618.146027255978</v>
      </c>
      <c r="L132" s="4">
        <f t="shared" si="126"/>
        <v>21952.169610356341</v>
      </c>
      <c r="M132" s="4">
        <f t="shared" si="127"/>
        <v>2902.9244421762614</v>
      </c>
      <c r="N132" s="11">
        <f t="shared" si="138"/>
        <v>5.7495120851378534E-3</v>
      </c>
      <c r="O132" s="11">
        <f t="shared" si="139"/>
        <v>1.2549671245592142E-2</v>
      </c>
      <c r="P132" s="11">
        <f t="shared" si="140"/>
        <v>8.7857559581439038E-3</v>
      </c>
      <c r="Q132" s="4">
        <f t="shared" si="141"/>
        <v>6105.9252389445928</v>
      </c>
      <c r="R132" s="4">
        <f t="shared" si="142"/>
        <v>16267.570969592967</v>
      </c>
      <c r="S132" s="4">
        <f t="shared" si="143"/>
        <v>4560.3779506024703</v>
      </c>
      <c r="T132" s="4">
        <f t="shared" si="158"/>
        <v>51.435819347732085</v>
      </c>
      <c r="U132" s="4">
        <f t="shared" si="159"/>
        <v>208.99263222876561</v>
      </c>
      <c r="V132" s="4">
        <f t="shared" si="160"/>
        <v>234.56474919269832</v>
      </c>
      <c r="W132" s="11">
        <f t="shared" si="144"/>
        <v>-1.219247815263802E-2</v>
      </c>
      <c r="X132" s="11">
        <f t="shared" si="145"/>
        <v>-1.3228699347321071E-2</v>
      </c>
      <c r="Y132" s="11">
        <f t="shared" si="146"/>
        <v>-1.2203590333800474E-2</v>
      </c>
      <c r="Z132" s="4">
        <f t="shared" ref="Z132:Z195" si="170">Q131*AC132*(1-AX131)</f>
        <v>11474.738473572635</v>
      </c>
      <c r="AA132" s="4">
        <f t="shared" si="161"/>
        <v>55659.183480655054</v>
      </c>
      <c r="AB132" s="4">
        <f t="shared" si="162"/>
        <v>7667.444369082943</v>
      </c>
      <c r="AC132" s="12">
        <f t="shared" si="163"/>
        <v>1.9656932715902635</v>
      </c>
      <c r="AD132" s="12">
        <f t="shared" si="164"/>
        <v>3.599942156624079</v>
      </c>
      <c r="AE132" s="12">
        <f t="shared" si="165"/>
        <v>1.7651132907459965</v>
      </c>
      <c r="AF132" s="11">
        <f t="shared" si="147"/>
        <v>-2.9039671966837322E-3</v>
      </c>
      <c r="AG132" s="11">
        <f t="shared" si="148"/>
        <v>2.0567434751257441E-3</v>
      </c>
      <c r="AH132" s="11">
        <f t="shared" si="149"/>
        <v>8.257041531207765E-4</v>
      </c>
      <c r="AI132" s="1">
        <f t="shared" si="128"/>
        <v>219918.36963992426</v>
      </c>
      <c r="AJ132" s="1">
        <f t="shared" si="129"/>
        <v>135080.91842369831</v>
      </c>
      <c r="AK132" s="1">
        <f t="shared" si="130"/>
        <v>34761.818122228215</v>
      </c>
      <c r="AL132" s="16">
        <f t="shared" si="166"/>
        <v>35.863536686997485</v>
      </c>
      <c r="AM132" s="16">
        <f t="shared" si="166"/>
        <v>11.570573630310848</v>
      </c>
      <c r="AN132" s="16">
        <f t="shared" si="166"/>
        <v>2.2848948707116987</v>
      </c>
      <c r="AO132" s="7">
        <f t="shared" si="150"/>
        <v>8.5146882120199514E-3</v>
      </c>
      <c r="AP132" s="7">
        <f t="shared" si="150"/>
        <v>1.311197999725258E-2</v>
      </c>
      <c r="AQ132" s="7">
        <f t="shared" si="150"/>
        <v>9.4909767519937328E-3</v>
      </c>
      <c r="AR132" s="1">
        <f t="shared" si="167"/>
        <v>118709.59413838551</v>
      </c>
      <c r="AS132" s="1">
        <f t="shared" si="168"/>
        <v>77838.011781134497</v>
      </c>
      <c r="AT132" s="1">
        <f t="shared" si="169"/>
        <v>19441.872516215357</v>
      </c>
      <c r="AU132" s="1">
        <f t="shared" si="131"/>
        <v>23741.918827677102</v>
      </c>
      <c r="AV132" s="1">
        <f t="shared" si="132"/>
        <v>15567.6023562269</v>
      </c>
      <c r="AW132" s="1">
        <f t="shared" si="133"/>
        <v>3888.3745032430716</v>
      </c>
      <c r="AX132">
        <v>0.05</v>
      </c>
      <c r="AY132">
        <v>0.05</v>
      </c>
      <c r="AZ132">
        <v>0.05</v>
      </c>
      <c r="BA132">
        <f t="shared" si="114"/>
        <v>5.000000000000001E-2</v>
      </c>
      <c r="BB132">
        <f t="shared" si="115"/>
        <v>2.5000000000000006E-4</v>
      </c>
      <c r="BC132">
        <f t="shared" si="115"/>
        <v>2.5000000000000006E-4</v>
      </c>
      <c r="BD132">
        <f t="shared" si="115"/>
        <v>2.5000000000000006E-4</v>
      </c>
      <c r="BE132">
        <f t="shared" si="116"/>
        <v>29.677398534596385</v>
      </c>
      <c r="BF132">
        <f t="shared" si="116"/>
        <v>19.459502945283628</v>
      </c>
      <c r="BG132">
        <f t="shared" si="116"/>
        <v>4.8604681290538405</v>
      </c>
      <c r="BH132">
        <f t="shared" si="151"/>
        <v>0</v>
      </c>
      <c r="BI132">
        <f t="shared" si="119"/>
        <v>13.984756317560416</v>
      </c>
      <c r="BJ132">
        <f t="shared" si="119"/>
        <v>25.356392013236984</v>
      </c>
      <c r="BK132" s="7">
        <f t="shared" si="117"/>
        <v>8.7962974377742142E-3</v>
      </c>
      <c r="BL132" s="7"/>
      <c r="BM132" s="7"/>
      <c r="BN132" s="8">
        <f>MAX(BN$3*climate!$I242+BN$4*climate!$I242^2+BN$5*climate!$I242^6,-99)</f>
        <v>-8.0933055858088139</v>
      </c>
      <c r="BO132" s="8">
        <f>MAX(BO$3*climate!$I242+BO$4*climate!$I242^2+BO$5*climate!$I242^6,-99)</f>
        <v>-8.6950440488394687</v>
      </c>
      <c r="BP132" s="8">
        <f>MAX(BP$3*climate!$I242+BP$4*climate!$I242^2+BP$5*climate!$I242^6,-99)</f>
        <v>-8.8501198687972504</v>
      </c>
      <c r="BQ132" s="8"/>
      <c r="BR132" s="8"/>
      <c r="BS132" s="8"/>
      <c r="BT132" s="8"/>
      <c r="BU132" s="8"/>
      <c r="BV132" s="8"/>
      <c r="BW132" s="8">
        <f>MAX(BW$3*climate!$I242+BW$4*climate!$I242^2+BW$5*climate!$I242^6,-99)</f>
        <v>-15.323044499953696</v>
      </c>
      <c r="BX132" s="8">
        <f>MAX(BX$3*climate!$I242+BX$4*climate!$I242^2+BX$5*climate!$I242^6,-99)</f>
        <v>-17.535461872950084</v>
      </c>
      <c r="BY132" s="8">
        <f>MAX(BY$3*climate!$I242+BY$4*climate!$I242^2+BY$5*climate!$I242^6,-99)</f>
        <v>-18.940731391974165</v>
      </c>
    </row>
    <row r="133" spans="1:77">
      <c r="A133">
        <f t="shared" si="134"/>
        <v>2087</v>
      </c>
      <c r="B133" s="4">
        <f t="shared" si="152"/>
        <v>1281.9507077512083</v>
      </c>
      <c r="C133" s="4">
        <f t="shared" si="153"/>
        <v>3547.1359869640628</v>
      </c>
      <c r="D133" s="4">
        <f t="shared" si="154"/>
        <v>6702.9098064082345</v>
      </c>
      <c r="E133" s="11">
        <f t="shared" si="135"/>
        <v>1.8788466106665319E-4</v>
      </c>
      <c r="F133" s="11">
        <f t="shared" si="136"/>
        <v>3.7666732523669621E-4</v>
      </c>
      <c r="G133" s="11">
        <f t="shared" si="137"/>
        <v>8.3161714472580989E-4</v>
      </c>
      <c r="H133" s="4">
        <f t="shared" si="155"/>
        <v>119389.32838563382</v>
      </c>
      <c r="I133" s="4">
        <f t="shared" si="156"/>
        <v>78825.534308738177</v>
      </c>
      <c r="J133" s="4">
        <f t="shared" si="157"/>
        <v>19625.461585888843</v>
      </c>
      <c r="K133" s="4">
        <f t="shared" si="125"/>
        <v>93130.982075797598</v>
      </c>
      <c r="L133" s="4">
        <f t="shared" si="126"/>
        <v>22222.304021730979</v>
      </c>
      <c r="M133" s="4">
        <f t="shared" si="127"/>
        <v>2927.9017848526264</v>
      </c>
      <c r="N133" s="11">
        <f t="shared" si="138"/>
        <v>5.5371012111460338E-3</v>
      </c>
      <c r="O133" s="11">
        <f t="shared" si="139"/>
        <v>1.2305590571202396E-2</v>
      </c>
      <c r="P133" s="11">
        <f t="shared" si="140"/>
        <v>8.6042000657928774E-3</v>
      </c>
      <c r="Q133" s="4">
        <f t="shared" si="141"/>
        <v>6066.0152850041131</v>
      </c>
      <c r="R133" s="4">
        <f t="shared" si="142"/>
        <v>16256.02689233319</v>
      </c>
      <c r="S133" s="4">
        <f t="shared" si="143"/>
        <v>4547.2629608022698</v>
      </c>
      <c r="T133" s="4">
        <f t="shared" si="158"/>
        <v>50.808689244071829</v>
      </c>
      <c r="U133" s="4">
        <f t="shared" si="159"/>
        <v>206.22793153120602</v>
      </c>
      <c r="V133" s="4">
        <f t="shared" si="160"/>
        <v>231.70221708679998</v>
      </c>
      <c r="W133" s="11">
        <f t="shared" si="144"/>
        <v>-1.219247815263802E-2</v>
      </c>
      <c r="X133" s="11">
        <f t="shared" si="145"/>
        <v>-1.3228699347321071E-2</v>
      </c>
      <c r="Y133" s="11">
        <f t="shared" si="146"/>
        <v>-1.2203590333800474E-2</v>
      </c>
      <c r="Z133" s="4">
        <f t="shared" si="170"/>
        <v>11369.145569759561</v>
      </c>
      <c r="AA133" s="4">
        <f t="shared" si="161"/>
        <v>55748.624068708239</v>
      </c>
      <c r="AB133" s="4">
        <f t="shared" si="162"/>
        <v>7653.4187908437798</v>
      </c>
      <c r="AC133" s="12">
        <f t="shared" si="163"/>
        <v>1.9599849628108235</v>
      </c>
      <c r="AD133" s="12">
        <f t="shared" si="164"/>
        <v>3.6073463141655457</v>
      </c>
      <c r="AE133" s="12">
        <f t="shared" si="165"/>
        <v>1.7665707521208942</v>
      </c>
      <c r="AF133" s="11">
        <f t="shared" si="147"/>
        <v>-2.9039671966837322E-3</v>
      </c>
      <c r="AG133" s="11">
        <f t="shared" si="148"/>
        <v>2.0567434751257441E-3</v>
      </c>
      <c r="AH133" s="11">
        <f t="shared" si="149"/>
        <v>8.257041531207765E-4</v>
      </c>
      <c r="AI133" s="1">
        <f t="shared" si="128"/>
        <v>221668.45150360896</v>
      </c>
      <c r="AJ133" s="1">
        <f t="shared" si="129"/>
        <v>137140.42893755538</v>
      </c>
      <c r="AK133" s="1">
        <f t="shared" si="130"/>
        <v>35174.010813248467</v>
      </c>
      <c r="AL133" s="16">
        <f t="shared" si="166"/>
        <v>36.165849851736908</v>
      </c>
      <c r="AM133" s="16">
        <f t="shared" si="166"/>
        <v>11.720769629008249</v>
      </c>
      <c r="AN133" s="16">
        <f t="shared" si="166"/>
        <v>2.3063638959693864</v>
      </c>
      <c r="AO133" s="7">
        <f t="shared" si="150"/>
        <v>8.4295413298997521E-3</v>
      </c>
      <c r="AP133" s="7">
        <f t="shared" si="150"/>
        <v>1.2980860197280054E-2</v>
      </c>
      <c r="AQ133" s="7">
        <f t="shared" si="150"/>
        <v>9.3960669844737957E-3</v>
      </c>
      <c r="AR133" s="1">
        <f t="shared" si="167"/>
        <v>119389.32838563382</v>
      </c>
      <c r="AS133" s="1">
        <f t="shared" si="168"/>
        <v>78825.534308738177</v>
      </c>
      <c r="AT133" s="1">
        <f t="shared" si="169"/>
        <v>19625.461585888843</v>
      </c>
      <c r="AU133" s="1">
        <f t="shared" si="131"/>
        <v>23877.865677126767</v>
      </c>
      <c r="AV133" s="1">
        <f t="shared" si="132"/>
        <v>15765.106861747636</v>
      </c>
      <c r="AW133" s="1">
        <f t="shared" si="133"/>
        <v>3925.0923171777686</v>
      </c>
      <c r="AX133">
        <v>0.05</v>
      </c>
      <c r="AY133">
        <v>0.05</v>
      </c>
      <c r="AZ133">
        <v>0.05</v>
      </c>
      <c r="BA133">
        <f t="shared" si="114"/>
        <v>0.05</v>
      </c>
      <c r="BB133">
        <f t="shared" si="115"/>
        <v>2.5000000000000006E-4</v>
      </c>
      <c r="BC133">
        <f t="shared" si="115"/>
        <v>2.5000000000000006E-4</v>
      </c>
      <c r="BD133">
        <f t="shared" si="115"/>
        <v>2.5000000000000006E-4</v>
      </c>
      <c r="BE133">
        <f t="shared" si="116"/>
        <v>29.847332096408461</v>
      </c>
      <c r="BF133">
        <f t="shared" si="116"/>
        <v>19.70638357718455</v>
      </c>
      <c r="BG133">
        <f t="shared" si="116"/>
        <v>4.9063653964722116</v>
      </c>
      <c r="BH133">
        <f t="shared" si="151"/>
        <v>0</v>
      </c>
      <c r="BI133">
        <f t="shared" si="119"/>
        <v>14.139458260277145</v>
      </c>
      <c r="BJ133">
        <f t="shared" si="119"/>
        <v>25.64273839211295</v>
      </c>
      <c r="BK133" s="7">
        <f t="shared" si="117"/>
        <v>8.5691481730030272E-3</v>
      </c>
      <c r="BL133" s="7"/>
      <c r="BM133" s="7"/>
      <c r="BN133" s="8">
        <f>MAX(BN$3*climate!$I243+BN$4*climate!$I243^2+BN$5*climate!$I243^6,-99)</f>
        <v>-8.505843138841815</v>
      </c>
      <c r="BO133" s="8">
        <f>MAX(BO$3*climate!$I243+BO$4*climate!$I243^2+BO$5*climate!$I243^6,-99)</f>
        <v>-9.0298324936762047</v>
      </c>
      <c r="BP133" s="8">
        <f>MAX(BP$3*climate!$I243+BP$4*climate!$I243^2+BP$5*climate!$I243^6,-99)</f>
        <v>-9.1245474012482788</v>
      </c>
      <c r="BQ133" s="8"/>
      <c r="BR133" s="8"/>
      <c r="BS133" s="8"/>
      <c r="BT133" s="8"/>
      <c r="BU133" s="8"/>
      <c r="BV133" s="8"/>
      <c r="BW133" s="8">
        <f>MAX(BW$3*climate!$I243+BW$4*climate!$I243^2+BW$5*climate!$I243^6,-99)</f>
        <v>-16.688461804354276</v>
      </c>
      <c r="BX133" s="8">
        <f>MAX(BX$3*climate!$I243+BX$4*climate!$I243^2+BX$5*climate!$I243^6,-99)</f>
        <v>-18.879014971253753</v>
      </c>
      <c r="BY133" s="8">
        <f>MAX(BY$3*climate!$I243+BY$4*climate!$I243^2+BY$5*climate!$I243^6,-99)</f>
        <v>-20.270406478737666</v>
      </c>
    </row>
    <row r="134" spans="1:77">
      <c r="A134">
        <f t="shared" si="134"/>
        <v>2088</v>
      </c>
      <c r="B134" s="4">
        <f t="shared" si="152"/>
        <v>1282.1795236817268</v>
      </c>
      <c r="C134" s="4">
        <f t="shared" si="153"/>
        <v>3548.4052726773007</v>
      </c>
      <c r="D134" s="4">
        <f t="shared" si="154"/>
        <v>6708.2053483870668</v>
      </c>
      <c r="E134" s="11">
        <f t="shared" si="135"/>
        <v>1.7849042801332051E-4</v>
      </c>
      <c r="F134" s="11">
        <f t="shared" si="136"/>
        <v>3.5783395897486138E-4</v>
      </c>
      <c r="G134" s="11">
        <f t="shared" si="137"/>
        <v>7.9003628748951932E-4</v>
      </c>
      <c r="H134" s="4">
        <f t="shared" si="155"/>
        <v>120046.72801368318</v>
      </c>
      <c r="I134" s="4">
        <f t="shared" si="156"/>
        <v>79805.064297505072</v>
      </c>
      <c r="J134" s="4">
        <f t="shared" si="157"/>
        <v>19806.444818783148</v>
      </c>
      <c r="K134" s="4">
        <f t="shared" si="125"/>
        <v>93627.082476698619</v>
      </c>
      <c r="L134" s="4">
        <f t="shared" si="126"/>
        <v>22490.402917615862</v>
      </c>
      <c r="M134" s="4">
        <f t="shared" si="127"/>
        <v>2952.5698439666048</v>
      </c>
      <c r="N134" s="11">
        <f t="shared" si="138"/>
        <v>5.3269104420829994E-3</v>
      </c>
      <c r="O134" s="11">
        <f t="shared" si="139"/>
        <v>1.2064405906008213E-2</v>
      </c>
      <c r="P134" s="11">
        <f t="shared" si="140"/>
        <v>8.4251661861054483E-3</v>
      </c>
      <c r="Q134" s="4">
        <f t="shared" si="141"/>
        <v>6025.0498911370878</v>
      </c>
      <c r="R134" s="4">
        <f t="shared" si="142"/>
        <v>16240.314960942025</v>
      </c>
      <c r="S134" s="4">
        <f t="shared" si="143"/>
        <v>4533.1924948088181</v>
      </c>
      <c r="T134" s="4">
        <f t="shared" si="158"/>
        <v>50.189205410499312</v>
      </c>
      <c r="U134" s="4">
        <f t="shared" si="159"/>
        <v>203.49980422795977</v>
      </c>
      <c r="V134" s="4">
        <f t="shared" si="160"/>
        <v>228.87461815003937</v>
      </c>
      <c r="W134" s="11">
        <f t="shared" si="144"/>
        <v>-1.219247815263802E-2</v>
      </c>
      <c r="X134" s="11">
        <f t="shared" si="145"/>
        <v>-1.3228699347321071E-2</v>
      </c>
      <c r="Y134" s="11">
        <f t="shared" si="146"/>
        <v>-1.2203590333800474E-2</v>
      </c>
      <c r="Z134" s="4">
        <f t="shared" si="170"/>
        <v>11262.033978785637</v>
      </c>
      <c r="AA134" s="4">
        <f t="shared" si="161"/>
        <v>55823.642009716088</v>
      </c>
      <c r="AB134" s="4">
        <f t="shared" si="162"/>
        <v>7637.7099471439651</v>
      </c>
      <c r="AC134" s="12">
        <f t="shared" si="163"/>
        <v>1.9542932307728273</v>
      </c>
      <c r="AD134" s="12">
        <f t="shared" si="164"/>
        <v>3.6147657001597246</v>
      </c>
      <c r="AE134" s="12">
        <f t="shared" si="165"/>
        <v>1.7680294169277022</v>
      </c>
      <c r="AF134" s="11">
        <f t="shared" si="147"/>
        <v>-2.9039671966837322E-3</v>
      </c>
      <c r="AG134" s="11">
        <f t="shared" si="148"/>
        <v>2.0567434751257441E-3</v>
      </c>
      <c r="AH134" s="11">
        <f t="shared" si="149"/>
        <v>8.257041531207765E-4</v>
      </c>
      <c r="AI134" s="1">
        <f t="shared" si="128"/>
        <v>223379.47203037483</v>
      </c>
      <c r="AJ134" s="1">
        <f t="shared" si="129"/>
        <v>139191.49290554746</v>
      </c>
      <c r="AK134" s="1">
        <f t="shared" si="130"/>
        <v>35581.70204910139</v>
      </c>
      <c r="AL134" s="16">
        <f t="shared" si="166"/>
        <v>36.467662762532512</v>
      </c>
      <c r="AM134" s="16">
        <f t="shared" si="166"/>
        <v>11.871393844247345</v>
      </c>
      <c r="AN134" s="16">
        <f t="shared" si="166"/>
        <v>2.3278179381299156</v>
      </c>
      <c r="AO134" s="7">
        <f t="shared" si="150"/>
        <v>8.3452459166007548E-3</v>
      </c>
      <c r="AP134" s="7">
        <f t="shared" si="150"/>
        <v>1.2851051595307254E-2</v>
      </c>
      <c r="AQ134" s="7">
        <f t="shared" si="150"/>
        <v>9.3021063146290581E-3</v>
      </c>
      <c r="AR134" s="1">
        <f t="shared" si="167"/>
        <v>120046.72801368318</v>
      </c>
      <c r="AS134" s="1">
        <f t="shared" si="168"/>
        <v>79805.064297505072</v>
      </c>
      <c r="AT134" s="1">
        <f t="shared" si="169"/>
        <v>19806.444818783148</v>
      </c>
      <c r="AU134" s="1">
        <f t="shared" si="131"/>
        <v>24009.345602736637</v>
      </c>
      <c r="AV134" s="1">
        <f t="shared" si="132"/>
        <v>15961.012859501016</v>
      </c>
      <c r="AW134" s="1">
        <f t="shared" si="133"/>
        <v>3961.2889637566295</v>
      </c>
      <c r="AX134">
        <v>0.05</v>
      </c>
      <c r="AY134">
        <v>0.05</v>
      </c>
      <c r="AZ134">
        <v>0.05</v>
      </c>
      <c r="BA134">
        <f t="shared" si="114"/>
        <v>0.05</v>
      </c>
      <c r="BB134">
        <f t="shared" si="115"/>
        <v>2.5000000000000006E-4</v>
      </c>
      <c r="BC134">
        <f t="shared" si="115"/>
        <v>2.5000000000000006E-4</v>
      </c>
      <c r="BD134">
        <f t="shared" si="115"/>
        <v>2.5000000000000006E-4</v>
      </c>
      <c r="BE134">
        <f t="shared" si="116"/>
        <v>30.011682003420802</v>
      </c>
      <c r="BF134">
        <f t="shared" si="116"/>
        <v>19.951266074376274</v>
      </c>
      <c r="BG134">
        <f t="shared" si="116"/>
        <v>4.9516112046957881</v>
      </c>
      <c r="BH134">
        <f t="shared" si="151"/>
        <v>0</v>
      </c>
      <c r="BI134">
        <f t="shared" si="119"/>
        <v>14.29592578062446</v>
      </c>
      <c r="BJ134">
        <f t="shared" si="119"/>
        <v>25.9324391157189</v>
      </c>
      <c r="BK134" s="7">
        <f t="shared" si="117"/>
        <v>8.3451622454056018E-3</v>
      </c>
      <c r="BL134" s="7"/>
      <c r="BM134" s="7"/>
      <c r="BN134" s="8">
        <f>MAX(BN$3*climate!$I244+BN$4*climate!$I244^2+BN$5*climate!$I244^6,-99)</f>
        <v>-8.9237146282588604</v>
      </c>
      <c r="BO134" s="8">
        <f>MAX(BO$3*climate!$I244+BO$4*climate!$I244^2+BO$5*climate!$I244^6,-99)</f>
        <v>-9.3684382609882348</v>
      </c>
      <c r="BP134" s="8">
        <f>MAX(BP$3*climate!$I244+BP$4*climate!$I244^2+BP$5*climate!$I244^6,-99)</f>
        <v>-9.4016898522504171</v>
      </c>
      <c r="BQ134" s="8"/>
      <c r="BR134" s="8"/>
      <c r="BS134" s="8"/>
      <c r="BT134" s="8"/>
      <c r="BU134" s="8"/>
      <c r="BV134" s="8"/>
      <c r="BW134" s="8">
        <f>MAX(BW$3*climate!$I244+BW$4*climate!$I244^2+BW$5*climate!$I244^6,-99)</f>
        <v>-18.131519314773783</v>
      </c>
      <c r="BX134" s="8">
        <f>MAX(BX$3*climate!$I244+BX$4*climate!$I244^2+BX$5*climate!$I244^6,-99)</f>
        <v>-20.295321415883826</v>
      </c>
      <c r="BY134" s="8">
        <f>MAX(BY$3*climate!$I244+BY$4*climate!$I244^2+BY$5*climate!$I244^6,-99)</f>
        <v>-21.669731609230524</v>
      </c>
    </row>
    <row r="135" spans="1:77">
      <c r="A135">
        <f t="shared" si="134"/>
        <v>2089</v>
      </c>
      <c r="B135" s="4">
        <f t="shared" si="152"/>
        <v>1282.3969376150999</v>
      </c>
      <c r="C135" s="4">
        <f t="shared" si="153"/>
        <v>3549.6115255887316</v>
      </c>
      <c r="D135" s="4">
        <f t="shared" si="154"/>
        <v>6713.2400877537666</v>
      </c>
      <c r="E135" s="11">
        <f t="shared" si="135"/>
        <v>1.6956590661265449E-4</v>
      </c>
      <c r="F135" s="11">
        <f t="shared" si="136"/>
        <v>3.3994226102611829E-4</v>
      </c>
      <c r="G135" s="11">
        <f t="shared" si="137"/>
        <v>7.5053447311504331E-4</v>
      </c>
      <c r="H135" s="4">
        <f t="shared" si="155"/>
        <v>120681.70543556941</v>
      </c>
      <c r="I135" s="4">
        <f t="shared" si="156"/>
        <v>80776.300178618985</v>
      </c>
      <c r="J135" s="4">
        <f t="shared" si="157"/>
        <v>19984.809572365564</v>
      </c>
      <c r="K135" s="4">
        <f t="shared" si="125"/>
        <v>94106.358098455603</v>
      </c>
      <c r="L135" s="4">
        <f t="shared" si="126"/>
        <v>22756.377591269396</v>
      </c>
      <c r="M135" s="4">
        <f t="shared" si="127"/>
        <v>2976.9246014039745</v>
      </c>
      <c r="N135" s="11">
        <f t="shared" si="138"/>
        <v>5.1189849035000456E-3</v>
      </c>
      <c r="O135" s="11">
        <f t="shared" si="139"/>
        <v>1.1826140893421044E-2</v>
      </c>
      <c r="P135" s="11">
        <f t="shared" si="140"/>
        <v>8.2486642905796881E-3</v>
      </c>
      <c r="Q135" s="4">
        <f t="shared" si="141"/>
        <v>5983.0700519932179</v>
      </c>
      <c r="R135" s="4">
        <f t="shared" si="142"/>
        <v>16220.508425049638</v>
      </c>
      <c r="S135" s="4">
        <f t="shared" si="143"/>
        <v>4518.1962463853415</v>
      </c>
      <c r="T135" s="4">
        <f t="shared" si="158"/>
        <v>49.577274620033535</v>
      </c>
      <c r="U135" s="4">
        <f t="shared" si="159"/>
        <v>200.80776650058939</v>
      </c>
      <c r="V135" s="4">
        <f t="shared" si="160"/>
        <v>226.08152607233129</v>
      </c>
      <c r="W135" s="11">
        <f t="shared" si="144"/>
        <v>-1.219247815263802E-2</v>
      </c>
      <c r="X135" s="11">
        <f t="shared" si="145"/>
        <v>-1.3228699347321071E-2</v>
      </c>
      <c r="Y135" s="11">
        <f t="shared" si="146"/>
        <v>-1.2203590333800474E-2</v>
      </c>
      <c r="Z135" s="4">
        <f t="shared" si="170"/>
        <v>11153.494791806337</v>
      </c>
      <c r="AA135" s="4">
        <f t="shared" si="161"/>
        <v>55884.390746023077</v>
      </c>
      <c r="AB135" s="4">
        <f t="shared" si="162"/>
        <v>7620.3637740822951</v>
      </c>
      <c r="AC135" s="12">
        <f t="shared" si="163"/>
        <v>1.9486180273379621</v>
      </c>
      <c r="AD135" s="12">
        <f t="shared" si="164"/>
        <v>3.6222003459276366</v>
      </c>
      <c r="AE135" s="12">
        <f t="shared" si="165"/>
        <v>1.769489286160099</v>
      </c>
      <c r="AF135" s="11">
        <f t="shared" si="147"/>
        <v>-2.9039671966837322E-3</v>
      </c>
      <c r="AG135" s="11">
        <f t="shared" si="148"/>
        <v>2.0567434751257441E-3</v>
      </c>
      <c r="AH135" s="11">
        <f t="shared" si="149"/>
        <v>8.257041531207765E-4</v>
      </c>
      <c r="AI135" s="1">
        <f t="shared" si="128"/>
        <v>225050.87043007399</v>
      </c>
      <c r="AJ135" s="1">
        <f t="shared" si="129"/>
        <v>141233.35647449372</v>
      </c>
      <c r="AK135" s="1">
        <f t="shared" si="130"/>
        <v>35984.820807947879</v>
      </c>
      <c r="AL135" s="16">
        <f t="shared" si="166"/>
        <v>36.768951060151942</v>
      </c>
      <c r="AM135" s="16">
        <f t="shared" si="166"/>
        <v>12.022428140099974</v>
      </c>
      <c r="AN135" s="16">
        <f t="shared" si="166"/>
        <v>2.349255011972085</v>
      </c>
      <c r="AO135" s="7">
        <f t="shared" si="150"/>
        <v>8.261793457434748E-3</v>
      </c>
      <c r="AP135" s="7">
        <f t="shared" si="150"/>
        <v>1.2722541079354182E-2</v>
      </c>
      <c r="AQ135" s="7">
        <f t="shared" si="150"/>
        <v>9.2090852514827674E-3</v>
      </c>
      <c r="AR135" s="1">
        <f t="shared" si="167"/>
        <v>120681.70543556941</v>
      </c>
      <c r="AS135" s="1">
        <f t="shared" si="168"/>
        <v>80776.300178618985</v>
      </c>
      <c r="AT135" s="1">
        <f t="shared" si="169"/>
        <v>19984.809572365564</v>
      </c>
      <c r="AU135" s="1">
        <f t="shared" si="131"/>
        <v>24136.341087113884</v>
      </c>
      <c r="AV135" s="1">
        <f t="shared" si="132"/>
        <v>16155.260035723797</v>
      </c>
      <c r="AW135" s="1">
        <f t="shared" si="133"/>
        <v>3996.9619144731132</v>
      </c>
      <c r="AX135">
        <v>0.05</v>
      </c>
      <c r="AY135">
        <v>0.05</v>
      </c>
      <c r="AZ135">
        <v>0.05</v>
      </c>
      <c r="BA135">
        <f t="shared" ref="BA135:BA198" si="171">(AX135*Z135+AY135*AA135+AZ135*AB135)/(Z135+AA135+AB135)</f>
        <v>5.0000000000000017E-2</v>
      </c>
      <c r="BB135">
        <f t="shared" ref="BB135:BD198" si="172">BB$5*AX135^2</f>
        <v>2.5000000000000006E-4</v>
      </c>
      <c r="BC135">
        <f t="shared" si="172"/>
        <v>2.5000000000000006E-4</v>
      </c>
      <c r="BD135">
        <f t="shared" si="172"/>
        <v>2.5000000000000006E-4</v>
      </c>
      <c r="BE135">
        <f t="shared" ref="BE135:BG198" si="173">BB135*AR135</f>
        <v>30.17042635889236</v>
      </c>
      <c r="BF135">
        <f t="shared" si="173"/>
        <v>20.194075044654753</v>
      </c>
      <c r="BG135">
        <f t="shared" si="173"/>
        <v>4.9962023930913926</v>
      </c>
      <c r="BH135">
        <f t="shared" si="151"/>
        <v>0</v>
      </c>
      <c r="BI135">
        <f t="shared" si="119"/>
        <v>14.454179261919808</v>
      </c>
      <c r="BJ135">
        <f t="shared" si="119"/>
        <v>26.225532225031213</v>
      </c>
      <c r="BK135" s="7">
        <f t="shared" si="117"/>
        <v>8.1243393368701788E-3</v>
      </c>
      <c r="BL135" s="7"/>
      <c r="BM135" s="7"/>
      <c r="BN135" s="8">
        <f>MAX(BN$3*climate!$I245+BN$4*climate!$I245^2+BN$5*climate!$I245^6,-99)</f>
        <v>-9.3467367401456194</v>
      </c>
      <c r="BO135" s="8">
        <f>MAX(BO$3*climate!$I245+BO$4*climate!$I245^2+BO$5*climate!$I245^6,-99)</f>
        <v>-9.7107191671096782</v>
      </c>
      <c r="BP135" s="8">
        <f>MAX(BP$3*climate!$I245+BP$4*climate!$I245^2+BP$5*climate!$I245^6,-99)</f>
        <v>-9.6814360040981491</v>
      </c>
      <c r="BQ135" s="8"/>
      <c r="BR135" s="8"/>
      <c r="BS135" s="8"/>
      <c r="BT135" s="8"/>
      <c r="BU135" s="8"/>
      <c r="BV135" s="8"/>
      <c r="BW135" s="8">
        <f>MAX(BW$3*climate!$I245+BW$4*climate!$I245^2+BW$5*climate!$I245^6,-99)</f>
        <v>-19.654566516927471</v>
      </c>
      <c r="BX135" s="8">
        <f>MAX(BX$3*climate!$I245+BX$4*climate!$I245^2+BX$5*climate!$I245^6,-99)</f>
        <v>-21.786541092976179</v>
      </c>
      <c r="BY135" s="8">
        <f>MAX(BY$3*climate!$I245+BY$4*climate!$I245^2+BY$5*climate!$I245^6,-99)</f>
        <v>-23.140746263987577</v>
      </c>
    </row>
    <row r="136" spans="1:77">
      <c r="A136">
        <f t="shared" si="134"/>
        <v>2090</v>
      </c>
      <c r="B136" s="4">
        <f t="shared" si="152"/>
        <v>1282.6035158744958</v>
      </c>
      <c r="C136" s="4">
        <f t="shared" si="153"/>
        <v>3550.7578554081156</v>
      </c>
      <c r="D136" s="4">
        <f t="shared" si="154"/>
        <v>6718.026679960316</v>
      </c>
      <c r="E136" s="11">
        <f t="shared" si="135"/>
        <v>1.6108761128202177E-4</v>
      </c>
      <c r="F136" s="11">
        <f t="shared" si="136"/>
        <v>3.2294514797481235E-4</v>
      </c>
      <c r="G136" s="11">
        <f t="shared" si="137"/>
        <v>7.1300774945929116E-4</v>
      </c>
      <c r="H136" s="4">
        <f t="shared" si="155"/>
        <v>121294.19496334379</v>
      </c>
      <c r="I136" s="4">
        <f t="shared" si="156"/>
        <v>81738.952253511365</v>
      </c>
      <c r="J136" s="4">
        <f t="shared" si="157"/>
        <v>20160.545366703045</v>
      </c>
      <c r="K136" s="4">
        <f t="shared" si="125"/>
        <v>94568.737308227181</v>
      </c>
      <c r="L136" s="4">
        <f t="shared" si="126"/>
        <v>23020.142623641816</v>
      </c>
      <c r="M136" s="4">
        <f t="shared" si="127"/>
        <v>3000.9623848088281</v>
      </c>
      <c r="N136" s="11">
        <f t="shared" si="138"/>
        <v>4.9133684388023013E-3</v>
      </c>
      <c r="O136" s="11">
        <f t="shared" si="139"/>
        <v>1.1590818060323249E-2</v>
      </c>
      <c r="P136" s="11">
        <f t="shared" si="140"/>
        <v>8.0747034686456942E-3</v>
      </c>
      <c r="Q136" s="4">
        <f t="shared" si="141"/>
        <v>5940.1169311735239</v>
      </c>
      <c r="R136" s="4">
        <f t="shared" si="142"/>
        <v>16196.682995323852</v>
      </c>
      <c r="S136" s="4">
        <f t="shared" si="143"/>
        <v>4502.3037907477692</v>
      </c>
      <c r="T136" s="4">
        <f t="shared" si="158"/>
        <v>48.972804782361443</v>
      </c>
      <c r="U136" s="4">
        <f t="shared" si="159"/>
        <v>198.15134093094605</v>
      </c>
      <c r="V136" s="4">
        <f t="shared" si="160"/>
        <v>223.32251974610412</v>
      </c>
      <c r="W136" s="11">
        <f t="shared" si="144"/>
        <v>-1.219247815263802E-2</v>
      </c>
      <c r="X136" s="11">
        <f t="shared" si="145"/>
        <v>-1.3228699347321071E-2</v>
      </c>
      <c r="Y136" s="11">
        <f t="shared" si="146"/>
        <v>-1.2203590333800474E-2</v>
      </c>
      <c r="Z136" s="4">
        <f t="shared" si="170"/>
        <v>11043.618545689545</v>
      </c>
      <c r="AA136" s="4">
        <f t="shared" si="161"/>
        <v>55931.034343377374</v>
      </c>
      <c r="AB136" s="4">
        <f t="shared" si="162"/>
        <v>7601.4262091202736</v>
      </c>
      <c r="AC136" s="12">
        <f t="shared" si="163"/>
        <v>1.942959304507706</v>
      </c>
      <c r="AD136" s="12">
        <f t="shared" si="164"/>
        <v>3.6296502828547217</v>
      </c>
      <c r="AE136" s="12">
        <f t="shared" si="165"/>
        <v>1.7709503608125841</v>
      </c>
      <c r="AF136" s="11">
        <f t="shared" si="147"/>
        <v>-2.9039671966837322E-3</v>
      </c>
      <c r="AG136" s="11">
        <f t="shared" si="148"/>
        <v>2.0567434751257441E-3</v>
      </c>
      <c r="AH136" s="11">
        <f t="shared" si="149"/>
        <v>8.257041531207765E-4</v>
      </c>
      <c r="AI136" s="1">
        <f t="shared" si="128"/>
        <v>226682.12447418048</v>
      </c>
      <c r="AJ136" s="1">
        <f t="shared" si="129"/>
        <v>143265.28086276815</v>
      </c>
      <c r="AK136" s="1">
        <f t="shared" si="130"/>
        <v>36383.300641626207</v>
      </c>
      <c r="AL136" s="16">
        <f t="shared" si="166"/>
        <v>37.069690764664387</v>
      </c>
      <c r="AM136" s="16">
        <f t="shared" si="166"/>
        <v>12.173854417627119</v>
      </c>
      <c r="AN136" s="16">
        <f t="shared" si="166"/>
        <v>2.3706731567579817</v>
      </c>
      <c r="AO136" s="7">
        <f t="shared" si="150"/>
        <v>8.1791755228604011E-3</v>
      </c>
      <c r="AP136" s="7">
        <f t="shared" si="150"/>
        <v>1.259531566856064E-2</v>
      </c>
      <c r="AQ136" s="7">
        <f t="shared" si="150"/>
        <v>9.1169943989679401E-3</v>
      </c>
      <c r="AR136" s="1">
        <f t="shared" si="167"/>
        <v>121294.19496334379</v>
      </c>
      <c r="AS136" s="1">
        <f t="shared" si="168"/>
        <v>81738.952253511365</v>
      </c>
      <c r="AT136" s="1">
        <f t="shared" si="169"/>
        <v>20160.545366703045</v>
      </c>
      <c r="AU136" s="1">
        <f t="shared" si="131"/>
        <v>24258.83899266876</v>
      </c>
      <c r="AV136" s="1">
        <f t="shared" si="132"/>
        <v>16347.790450702274</v>
      </c>
      <c r="AW136" s="1">
        <f t="shared" si="133"/>
        <v>4032.109073340609</v>
      </c>
      <c r="AX136">
        <v>0.05</v>
      </c>
      <c r="AY136">
        <v>0.05</v>
      </c>
      <c r="AZ136">
        <v>0.05</v>
      </c>
      <c r="BA136">
        <f t="shared" si="171"/>
        <v>5.000000000000001E-2</v>
      </c>
      <c r="BB136">
        <f t="shared" si="172"/>
        <v>2.5000000000000006E-4</v>
      </c>
      <c r="BC136">
        <f t="shared" si="172"/>
        <v>2.5000000000000006E-4</v>
      </c>
      <c r="BD136">
        <f t="shared" si="172"/>
        <v>2.5000000000000006E-4</v>
      </c>
      <c r="BE136">
        <f t="shared" si="173"/>
        <v>30.323548740835953</v>
      </c>
      <c r="BF136">
        <f t="shared" si="173"/>
        <v>20.434738063377846</v>
      </c>
      <c r="BG136">
        <f t="shared" si="173"/>
        <v>5.0401363416757627</v>
      </c>
      <c r="BH136">
        <f t="shared" si="151"/>
        <v>0</v>
      </c>
      <c r="BI136">
        <f t="shared" si="119"/>
        <v>14.61423934191731</v>
      </c>
      <c r="BJ136">
        <f t="shared" si="119"/>
        <v>26.522056272169305</v>
      </c>
      <c r="BK136" s="7">
        <f t="shared" ref="BK136:BK199" si="174">SUM(H136:J136)/SUM(H135:J135)-1+BK$5</f>
        <v>7.906679634329894E-3</v>
      </c>
      <c r="BL136" s="7"/>
      <c r="BM136" s="7"/>
      <c r="BN136" s="8">
        <f>MAX(BN$3*climate!$I246+BN$4*climate!$I246^2+BN$5*climate!$I246^6,-99)</f>
        <v>-9.7747230278979309</v>
      </c>
      <c r="BO136" s="8">
        <f>MAX(BO$3*climate!$I246+BO$4*climate!$I246^2+BO$5*climate!$I246^6,-99)</f>
        <v>-10.056530906458953</v>
      </c>
      <c r="BP136" s="8">
        <f>MAX(BP$3*climate!$I246+BP$4*climate!$I246^2+BP$5*climate!$I246^6,-99)</f>
        <v>-9.9636732402118433</v>
      </c>
      <c r="BQ136" s="8"/>
      <c r="BR136" s="8"/>
      <c r="BS136" s="8"/>
      <c r="BT136" s="8"/>
      <c r="BU136" s="8"/>
      <c r="BV136" s="8"/>
      <c r="BW136" s="8">
        <f>MAX(BW$3*climate!$I246+BW$4*climate!$I246^2+BW$5*climate!$I246^6,-99)</f>
        <v>-21.259913497698356</v>
      </c>
      <c r="BX136" s="8">
        <f>MAX(BX$3*climate!$I246+BX$4*climate!$I246^2+BX$5*climate!$I246^6,-99)</f>
        <v>-23.354797034131771</v>
      </c>
      <c r="BY136" s="8">
        <f>MAX(BY$3*climate!$I246+BY$4*climate!$I246^2+BY$5*climate!$I246^6,-99)</f>
        <v>-24.685454684720327</v>
      </c>
    </row>
    <row r="137" spans="1:77">
      <c r="A137">
        <f t="shared" si="134"/>
        <v>2091</v>
      </c>
      <c r="B137" s="4">
        <f t="shared" si="152"/>
        <v>1282.7997968342604</v>
      </c>
      <c r="C137" s="4">
        <f t="shared" si="153"/>
        <v>3551.8472204281006</v>
      </c>
      <c r="D137" s="4">
        <f t="shared" si="154"/>
        <v>6722.5771847900069</v>
      </c>
      <c r="E137" s="11">
        <f t="shared" si="135"/>
        <v>1.5303323071792066E-4</v>
      </c>
      <c r="F137" s="11">
        <f t="shared" si="136"/>
        <v>3.0679789057607175E-4</v>
      </c>
      <c r="G137" s="11">
        <f t="shared" si="137"/>
        <v>6.7735736198632661E-4</v>
      </c>
      <c r="H137" s="4">
        <f t="shared" si="155"/>
        <v>121884.15265753129</v>
      </c>
      <c r="I137" s="4">
        <f t="shared" si="156"/>
        <v>82692.742952559332</v>
      </c>
      <c r="J137" s="4">
        <f t="shared" si="157"/>
        <v>20333.643862244255</v>
      </c>
      <c r="K137" s="4">
        <f t="shared" si="125"/>
        <v>95014.165856840162</v>
      </c>
      <c r="L137" s="4">
        <f t="shared" si="126"/>
        <v>23281.615965056193</v>
      </c>
      <c r="M137" s="4">
        <f t="shared" si="127"/>
        <v>3024.6798665621295</v>
      </c>
      <c r="N137" s="11">
        <f t="shared" si="138"/>
        <v>4.7101035848791106E-3</v>
      </c>
      <c r="O137" s="11">
        <f t="shared" si="139"/>
        <v>1.1358458793641057E-2</v>
      </c>
      <c r="P137" s="11">
        <f t="shared" si="140"/>
        <v>7.9032919150741066E-3</v>
      </c>
      <c r="Q137" s="4">
        <f t="shared" si="141"/>
        <v>5896.2318046012606</v>
      </c>
      <c r="R137" s="4">
        <f t="shared" si="142"/>
        <v>16168.916694749229</v>
      </c>
      <c r="S137" s="4">
        <f t="shared" si="143"/>
        <v>4485.5445602602022</v>
      </c>
      <c r="T137" s="4">
        <f t="shared" si="158"/>
        <v>48.375704929979094</v>
      </c>
      <c r="U137" s="4">
        <f t="shared" si="159"/>
        <v>195.53005641650205</v>
      </c>
      <c r="V137" s="4">
        <f t="shared" si="160"/>
        <v>220.59718320281061</v>
      </c>
      <c r="W137" s="11">
        <f t="shared" si="144"/>
        <v>-1.219247815263802E-2</v>
      </c>
      <c r="X137" s="11">
        <f t="shared" si="145"/>
        <v>-1.3228699347321071E-2</v>
      </c>
      <c r="Y137" s="11">
        <f t="shared" si="146"/>
        <v>-1.2203590333800474E-2</v>
      </c>
      <c r="Z137" s="4">
        <f t="shared" si="170"/>
        <v>10932.495118502946</v>
      </c>
      <c r="AA137" s="4">
        <f t="shared" si="161"/>
        <v>55963.747084598341</v>
      </c>
      <c r="AB137" s="4">
        <f t="shared" si="162"/>
        <v>7580.9431484923562</v>
      </c>
      <c r="AC137" s="12">
        <f t="shared" si="163"/>
        <v>1.9373170144229241</v>
      </c>
      <c r="AD137" s="12">
        <f t="shared" si="164"/>
        <v>3.6371155423909713</v>
      </c>
      <c r="AE137" s="12">
        <f t="shared" si="165"/>
        <v>1.7724126418804778</v>
      </c>
      <c r="AF137" s="11">
        <f t="shared" si="147"/>
        <v>-2.9039671966837322E-3</v>
      </c>
      <c r="AG137" s="11">
        <f t="shared" si="148"/>
        <v>2.0567434751257441E-3</v>
      </c>
      <c r="AH137" s="11">
        <f t="shared" si="149"/>
        <v>8.257041531207765E-4</v>
      </c>
      <c r="AI137" s="1">
        <f t="shared" si="128"/>
        <v>228272.75101943119</v>
      </c>
      <c r="AJ137" s="1">
        <f t="shared" si="129"/>
        <v>145286.54322719362</v>
      </c>
      <c r="AK137" s="1">
        <f t="shared" si="130"/>
        <v>36777.079650804197</v>
      </c>
      <c r="AL137" s="16">
        <f t="shared" si="166"/>
        <v>37.369858276933307</v>
      </c>
      <c r="AM137" s="16">
        <f t="shared" si="166"/>
        <v>12.325654621527303</v>
      </c>
      <c r="AN137" s="16">
        <f t="shared" si="166"/>
        <v>2.3920704365110086</v>
      </c>
      <c r="AO137" s="7">
        <f t="shared" si="150"/>
        <v>8.0973837676317963E-3</v>
      </c>
      <c r="AP137" s="7">
        <f t="shared" si="150"/>
        <v>1.2469362511875033E-2</v>
      </c>
      <c r="AQ137" s="7">
        <f t="shared" si="150"/>
        <v>9.0258244549782599E-3</v>
      </c>
      <c r="AR137" s="1">
        <f t="shared" si="167"/>
        <v>121884.15265753129</v>
      </c>
      <c r="AS137" s="1">
        <f t="shared" si="168"/>
        <v>82692.742952559332</v>
      </c>
      <c r="AT137" s="1">
        <f t="shared" si="169"/>
        <v>20333.643862244255</v>
      </c>
      <c r="AU137" s="1">
        <f t="shared" si="131"/>
        <v>24376.830531506261</v>
      </c>
      <c r="AV137" s="1">
        <f t="shared" si="132"/>
        <v>16538.548590511866</v>
      </c>
      <c r="AW137" s="1">
        <f t="shared" si="133"/>
        <v>4066.728772448851</v>
      </c>
      <c r="AX137">
        <v>0.05</v>
      </c>
      <c r="AY137">
        <v>0.05</v>
      </c>
      <c r="AZ137">
        <v>0.05</v>
      </c>
      <c r="BA137">
        <f t="shared" si="171"/>
        <v>5.000000000000001E-2</v>
      </c>
      <c r="BB137">
        <f t="shared" si="172"/>
        <v>2.5000000000000006E-4</v>
      </c>
      <c r="BC137">
        <f t="shared" si="172"/>
        <v>2.5000000000000006E-4</v>
      </c>
      <c r="BD137">
        <f t="shared" si="172"/>
        <v>2.5000000000000006E-4</v>
      </c>
      <c r="BE137">
        <f t="shared" si="173"/>
        <v>30.471038164382829</v>
      </c>
      <c r="BF137">
        <f t="shared" si="173"/>
        <v>20.673185738139839</v>
      </c>
      <c r="BG137">
        <f t="shared" si="173"/>
        <v>5.0834109655610646</v>
      </c>
      <c r="BH137">
        <f t="shared" si="151"/>
        <v>0</v>
      </c>
      <c r="BI137">
        <f t="shared" si="119"/>
        <v>14.776126914367577</v>
      </c>
      <c r="BJ137">
        <f t="shared" si="119"/>
        <v>26.822050322706968</v>
      </c>
      <c r="BK137" s="7">
        <f t="shared" si="174"/>
        <v>7.6921837212491351E-3</v>
      </c>
      <c r="BL137" s="7"/>
      <c r="BM137" s="7"/>
      <c r="BN137" s="8">
        <f>MAX(BN$3*climate!$I247+BN$4*climate!$I247^2+BN$5*climate!$I247^6,-99)</f>
        <v>-10.207484215780593</v>
      </c>
      <c r="BO137" s="8">
        <f>MAX(BO$3*climate!$I247+BO$4*climate!$I247^2+BO$5*climate!$I247^6,-99)</f>
        <v>-10.405727276519496</v>
      </c>
      <c r="BP137" s="8">
        <f>MAX(BP$3*climate!$I247+BP$4*climate!$I247^2+BP$5*climate!$I247^6,-99)</f>
        <v>-10.248287712249194</v>
      </c>
      <c r="BQ137" s="8"/>
      <c r="BR137" s="8"/>
      <c r="BS137" s="8"/>
      <c r="BT137" s="8"/>
      <c r="BU137" s="8"/>
      <c r="BV137" s="8"/>
      <c r="BW137" s="8">
        <f>MAX(BW$3*climate!$I247+BW$4*climate!$I247^2+BW$5*climate!$I247^6,-99)</f>
        <v>-22.94982454501427</v>
      </c>
      <c r="BX137" s="8">
        <f>MAX(BX$3*climate!$I247+BX$4*climate!$I247^2+BX$5*climate!$I247^6,-99)</f>
        <v>-25.002169495220119</v>
      </c>
      <c r="BY137" s="8">
        <f>MAX(BY$3*climate!$I247+BY$4*climate!$I247^2+BY$5*climate!$I247^6,-99)</f>
        <v>-26.305820257260763</v>
      </c>
    </row>
    <row r="138" spans="1:77">
      <c r="A138">
        <f t="shared" si="134"/>
        <v>2092</v>
      </c>
      <c r="B138" s="4">
        <f t="shared" si="152"/>
        <v>1282.9862922816706</v>
      </c>
      <c r="C138" s="4">
        <f t="shared" si="153"/>
        <v>3552.8824347012328</v>
      </c>
      <c r="D138" s="4">
        <f t="shared" si="154"/>
        <v>6726.9030925802635</v>
      </c>
      <c r="E138" s="11">
        <f t="shared" si="135"/>
        <v>1.4538156918202463E-4</v>
      </c>
      <c r="F138" s="11">
        <f t="shared" si="136"/>
        <v>2.9145799604726817E-4</v>
      </c>
      <c r="G138" s="11">
        <f t="shared" si="137"/>
        <v>6.434894938870103E-4</v>
      </c>
      <c r="H138" s="4">
        <f t="shared" si="155"/>
        <v>122451.55613589202</v>
      </c>
      <c r="I138" s="4">
        <f t="shared" si="156"/>
        <v>83637.40706708924</v>
      </c>
      <c r="J138" s="4">
        <f t="shared" si="157"/>
        <v>20504.09883534129</v>
      </c>
      <c r="K138" s="4">
        <f t="shared" si="125"/>
        <v>95442.606731302993</v>
      </c>
      <c r="L138" s="4">
        <f t="shared" si="126"/>
        <v>23540.719008936874</v>
      </c>
      <c r="M138" s="4">
        <f t="shared" si="127"/>
        <v>3048.0740621872787</v>
      </c>
      <c r="N138" s="11">
        <f t="shared" si="138"/>
        <v>4.509231550886561E-3</v>
      </c>
      <c r="O138" s="11">
        <f t="shared" si="139"/>
        <v>1.112908331919793E-2</v>
      </c>
      <c r="P138" s="11">
        <f t="shared" si="140"/>
        <v>7.7344369180263328E-3</v>
      </c>
      <c r="Q138" s="4">
        <f t="shared" si="141"/>
        <v>5851.4560046223514</v>
      </c>
      <c r="R138" s="4">
        <f t="shared" si="142"/>
        <v>16137.289708563778</v>
      </c>
      <c r="S138" s="4">
        <f t="shared" si="143"/>
        <v>4467.9478209270474</v>
      </c>
      <c r="T138" s="4">
        <f t="shared" si="158"/>
        <v>47.785885204501859</v>
      </c>
      <c r="U138" s="4">
        <f t="shared" si="159"/>
        <v>192.94344808680341</v>
      </c>
      <c r="V138" s="4">
        <f t="shared" si="160"/>
        <v>217.90510555021319</v>
      </c>
      <c r="W138" s="11">
        <f t="shared" si="144"/>
        <v>-1.219247815263802E-2</v>
      </c>
      <c r="X138" s="11">
        <f t="shared" si="145"/>
        <v>-1.3228699347321071E-2</v>
      </c>
      <c r="Y138" s="11">
        <f t="shared" si="146"/>
        <v>-1.2203590333800474E-2</v>
      </c>
      <c r="Z138" s="4">
        <f t="shared" si="170"/>
        <v>10820.213627909625</v>
      </c>
      <c r="AA138" s="4">
        <f t="shared" si="161"/>
        <v>55982.713051533239</v>
      </c>
      <c r="AB138" s="4">
        <f t="shared" si="162"/>
        <v>7558.9604057557972</v>
      </c>
      <c r="AC138" s="12">
        <f t="shared" si="163"/>
        <v>1.9316911093634628</v>
      </c>
      <c r="AD138" s="12">
        <f t="shared" si="164"/>
        <v>3.6445961560510622</v>
      </c>
      <c r="AE138" s="12">
        <f t="shared" si="165"/>
        <v>1.7738761303599222</v>
      </c>
      <c r="AF138" s="11">
        <f t="shared" si="147"/>
        <v>-2.9039671966837322E-3</v>
      </c>
      <c r="AG138" s="11">
        <f t="shared" si="148"/>
        <v>2.0567434751257441E-3</v>
      </c>
      <c r="AH138" s="11">
        <f t="shared" si="149"/>
        <v>8.257041531207765E-4</v>
      </c>
      <c r="AI138" s="1">
        <f t="shared" si="128"/>
        <v>229822.30644899432</v>
      </c>
      <c r="AJ138" s="1">
        <f t="shared" si="129"/>
        <v>147296.43749498611</v>
      </c>
      <c r="AK138" s="1">
        <f t="shared" si="130"/>
        <v>37166.10045817263</v>
      </c>
      <c r="AL138" s="16">
        <f t="shared" si="166"/>
        <v>37.669430379905549</v>
      </c>
      <c r="AM138" s="16">
        <f t="shared" si="166"/>
        <v>12.477810746642575</v>
      </c>
      <c r="AN138" s="16">
        <f t="shared" si="166"/>
        <v>2.4134449402764613</v>
      </c>
      <c r="AO138" s="7">
        <f t="shared" ref="AO138:AQ153" si="175">AO$5*AO137</f>
        <v>8.0164099299554776E-3</v>
      </c>
      <c r="AP138" s="7">
        <f t="shared" si="175"/>
        <v>1.2344668886756283E-2</v>
      </c>
      <c r="AQ138" s="7">
        <f t="shared" si="175"/>
        <v>8.9355662104284774E-3</v>
      </c>
      <c r="AR138" s="1">
        <f t="shared" si="167"/>
        <v>122451.55613589202</v>
      </c>
      <c r="AS138" s="1">
        <f t="shared" si="168"/>
        <v>83637.40706708924</v>
      </c>
      <c r="AT138" s="1">
        <f t="shared" si="169"/>
        <v>20504.09883534129</v>
      </c>
      <c r="AU138" s="1">
        <f t="shared" si="131"/>
        <v>24490.311227178405</v>
      </c>
      <c r="AV138" s="1">
        <f t="shared" si="132"/>
        <v>16727.481413417849</v>
      </c>
      <c r="AW138" s="1">
        <f t="shared" si="133"/>
        <v>4100.8197670682584</v>
      </c>
      <c r="AX138">
        <v>0.05</v>
      </c>
      <c r="AY138">
        <v>0.05</v>
      </c>
      <c r="AZ138">
        <v>0.05</v>
      </c>
      <c r="BA138">
        <f t="shared" si="171"/>
        <v>4.9999999999999996E-2</v>
      </c>
      <c r="BB138">
        <f t="shared" si="172"/>
        <v>2.5000000000000006E-4</v>
      </c>
      <c r="BC138">
        <f t="shared" si="172"/>
        <v>2.5000000000000006E-4</v>
      </c>
      <c r="BD138">
        <f t="shared" si="172"/>
        <v>2.5000000000000006E-4</v>
      </c>
      <c r="BE138">
        <f t="shared" si="173"/>
        <v>30.612889033973012</v>
      </c>
      <c r="BF138">
        <f t="shared" si="173"/>
        <v>20.909351766772314</v>
      </c>
      <c r="BG138">
        <f t="shared" si="173"/>
        <v>5.1260247088353239</v>
      </c>
      <c r="BH138">
        <f t="shared" si="151"/>
        <v>0</v>
      </c>
      <c r="BI138">
        <f t="shared" si="119"/>
        <v>14.939863130623788</v>
      </c>
      <c r="BJ138">
        <f t="shared" si="119"/>
        <v>27.125553958092407</v>
      </c>
      <c r="BK138" s="7">
        <f t="shared" si="174"/>
        <v>7.4808524755445305E-3</v>
      </c>
      <c r="BL138" s="7"/>
      <c r="BM138" s="7"/>
      <c r="BN138" s="8">
        <f>MAX(BN$3*climate!$I248+BN$4*climate!$I248^2+BN$5*climate!$I248^6,-99)</f>
        <v>-10.644828499659006</v>
      </c>
      <c r="BO138" s="8">
        <f>MAX(BO$3*climate!$I248+BO$4*climate!$I248^2+BO$5*climate!$I248^6,-99)</f>
        <v>-10.758160400462348</v>
      </c>
      <c r="BP138" s="8">
        <f>MAX(BP$3*climate!$I248+BP$4*climate!$I248^2+BP$5*climate!$I248^6,-99)</f>
        <v>-10.535164505231887</v>
      </c>
      <c r="BQ138" s="8"/>
      <c r="BR138" s="8"/>
      <c r="BS138" s="8"/>
      <c r="BT138" s="8"/>
      <c r="BU138" s="8"/>
      <c r="BV138" s="8"/>
      <c r="BW138" s="8">
        <f>MAX(BW$3*climate!$I248+BW$4*climate!$I248^2+BW$5*climate!$I248^6,-99)</f>
        <v>-24.726511779234599</v>
      </c>
      <c r="BX138" s="8">
        <f>MAX(BX$3*climate!$I248+BX$4*climate!$I248^2+BX$5*climate!$I248^6,-99)</f>
        <v>-26.730690063952611</v>
      </c>
      <c r="BY138" s="8">
        <f>MAX(BY$3*climate!$I248+BY$4*climate!$I248^2+BY$5*climate!$I248^6,-99)</f>
        <v>-28.003759921534925</v>
      </c>
    </row>
    <row r="139" spans="1:77">
      <c r="A139">
        <f t="shared" si="134"/>
        <v>2093</v>
      </c>
      <c r="B139" s="4">
        <f t="shared" si="152"/>
        <v>1283.163488714061</v>
      </c>
      <c r="C139" s="4">
        <f t="shared" si="153"/>
        <v>3553.8661748961117</v>
      </c>
      <c r="D139" s="4">
        <f t="shared" si="154"/>
        <v>6731.0153494734113</v>
      </c>
      <c r="E139" s="11">
        <f t="shared" si="135"/>
        <v>1.3811249072292339E-4</v>
      </c>
      <c r="F139" s="11">
        <f t="shared" si="136"/>
        <v>2.7688509624490472E-4</v>
      </c>
      <c r="G139" s="11">
        <f t="shared" si="137"/>
        <v>6.113150191926598E-4</v>
      </c>
      <c r="H139" s="4">
        <f t="shared" si="155"/>
        <v>122996.40434286854</v>
      </c>
      <c r="I139" s="4">
        <f t="shared" si="156"/>
        <v>84572.69195454997</v>
      </c>
      <c r="J139" s="4">
        <f t="shared" si="157"/>
        <v>20671.906151510757</v>
      </c>
      <c r="K139" s="4">
        <f t="shared" si="125"/>
        <v>95854.039975943349</v>
      </c>
      <c r="L139" s="4">
        <f t="shared" si="126"/>
        <v>23797.376657555833</v>
      </c>
      <c r="M139" s="4">
        <f t="shared" si="127"/>
        <v>3071.1423281968869</v>
      </c>
      <c r="N139" s="11">
        <f t="shared" si="138"/>
        <v>4.3107921999516741E-3</v>
      </c>
      <c r="O139" s="11">
        <f t="shared" si="139"/>
        <v>1.0902710682775707E-2</v>
      </c>
      <c r="P139" s="11">
        <f t="shared" si="140"/>
        <v>7.5681448478501778E-3</v>
      </c>
      <c r="Q139" s="4">
        <f t="shared" si="141"/>
        <v>5805.8308649793089</v>
      </c>
      <c r="R139" s="4">
        <f t="shared" si="142"/>
        <v>16101.884233255068</v>
      </c>
      <c r="S139" s="4">
        <f t="shared" si="143"/>
        <v>4449.54264967977</v>
      </c>
      <c r="T139" s="4">
        <f t="shared" si="158"/>
        <v>47.203256843141503</v>
      </c>
      <c r="U139" s="4">
        <f t="shared" si="159"/>
        <v>190.39105722102764</v>
      </c>
      <c r="V139" s="4">
        <f t="shared" si="160"/>
        <v>215.24588091043483</v>
      </c>
      <c r="W139" s="11">
        <f t="shared" si="144"/>
        <v>-1.219247815263802E-2</v>
      </c>
      <c r="X139" s="11">
        <f t="shared" si="145"/>
        <v>-1.3228699347321071E-2</v>
      </c>
      <c r="Y139" s="11">
        <f t="shared" si="146"/>
        <v>-1.2203590333800474E-2</v>
      </c>
      <c r="Z139" s="4">
        <f t="shared" si="170"/>
        <v>10706.862332709516</v>
      </c>
      <c r="AA139" s="4">
        <f t="shared" si="161"/>
        <v>55988.12569658189</v>
      </c>
      <c r="AB139" s="4">
        <f t="shared" si="162"/>
        <v>7535.5236714797456</v>
      </c>
      <c r="AC139" s="12">
        <f t="shared" si="163"/>
        <v>1.9260815417477457</v>
      </c>
      <c r="AD139" s="12">
        <f t="shared" si="164"/>
        <v>3.6520921554144885</v>
      </c>
      <c r="AE139" s="12">
        <f t="shared" si="165"/>
        <v>1.7753408272478821</v>
      </c>
      <c r="AF139" s="11">
        <f t="shared" si="147"/>
        <v>-2.9039671966837322E-3</v>
      </c>
      <c r="AG139" s="11">
        <f t="shared" si="148"/>
        <v>2.0567434751257441E-3</v>
      </c>
      <c r="AH139" s="11">
        <f t="shared" si="149"/>
        <v>8.257041531207765E-4</v>
      </c>
      <c r="AI139" s="1">
        <f t="shared" si="128"/>
        <v>231330.38703127331</v>
      </c>
      <c r="AJ139" s="1">
        <f t="shared" si="129"/>
        <v>149294.27515890534</v>
      </c>
      <c r="AK139" s="1">
        <f t="shared" si="130"/>
        <v>37550.310179423628</v>
      </c>
      <c r="AL139" s="16">
        <f t="shared" si="166"/>
        <v>37.968384239701258</v>
      </c>
      <c r="AM139" s="16">
        <f t="shared" si="166"/>
        <v>12.630304844320499</v>
      </c>
      <c r="AN139" s="16">
        <f t="shared" si="166"/>
        <v>2.4347947823649347</v>
      </c>
      <c r="AO139" s="7">
        <f t="shared" si="175"/>
        <v>7.9362458306559223E-3</v>
      </c>
      <c r="AP139" s="7">
        <f t="shared" si="175"/>
        <v>1.222122219788872E-2</v>
      </c>
      <c r="AQ139" s="7">
        <f t="shared" si="175"/>
        <v>8.8462105483241918E-3</v>
      </c>
      <c r="AR139" s="1">
        <f t="shared" si="167"/>
        <v>122996.40434286854</v>
      </c>
      <c r="AS139" s="1">
        <f t="shared" si="168"/>
        <v>84572.69195454997</v>
      </c>
      <c r="AT139" s="1">
        <f t="shared" si="169"/>
        <v>20671.906151510757</v>
      </c>
      <c r="AU139" s="1">
        <f t="shared" si="131"/>
        <v>24599.280868573711</v>
      </c>
      <c r="AV139" s="1">
        <f t="shared" si="132"/>
        <v>16914.538390909995</v>
      </c>
      <c r="AW139" s="1">
        <f t="shared" si="133"/>
        <v>4134.3812303021514</v>
      </c>
      <c r="AX139">
        <v>0.05</v>
      </c>
      <c r="AY139">
        <v>0.05</v>
      </c>
      <c r="AZ139">
        <v>0.05</v>
      </c>
      <c r="BA139">
        <f t="shared" si="171"/>
        <v>4.9999999999999996E-2</v>
      </c>
      <c r="BB139">
        <f t="shared" si="172"/>
        <v>2.5000000000000006E-4</v>
      </c>
      <c r="BC139">
        <f t="shared" si="172"/>
        <v>2.5000000000000006E-4</v>
      </c>
      <c r="BD139">
        <f t="shared" si="172"/>
        <v>2.5000000000000006E-4</v>
      </c>
      <c r="BE139">
        <f t="shared" si="173"/>
        <v>30.749101085717143</v>
      </c>
      <c r="BF139">
        <f t="shared" si="173"/>
        <v>21.143172988637499</v>
      </c>
      <c r="BG139">
        <f t="shared" si="173"/>
        <v>5.1679765378776903</v>
      </c>
      <c r="BH139">
        <f t="shared" si="151"/>
        <v>0</v>
      </c>
      <c r="BI139">
        <f t="shared" si="119"/>
        <v>15.105469401293639</v>
      </c>
      <c r="BJ139">
        <f t="shared" si="119"/>
        <v>27.432607278176636</v>
      </c>
      <c r="BK139" s="7">
        <f t="shared" si="174"/>
        <v>7.2726869736550181E-3</v>
      </c>
      <c r="BL139" s="7"/>
      <c r="BM139" s="7"/>
      <c r="BN139" s="8">
        <f>MAX(BN$3*climate!$I249+BN$4*climate!$I249^2+BN$5*climate!$I249^6,-99)</f>
        <v>-11.086561844325594</v>
      </c>
      <c r="BO139" s="8">
        <f>MAX(BO$3*climate!$I249+BO$4*climate!$I249^2+BO$5*climate!$I249^6,-99)</f>
        <v>-11.113680946997118</v>
      </c>
      <c r="BP139" s="8">
        <f>MAX(BP$3*climate!$I249+BP$4*climate!$I249^2+BP$5*climate!$I249^6,-99)</f>
        <v>-10.824187800393833</v>
      </c>
      <c r="BQ139" s="8"/>
      <c r="BR139" s="8"/>
      <c r="BS139" s="8"/>
      <c r="BT139" s="8"/>
      <c r="BU139" s="8"/>
      <c r="BV139" s="8"/>
      <c r="BW139" s="8">
        <f>MAX(BW$3*climate!$I249+BW$4*climate!$I249^2+BW$5*climate!$I249^6,-99)</f>
        <v>-26.592128842575853</v>
      </c>
      <c r="BX139" s="8">
        <f>MAX(BX$3*climate!$I249+BX$4*climate!$I249^2+BX$5*climate!$I249^6,-99)</f>
        <v>-28.542335820861055</v>
      </c>
      <c r="BY139" s="8">
        <f>MAX(BY$3*climate!$I249+BY$4*climate!$I249^2+BY$5*climate!$I249^6,-99)</f>
        <v>-29.781138631999244</v>
      </c>
    </row>
    <row r="140" spans="1:77">
      <c r="A140">
        <f t="shared" si="134"/>
        <v>2094</v>
      </c>
      <c r="B140" s="4">
        <f t="shared" si="152"/>
        <v>1283.3318485742204</v>
      </c>
      <c r="C140" s="4">
        <f t="shared" si="153"/>
        <v>3554.8009868450954</v>
      </c>
      <c r="D140" s="4">
        <f t="shared" si="154"/>
        <v>6734.9243817120832</v>
      </c>
      <c r="E140" s="11">
        <f t="shared" si="135"/>
        <v>1.3120686618677723E-4</v>
      </c>
      <c r="F140" s="11">
        <f t="shared" si="136"/>
        <v>2.6304084143265947E-4</v>
      </c>
      <c r="G140" s="11">
        <f t="shared" si="137"/>
        <v>5.8074926823302681E-4</v>
      </c>
      <c r="H140" s="4">
        <f t="shared" si="155"/>
        <v>123518.717281185</v>
      </c>
      <c r="I140" s="4">
        <f t="shared" si="156"/>
        <v>85498.357716811515</v>
      </c>
      <c r="J140" s="4">
        <f t="shared" si="157"/>
        <v>20837.063736448159</v>
      </c>
      <c r="K140" s="4">
        <f t="shared" si="125"/>
        <v>96248.462483350741</v>
      </c>
      <c r="L140" s="4">
        <f t="shared" si="126"/>
        <v>24051.517379793393</v>
      </c>
      <c r="M140" s="4">
        <f t="shared" si="127"/>
        <v>3093.8823593964653</v>
      </c>
      <c r="N140" s="11">
        <f t="shared" si="138"/>
        <v>4.1148240335657782E-3</v>
      </c>
      <c r="O140" s="11">
        <f t="shared" si="139"/>
        <v>1.0679358733302502E-2</v>
      </c>
      <c r="P140" s="11">
        <f t="shared" si="140"/>
        <v>7.4044211467494403E-3</v>
      </c>
      <c r="Q140" s="4">
        <f t="shared" si="141"/>
        <v>5759.3976667944535</v>
      </c>
      <c r="R140" s="4">
        <f t="shared" si="142"/>
        <v>16062.784325011757</v>
      </c>
      <c r="S140" s="4">
        <f t="shared" si="143"/>
        <v>4430.357912458383</v>
      </c>
      <c r="T140" s="4">
        <f t="shared" si="158"/>
        <v>46.627732165348142</v>
      </c>
      <c r="U140" s="4">
        <f t="shared" si="159"/>
        <v>187.87243116663205</v>
      </c>
      <c r="V140" s="4">
        <f t="shared" si="160"/>
        <v>212.61910835876589</v>
      </c>
      <c r="W140" s="11">
        <f t="shared" si="144"/>
        <v>-1.219247815263802E-2</v>
      </c>
      <c r="X140" s="11">
        <f t="shared" si="145"/>
        <v>-1.3228699347321071E-2</v>
      </c>
      <c r="Y140" s="11">
        <f t="shared" si="146"/>
        <v>-1.2203590333800474E-2</v>
      </c>
      <c r="Z140" s="4">
        <f t="shared" si="170"/>
        <v>10592.528537743749</v>
      </c>
      <c r="AA140" s="4">
        <f t="shared" si="161"/>
        <v>55980.187405075922</v>
      </c>
      <c r="AB140" s="4">
        <f t="shared" si="162"/>
        <v>7510.6784740772764</v>
      </c>
      <c r="AC140" s="12">
        <f t="shared" si="163"/>
        <v>1.9204882641323722</v>
      </c>
      <c r="AD140" s="12">
        <f t="shared" si="164"/>
        <v>3.659603572125695</v>
      </c>
      <c r="AE140" s="12">
        <f t="shared" si="165"/>
        <v>1.7768067335421456</v>
      </c>
      <c r="AF140" s="11">
        <f t="shared" si="147"/>
        <v>-2.9039671966837322E-3</v>
      </c>
      <c r="AG140" s="11">
        <f t="shared" si="148"/>
        <v>2.0567434751257441E-3</v>
      </c>
      <c r="AH140" s="11">
        <f t="shared" si="149"/>
        <v>8.257041531207765E-4</v>
      </c>
      <c r="AI140" s="1">
        <f t="shared" si="128"/>
        <v>232796.62919671967</v>
      </c>
      <c r="AJ140" s="1">
        <f t="shared" si="129"/>
        <v>151279.38603392479</v>
      </c>
      <c r="AK140" s="1">
        <f t="shared" si="130"/>
        <v>37929.660391783415</v>
      </c>
      <c r="AL140" s="16">
        <f t="shared" si="166"/>
        <v>38.266697406509138</v>
      </c>
      <c r="AM140" s="16">
        <f t="shared" si="166"/>
        <v>12.783119028630713</v>
      </c>
      <c r="AN140" s="16">
        <f t="shared" si="166"/>
        <v>2.4561181025788286</v>
      </c>
      <c r="AO140" s="7">
        <f t="shared" si="175"/>
        <v>7.8568833723493634E-3</v>
      </c>
      <c r="AP140" s="7">
        <f t="shared" si="175"/>
        <v>1.2099009975909833E-2</v>
      </c>
      <c r="AQ140" s="7">
        <f t="shared" si="175"/>
        <v>8.7577484428409506E-3</v>
      </c>
      <c r="AR140" s="1">
        <f t="shared" si="167"/>
        <v>123518.717281185</v>
      </c>
      <c r="AS140" s="1">
        <f t="shared" si="168"/>
        <v>85498.357716811515</v>
      </c>
      <c r="AT140" s="1">
        <f t="shared" si="169"/>
        <v>20837.063736448159</v>
      </c>
      <c r="AU140" s="1">
        <f t="shared" si="131"/>
        <v>24703.743456237004</v>
      </c>
      <c r="AV140" s="1">
        <f t="shared" si="132"/>
        <v>17099.671543362303</v>
      </c>
      <c r="AW140" s="1">
        <f t="shared" si="133"/>
        <v>4167.4127472896316</v>
      </c>
      <c r="AX140">
        <v>0.05</v>
      </c>
      <c r="AY140">
        <v>0.05</v>
      </c>
      <c r="AZ140">
        <v>0.05</v>
      </c>
      <c r="BA140">
        <f t="shared" si="171"/>
        <v>4.9999999999999996E-2</v>
      </c>
      <c r="BB140">
        <f t="shared" si="172"/>
        <v>2.5000000000000006E-4</v>
      </c>
      <c r="BC140">
        <f t="shared" si="172"/>
        <v>2.5000000000000006E-4</v>
      </c>
      <c r="BD140">
        <f t="shared" si="172"/>
        <v>2.5000000000000006E-4</v>
      </c>
      <c r="BE140">
        <f t="shared" si="173"/>
        <v>30.879679320296258</v>
      </c>
      <c r="BF140">
        <f t="shared" si="173"/>
        <v>21.374589429202885</v>
      </c>
      <c r="BG140">
        <f t="shared" si="173"/>
        <v>5.2092659341120413</v>
      </c>
      <c r="BH140">
        <f t="shared" si="151"/>
        <v>0</v>
      </c>
      <c r="BI140">
        <f t="shared" si="119"/>
        <v>15.272967397936773</v>
      </c>
      <c r="BJ140">
        <f t="shared" si="119"/>
        <v>27.743250903851397</v>
      </c>
      <c r="BK140" s="7">
        <f t="shared" si="174"/>
        <v>7.0676884004501339E-3</v>
      </c>
      <c r="BL140" s="7"/>
      <c r="BM140" s="7"/>
      <c r="BN140" s="8">
        <f>MAX(BN$3*climate!$I250+BN$4*climate!$I250^2+BN$5*climate!$I250^6,-99)</f>
        <v>-11.532488276877135</v>
      </c>
      <c r="BO140" s="8">
        <f>MAX(BO$3*climate!$I250+BO$4*climate!$I250^2+BO$5*climate!$I250^6,-99)</f>
        <v>-11.472138347062833</v>
      </c>
      <c r="BP140" s="8">
        <f>MAX(BP$3*climate!$I250+BP$4*climate!$I250^2+BP$5*climate!$I250^6,-99)</f>
        <v>-11.11524103547519</v>
      </c>
      <c r="BQ140" s="8"/>
      <c r="BR140" s="8"/>
      <c r="BS140" s="8"/>
      <c r="BT140" s="8"/>
      <c r="BU140" s="8"/>
      <c r="BV140" s="8"/>
      <c r="BW140" s="8">
        <f>MAX(BW$3*climate!$I250+BW$4*climate!$I250^2+BW$5*climate!$I250^6,-99)</f>
        <v>-28.548764672851547</v>
      </c>
      <c r="BX140" s="8">
        <f>MAX(BX$3*climate!$I250+BX$4*climate!$I250^2+BX$5*climate!$I250^6,-99)</f>
        <v>-30.439023578084534</v>
      </c>
      <c r="BY140" s="8">
        <f>MAX(BY$3*climate!$I250+BY$4*climate!$I250^2+BY$5*climate!$I250^6,-99)</f>
        <v>-31.639763891753482</v>
      </c>
    </row>
    <row r="141" spans="1:77">
      <c r="A141">
        <f t="shared" si="134"/>
        <v>2095</v>
      </c>
      <c r="B141" s="4">
        <f t="shared" si="152"/>
        <v>1283.491811426843</v>
      </c>
      <c r="C141" s="4">
        <f t="shared" si="153"/>
        <v>3555.6892917956652</v>
      </c>
      <c r="D141" s="4">
        <f t="shared" si="154"/>
        <v>6738.6401189980525</v>
      </c>
      <c r="E141" s="11">
        <f t="shared" si="135"/>
        <v>1.2464652287743835E-4</v>
      </c>
      <c r="F141" s="11">
        <f t="shared" si="136"/>
        <v>2.4988879936102651E-4</v>
      </c>
      <c r="G141" s="11">
        <f t="shared" si="137"/>
        <v>5.5171180482137543E-4</v>
      </c>
      <c r="H141" s="4">
        <f t="shared" si="155"/>
        <v>124018.53570714094</v>
      </c>
      <c r="I141" s="4">
        <f t="shared" si="156"/>
        <v>86414.177351630031</v>
      </c>
      <c r="J141" s="4">
        <f t="shared" si="157"/>
        <v>20999.571544821414</v>
      </c>
      <c r="K141" s="4">
        <f t="shared" si="125"/>
        <v>96625.887756362834</v>
      </c>
      <c r="L141" s="4">
        <f t="shared" si="126"/>
        <v>24303.073260934409</v>
      </c>
      <c r="M141" s="4">
        <f t="shared" si="127"/>
        <v>3116.2921856619009</v>
      </c>
      <c r="N141" s="11">
        <f t="shared" si="138"/>
        <v>3.9213641784394682E-3</v>
      </c>
      <c r="O141" s="11">
        <f t="shared" si="139"/>
        <v>1.0459044108059423E-2</v>
      </c>
      <c r="P141" s="11">
        <f t="shared" si="140"/>
        <v>7.2432703193689996E-3</v>
      </c>
      <c r="Q141" s="4">
        <f t="shared" si="141"/>
        <v>5712.1975856898443</v>
      </c>
      <c r="R141" s="4">
        <f t="shared" si="142"/>
        <v>16020.075748018498</v>
      </c>
      <c r="S141" s="4">
        <f t="shared" si="143"/>
        <v>4410.422243089246</v>
      </c>
      <c r="T141" s="4">
        <f t="shared" si="158"/>
        <v>46.059224559615075</v>
      </c>
      <c r="U141" s="4">
        <f t="shared" si="159"/>
        <v>185.38712325907841</v>
      </c>
      <c r="V141" s="4">
        <f t="shared" si="160"/>
        <v>210.02439186321757</v>
      </c>
      <c r="W141" s="11">
        <f t="shared" si="144"/>
        <v>-1.219247815263802E-2</v>
      </c>
      <c r="X141" s="11">
        <f t="shared" si="145"/>
        <v>-1.3228699347321071E-2</v>
      </c>
      <c r="Y141" s="11">
        <f t="shared" si="146"/>
        <v>-1.2203590333800474E-2</v>
      </c>
      <c r="Z141" s="4">
        <f t="shared" si="170"/>
        <v>10477.298502358432</v>
      </c>
      <c r="AA141" s="4">
        <f t="shared" si="161"/>
        <v>55959.109049801606</v>
      </c>
      <c r="AB141" s="4">
        <f t="shared" si="162"/>
        <v>7484.4701417877604</v>
      </c>
      <c r="AC141" s="12">
        <f t="shared" si="163"/>
        <v>1.9149112292117156</v>
      </c>
      <c r="AD141" s="12">
        <f t="shared" si="164"/>
        <v>3.6671304378942113</v>
      </c>
      <c r="AE141" s="12">
        <f t="shared" si="165"/>
        <v>1.7782738502413242</v>
      </c>
      <c r="AF141" s="11">
        <f t="shared" si="147"/>
        <v>-2.9039671966837322E-3</v>
      </c>
      <c r="AG141" s="11">
        <f t="shared" si="148"/>
        <v>2.0567434751257441E-3</v>
      </c>
      <c r="AH141" s="11">
        <f t="shared" si="149"/>
        <v>8.257041531207765E-4</v>
      </c>
      <c r="AI141" s="1">
        <f t="shared" si="128"/>
        <v>234220.70973328472</v>
      </c>
      <c r="AJ141" s="1">
        <f t="shared" si="129"/>
        <v>153251.11897389463</v>
      </c>
      <c r="AK141" s="1">
        <f t="shared" si="130"/>
        <v>38304.107099894703</v>
      </c>
      <c r="AL141" s="16">
        <f t="shared" si="166"/>
        <v>38.564347815291384</v>
      </c>
      <c r="AM141" s="16">
        <f t="shared" si="166"/>
        <v>12.936235482434853</v>
      </c>
      <c r="AN141" s="16">
        <f t="shared" si="166"/>
        <v>2.4774130664222387</v>
      </c>
      <c r="AO141" s="7">
        <f t="shared" si="175"/>
        <v>7.7783145386258693E-3</v>
      </c>
      <c r="AP141" s="7">
        <f t="shared" si="175"/>
        <v>1.1978019876150735E-2</v>
      </c>
      <c r="AQ141" s="7">
        <f t="shared" si="175"/>
        <v>8.6701709584125417E-3</v>
      </c>
      <c r="AR141" s="1">
        <f t="shared" si="167"/>
        <v>124018.53570714094</v>
      </c>
      <c r="AS141" s="1">
        <f t="shared" si="168"/>
        <v>86414.177351630031</v>
      </c>
      <c r="AT141" s="1">
        <f t="shared" si="169"/>
        <v>20999.571544821414</v>
      </c>
      <c r="AU141" s="1">
        <f t="shared" si="131"/>
        <v>24803.707141428189</v>
      </c>
      <c r="AV141" s="1">
        <f t="shared" si="132"/>
        <v>17282.835470326008</v>
      </c>
      <c r="AW141" s="1">
        <f t="shared" si="133"/>
        <v>4199.914308964283</v>
      </c>
      <c r="AX141">
        <v>0.05</v>
      </c>
      <c r="AY141">
        <v>0.05</v>
      </c>
      <c r="AZ141">
        <v>0.05</v>
      </c>
      <c r="BA141">
        <f t="shared" si="171"/>
        <v>0.05</v>
      </c>
      <c r="BB141">
        <f t="shared" si="172"/>
        <v>2.5000000000000006E-4</v>
      </c>
      <c r="BC141">
        <f t="shared" si="172"/>
        <v>2.5000000000000006E-4</v>
      </c>
      <c r="BD141">
        <f t="shared" si="172"/>
        <v>2.5000000000000006E-4</v>
      </c>
      <c r="BE141">
        <f t="shared" si="173"/>
        <v>31.004633926785242</v>
      </c>
      <c r="BF141">
        <f t="shared" si="173"/>
        <v>21.603544337907511</v>
      </c>
      <c r="BG141">
        <f t="shared" si="173"/>
        <v>5.2498928862053544</v>
      </c>
      <c r="BH141">
        <f t="shared" si="151"/>
        <v>0</v>
      </c>
      <c r="BI141">
        <f t="shared" ref="BI141:BJ204" si="176">2*BC$5*AY141*AS141/AA141*1000</f>
        <v>15.442379054806704</v>
      </c>
      <c r="BJ141">
        <f t="shared" si="176"/>
        <v>28.05752597979555</v>
      </c>
      <c r="BK141" s="7">
        <f t="shared" si="174"/>
        <v>6.8658579646938556E-3</v>
      </c>
      <c r="BL141" s="7"/>
      <c r="BM141" s="7"/>
      <c r="BN141" s="8">
        <f>MAX(BN$3*climate!$I251+BN$4*climate!$I251^2+BN$5*climate!$I251^6,-99)</f>
        <v>-11.982410175633849</v>
      </c>
      <c r="BO141" s="8">
        <f>MAX(BO$3*climate!$I251+BO$4*climate!$I251^2+BO$5*climate!$I251^6,-99)</f>
        <v>-11.83338100699509</v>
      </c>
      <c r="BP141" s="8">
        <f>MAX(BP$3*climate!$I251+BP$4*climate!$I251^2+BP$5*climate!$I251^6,-99)</f>
        <v>-11.408207062204404</v>
      </c>
      <c r="BQ141" s="8"/>
      <c r="BR141" s="8"/>
      <c r="BS141" s="8"/>
      <c r="BT141" s="8"/>
      <c r="BU141" s="8"/>
      <c r="BV141" s="8"/>
      <c r="BW141" s="8">
        <f>MAX(BW$3*climate!$I251+BW$4*climate!$I251^2+BW$5*climate!$I251^6,-99)</f>
        <v>-30.598437387390696</v>
      </c>
      <c r="BX141" s="8">
        <f>MAX(BX$3*climate!$I251+BX$4*climate!$I251^2+BX$5*climate!$I251^6,-99)</f>
        <v>-32.422604219988237</v>
      </c>
      <c r="BY141" s="8">
        <f>MAX(BY$3*climate!$I251+BY$4*climate!$I251^2+BY$5*climate!$I251^6,-99)</f>
        <v>-33.581380383185156</v>
      </c>
    </row>
    <row r="142" spans="1:77">
      <c r="A142">
        <f t="shared" si="134"/>
        <v>2096</v>
      </c>
      <c r="B142" s="4">
        <f t="shared" si="152"/>
        <v>1283.6437950787074</v>
      </c>
      <c r="C142" s="4">
        <f t="shared" si="153"/>
        <v>3556.5333923772914</v>
      </c>
      <c r="D142" s="4">
        <f t="shared" si="154"/>
        <v>6742.1720169350419</v>
      </c>
      <c r="E142" s="11">
        <f t="shared" si="135"/>
        <v>1.1841419673356643E-4</v>
      </c>
      <c r="F142" s="11">
        <f t="shared" si="136"/>
        <v>2.3739435939297516E-4</v>
      </c>
      <c r="G142" s="11">
        <f t="shared" si="137"/>
        <v>5.2412621458030662E-4</v>
      </c>
      <c r="H142" s="4">
        <f t="shared" si="155"/>
        <v>124495.92079121069</v>
      </c>
      <c r="I142" s="4">
        <f t="shared" si="156"/>
        <v>87319.936877407992</v>
      </c>
      <c r="J142" s="4">
        <f t="shared" si="157"/>
        <v>21159.43152688125</v>
      </c>
      <c r="K142" s="4">
        <f t="shared" si="125"/>
        <v>96986.345642388405</v>
      </c>
      <c r="L142" s="4">
        <f t="shared" si="126"/>
        <v>24551.980044545788</v>
      </c>
      <c r="M142" s="4">
        <f t="shared" si="127"/>
        <v>3138.3701682088235</v>
      </c>
      <c r="N142" s="11">
        <f t="shared" si="138"/>
        <v>3.7304483756408491E-3</v>
      </c>
      <c r="O142" s="11">
        <f t="shared" si="139"/>
        <v>1.0241782219843065E-2</v>
      </c>
      <c r="P142" s="11">
        <f t="shared" si="140"/>
        <v>7.0846959243757723E-3</v>
      </c>
      <c r="Q142" s="4">
        <f t="shared" si="141"/>
        <v>5664.2716401628086</v>
      </c>
      <c r="R142" s="4">
        <f t="shared" si="142"/>
        <v>15973.845822973546</v>
      </c>
      <c r="S142" s="4">
        <f t="shared" si="143"/>
        <v>4389.7640229619519</v>
      </c>
      <c r="T142" s="4">
        <f t="shared" si="158"/>
        <v>45.497648470444517</v>
      </c>
      <c r="U142" s="4">
        <f t="shared" si="159"/>
        <v>182.93469274261932</v>
      </c>
      <c r="V142" s="4">
        <f t="shared" si="160"/>
        <v>207.46134022481328</v>
      </c>
      <c r="W142" s="11">
        <f t="shared" si="144"/>
        <v>-1.219247815263802E-2</v>
      </c>
      <c r="X142" s="11">
        <f t="shared" si="145"/>
        <v>-1.3228699347321071E-2</v>
      </c>
      <c r="Y142" s="11">
        <f t="shared" si="146"/>
        <v>-1.2203590333800474E-2</v>
      </c>
      <c r="Z142" s="4">
        <f t="shared" si="170"/>
        <v>10361.25735260404</v>
      </c>
      <c r="AA142" s="4">
        <f t="shared" si="161"/>
        <v>55925.109538949087</v>
      </c>
      <c r="AB142" s="4">
        <f t="shared" si="162"/>
        <v>7456.943765819442</v>
      </c>
      <c r="AC142" s="12">
        <f t="shared" si="163"/>
        <v>1.9093503898175235</v>
      </c>
      <c r="AD142" s="12">
        <f t="shared" si="164"/>
        <v>3.6746727844947853</v>
      </c>
      <c r="AE142" s="12">
        <f t="shared" si="165"/>
        <v>1.7797421783448546</v>
      </c>
      <c r="AF142" s="11">
        <f t="shared" si="147"/>
        <v>-2.9039671966837322E-3</v>
      </c>
      <c r="AG142" s="11">
        <f t="shared" si="148"/>
        <v>2.0567434751257441E-3</v>
      </c>
      <c r="AH142" s="11">
        <f t="shared" si="149"/>
        <v>8.257041531207765E-4</v>
      </c>
      <c r="AI142" s="1">
        <f t="shared" si="128"/>
        <v>235602.34590138445</v>
      </c>
      <c r="AJ142" s="1">
        <f t="shared" si="129"/>
        <v>155208.84254683118</v>
      </c>
      <c r="AK142" s="1">
        <f t="shared" si="130"/>
        <v>38673.610698869517</v>
      </c>
      <c r="AL142" s="16">
        <f t="shared" si="166"/>
        <v>38.861313786302851</v>
      </c>
      <c r="AM142" s="16">
        <f t="shared" si="166"/>
        <v>13.089636463308711</v>
      </c>
      <c r="AN142" s="16">
        <f t="shared" si="166"/>
        <v>2.4986778652945199</v>
      </c>
      <c r="AO142" s="7">
        <f t="shared" si="175"/>
        <v>7.7005313932396102E-3</v>
      </c>
      <c r="AP142" s="7">
        <f t="shared" si="175"/>
        <v>1.1858239677389228E-2</v>
      </c>
      <c r="AQ142" s="7">
        <f t="shared" si="175"/>
        <v>8.583469248828416E-3</v>
      </c>
      <c r="AR142" s="1">
        <f t="shared" si="167"/>
        <v>124495.92079121069</v>
      </c>
      <c r="AS142" s="1">
        <f t="shared" si="168"/>
        <v>87319.936877407992</v>
      </c>
      <c r="AT142" s="1">
        <f t="shared" si="169"/>
        <v>21159.43152688125</v>
      </c>
      <c r="AU142" s="1">
        <f t="shared" si="131"/>
        <v>24899.18415824214</v>
      </c>
      <c r="AV142" s="1">
        <f t="shared" si="132"/>
        <v>17463.9873754816</v>
      </c>
      <c r="AW142" s="1">
        <f t="shared" si="133"/>
        <v>4231.8863053762498</v>
      </c>
      <c r="AX142">
        <v>0.05</v>
      </c>
      <c r="AY142">
        <v>0.05</v>
      </c>
      <c r="AZ142">
        <v>0.05</v>
      </c>
      <c r="BA142">
        <f t="shared" si="171"/>
        <v>0.05</v>
      </c>
      <c r="BB142">
        <f t="shared" si="172"/>
        <v>2.5000000000000006E-4</v>
      </c>
      <c r="BC142">
        <f t="shared" si="172"/>
        <v>2.5000000000000006E-4</v>
      </c>
      <c r="BD142">
        <f t="shared" si="172"/>
        <v>2.5000000000000006E-4</v>
      </c>
      <c r="BE142">
        <f t="shared" si="173"/>
        <v>31.12398019780268</v>
      </c>
      <c r="BF142">
        <f t="shared" si="173"/>
        <v>21.829984219352003</v>
      </c>
      <c r="BG142">
        <f t="shared" si="173"/>
        <v>5.2898578817203141</v>
      </c>
      <c r="BH142">
        <f t="shared" si="151"/>
        <v>0</v>
      </c>
      <c r="BI142">
        <f t="shared" si="176"/>
        <v>15.613726570637107</v>
      </c>
      <c r="BJ142">
        <f t="shared" si="176"/>
        <v>28.37547417733014</v>
      </c>
      <c r="BK142" s="7">
        <f t="shared" si="174"/>
        <v>6.6671968197973275E-3</v>
      </c>
      <c r="BL142" s="7"/>
      <c r="BM142" s="7"/>
      <c r="BN142" s="8">
        <f>MAX(BN$3*climate!$I252+BN$4*climate!$I252^2+BN$5*climate!$I252^6,-99)</f>
        <v>-12.436128554124917</v>
      </c>
      <c r="BO142" s="8">
        <f>MAX(BO$3*climate!$I252+BO$4*climate!$I252^2+BO$5*climate!$I252^6,-99)</f>
        <v>-12.197256517830635</v>
      </c>
      <c r="BP142" s="8">
        <f>MAX(BP$3*climate!$I252+BP$4*climate!$I252^2+BP$5*climate!$I252^6,-99)</f>
        <v>-11.702968300728529</v>
      </c>
      <c r="BQ142" s="8"/>
      <c r="BR142" s="8"/>
      <c r="BS142" s="8"/>
      <c r="BT142" s="8"/>
      <c r="BU142" s="8"/>
      <c r="BV142" s="8"/>
      <c r="BW142" s="8">
        <f>MAX(BW$3*climate!$I252+BW$4*climate!$I252^2+BW$5*climate!$I252^6,-99)</f>
        <v>-32.743088302432973</v>
      </c>
      <c r="BX142" s="8">
        <f>MAX(BX$3*climate!$I252+BX$4*climate!$I252^2+BX$5*climate!$I252^6,-99)</f>
        <v>-34.494857169114475</v>
      </c>
      <c r="BY142" s="8">
        <f>MAX(BY$3*climate!$I252+BY$4*climate!$I252^2+BY$5*climate!$I252^6,-99)</f>
        <v>-35.607664717503994</v>
      </c>
    </row>
    <row r="143" spans="1:77">
      <c r="A143">
        <f t="shared" si="134"/>
        <v>2097</v>
      </c>
      <c r="B143" s="4">
        <f t="shared" si="152"/>
        <v>1283.7881966451491</v>
      </c>
      <c r="C143" s="4">
        <f t="shared" si="153"/>
        <v>3557.3354782953174</v>
      </c>
      <c r="D143" s="4">
        <f t="shared" si="154"/>
        <v>6745.5290785774632</v>
      </c>
      <c r="E143" s="11">
        <f t="shared" si="135"/>
        <v>1.1249348689688811E-4</v>
      </c>
      <c r="F143" s="11">
        <f t="shared" si="136"/>
        <v>2.255246414233264E-4</v>
      </c>
      <c r="G143" s="11">
        <f t="shared" si="137"/>
        <v>4.9791990385129122E-4</v>
      </c>
      <c r="H143" s="4">
        <f t="shared" si="155"/>
        <v>124950.95374561771</v>
      </c>
      <c r="I143" s="4">
        <f t="shared" si="156"/>
        <v>88215.435431455757</v>
      </c>
      <c r="J143" s="4">
        <f t="shared" si="157"/>
        <v>21316.64759293773</v>
      </c>
      <c r="K143" s="4">
        <f t="shared" si="125"/>
        <v>97329.882041402903</v>
      </c>
      <c r="L143" s="4">
        <f t="shared" si="126"/>
        <v>24798.177166503505</v>
      </c>
      <c r="M143" s="4">
        <f t="shared" si="127"/>
        <v>3160.1149953730701</v>
      </c>
      <c r="N143" s="11">
        <f t="shared" si="138"/>
        <v>3.5421109717979071E-3</v>
      </c>
      <c r="O143" s="11">
        <f t="shared" si="139"/>
        <v>1.0027587245958536E-2</v>
      </c>
      <c r="P143" s="11">
        <f t="shared" si="140"/>
        <v>6.928700567102597E-3</v>
      </c>
      <c r="Q143" s="4">
        <f t="shared" si="141"/>
        <v>5615.6606413271638</v>
      </c>
      <c r="R143" s="4">
        <f t="shared" si="142"/>
        <v>15924.183276197131</v>
      </c>
      <c r="S143" s="4">
        <f t="shared" si="143"/>
        <v>4368.4113615089918</v>
      </c>
      <c r="T143" s="4">
        <f t="shared" si="158"/>
        <v>44.942919385472216</v>
      </c>
      <c r="U143" s="4">
        <f t="shared" si="159"/>
        <v>180.51470469213265</v>
      </c>
      <c r="V143" s="4">
        <f t="shared" si="160"/>
        <v>204.92956701860845</v>
      </c>
      <c r="W143" s="11">
        <f t="shared" si="144"/>
        <v>-1.219247815263802E-2</v>
      </c>
      <c r="X143" s="11">
        <f t="shared" si="145"/>
        <v>-1.3228699347321071E-2</v>
      </c>
      <c r="Y143" s="11">
        <f t="shared" si="146"/>
        <v>-1.2203590333800474E-2</v>
      </c>
      <c r="Z143" s="4">
        <f t="shared" si="170"/>
        <v>10244.488997326271</v>
      </c>
      <c r="AA143" s="4">
        <f t="shared" si="161"/>
        <v>55878.415358762402</v>
      </c>
      <c r="AB143" s="4">
        <f t="shared" si="162"/>
        <v>7428.1441646641542</v>
      </c>
      <c r="AC143" s="12">
        <f t="shared" si="163"/>
        <v>1.9038056989185181</v>
      </c>
      <c r="AD143" s="12">
        <f t="shared" si="164"/>
        <v>3.6822306437675172</v>
      </c>
      <c r="AE143" s="12">
        <f t="shared" si="165"/>
        <v>1.7812117188529981</v>
      </c>
      <c r="AF143" s="11">
        <f t="shared" si="147"/>
        <v>-2.9039671966837322E-3</v>
      </c>
      <c r="AG143" s="11">
        <f t="shared" si="148"/>
        <v>2.0567434751257441E-3</v>
      </c>
      <c r="AH143" s="11">
        <f t="shared" si="149"/>
        <v>8.257041531207765E-4</v>
      </c>
      <c r="AI143" s="1">
        <f t="shared" si="128"/>
        <v>236941.29546948813</v>
      </c>
      <c r="AJ143" s="1">
        <f t="shared" si="129"/>
        <v>157151.94566762968</v>
      </c>
      <c r="AK143" s="1">
        <f t="shared" si="130"/>
        <v>39038.135934358812</v>
      </c>
      <c r="AL143" s="16">
        <f t="shared" si="166"/>
        <v>39.157574025428872</v>
      </c>
      <c r="AM143" s="16">
        <f t="shared" si="166"/>
        <v>13.243304309315802</v>
      </c>
      <c r="AN143" s="16">
        <f t="shared" si="166"/>
        <v>2.5199107166678085</v>
      </c>
      <c r="AO143" s="7">
        <f t="shared" si="175"/>
        <v>7.6235260793072138E-3</v>
      </c>
      <c r="AP143" s="7">
        <f t="shared" si="175"/>
        <v>1.1739657280615335E-2</v>
      </c>
      <c r="AQ143" s="7">
        <f t="shared" si="175"/>
        <v>8.4976345563401324E-3</v>
      </c>
      <c r="AR143" s="1">
        <f t="shared" si="167"/>
        <v>124950.95374561771</v>
      </c>
      <c r="AS143" s="1">
        <f t="shared" si="168"/>
        <v>88215.435431455757</v>
      </c>
      <c r="AT143" s="1">
        <f t="shared" si="169"/>
        <v>21316.64759293773</v>
      </c>
      <c r="AU143" s="1">
        <f t="shared" si="131"/>
        <v>24990.190749123543</v>
      </c>
      <c r="AV143" s="1">
        <f t="shared" si="132"/>
        <v>17643.087086291151</v>
      </c>
      <c r="AW143" s="1">
        <f t="shared" si="133"/>
        <v>4263.3295185875459</v>
      </c>
      <c r="AX143">
        <v>0.05</v>
      </c>
      <c r="AY143">
        <v>0.05</v>
      </c>
      <c r="AZ143">
        <v>0.05</v>
      </c>
      <c r="BA143">
        <f t="shared" si="171"/>
        <v>4.9999999999999996E-2</v>
      </c>
      <c r="BB143">
        <f t="shared" si="172"/>
        <v>2.5000000000000006E-4</v>
      </c>
      <c r="BC143">
        <f t="shared" si="172"/>
        <v>2.5000000000000006E-4</v>
      </c>
      <c r="BD143">
        <f t="shared" si="172"/>
        <v>2.5000000000000006E-4</v>
      </c>
      <c r="BE143">
        <f t="shared" si="173"/>
        <v>31.237738436404435</v>
      </c>
      <c r="BF143">
        <f t="shared" si="173"/>
        <v>22.053858857863943</v>
      </c>
      <c r="BG143">
        <f t="shared" si="173"/>
        <v>5.3291618982344335</v>
      </c>
      <c r="BH143">
        <f t="shared" si="151"/>
        <v>0</v>
      </c>
      <c r="BI143">
        <f t="shared" si="176"/>
        <v>15.787032410471271</v>
      </c>
      <c r="BJ143">
        <f t="shared" si="176"/>
        <v>28.697137697382743</v>
      </c>
      <c r="BK143" s="7">
        <f t="shared" si="174"/>
        <v>6.4717059895826878E-3</v>
      </c>
      <c r="BL143" s="7"/>
      <c r="BM143" s="7"/>
      <c r="BN143" s="8">
        <f>MAX(BN$3*climate!$I253+BN$4*climate!$I253^2+BN$5*climate!$I253^6,-99)</f>
        <v>-12.893443339698699</v>
      </c>
      <c r="BO143" s="8">
        <f>MAX(BO$3*climate!$I253+BO$4*climate!$I253^2+BO$5*climate!$I253^6,-99)</f>
        <v>-12.563611860434856</v>
      </c>
      <c r="BP143" s="8">
        <f>MAX(BP$3*climate!$I253+BP$4*climate!$I253^2+BP$5*climate!$I253^6,-99)</f>
        <v>-11.999406890769311</v>
      </c>
      <c r="BQ143" s="8"/>
      <c r="BR143" s="8"/>
      <c r="BS143" s="8"/>
      <c r="BT143" s="8"/>
      <c r="BU143" s="8"/>
      <c r="BV143" s="8"/>
      <c r="BW143" s="8">
        <f>MAX(BW$3*climate!$I253+BW$4*climate!$I253^2+BW$5*climate!$I253^6,-99)</f>
        <v>-34.984576112584804</v>
      </c>
      <c r="BX143" s="8">
        <f>MAX(BX$3*climate!$I253+BX$4*climate!$I253^2+BX$5*climate!$I253^6,-99)</f>
        <v>-36.657485000305336</v>
      </c>
      <c r="BY143" s="8">
        <f>MAX(BY$3*climate!$I253+BY$4*climate!$I253^2+BY$5*climate!$I253^6,-99)</f>
        <v>-37.720220324897696</v>
      </c>
    </row>
    <row r="144" spans="1:77">
      <c r="A144">
        <f t="shared" si="134"/>
        <v>2098</v>
      </c>
      <c r="B144" s="4">
        <f t="shared" si="152"/>
        <v>1283.925393565293</v>
      </c>
      <c r="C144" s="4">
        <f t="shared" si="153"/>
        <v>3558.0976317630743</v>
      </c>
      <c r="D144" s="4">
        <f t="shared" si="154"/>
        <v>6748.7198751081833</v>
      </c>
      <c r="E144" s="11">
        <f t="shared" si="135"/>
        <v>1.068688125520437E-4</v>
      </c>
      <c r="F144" s="11">
        <f t="shared" si="136"/>
        <v>2.1424840935216008E-4</v>
      </c>
      <c r="G144" s="11">
        <f t="shared" si="137"/>
        <v>4.7302390865872665E-4</v>
      </c>
      <c r="H144" s="4">
        <f t="shared" si="155"/>
        <v>125383.73542060547</v>
      </c>
      <c r="I144" s="4">
        <f t="shared" si="156"/>
        <v>89100.48534204335</v>
      </c>
      <c r="J144" s="4">
        <f t="shared" si="157"/>
        <v>21471.225575761437</v>
      </c>
      <c r="K144" s="4">
        <f t="shared" si="125"/>
        <v>97656.558588993415</v>
      </c>
      <c r="L144" s="4">
        <f t="shared" si="126"/>
        <v>25041.607781260667</v>
      </c>
      <c r="M144" s="4">
        <f t="shared" si="127"/>
        <v>3181.5256779223259</v>
      </c>
      <c r="N144" s="11">
        <f t="shared" si="138"/>
        <v>3.3563849122055789E-3</v>
      </c>
      <c r="O144" s="11">
        <f t="shared" si="139"/>
        <v>9.8164721190063808E-3</v>
      </c>
      <c r="P144" s="11">
        <f t="shared" si="140"/>
        <v>6.7752858932679239E-3</v>
      </c>
      <c r="Q144" s="4">
        <f t="shared" si="141"/>
        <v>5566.4051441215679</v>
      </c>
      <c r="R144" s="4">
        <f t="shared" si="142"/>
        <v>15871.178089687788</v>
      </c>
      <c r="S144" s="4">
        <f t="shared" si="143"/>
        <v>4346.3920774922271</v>
      </c>
      <c r="T144" s="4">
        <f t="shared" si="158"/>
        <v>44.394953822749073</v>
      </c>
      <c r="U144" s="4">
        <f t="shared" si="159"/>
        <v>178.12672993598997</v>
      </c>
      <c r="V144" s="4">
        <f t="shared" si="160"/>
        <v>202.42869053543023</v>
      </c>
      <c r="W144" s="11">
        <f t="shared" si="144"/>
        <v>-1.219247815263802E-2</v>
      </c>
      <c r="X144" s="11">
        <f t="shared" si="145"/>
        <v>-1.3228699347321071E-2</v>
      </c>
      <c r="Y144" s="11">
        <f t="shared" si="146"/>
        <v>-1.2203590333800474E-2</v>
      </c>
      <c r="Z144" s="4">
        <f t="shared" si="170"/>
        <v>10127.076048284052</v>
      </c>
      <c r="AA144" s="4">
        <f t="shared" si="161"/>
        <v>55819.260112146796</v>
      </c>
      <c r="AB144" s="4">
        <f t="shared" si="162"/>
        <v>7398.115849597737</v>
      </c>
      <c r="AC144" s="12">
        <f t="shared" si="163"/>
        <v>1.8982771096199993</v>
      </c>
      <c r="AD144" s="12">
        <f t="shared" si="164"/>
        <v>3.6898040476179941</v>
      </c>
      <c r="AE144" s="12">
        <f t="shared" si="165"/>
        <v>1.7826824727668424</v>
      </c>
      <c r="AF144" s="11">
        <f t="shared" si="147"/>
        <v>-2.9039671966837322E-3</v>
      </c>
      <c r="AG144" s="11">
        <f t="shared" si="148"/>
        <v>2.0567434751257441E-3</v>
      </c>
      <c r="AH144" s="11">
        <f t="shared" si="149"/>
        <v>8.257041531207765E-4</v>
      </c>
      <c r="AI144" s="1">
        <f t="shared" si="128"/>
        <v>238237.35667166288</v>
      </c>
      <c r="AJ144" s="1">
        <f t="shared" si="129"/>
        <v>159079.83818715785</v>
      </c>
      <c r="AK144" s="1">
        <f t="shared" si="130"/>
        <v>39397.651859510479</v>
      </c>
      <c r="AL144" s="16">
        <f t="shared" si="166"/>
        <v>39.453107624346281</v>
      </c>
      <c r="AM144" s="16">
        <f t="shared" si="166"/>
        <v>13.397221444631523</v>
      </c>
      <c r="AN144" s="16">
        <f t="shared" si="166"/>
        <v>2.5411098642488081</v>
      </c>
      <c r="AO144" s="7">
        <f t="shared" si="175"/>
        <v>7.5472908185141418E-3</v>
      </c>
      <c r="AP144" s="7">
        <f t="shared" si="175"/>
        <v>1.1622260707809182E-2</v>
      </c>
      <c r="AQ144" s="7">
        <f t="shared" si="175"/>
        <v>8.4126582107767311E-3</v>
      </c>
      <c r="AR144" s="1">
        <f t="shared" si="167"/>
        <v>125383.73542060547</v>
      </c>
      <c r="AS144" s="1">
        <f t="shared" si="168"/>
        <v>89100.48534204335</v>
      </c>
      <c r="AT144" s="1">
        <f t="shared" si="169"/>
        <v>21471.225575761437</v>
      </c>
      <c r="AU144" s="1">
        <f t="shared" si="131"/>
        <v>25076.747084121096</v>
      </c>
      <c r="AV144" s="1">
        <f t="shared" si="132"/>
        <v>17820.097068408671</v>
      </c>
      <c r="AW144" s="1">
        <f t="shared" si="133"/>
        <v>4294.2451151522873</v>
      </c>
      <c r="AX144">
        <v>0.05</v>
      </c>
      <c r="AY144">
        <v>0.05</v>
      </c>
      <c r="AZ144">
        <v>0.05</v>
      </c>
      <c r="BA144">
        <f t="shared" si="171"/>
        <v>0.05</v>
      </c>
      <c r="BB144">
        <f t="shared" si="172"/>
        <v>2.5000000000000006E-4</v>
      </c>
      <c r="BC144">
        <f t="shared" si="172"/>
        <v>2.5000000000000006E-4</v>
      </c>
      <c r="BD144">
        <f t="shared" si="172"/>
        <v>2.5000000000000006E-4</v>
      </c>
      <c r="BE144">
        <f t="shared" si="173"/>
        <v>31.345933855151376</v>
      </c>
      <c r="BF144">
        <f t="shared" si="173"/>
        <v>22.275121335510843</v>
      </c>
      <c r="BG144">
        <f t="shared" si="173"/>
        <v>5.3678063939403602</v>
      </c>
      <c r="BH144">
        <f t="shared" si="151"/>
        <v>0</v>
      </c>
      <c r="BI144">
        <f t="shared" si="176"/>
        <v>15.962319307534903</v>
      </c>
      <c r="BJ144">
        <f t="shared" si="176"/>
        <v>29.022559273560052</v>
      </c>
      <c r="BK144" s="7">
        <f t="shared" si="174"/>
        <v>6.2793862988190785E-3</v>
      </c>
      <c r="BL144" s="7"/>
      <c r="BM144" s="7"/>
      <c r="BN144" s="8">
        <f>MAX(BN$3*climate!$I254+BN$4*climate!$I254^2+BN$5*climate!$I254^6,-99)</f>
        <v>-13.354153646349314</v>
      </c>
      <c r="BO144" s="8">
        <f>MAX(BO$3*climate!$I254+BO$4*climate!$I254^2+BO$5*climate!$I254^6,-99)</f>
        <v>-12.932293606161577</v>
      </c>
      <c r="BP144" s="8">
        <f>MAX(BP$3*climate!$I254+BP$4*climate!$I254^2+BP$5*climate!$I254^6,-99)</f>
        <v>-12.297404839300306</v>
      </c>
      <c r="BQ144" s="8"/>
      <c r="BR144" s="8"/>
      <c r="BS144" s="8"/>
      <c r="BT144" s="8"/>
      <c r="BU144" s="8"/>
      <c r="BV144" s="8"/>
      <c r="BW144" s="8">
        <f>MAX(BW$3*climate!$I254+BW$4*climate!$I254^2+BW$5*climate!$I254^6,-99)</f>
        <v>-37.324671254067141</v>
      </c>
      <c r="BX144" s="8">
        <f>MAX(BX$3*climate!$I254+BX$4*climate!$I254^2+BX$5*climate!$I254^6,-99)</f>
        <v>-38.912108225045181</v>
      </c>
      <c r="BY144" s="8">
        <f>MAX(BY$3*climate!$I254+BY$4*climate!$I254^2+BY$5*climate!$I254^6,-99)</f>
        <v>-39.920572506288856</v>
      </c>
    </row>
    <row r="145" spans="1:77">
      <c r="A145">
        <f t="shared" si="134"/>
        <v>2099</v>
      </c>
      <c r="B145" s="4">
        <f t="shared" si="152"/>
        <v>1284.055744568398</v>
      </c>
      <c r="C145" s="4">
        <f t="shared" si="153"/>
        <v>3558.8218326831029</v>
      </c>
      <c r="D145" s="4">
        <f t="shared" si="154"/>
        <v>6751.7525656692615</v>
      </c>
      <c r="E145" s="11">
        <f t="shared" si="135"/>
        <v>1.0152537192444151E-4</v>
      </c>
      <c r="F145" s="11">
        <f t="shared" si="136"/>
        <v>2.0353598888455207E-4</v>
      </c>
      <c r="G145" s="11">
        <f t="shared" si="137"/>
        <v>4.493727132257903E-4</v>
      </c>
      <c r="H145" s="4">
        <f t="shared" si="155"/>
        <v>125794.38587117015</v>
      </c>
      <c r="I145" s="4">
        <f t="shared" si="156"/>
        <v>89974.912174602403</v>
      </c>
      <c r="J145" s="4">
        <f t="shared" si="157"/>
        <v>21623.173190977581</v>
      </c>
      <c r="K145" s="4">
        <f t="shared" si="125"/>
        <v>97966.452315863164</v>
      </c>
      <c r="L145" s="4">
        <f t="shared" si="126"/>
        <v>25282.218780468593</v>
      </c>
      <c r="M145" s="4">
        <f t="shared" si="127"/>
        <v>3202.6015439199086</v>
      </c>
      <c r="N145" s="11">
        <f t="shared" si="138"/>
        <v>3.1733017356672111E-3</v>
      </c>
      <c r="O145" s="11">
        <f t="shared" si="139"/>
        <v>9.608448519347057E-3</v>
      </c>
      <c r="P145" s="11">
        <f t="shared" si="140"/>
        <v>6.6244525838139445E-3</v>
      </c>
      <c r="Q145" s="4">
        <f t="shared" si="141"/>
        <v>5516.5454000775571</v>
      </c>
      <c r="R145" s="4">
        <f t="shared" si="142"/>
        <v>15814.921352470144</v>
      </c>
      <c r="S145" s="4">
        <f t="shared" si="143"/>
        <v>4323.7336811004416</v>
      </c>
      <c r="T145" s="4">
        <f t="shared" si="158"/>
        <v>43.853669318177829</v>
      </c>
      <c r="U145" s="4">
        <f t="shared" si="159"/>
        <v>175.77034497994529</v>
      </c>
      <c r="V145" s="4">
        <f t="shared" si="160"/>
        <v>199.95833372432818</v>
      </c>
      <c r="W145" s="11">
        <f t="shared" si="144"/>
        <v>-1.219247815263802E-2</v>
      </c>
      <c r="X145" s="11">
        <f t="shared" si="145"/>
        <v>-1.3228699347321071E-2</v>
      </c>
      <c r="Y145" s="11">
        <f t="shared" si="146"/>
        <v>-1.2203590333800474E-2</v>
      </c>
      <c r="Z145" s="4">
        <f t="shared" si="170"/>
        <v>10009.099744410842</v>
      </c>
      <c r="AA145" s="4">
        <f t="shared" si="161"/>
        <v>55747.884054472808</v>
      </c>
      <c r="AB145" s="4">
        <f t="shared" si="162"/>
        <v>7366.9029913803288</v>
      </c>
      <c r="AC145" s="12">
        <f t="shared" si="163"/>
        <v>1.8927645751634472</v>
      </c>
      <c r="AD145" s="12">
        <f t="shared" si="164"/>
        <v>3.6973930280174248</v>
      </c>
      <c r="AE145" s="12">
        <f t="shared" si="165"/>
        <v>1.7841544410883017</v>
      </c>
      <c r="AF145" s="11">
        <f t="shared" si="147"/>
        <v>-2.9039671966837322E-3</v>
      </c>
      <c r="AG145" s="11">
        <f t="shared" si="148"/>
        <v>2.0567434751257441E-3</v>
      </c>
      <c r="AH145" s="11">
        <f t="shared" si="149"/>
        <v>8.257041531207765E-4</v>
      </c>
      <c r="AI145" s="1">
        <f t="shared" si="128"/>
        <v>239490.36808861772</v>
      </c>
      <c r="AJ145" s="1">
        <f t="shared" si="129"/>
        <v>160991.95143685074</v>
      </c>
      <c r="AK145" s="1">
        <f t="shared" si="130"/>
        <v>39752.131788711718</v>
      </c>
      <c r="AL145" s="16">
        <f t="shared" si="166"/>
        <v>39.74789406051201</v>
      </c>
      <c r="AM145" s="16">
        <f t="shared" si="166"/>
        <v>13.551370385017384</v>
      </c>
      <c r="AN145" s="16">
        <f t="shared" si="166"/>
        <v>2.5622735781251271</v>
      </c>
      <c r="AO145" s="7">
        <f t="shared" si="175"/>
        <v>7.4718179103290001E-3</v>
      </c>
      <c r="AP145" s="7">
        <f t="shared" si="175"/>
        <v>1.150603810073109E-2</v>
      </c>
      <c r="AQ145" s="7">
        <f t="shared" si="175"/>
        <v>8.3285316286689642E-3</v>
      </c>
      <c r="AR145" s="1">
        <f t="shared" si="167"/>
        <v>125794.38587117015</v>
      </c>
      <c r="AS145" s="1">
        <f t="shared" si="168"/>
        <v>89974.912174602403</v>
      </c>
      <c r="AT145" s="1">
        <f t="shared" si="169"/>
        <v>21623.173190977581</v>
      </c>
      <c r="AU145" s="1">
        <f t="shared" si="131"/>
        <v>25158.877174234032</v>
      </c>
      <c r="AV145" s="1">
        <f t="shared" si="132"/>
        <v>17994.982434920483</v>
      </c>
      <c r="AW145" s="1">
        <f t="shared" si="133"/>
        <v>4324.6346381955163</v>
      </c>
      <c r="AX145">
        <v>0.05</v>
      </c>
      <c r="AY145">
        <v>0.05</v>
      </c>
      <c r="AZ145">
        <v>0.05</v>
      </c>
      <c r="BA145">
        <f t="shared" si="171"/>
        <v>5.000000000000001E-2</v>
      </c>
      <c r="BB145">
        <f t="shared" si="172"/>
        <v>2.5000000000000006E-4</v>
      </c>
      <c r="BC145">
        <f t="shared" si="172"/>
        <v>2.5000000000000006E-4</v>
      </c>
      <c r="BD145">
        <f t="shared" si="172"/>
        <v>2.5000000000000006E-4</v>
      </c>
      <c r="BE145">
        <f t="shared" si="173"/>
        <v>31.448596467792544</v>
      </c>
      <c r="BF145">
        <f t="shared" si="173"/>
        <v>22.493728043650606</v>
      </c>
      <c r="BG145">
        <f t="shared" si="173"/>
        <v>5.4057932977443963</v>
      </c>
      <c r="BH145">
        <f t="shared" si="151"/>
        <v>0</v>
      </c>
      <c r="BI145">
        <f t="shared" si="176"/>
        <v>16.139610265151131</v>
      </c>
      <c r="BJ145">
        <f t="shared" si="176"/>
        <v>29.351782175329113</v>
      </c>
      <c r="BK145" s="7">
        <f t="shared" si="174"/>
        <v>6.0902383082899192E-3</v>
      </c>
      <c r="BL145" s="7"/>
      <c r="BM145" s="7"/>
      <c r="BN145" s="8">
        <f>MAX(BN$3*climate!$I255+BN$4*climate!$I255^2+BN$5*climate!$I255^6,-99)</f>
        <v>-13.818058041383335</v>
      </c>
      <c r="BO145" s="8">
        <f>MAX(BO$3*climate!$I255+BO$4*climate!$I255^2+BO$5*climate!$I255^6,-99)</f>
        <v>-13.303148112778336</v>
      </c>
      <c r="BP145" s="8">
        <f>MAX(BP$3*climate!$I255+BP$4*climate!$I255^2+BP$5*climate!$I255^6,-99)</f>
        <v>-12.596844164557123</v>
      </c>
      <c r="BQ145" s="8"/>
      <c r="BR145" s="8"/>
      <c r="BS145" s="8"/>
      <c r="BT145" s="8"/>
      <c r="BU145" s="8"/>
      <c r="BV145" s="8"/>
      <c r="BW145" s="8">
        <f>MAX(BW$3*climate!$I255+BW$4*climate!$I255^2+BW$5*climate!$I255^6,-99)</f>
        <v>-39.76505047449956</v>
      </c>
      <c r="BX145" s="8">
        <f>MAX(BX$3*climate!$I255+BX$4*climate!$I255^2+BX$5*climate!$I255^6,-99)</f>
        <v>-41.260260267157093</v>
      </c>
      <c r="BY145" s="8">
        <f>MAX(BY$3*climate!$I255+BY$4*climate!$I255^2+BY$5*climate!$I255^6,-99)</f>
        <v>-42.210163666804441</v>
      </c>
    </row>
    <row r="146" spans="1:77">
      <c r="A146">
        <f t="shared" si="134"/>
        <v>2100</v>
      </c>
      <c r="B146" s="4">
        <f t="shared" si="152"/>
        <v>1284.1795905935851</v>
      </c>
      <c r="C146" s="4">
        <f t="shared" si="153"/>
        <v>3559.5099635880329</v>
      </c>
      <c r="D146" s="4">
        <f t="shared" si="154"/>
        <v>6754.6349163702516</v>
      </c>
      <c r="E146" s="11">
        <f t="shared" si="135"/>
        <v>9.6449103328219432E-5</v>
      </c>
      <c r="F146" s="11">
        <f t="shared" si="136"/>
        <v>1.9335918944032445E-4</v>
      </c>
      <c r="G146" s="11">
        <f t="shared" si="137"/>
        <v>4.2690407756450075E-4</v>
      </c>
      <c r="H146" s="4">
        <f t="shared" si="155"/>
        <v>126183.04389605616</v>
      </c>
      <c r="I146" s="4">
        <f t="shared" si="156"/>
        <v>90838.554752512151</v>
      </c>
      <c r="J146" s="4">
        <f t="shared" si="157"/>
        <v>21772.499995530008</v>
      </c>
      <c r="K146" s="4">
        <f t="shared" si="125"/>
        <v>98259.655285232104</v>
      </c>
      <c r="L146" s="4">
        <f t="shared" si="126"/>
        <v>25519.960804083745</v>
      </c>
      <c r="M146" s="4">
        <f t="shared" si="127"/>
        <v>3223.3422331624593</v>
      </c>
      <c r="N146" s="11">
        <f t="shared" si="138"/>
        <v>2.9928915709185322E-3</v>
      </c>
      <c r="O146" s="11">
        <f t="shared" si="139"/>
        <v>9.4035268692009844E-3</v>
      </c>
      <c r="P146" s="11">
        <f t="shared" si="140"/>
        <v>6.4762003509073462E-3</v>
      </c>
      <c r="Q146" s="4">
        <f t="shared" si="141"/>
        <v>5466.1213117311399</v>
      </c>
      <c r="R146" s="4">
        <f t="shared" si="142"/>
        <v>15755.505113564461</v>
      </c>
      <c r="S146" s="4">
        <f t="shared" si="143"/>
        <v>4300.4633568622148</v>
      </c>
      <c r="T146" s="4">
        <f t="shared" si="158"/>
        <v>43.318984413102932</v>
      </c>
      <c r="U146" s="4">
        <f t="shared" si="159"/>
        <v>173.44513193203068</v>
      </c>
      <c r="V146" s="4">
        <f t="shared" si="160"/>
        <v>197.51812413572713</v>
      </c>
      <c r="W146" s="11">
        <f t="shared" si="144"/>
        <v>-1.219247815263802E-2</v>
      </c>
      <c r="X146" s="11">
        <f t="shared" si="145"/>
        <v>-1.3228699347321071E-2</v>
      </c>
      <c r="Y146" s="11">
        <f t="shared" si="146"/>
        <v>-1.2203590333800474E-2</v>
      </c>
      <c r="Z146" s="4">
        <f t="shared" si="170"/>
        <v>9890.6398803159354</v>
      </c>
      <c r="AA146" s="4">
        <f t="shared" si="161"/>
        <v>55664.533627788784</v>
      </c>
      <c r="AB146" s="4">
        <f t="shared" si="162"/>
        <v>7334.5493881712173</v>
      </c>
      <c r="AC146" s="12">
        <f t="shared" si="163"/>
        <v>1.8872680489261275</v>
      </c>
      <c r="AD146" s="12">
        <f t="shared" si="164"/>
        <v>3.7049976170027752</v>
      </c>
      <c r="AE146" s="12">
        <f t="shared" si="165"/>
        <v>1.7856276248201173</v>
      </c>
      <c r="AF146" s="11">
        <f t="shared" si="147"/>
        <v>-2.9039671966837322E-3</v>
      </c>
      <c r="AG146" s="11">
        <f t="shared" si="148"/>
        <v>2.0567434751257441E-3</v>
      </c>
      <c r="AH146" s="11">
        <f t="shared" si="149"/>
        <v>8.257041531207765E-4</v>
      </c>
      <c r="AI146" s="1">
        <f t="shared" si="128"/>
        <v>240700.20845399</v>
      </c>
      <c r="AJ146" s="1">
        <f t="shared" si="129"/>
        <v>162887.73872808614</v>
      </c>
      <c r="AK146" s="1">
        <f t="shared" si="130"/>
        <v>40101.553248036063</v>
      </c>
      <c r="AL146" s="16">
        <f t="shared" si="166"/>
        <v>40.041913196983813</v>
      </c>
      <c r="AM146" s="16">
        <f t="shared" si="166"/>
        <v>13.705733743144842</v>
      </c>
      <c r="AN146" s="16">
        <f t="shared" si="166"/>
        <v>2.583400154896478</v>
      </c>
      <c r="AO146" s="7">
        <f t="shared" si="175"/>
        <v>7.3970997312257101E-3</v>
      </c>
      <c r="AP146" s="7">
        <f t="shared" si="175"/>
        <v>1.1390977719723779E-2</v>
      </c>
      <c r="AQ146" s="7">
        <f t="shared" si="175"/>
        <v>8.245246312382274E-3</v>
      </c>
      <c r="AR146" s="1">
        <f t="shared" si="167"/>
        <v>126183.04389605616</v>
      </c>
      <c r="AS146" s="1">
        <f t="shared" si="168"/>
        <v>90838.554752512151</v>
      </c>
      <c r="AT146" s="1">
        <f t="shared" si="169"/>
        <v>21772.499995530008</v>
      </c>
      <c r="AU146" s="1">
        <f t="shared" si="131"/>
        <v>25236.608779211234</v>
      </c>
      <c r="AV146" s="1">
        <f t="shared" si="132"/>
        <v>18167.710950502431</v>
      </c>
      <c r="AW146" s="1">
        <f t="shared" si="133"/>
        <v>4354.4999991060022</v>
      </c>
      <c r="AX146">
        <v>0.05</v>
      </c>
      <c r="AY146">
        <v>0.05</v>
      </c>
      <c r="AZ146">
        <v>0.05</v>
      </c>
      <c r="BA146">
        <f t="shared" si="171"/>
        <v>0.05</v>
      </c>
      <c r="BB146">
        <f t="shared" si="172"/>
        <v>2.5000000000000006E-4</v>
      </c>
      <c r="BC146">
        <f t="shared" si="172"/>
        <v>2.5000000000000006E-4</v>
      </c>
      <c r="BD146">
        <f t="shared" si="172"/>
        <v>2.5000000000000006E-4</v>
      </c>
      <c r="BE146">
        <f t="shared" si="173"/>
        <v>31.545760974014048</v>
      </c>
      <c r="BF146">
        <f t="shared" si="173"/>
        <v>22.709638688128042</v>
      </c>
      <c r="BG146">
        <f t="shared" si="173"/>
        <v>5.443124998882503</v>
      </c>
      <c r="BH146">
        <f t="shared" si="151"/>
        <v>0</v>
      </c>
      <c r="BI146">
        <f t="shared" si="176"/>
        <v>16.318928558697895</v>
      </c>
      <c r="BJ146">
        <f t="shared" si="176"/>
        <v>29.684850211307563</v>
      </c>
      <c r="BK146" s="7">
        <f t="shared" si="174"/>
        <v>5.9042622541740641E-3</v>
      </c>
      <c r="BL146" s="7"/>
      <c r="BM146" s="7"/>
      <c r="BN146" s="8">
        <f>MAX(BN$3*climate!$I256+BN$4*climate!$I256^2+BN$5*climate!$I256^6,-99)</f>
        <v>-14.284954805582661</v>
      </c>
      <c r="BO146" s="8">
        <f>MAX(BO$3*climate!$I256+BO$4*climate!$I256^2+BO$5*climate!$I256^6,-99)</f>
        <v>-13.676021715413331</v>
      </c>
      <c r="BP146" s="8">
        <f>MAX(BP$3*climate!$I256+BP$4*climate!$I256^2+BP$5*climate!$I256^6,-99)</f>
        <v>-12.897607036209742</v>
      </c>
      <c r="BQ146" s="8"/>
      <c r="BR146" s="8"/>
      <c r="BS146" s="8"/>
      <c r="BT146" s="8"/>
      <c r="BU146" s="8"/>
      <c r="BV146" s="8"/>
      <c r="BW146" s="8">
        <f>MAX(BW$3*climate!$I256+BW$4*climate!$I256^2+BW$5*climate!$I256^6,-99)</f>
        <v>-42.307291630856724</v>
      </c>
      <c r="BX146" s="8">
        <f>MAX(BX$3*climate!$I256+BX$4*climate!$I256^2+BX$5*climate!$I256^6,-99)</f>
        <v>-43.703382649958868</v>
      </c>
      <c r="BY146" s="8">
        <f>MAX(BY$3*climate!$I256+BY$4*climate!$I256^2+BY$5*climate!$I256^6,-99)</f>
        <v>-44.590348750091216</v>
      </c>
    </row>
    <row r="147" spans="1:77">
      <c r="A147">
        <f t="shared" si="134"/>
        <v>2101</v>
      </c>
      <c r="B147" s="4">
        <f t="shared" si="152"/>
        <v>1284.2972556651091</v>
      </c>
      <c r="C147" s="4">
        <f t="shared" si="153"/>
        <v>3560.1638143513292</v>
      </c>
      <c r="D147" s="4">
        <f t="shared" si="154"/>
        <v>6757.3743184990963</v>
      </c>
      <c r="E147" s="11">
        <f t="shared" si="135"/>
        <v>9.1626648161808452E-5</v>
      </c>
      <c r="F147" s="11">
        <f t="shared" si="136"/>
        <v>1.8369122996830822E-4</v>
      </c>
      <c r="G147" s="11">
        <f t="shared" si="137"/>
        <v>4.0555887368627571E-4</v>
      </c>
      <c r="H147" s="4">
        <f t="shared" si="155"/>
        <v>126549.86655084073</v>
      </c>
      <c r="I147" s="4">
        <f t="shared" si="156"/>
        <v>91691.265152964625</v>
      </c>
      <c r="J147" s="4">
        <f t="shared" si="157"/>
        <v>21919.217344298675</v>
      </c>
      <c r="K147" s="4">
        <f t="shared" si="125"/>
        <v>98536.274209589712</v>
      </c>
      <c r="L147" s="4">
        <f t="shared" si="126"/>
        <v>25754.7882441109</v>
      </c>
      <c r="M147" s="4">
        <f t="shared" si="127"/>
        <v>3243.7476912137713</v>
      </c>
      <c r="N147" s="11">
        <f t="shared" si="138"/>
        <v>2.8151831344678246E-3</v>
      </c>
      <c r="O147" s="11">
        <f t="shared" si="139"/>
        <v>9.201716328246734E-3</v>
      </c>
      <c r="P147" s="11">
        <f t="shared" si="140"/>
        <v>6.3305279350656107E-3</v>
      </c>
      <c r="Q147" s="4">
        <f t="shared" si="141"/>
        <v>5415.1723887528715</v>
      </c>
      <c r="R147" s="4">
        <f t="shared" si="142"/>
        <v>15693.022236892373</v>
      </c>
      <c r="S147" s="4">
        <f t="shared" si="143"/>
        <v>4276.60794737783</v>
      </c>
      <c r="T147" s="4">
        <f t="shared" si="158"/>
        <v>42.790818642051704</v>
      </c>
      <c r="U147" s="4">
        <f t="shared" si="159"/>
        <v>171.15067842844542</v>
      </c>
      <c r="V147" s="4">
        <f t="shared" si="160"/>
        <v>195.10769386527397</v>
      </c>
      <c r="W147" s="11">
        <f t="shared" si="144"/>
        <v>-1.219247815263802E-2</v>
      </c>
      <c r="X147" s="11">
        <f t="shared" si="145"/>
        <v>-1.3228699347321071E-2</v>
      </c>
      <c r="Y147" s="11">
        <f t="shared" si="146"/>
        <v>-1.2203590333800474E-2</v>
      </c>
      <c r="Z147" s="4">
        <f t="shared" si="170"/>
        <v>9771.7747391038556</v>
      </c>
      <c r="AA147" s="4">
        <f t="shared" si="161"/>
        <v>55569.460994627174</v>
      </c>
      <c r="AB147" s="4">
        <f t="shared" si="162"/>
        <v>7301.0984346729401</v>
      </c>
      <c r="AC147" s="12">
        <f t="shared" si="163"/>
        <v>1.8817874844206968</v>
      </c>
      <c r="AD147" s="12">
        <f t="shared" si="164"/>
        <v>3.7126178466769022</v>
      </c>
      <c r="AE147" s="12">
        <f t="shared" si="165"/>
        <v>1.7871020249658585</v>
      </c>
      <c r="AF147" s="11">
        <f t="shared" si="147"/>
        <v>-2.9039671966837322E-3</v>
      </c>
      <c r="AG147" s="11">
        <f t="shared" si="148"/>
        <v>2.0567434751257441E-3</v>
      </c>
      <c r="AH147" s="11">
        <f t="shared" si="149"/>
        <v>8.257041531207765E-4</v>
      </c>
      <c r="AI147" s="1">
        <f t="shared" si="128"/>
        <v>241866.79638780223</v>
      </c>
      <c r="AJ147" s="1">
        <f t="shared" si="129"/>
        <v>164766.67580577996</v>
      </c>
      <c r="AK147" s="1">
        <f t="shared" si="130"/>
        <v>40445.897922338459</v>
      </c>
      <c r="AL147" s="16">
        <f t="shared" ref="AL147:AN162" si="177">AL146*(1+AO147)</f>
        <v>40.335145282077512</v>
      </c>
      <c r="AM147" s="16">
        <f t="shared" si="177"/>
        <v>13.860294233768464</v>
      </c>
      <c r="AN147" s="16">
        <f t="shared" si="177"/>
        <v>2.6044879177910407</v>
      </c>
      <c r="AO147" s="7">
        <f t="shared" si="175"/>
        <v>7.3231287339134525E-3</v>
      </c>
      <c r="AP147" s="7">
        <f t="shared" si="175"/>
        <v>1.1277067942526541E-2</v>
      </c>
      <c r="AQ147" s="7">
        <f t="shared" si="175"/>
        <v>8.1627938492584515E-3</v>
      </c>
      <c r="AR147" s="1">
        <f t="shared" si="167"/>
        <v>126549.86655084073</v>
      </c>
      <c r="AS147" s="1">
        <f t="shared" si="168"/>
        <v>91691.265152964625</v>
      </c>
      <c r="AT147" s="1">
        <f t="shared" si="169"/>
        <v>21919.217344298675</v>
      </c>
      <c r="AU147" s="1">
        <f t="shared" si="131"/>
        <v>25309.973310168149</v>
      </c>
      <c r="AV147" s="1">
        <f t="shared" si="132"/>
        <v>18338.253030592925</v>
      </c>
      <c r="AW147" s="1">
        <f t="shared" si="133"/>
        <v>4383.8434688597354</v>
      </c>
      <c r="AX147">
        <v>0.05</v>
      </c>
      <c r="AY147">
        <v>0.05</v>
      </c>
      <c r="AZ147">
        <v>0.05</v>
      </c>
      <c r="BA147">
        <f t="shared" si="171"/>
        <v>0.05</v>
      </c>
      <c r="BB147">
        <f t="shared" si="172"/>
        <v>2.5000000000000006E-4</v>
      </c>
      <c r="BC147">
        <f t="shared" si="172"/>
        <v>2.5000000000000006E-4</v>
      </c>
      <c r="BD147">
        <f t="shared" si="172"/>
        <v>2.5000000000000006E-4</v>
      </c>
      <c r="BE147">
        <f t="shared" si="173"/>
        <v>31.63746663771019</v>
      </c>
      <c r="BF147">
        <f t="shared" si="173"/>
        <v>22.922816288241162</v>
      </c>
      <c r="BG147">
        <f t="shared" si="173"/>
        <v>5.47980433607467</v>
      </c>
      <c r="BH147">
        <f t="shared" si="151"/>
        <v>0</v>
      </c>
      <c r="BI147">
        <f t="shared" si="176"/>
        <v>16.500297737606264</v>
      </c>
      <c r="BJ147">
        <f t="shared" si="176"/>
        <v>30.021807732661493</v>
      </c>
      <c r="BK147" s="7">
        <f t="shared" si="174"/>
        <v>5.7214579914806052E-3</v>
      </c>
      <c r="BL147" s="7"/>
      <c r="BM147" s="7"/>
      <c r="BN147" s="8">
        <f>MAX(BN$3*climate!$I257+BN$4*climate!$I257^2+BN$5*climate!$I257^6,-99)</f>
        <v>-14.754642186550697</v>
      </c>
      <c r="BO147" s="8">
        <f>MAX(BO$3*climate!$I257+BO$4*climate!$I257^2+BO$5*climate!$I257^6,-99)</f>
        <v>-14.050760912303002</v>
      </c>
      <c r="BP147" s="8">
        <f>MAX(BP$3*climate!$I257+BP$4*climate!$I257^2+BP$5*climate!$I257^6,-99)</f>
        <v>-13.199575911542253</v>
      </c>
      <c r="BQ147" s="8"/>
      <c r="BR147" s="8"/>
      <c r="BS147" s="8"/>
      <c r="BT147" s="8"/>
      <c r="BU147" s="8"/>
      <c r="BV147" s="8"/>
      <c r="BW147" s="8">
        <f>MAX(BW$3*climate!$I257+BW$4*climate!$I257^2+BW$5*climate!$I257^6,-99)</f>
        <v>-44.95286873601296</v>
      </c>
      <c r="BX147" s="8">
        <f>MAX(BX$3*climate!$I257+BX$4*climate!$I257^2+BX$5*climate!$I257^6,-99)</f>
        <v>-46.242820413851419</v>
      </c>
      <c r="BY147" s="8">
        <f>MAX(BY$3*climate!$I257+BY$4*climate!$I257^2+BY$5*climate!$I257^6,-99)</f>
        <v>-47.062390891534157</v>
      </c>
    </row>
    <row r="148" spans="1:77">
      <c r="A148">
        <f t="shared" si="134"/>
        <v>2102</v>
      </c>
      <c r="B148" s="4">
        <f t="shared" si="152"/>
        <v>1284.4090477252503</v>
      </c>
      <c r="C148" s="4">
        <f t="shared" si="153"/>
        <v>3560.785086677779</v>
      </c>
      <c r="D148" s="4">
        <f t="shared" si="154"/>
        <v>6759.9778059608989</v>
      </c>
      <c r="E148" s="11">
        <f t="shared" si="135"/>
        <v>8.704531575371803E-5</v>
      </c>
      <c r="F148" s="11">
        <f t="shared" si="136"/>
        <v>1.745066684698928E-4</v>
      </c>
      <c r="G148" s="11">
        <f t="shared" si="137"/>
        <v>3.8528093000196189E-4</v>
      </c>
      <c r="H148" s="4">
        <f t="shared" si="155"/>
        <v>126895.02863696012</v>
      </c>
      <c r="I148" s="4">
        <f t="shared" si="156"/>
        <v>92532.908678476422</v>
      </c>
      <c r="J148" s="4">
        <f t="shared" si="157"/>
        <v>22063.338344962114</v>
      </c>
      <c r="K148" s="4">
        <f t="shared" si="125"/>
        <v>98796.430048275724</v>
      </c>
      <c r="L148" s="4">
        <f t="shared" si="126"/>
        <v>25986.659241153429</v>
      </c>
      <c r="M148" s="4">
        <f t="shared" si="127"/>
        <v>3263.8181630576992</v>
      </c>
      <c r="N148" s="11">
        <f t="shared" si="138"/>
        <v>2.6402037297721392E-3</v>
      </c>
      <c r="O148" s="11">
        <f t="shared" si="139"/>
        <v>9.0030247907608718E-3</v>
      </c>
      <c r="P148" s="11">
        <f t="shared" si="140"/>
        <v>6.1874331034723618E-3</v>
      </c>
      <c r="Q148" s="4">
        <f t="shared" si="141"/>
        <v>5363.7377058630263</v>
      </c>
      <c r="R148" s="4">
        <f t="shared" si="142"/>
        <v>15627.566258419278</v>
      </c>
      <c r="S148" s="4">
        <f t="shared" si="143"/>
        <v>4252.1939378736015</v>
      </c>
      <c r="T148" s="4">
        <f t="shared" si="158"/>
        <v>42.269092520624994</v>
      </c>
      <c r="U148" s="4">
        <f t="shared" si="159"/>
        <v>168.88657756042548</v>
      </c>
      <c r="V148" s="4">
        <f t="shared" si="160"/>
        <v>192.72667949836961</v>
      </c>
      <c r="W148" s="11">
        <f t="shared" si="144"/>
        <v>-1.219247815263802E-2</v>
      </c>
      <c r="X148" s="11">
        <f t="shared" si="145"/>
        <v>-1.3228699347321071E-2</v>
      </c>
      <c r="Y148" s="11">
        <f t="shared" si="146"/>
        <v>-1.2203590333800474E-2</v>
      </c>
      <c r="Z148" s="4">
        <f t="shared" si="170"/>
        <v>9652.5810295712035</v>
      </c>
      <c r="AA148" s="4">
        <f t="shared" si="161"/>
        <v>55462.923572553489</v>
      </c>
      <c r="AB148" s="4">
        <f t="shared" si="162"/>
        <v>7266.5930925184839</v>
      </c>
      <c r="AC148" s="12">
        <f t="shared" si="163"/>
        <v>1.8763228352948091</v>
      </c>
      <c r="AD148" s="12">
        <f t="shared" si="164"/>
        <v>3.7202537492086902</v>
      </c>
      <c r="AE148" s="12">
        <f t="shared" si="165"/>
        <v>1.7885776425299234</v>
      </c>
      <c r="AF148" s="11">
        <f t="shared" si="147"/>
        <v>-2.9039671966837322E-3</v>
      </c>
      <c r="AG148" s="11">
        <f t="shared" si="148"/>
        <v>2.0567434751257441E-3</v>
      </c>
      <c r="AH148" s="11">
        <f t="shared" si="149"/>
        <v>8.257041531207765E-4</v>
      </c>
      <c r="AI148" s="1">
        <f t="shared" si="128"/>
        <v>242990.09005919017</v>
      </c>
      <c r="AJ148" s="1">
        <f t="shared" si="129"/>
        <v>166628.2612557949</v>
      </c>
      <c r="AK148" s="1">
        <f t="shared" si="130"/>
        <v>40785.151598964345</v>
      </c>
      <c r="AL148" s="16">
        <f t="shared" si="177"/>
        <v>40.627570948865248</v>
      </c>
      <c r="AM148" s="16">
        <f t="shared" si="177"/>
        <v>14.015034678748302</v>
      </c>
      <c r="AN148" s="16">
        <f t="shared" si="177"/>
        <v>2.625535216767295</v>
      </c>
      <c r="AO148" s="7">
        <f t="shared" si="175"/>
        <v>7.2498974465743183E-3</v>
      </c>
      <c r="AP148" s="7">
        <f t="shared" si="175"/>
        <v>1.1164297263101275E-2</v>
      </c>
      <c r="AQ148" s="7">
        <f t="shared" si="175"/>
        <v>8.0811659107658668E-3</v>
      </c>
      <c r="AR148" s="1">
        <f t="shared" si="167"/>
        <v>126895.02863696012</v>
      </c>
      <c r="AS148" s="1">
        <f t="shared" si="168"/>
        <v>92532.908678476422</v>
      </c>
      <c r="AT148" s="1">
        <f t="shared" si="169"/>
        <v>22063.338344962114</v>
      </c>
      <c r="AU148" s="1">
        <f t="shared" si="131"/>
        <v>25379.005727392025</v>
      </c>
      <c r="AV148" s="1">
        <f t="shared" si="132"/>
        <v>18506.581735695287</v>
      </c>
      <c r="AW148" s="1">
        <f t="shared" si="133"/>
        <v>4412.6676689924234</v>
      </c>
      <c r="AX148">
        <v>0.05</v>
      </c>
      <c r="AY148">
        <v>0.05</v>
      </c>
      <c r="AZ148">
        <v>0.05</v>
      </c>
      <c r="BA148">
        <f t="shared" si="171"/>
        <v>0.05</v>
      </c>
      <c r="BB148">
        <f t="shared" si="172"/>
        <v>2.5000000000000006E-4</v>
      </c>
      <c r="BC148">
        <f t="shared" si="172"/>
        <v>2.5000000000000006E-4</v>
      </c>
      <c r="BD148">
        <f t="shared" si="172"/>
        <v>2.5000000000000006E-4</v>
      </c>
      <c r="BE148">
        <f t="shared" si="173"/>
        <v>31.723757159240037</v>
      </c>
      <c r="BF148">
        <f t="shared" si="173"/>
        <v>23.133227169619111</v>
      </c>
      <c r="BG148">
        <f t="shared" si="173"/>
        <v>5.5158345862405298</v>
      </c>
      <c r="BH148">
        <f t="shared" si="151"/>
        <v>0</v>
      </c>
      <c r="BI148">
        <f t="shared" si="176"/>
        <v>16.683741627400885</v>
      </c>
      <c r="BJ148">
        <f t="shared" si="176"/>
        <v>30.362699636612405</v>
      </c>
      <c r="BK148" s="7">
        <f t="shared" si="174"/>
        <v>5.5418249414187493E-3</v>
      </c>
      <c r="BL148" s="7"/>
      <c r="BM148" s="7"/>
      <c r="BN148" s="8">
        <f>MAX(BN$3*climate!$I258+BN$4*climate!$I258^2+BN$5*climate!$I258^6,-99)</f>
        <v>-15.226918644959301</v>
      </c>
      <c r="BO148" s="8">
        <f>MAX(BO$3*climate!$I258+BO$4*climate!$I258^2+BO$5*climate!$I258^6,-99)</f>
        <v>-14.427212545141268</v>
      </c>
      <c r="BP148" s="8">
        <f>MAX(BP$3*climate!$I258+BP$4*climate!$I258^2+BP$5*climate!$I258^6,-99)</f>
        <v>-13.502633667501506</v>
      </c>
      <c r="BQ148" s="8"/>
      <c r="BR148" s="8"/>
      <c r="BS148" s="8"/>
      <c r="BT148" s="8"/>
      <c r="BU148" s="8"/>
      <c r="BV148" s="8"/>
      <c r="BW148" s="8">
        <f>MAX(BW$3*climate!$I258+BW$4*climate!$I258^2+BW$5*climate!$I258^6,-99)</f>
        <v>-47.70314727296654</v>
      </c>
      <c r="BX148" s="8">
        <f>MAX(BX$3*climate!$I258+BX$4*climate!$I258^2+BX$5*climate!$I258^6,-99)</f>
        <v>-48.879817782083684</v>
      </c>
      <c r="BY148" s="8">
        <f>MAX(BY$3*climate!$I258+BY$4*climate!$I258^2+BY$5*climate!$I258^6,-99)</f>
        <v>-49.62745730726585</v>
      </c>
    </row>
    <row r="149" spans="1:77">
      <c r="A149">
        <f t="shared" si="134"/>
        <v>2103</v>
      </c>
      <c r="B149" s="4">
        <f t="shared" si="152"/>
        <v>1284.5152594268106</v>
      </c>
      <c r="C149" s="4">
        <f t="shared" si="153"/>
        <v>3561.3753983832617</v>
      </c>
      <c r="D149" s="4">
        <f t="shared" si="154"/>
        <v>6762.4520719699776</v>
      </c>
      <c r="E149" s="11">
        <f t="shared" si="135"/>
        <v>8.2693049966032128E-5</v>
      </c>
      <c r="F149" s="11">
        <f t="shared" si="136"/>
        <v>1.6578133504639814E-4</v>
      </c>
      <c r="G149" s="11">
        <f t="shared" si="137"/>
        <v>3.6601688350186378E-4</v>
      </c>
      <c r="H149" s="4">
        <f t="shared" si="155"/>
        <v>127218.72216853715</v>
      </c>
      <c r="I149" s="4">
        <f t="shared" si="156"/>
        <v>93363.363804663109</v>
      </c>
      <c r="J149" s="4">
        <f t="shared" si="157"/>
        <v>22204.877811202132</v>
      </c>
      <c r="K149" s="4">
        <f t="shared" si="125"/>
        <v>99040.257587368775</v>
      </c>
      <c r="L149" s="4">
        <f t="shared" si="126"/>
        <v>26215.535673955284</v>
      </c>
      <c r="M149" s="4">
        <f t="shared" si="127"/>
        <v>3283.5541863934577</v>
      </c>
      <c r="N149" s="11">
        <f t="shared" si="138"/>
        <v>2.4679792475690299E-3</v>
      </c>
      <c r="O149" s="11">
        <f t="shared" si="139"/>
        <v>8.8074588841107193E-3</v>
      </c>
      <c r="P149" s="11">
        <f t="shared" si="140"/>
        <v>6.0469126494684389E-3</v>
      </c>
      <c r="Q149" s="4">
        <f t="shared" si="141"/>
        <v>5311.8558625896449</v>
      </c>
      <c r="R149" s="4">
        <f t="shared" si="142"/>
        <v>15559.231245816001</v>
      </c>
      <c r="S149" s="4">
        <f t="shared" si="143"/>
        <v>4227.2474415812321</v>
      </c>
      <c r="T149" s="4">
        <f t="shared" si="158"/>
        <v>41.753727533535439</v>
      </c>
      <c r="U149" s="4">
        <f t="shared" si="159"/>
        <v>166.65242780208058</v>
      </c>
      <c r="V149" s="4">
        <f t="shared" si="160"/>
        <v>190.37472205537784</v>
      </c>
      <c r="W149" s="11">
        <f t="shared" si="144"/>
        <v>-1.219247815263802E-2</v>
      </c>
      <c r="X149" s="11">
        <f t="shared" si="145"/>
        <v>-1.3228699347321071E-2</v>
      </c>
      <c r="Y149" s="11">
        <f t="shared" si="146"/>
        <v>-1.2203590333800474E-2</v>
      </c>
      <c r="Z149" s="4">
        <f t="shared" si="170"/>
        <v>9533.1338278233616</v>
      </c>
      <c r="AA149" s="4">
        <f t="shared" si="161"/>
        <v>55345.183570575457</v>
      </c>
      <c r="AB149" s="4">
        <f t="shared" si="162"/>
        <v>7231.0758619149829</v>
      </c>
      <c r="AC149" s="12">
        <f t="shared" si="163"/>
        <v>1.8708740553307244</v>
      </c>
      <c r="AD149" s="12">
        <f t="shared" si="164"/>
        <v>3.7279053568331872</v>
      </c>
      <c r="AE149" s="12">
        <f t="shared" si="165"/>
        <v>1.7900544785175392</v>
      </c>
      <c r="AF149" s="11">
        <f t="shared" si="147"/>
        <v>-2.9039671966837322E-3</v>
      </c>
      <c r="AG149" s="11">
        <f t="shared" si="148"/>
        <v>2.0567434751257441E-3</v>
      </c>
      <c r="AH149" s="11">
        <f t="shared" si="149"/>
        <v>8.257041531207765E-4</v>
      </c>
      <c r="AI149" s="1">
        <f t="shared" si="128"/>
        <v>244070.08678066317</v>
      </c>
      <c r="AJ149" s="1">
        <f t="shared" si="129"/>
        <v>168472.0168659107</v>
      </c>
      <c r="AK149" s="1">
        <f t="shared" si="130"/>
        <v>41119.304108060329</v>
      </c>
      <c r="AL149" s="16">
        <f t="shared" si="177"/>
        <v>40.919171214519118</v>
      </c>
      <c r="AM149" s="16">
        <f t="shared" si="177"/>
        <v>14.16993801192146</v>
      </c>
      <c r="AN149" s="16">
        <f t="shared" si="177"/>
        <v>2.6465404286016376</v>
      </c>
      <c r="AO149" s="7">
        <f t="shared" si="175"/>
        <v>7.1773984721085751E-3</v>
      </c>
      <c r="AP149" s="7">
        <f t="shared" si="175"/>
        <v>1.1052654290470263E-2</v>
      </c>
      <c r="AQ149" s="7">
        <f t="shared" si="175"/>
        <v>8.0003542516582076E-3</v>
      </c>
      <c r="AR149" s="1">
        <f t="shared" si="167"/>
        <v>127218.72216853715</v>
      </c>
      <c r="AS149" s="1">
        <f t="shared" si="168"/>
        <v>93363.363804663109</v>
      </c>
      <c r="AT149" s="1">
        <f t="shared" si="169"/>
        <v>22204.877811202132</v>
      </c>
      <c r="AU149" s="1">
        <f t="shared" si="131"/>
        <v>25443.74443370743</v>
      </c>
      <c r="AV149" s="1">
        <f t="shared" si="132"/>
        <v>18672.672760932623</v>
      </c>
      <c r="AW149" s="1">
        <f t="shared" si="133"/>
        <v>4440.9755622404264</v>
      </c>
      <c r="AX149">
        <v>0.05</v>
      </c>
      <c r="AY149">
        <v>0.05</v>
      </c>
      <c r="AZ149">
        <v>0.05</v>
      </c>
      <c r="BA149">
        <f t="shared" si="171"/>
        <v>5.000000000000001E-2</v>
      </c>
      <c r="BB149">
        <f t="shared" si="172"/>
        <v>2.5000000000000006E-4</v>
      </c>
      <c r="BC149">
        <f t="shared" si="172"/>
        <v>2.5000000000000006E-4</v>
      </c>
      <c r="BD149">
        <f t="shared" si="172"/>
        <v>2.5000000000000006E-4</v>
      </c>
      <c r="BE149">
        <f t="shared" si="173"/>
        <v>31.804680542134296</v>
      </c>
      <c r="BF149">
        <f t="shared" si="173"/>
        <v>23.340840951165784</v>
      </c>
      <c r="BG149">
        <f t="shared" si="173"/>
        <v>5.5512194528005345</v>
      </c>
      <c r="BH149">
        <f t="shared" si="151"/>
        <v>0</v>
      </c>
      <c r="BI149">
        <f t="shared" si="176"/>
        <v>16.86928433178063</v>
      </c>
      <c r="BJ149">
        <f t="shared" si="176"/>
        <v>30.707571370052932</v>
      </c>
      <c r="BK149" s="7">
        <f t="shared" si="174"/>
        <v>5.3653620424194415E-3</v>
      </c>
      <c r="BL149" s="7"/>
      <c r="BM149" s="7"/>
      <c r="BN149" s="8">
        <f>MAX(BN$3*climate!$I259+BN$4*climate!$I259^2+BN$5*climate!$I259^6,-99)</f>
        <v>-15.701583093444174</v>
      </c>
      <c r="BO149" s="8">
        <f>MAX(BO$3*climate!$I259+BO$4*climate!$I259^2+BO$5*climate!$I259^6,-99)</f>
        <v>-14.805223973853204</v>
      </c>
      <c r="BP149" s="8">
        <f>MAX(BP$3*climate!$I259+BP$4*climate!$I259^2+BP$5*climate!$I259^6,-99)</f>
        <v>-13.806663728491724</v>
      </c>
      <c r="BQ149" s="8"/>
      <c r="BR149" s="8"/>
      <c r="BS149" s="8"/>
      <c r="BT149" s="8"/>
      <c r="BU149" s="8"/>
      <c r="BV149" s="8"/>
      <c r="BW149" s="8">
        <f>MAX(BW$3*climate!$I259+BW$4*climate!$I259^2+BW$5*climate!$I259^6,-99)</f>
        <v>-50.559379794422789</v>
      </c>
      <c r="BX149" s="8">
        <f>MAX(BX$3*climate!$I259+BX$4*climate!$I259^2+BX$5*climate!$I259^6,-99)</f>
        <v>-51.615514091126315</v>
      </c>
      <c r="BY149" s="8">
        <f>MAX(BY$3*climate!$I259+BY$4*climate!$I259^2+BY$5*climate!$I259^6,-99)</f>
        <v>-52.286615434607498</v>
      </c>
    </row>
    <row r="150" spans="1:77">
      <c r="A150">
        <f t="shared" si="134"/>
        <v>2104</v>
      </c>
      <c r="B150" s="4">
        <f t="shared" si="152"/>
        <v>1284.6161688871139</v>
      </c>
      <c r="C150" s="4">
        <f t="shared" si="153"/>
        <v>3561.936287473</v>
      </c>
      <c r="D150" s="4">
        <f t="shared" si="154"/>
        <v>6764.8034850205804</v>
      </c>
      <c r="E150" s="11">
        <f t="shared" si="135"/>
        <v>7.8558397467730525E-5</v>
      </c>
      <c r="F150" s="11">
        <f t="shared" si="136"/>
        <v>1.5749226829407821E-4</v>
      </c>
      <c r="G150" s="11">
        <f t="shared" si="137"/>
        <v>3.4771603932677055E-4</v>
      </c>
      <c r="H150" s="4">
        <f t="shared" si="155"/>
        <v>127521.15581887856</v>
      </c>
      <c r="I150" s="4">
        <f t="shared" si="156"/>
        <v>94182.522104952513</v>
      </c>
      <c r="J150" s="4">
        <f t="shared" si="157"/>
        <v>22343.852214352373</v>
      </c>
      <c r="K150" s="4">
        <f t="shared" si="125"/>
        <v>99267.905003369553</v>
      </c>
      <c r="L150" s="4">
        <f t="shared" si="126"/>
        <v>26441.383142136405</v>
      </c>
      <c r="M150" s="4">
        <f t="shared" si="127"/>
        <v>3302.9565845968395</v>
      </c>
      <c r="N150" s="11">
        <f t="shared" si="138"/>
        <v>2.2985341672800974E-3</v>
      </c>
      <c r="O150" s="11">
        <f t="shared" si="139"/>
        <v>8.6150239686118013E-3</v>
      </c>
      <c r="P150" s="11">
        <f t="shared" si="140"/>
        <v>5.9089623931842805E-3</v>
      </c>
      <c r="Q150" s="4">
        <f t="shared" si="141"/>
        <v>5259.5649449190141</v>
      </c>
      <c r="R150" s="4">
        <f t="shared" si="142"/>
        <v>15488.111660906399</v>
      </c>
      <c r="S150" s="4">
        <f t="shared" si="143"/>
        <v>4201.794185943736</v>
      </c>
      <c r="T150" s="4">
        <f t="shared" si="158"/>
        <v>41.244646122791607</v>
      </c>
      <c r="U150" s="4">
        <f t="shared" si="159"/>
        <v>164.44783293918573</v>
      </c>
      <c r="V150" s="4">
        <f t="shared" si="160"/>
        <v>188.05146693750288</v>
      </c>
      <c r="W150" s="11">
        <f t="shared" si="144"/>
        <v>-1.219247815263802E-2</v>
      </c>
      <c r="X150" s="11">
        <f t="shared" si="145"/>
        <v>-1.3228699347321071E-2</v>
      </c>
      <c r="Y150" s="11">
        <f t="shared" si="146"/>
        <v>-1.2203590333800474E-2</v>
      </c>
      <c r="Z150" s="4">
        <f t="shared" si="170"/>
        <v>9413.5065233357855</v>
      </c>
      <c r="AA150" s="4">
        <f t="shared" si="161"/>
        <v>55216.507528485454</v>
      </c>
      <c r="AB150" s="4">
        <f t="shared" si="162"/>
        <v>7194.5887545560072</v>
      </c>
      <c r="AC150" s="12">
        <f t="shared" si="163"/>
        <v>1.8654410984449172</v>
      </c>
      <c r="AD150" s="12">
        <f t="shared" si="164"/>
        <v>3.7355727018517402</v>
      </c>
      <c r="AE150" s="12">
        <f t="shared" si="165"/>
        <v>1.7915325339347636</v>
      </c>
      <c r="AF150" s="11">
        <f t="shared" si="147"/>
        <v>-2.9039671966837322E-3</v>
      </c>
      <c r="AG150" s="11">
        <f t="shared" si="148"/>
        <v>2.0567434751257441E-3</v>
      </c>
      <c r="AH150" s="11">
        <f t="shared" si="149"/>
        <v>8.257041531207765E-4</v>
      </c>
      <c r="AI150" s="1">
        <f t="shared" si="128"/>
        <v>245106.8225363043</v>
      </c>
      <c r="AJ150" s="1">
        <f t="shared" si="129"/>
        <v>170297.48794025226</v>
      </c>
      <c r="AK150" s="1">
        <f t="shared" si="130"/>
        <v>41448.349259494724</v>
      </c>
      <c r="AL150" s="16">
        <f t="shared" si="177"/>
        <v>41.209927479504607</v>
      </c>
      <c r="AM150" s="16">
        <f t="shared" si="177"/>
        <v>14.32498728382299</v>
      </c>
      <c r="AN150" s="16">
        <f t="shared" si="177"/>
        <v>2.6675019569620848</v>
      </c>
      <c r="AO150" s="7">
        <f t="shared" si="175"/>
        <v>7.1056244873874894E-3</v>
      </c>
      <c r="AP150" s="7">
        <f t="shared" si="175"/>
        <v>1.0942127747565559E-2</v>
      </c>
      <c r="AQ150" s="7">
        <f t="shared" si="175"/>
        <v>7.9203507091416252E-3</v>
      </c>
      <c r="AR150" s="1">
        <f t="shared" si="167"/>
        <v>127521.15581887856</v>
      </c>
      <c r="AS150" s="1">
        <f t="shared" si="168"/>
        <v>94182.522104952513</v>
      </c>
      <c r="AT150" s="1">
        <f t="shared" si="169"/>
        <v>22343.852214352373</v>
      </c>
      <c r="AU150" s="1">
        <f t="shared" si="131"/>
        <v>25504.231163775712</v>
      </c>
      <c r="AV150" s="1">
        <f t="shared" si="132"/>
        <v>18836.504420990503</v>
      </c>
      <c r="AW150" s="1">
        <f t="shared" si="133"/>
        <v>4468.7704428704747</v>
      </c>
      <c r="AX150">
        <v>0.05</v>
      </c>
      <c r="AY150">
        <v>0.05</v>
      </c>
      <c r="AZ150">
        <v>0.05</v>
      </c>
      <c r="BA150">
        <f t="shared" si="171"/>
        <v>4.9999999999999996E-2</v>
      </c>
      <c r="BB150">
        <f t="shared" si="172"/>
        <v>2.5000000000000006E-4</v>
      </c>
      <c r="BC150">
        <f t="shared" si="172"/>
        <v>2.5000000000000006E-4</v>
      </c>
      <c r="BD150">
        <f t="shared" si="172"/>
        <v>2.5000000000000006E-4</v>
      </c>
      <c r="BE150">
        <f t="shared" si="173"/>
        <v>31.880288954719646</v>
      </c>
      <c r="BF150">
        <f t="shared" si="173"/>
        <v>23.545630526238135</v>
      </c>
      <c r="BG150">
        <f t="shared" si="173"/>
        <v>5.5859630535880944</v>
      </c>
      <c r="BH150">
        <f t="shared" si="151"/>
        <v>0</v>
      </c>
      <c r="BI150">
        <f t="shared" si="176"/>
        <v>17.056950234740043</v>
      </c>
      <c r="BJ150">
        <f t="shared" si="176"/>
        <v>31.0564689332702</v>
      </c>
      <c r="BK150" s="7">
        <f t="shared" si="174"/>
        <v>5.1920677046748409E-3</v>
      </c>
      <c r="BL150" s="7"/>
      <c r="BM150" s="7"/>
      <c r="BN150" s="8">
        <f>MAX(BN$3*climate!$I260+BN$4*climate!$I260^2+BN$5*climate!$I260^6,-99)</f>
        <v>-16.178435127924335</v>
      </c>
      <c r="BO150" s="8">
        <f>MAX(BO$3*climate!$I260+BO$4*climate!$I260^2+BO$5*climate!$I260^6,-99)</f>
        <v>-15.184643245636476</v>
      </c>
      <c r="BP150" s="8">
        <f>MAX(BP$3*climate!$I260+BP$4*climate!$I260^2+BP$5*climate!$I260^6,-99)</f>
        <v>-14.111550189807181</v>
      </c>
      <c r="BQ150" s="8"/>
      <c r="BR150" s="8"/>
      <c r="BS150" s="8"/>
      <c r="BT150" s="8"/>
      <c r="BU150" s="8"/>
      <c r="BV150" s="8"/>
      <c r="BW150" s="8">
        <f>MAX(BW$3*climate!$I260+BW$4*climate!$I260^2+BW$5*climate!$I260^6,-99)</f>
        <v>-53.52270182391878</v>
      </c>
      <c r="BX150" s="8">
        <f>MAX(BX$3*climate!$I260+BX$4*climate!$I260^2+BX$5*climate!$I260^6,-99)</f>
        <v>-54.450940000697116</v>
      </c>
      <c r="BY150" s="8">
        <f>MAX(BY$3*climate!$I260+BY$4*climate!$I260^2+BY$5*climate!$I260^6,-99)</f>
        <v>-55.0408293382607</v>
      </c>
    </row>
    <row r="151" spans="1:77">
      <c r="A151">
        <f t="shared" si="134"/>
        <v>2105</v>
      </c>
      <c r="B151" s="4">
        <f t="shared" si="152"/>
        <v>1284.7120404053233</v>
      </c>
      <c r="C151" s="4">
        <f t="shared" si="153"/>
        <v>3562.4692160271616</v>
      </c>
      <c r="D151" s="4">
        <f t="shared" si="154"/>
        <v>6767.0381041614846</v>
      </c>
      <c r="E151" s="11">
        <f t="shared" si="135"/>
        <v>7.4630477594343992E-5</v>
      </c>
      <c r="F151" s="11">
        <f t="shared" si="136"/>
        <v>1.4961765487937431E-4</v>
      </c>
      <c r="G151" s="11">
        <f t="shared" si="137"/>
        <v>3.3033023736043203E-4</v>
      </c>
      <c r="H151" s="4">
        <f t="shared" si="155"/>
        <v>127802.55434851273</v>
      </c>
      <c r="I151" s="4">
        <f t="shared" si="156"/>
        <v>94990.288152963825</v>
      </c>
      <c r="J151" s="4">
        <f t="shared" si="157"/>
        <v>22480.279633598388</v>
      </c>
      <c r="K151" s="4">
        <f t="shared" si="125"/>
        <v>99479.533412165547</v>
      </c>
      <c r="L151" s="4">
        <f t="shared" si="126"/>
        <v>26664.170942337649</v>
      </c>
      <c r="M151" s="4">
        <f t="shared" si="127"/>
        <v>3322.02645937132</v>
      </c>
      <c r="N151" s="11">
        <f t="shared" si="138"/>
        <v>2.1318915593999677E-3</v>
      </c>
      <c r="O151" s="11">
        <f t="shared" si="139"/>
        <v>8.4257241386973547E-3</v>
      </c>
      <c r="P151" s="11">
        <f t="shared" si="140"/>
        <v>5.773577183367129E-3</v>
      </c>
      <c r="Q151" s="4">
        <f t="shared" si="141"/>
        <v>5206.9024888800323</v>
      </c>
      <c r="R151" s="4">
        <f t="shared" si="142"/>
        <v>15414.302225150497</v>
      </c>
      <c r="S151" s="4">
        <f t="shared" si="143"/>
        <v>4175.8594996487791</v>
      </c>
      <c r="T151" s="4">
        <f t="shared" si="158"/>
        <v>40.741771676026183</v>
      </c>
      <c r="U151" s="4">
        <f t="shared" si="159"/>
        <v>162.27240199891477</v>
      </c>
      <c r="V151" s="4">
        <f t="shared" si="160"/>
        <v>185.75656387332737</v>
      </c>
      <c r="W151" s="11">
        <f t="shared" si="144"/>
        <v>-1.219247815263802E-2</v>
      </c>
      <c r="X151" s="11">
        <f t="shared" si="145"/>
        <v>-1.3228699347321071E-2</v>
      </c>
      <c r="Y151" s="11">
        <f t="shared" si="146"/>
        <v>-1.2203590333800474E-2</v>
      </c>
      <c r="Z151" s="4">
        <f t="shared" si="170"/>
        <v>9293.7707694686233</v>
      </c>
      <c r="AA151" s="4">
        <f t="shared" si="161"/>
        <v>55077.165860169036</v>
      </c>
      <c r="AB151" s="4">
        <f t="shared" si="162"/>
        <v>7157.1732678128246</v>
      </c>
      <c r="AC151" s="12">
        <f t="shared" si="163"/>
        <v>1.8600239186876875</v>
      </c>
      <c r="AD151" s="12">
        <f t="shared" si="164"/>
        <v>3.7432558166321317</v>
      </c>
      <c r="AE151" s="12">
        <f t="shared" si="165"/>
        <v>1.7930118097884846</v>
      </c>
      <c r="AF151" s="11">
        <f t="shared" si="147"/>
        <v>-2.9039671966837322E-3</v>
      </c>
      <c r="AG151" s="11">
        <f t="shared" si="148"/>
        <v>2.0567434751257441E-3</v>
      </c>
      <c r="AH151" s="11">
        <f t="shared" si="149"/>
        <v>8.257041531207765E-4</v>
      </c>
      <c r="AI151" s="1">
        <f t="shared" si="128"/>
        <v>246100.3714464496</v>
      </c>
      <c r="AJ151" s="1">
        <f t="shared" si="129"/>
        <v>172104.24356721755</v>
      </c>
      <c r="AK151" s="1">
        <f t="shared" si="130"/>
        <v>41772.284776415727</v>
      </c>
      <c r="AL151" s="16">
        <f t="shared" si="177"/>
        <v>41.499821526628224</v>
      </c>
      <c r="AM151" s="16">
        <f t="shared" si="177"/>
        <v>14.480165666256415</v>
      </c>
      <c r="AN151" s="16">
        <f t="shared" si="177"/>
        <v>2.6884182324683819</v>
      </c>
      <c r="AO151" s="7">
        <f t="shared" si="175"/>
        <v>7.0345682425136148E-3</v>
      </c>
      <c r="AP151" s="7">
        <f t="shared" si="175"/>
        <v>1.0832706470089904E-2</v>
      </c>
      <c r="AQ151" s="7">
        <f t="shared" si="175"/>
        <v>7.8411472020502096E-3</v>
      </c>
      <c r="AR151" s="1">
        <f t="shared" si="167"/>
        <v>127802.55434851273</v>
      </c>
      <c r="AS151" s="1">
        <f t="shared" si="168"/>
        <v>94990.288152963825</v>
      </c>
      <c r="AT151" s="1">
        <f t="shared" si="169"/>
        <v>22480.279633598388</v>
      </c>
      <c r="AU151" s="1">
        <f t="shared" si="131"/>
        <v>25560.510869702546</v>
      </c>
      <c r="AV151" s="1">
        <f t="shared" si="132"/>
        <v>18998.057630592764</v>
      </c>
      <c r="AW151" s="1">
        <f t="shared" si="133"/>
        <v>4496.0559267196777</v>
      </c>
      <c r="AX151">
        <v>0.05</v>
      </c>
      <c r="AY151">
        <v>0.05</v>
      </c>
      <c r="AZ151">
        <v>0.05</v>
      </c>
      <c r="BA151">
        <f t="shared" si="171"/>
        <v>5.000000000000001E-2</v>
      </c>
      <c r="BB151">
        <f t="shared" si="172"/>
        <v>2.5000000000000006E-4</v>
      </c>
      <c r="BC151">
        <f t="shared" si="172"/>
        <v>2.5000000000000006E-4</v>
      </c>
      <c r="BD151">
        <f t="shared" si="172"/>
        <v>2.5000000000000006E-4</v>
      </c>
      <c r="BE151">
        <f t="shared" si="173"/>
        <v>31.950638587128189</v>
      </c>
      <c r="BF151">
        <f t="shared" si="173"/>
        <v>23.747572038240961</v>
      </c>
      <c r="BG151">
        <f t="shared" si="173"/>
        <v>5.6200699083995982</v>
      </c>
      <c r="BH151">
        <f t="shared" si="151"/>
        <v>0</v>
      </c>
      <c r="BI151">
        <f t="shared" si="176"/>
        <v>17.246764002731549</v>
      </c>
      <c r="BJ151">
        <f t="shared" si="176"/>
        <v>31.409438883779028</v>
      </c>
      <c r="BK151" s="7">
        <f t="shared" si="174"/>
        <v>5.0219397680342226E-3</v>
      </c>
      <c r="BL151" s="7"/>
      <c r="BM151" s="7"/>
      <c r="BN151" s="8">
        <f>MAX(BN$3*climate!$I261+BN$4*climate!$I261^2+BN$5*climate!$I261^6,-99)</f>
        <v>-16.657275251150608</v>
      </c>
      <c r="BO151" s="8">
        <f>MAX(BO$3*climate!$I261+BO$4*climate!$I261^2+BO$5*climate!$I261^6,-99)</f>
        <v>-15.56531925813497</v>
      </c>
      <c r="BP151" s="8">
        <f>MAX(BP$3*climate!$I261+BP$4*climate!$I261^2+BP$5*climate!$I261^6,-99)</f>
        <v>-14.417177936610281</v>
      </c>
      <c r="BQ151" s="8"/>
      <c r="BR151" s="8"/>
      <c r="BS151" s="8"/>
      <c r="BT151" s="8"/>
      <c r="BU151" s="8"/>
      <c r="BV151" s="8"/>
      <c r="BW151" s="8">
        <f>MAX(BW$3*climate!$I261+BW$4*climate!$I261^2+BW$5*climate!$I261^6,-99)</f>
        <v>-56.594128073115741</v>
      </c>
      <c r="BX151" s="8">
        <f>MAX(BX$3*climate!$I261+BX$4*climate!$I261^2+BX$5*climate!$I261^6,-99)</f>
        <v>-57.387013997035005</v>
      </c>
      <c r="BY151" s="8">
        <f>MAX(BY$3*climate!$I261+BY$4*climate!$I261^2+BY$5*climate!$I261^6,-99)</f>
        <v>-57.890956395193065</v>
      </c>
    </row>
    <row r="152" spans="1:77">
      <c r="A152">
        <f t="shared" si="134"/>
        <v>2106</v>
      </c>
      <c r="B152" s="4">
        <f t="shared" si="152"/>
        <v>1284.8031251448126</v>
      </c>
      <c r="C152" s="4">
        <f t="shared" si="153"/>
        <v>3562.9755739023599</v>
      </c>
      <c r="D152" s="4">
        <f t="shared" si="154"/>
        <v>6769.1616935994998</v>
      </c>
      <c r="E152" s="11">
        <f t="shared" si="135"/>
        <v>7.0898953714626788E-5</v>
      </c>
      <c r="F152" s="11">
        <f t="shared" si="136"/>
        <v>1.4213677213540559E-4</v>
      </c>
      <c r="G152" s="11">
        <f t="shared" si="137"/>
        <v>3.1381372549241042E-4</v>
      </c>
      <c r="H152" s="4">
        <f t="shared" si="155"/>
        <v>128063.15801662668</v>
      </c>
      <c r="I152" s="4">
        <f t="shared" si="156"/>
        <v>95786.579403320589</v>
      </c>
      <c r="J152" s="4">
        <f t="shared" si="157"/>
        <v>22614.179704839447</v>
      </c>
      <c r="K152" s="4">
        <f t="shared" si="125"/>
        <v>99675.316404754572</v>
      </c>
      <c r="L152" s="4">
        <f t="shared" si="126"/>
        <v>26883.872038002788</v>
      </c>
      <c r="M152" s="4">
        <f t="shared" si="127"/>
        <v>3340.7651831130015</v>
      </c>
      <c r="N152" s="11">
        <f t="shared" si="138"/>
        <v>1.9680730887412512E-3</v>
      </c>
      <c r="O152" s="11">
        <f t="shared" si="139"/>
        <v>8.2395622252890988E-3</v>
      </c>
      <c r="P152" s="11">
        <f t="shared" si="140"/>
        <v>5.6407509003488787E-3</v>
      </c>
      <c r="Q152" s="4">
        <f t="shared" si="141"/>
        <v>5153.9054460957968</v>
      </c>
      <c r="R152" s="4">
        <f t="shared" si="142"/>
        <v>15337.897788394495</v>
      </c>
      <c r="S152" s="4">
        <f t="shared" si="143"/>
        <v>4149.4683004889121</v>
      </c>
      <c r="T152" s="4">
        <f t="shared" si="158"/>
        <v>40.245028514966464</v>
      </c>
      <c r="U152" s="4">
        <f t="shared" si="159"/>
        <v>160.1257491805035</v>
      </c>
      <c r="V152" s="4">
        <f t="shared" si="160"/>
        <v>183.48966686600284</v>
      </c>
      <c r="W152" s="11">
        <f t="shared" si="144"/>
        <v>-1.219247815263802E-2</v>
      </c>
      <c r="X152" s="11">
        <f t="shared" si="145"/>
        <v>-1.3228699347321071E-2</v>
      </c>
      <c r="Y152" s="11">
        <f t="shared" si="146"/>
        <v>-1.2203590333800474E-2</v>
      </c>
      <c r="Z152" s="4">
        <f t="shared" si="170"/>
        <v>9173.9964384279228</v>
      </c>
      <c r="AA152" s="4">
        <f t="shared" si="161"/>
        <v>54927.432401868435</v>
      </c>
      <c r="AB152" s="4">
        <f t="shared" si="162"/>
        <v>7118.870360213813</v>
      </c>
      <c r="AC152" s="12">
        <f t="shared" si="163"/>
        <v>1.8546224702427714</v>
      </c>
      <c r="AD152" s="12">
        <f t="shared" si="164"/>
        <v>3.7509547336087161</v>
      </c>
      <c r="AE152" s="12">
        <f t="shared" si="165"/>
        <v>1.7944923070864216</v>
      </c>
      <c r="AF152" s="11">
        <f t="shared" si="147"/>
        <v>-2.9039671966837322E-3</v>
      </c>
      <c r="AG152" s="11">
        <f t="shared" si="148"/>
        <v>2.0567434751257441E-3</v>
      </c>
      <c r="AH152" s="11">
        <f t="shared" si="149"/>
        <v>8.257041531207765E-4</v>
      </c>
      <c r="AI152" s="1">
        <f t="shared" si="128"/>
        <v>247050.84517150722</v>
      </c>
      <c r="AJ152" s="1">
        <f t="shared" si="129"/>
        <v>173891.87684108855</v>
      </c>
      <c r="AK152" s="1">
        <f t="shared" si="130"/>
        <v>42091.112225493838</v>
      </c>
      <c r="AL152" s="16">
        <f t="shared" si="177"/>
        <v>41.788835519943618</v>
      </c>
      <c r="AM152" s="16">
        <f t="shared" si="177"/>
        <v>14.635456456714238</v>
      </c>
      <c r="AN152" s="16">
        <f t="shared" si="177"/>
        <v>2.7092877127388273</v>
      </c>
      <c r="AO152" s="7">
        <f t="shared" si="175"/>
        <v>6.964222560088479E-3</v>
      </c>
      <c r="AP152" s="7">
        <f t="shared" si="175"/>
        <v>1.0724379405389005E-2</v>
      </c>
      <c r="AQ152" s="7">
        <f t="shared" si="175"/>
        <v>7.7627357300297075E-3</v>
      </c>
      <c r="AR152" s="1">
        <f t="shared" si="167"/>
        <v>128063.15801662668</v>
      </c>
      <c r="AS152" s="1">
        <f t="shared" si="168"/>
        <v>95786.579403320589</v>
      </c>
      <c r="AT152" s="1">
        <f t="shared" si="169"/>
        <v>22614.179704839447</v>
      </c>
      <c r="AU152" s="1">
        <f t="shared" si="131"/>
        <v>25612.631603325339</v>
      </c>
      <c r="AV152" s="1">
        <f t="shared" si="132"/>
        <v>19157.315880664119</v>
      </c>
      <c r="AW152" s="1">
        <f t="shared" si="133"/>
        <v>4522.8359409678897</v>
      </c>
      <c r="AX152">
        <v>0.05</v>
      </c>
      <c r="AY152">
        <v>0.05</v>
      </c>
      <c r="AZ152">
        <v>0.05</v>
      </c>
      <c r="BA152">
        <f t="shared" si="171"/>
        <v>0.05</v>
      </c>
      <c r="BB152">
        <f t="shared" si="172"/>
        <v>2.5000000000000006E-4</v>
      </c>
      <c r="BC152">
        <f t="shared" si="172"/>
        <v>2.5000000000000006E-4</v>
      </c>
      <c r="BD152">
        <f t="shared" si="172"/>
        <v>2.5000000000000006E-4</v>
      </c>
      <c r="BE152">
        <f t="shared" si="173"/>
        <v>32.015789504156679</v>
      </c>
      <c r="BF152">
        <f t="shared" si="173"/>
        <v>23.946644850830154</v>
      </c>
      <c r="BG152">
        <f t="shared" si="173"/>
        <v>5.6535449262098636</v>
      </c>
      <c r="BH152">
        <f t="shared" si="151"/>
        <v>0</v>
      </c>
      <c r="BI152">
        <f t="shared" si="176"/>
        <v>17.438750586867464</v>
      </c>
      <c r="BJ152">
        <f t="shared" si="176"/>
        <v>31.766528340263584</v>
      </c>
      <c r="BK152" s="7">
        <f t="shared" si="174"/>
        <v>4.8549754630513586E-3</v>
      </c>
      <c r="BL152" s="7"/>
      <c r="BM152" s="7"/>
      <c r="BN152" s="8">
        <f>MAX(BN$3*climate!$I262+BN$4*climate!$I262^2+BN$5*climate!$I262^6,-99)</f>
        <v>-17.137905088313822</v>
      </c>
      <c r="BO152" s="8">
        <f>MAX(BO$3*climate!$I262+BO$4*climate!$I262^2+BO$5*climate!$I262^6,-99)</f>
        <v>-15.947101916627936</v>
      </c>
      <c r="BP152" s="8">
        <f>MAX(BP$3*climate!$I262+BP$4*climate!$I262^2+BP$5*climate!$I262^6,-99)</f>
        <v>-14.723432758376132</v>
      </c>
      <c r="BQ152" s="8"/>
      <c r="BR152" s="8"/>
      <c r="BS152" s="8"/>
      <c r="BT152" s="8"/>
      <c r="BU152" s="8"/>
      <c r="BV152" s="8"/>
      <c r="BW152" s="8">
        <f>MAX(BW$3*climate!$I262+BW$4*climate!$I262^2+BW$5*climate!$I262^6,-99)</f>
        <v>-59.774548988263405</v>
      </c>
      <c r="BX152" s="8">
        <f>MAX(BX$3*climate!$I262+BX$4*climate!$I262^2+BX$5*climate!$I262^6,-99)</f>
        <v>-60.424539201513149</v>
      </c>
      <c r="BY152" s="8">
        <f>MAX(BY$3*climate!$I262+BY$4*climate!$I262^2+BY$5*climate!$I262^6,-99)</f>
        <v>-60.837744269728283</v>
      </c>
    </row>
    <row r="153" spans="1:77">
      <c r="A153">
        <f t="shared" si="134"/>
        <v>2107</v>
      </c>
      <c r="B153" s="4">
        <f t="shared" si="152"/>
        <v>1284.8896617822497</v>
      </c>
      <c r="C153" s="4">
        <f t="shared" si="153"/>
        <v>3563.4566822572679</v>
      </c>
      <c r="D153" s="4">
        <f t="shared" si="154"/>
        <v>6771.1797366565524</v>
      </c>
      <c r="E153" s="11">
        <f t="shared" si="135"/>
        <v>6.7354006028895447E-5</v>
      </c>
      <c r="F153" s="11">
        <f t="shared" si="136"/>
        <v>1.3502993352863531E-4</v>
      </c>
      <c r="G153" s="11">
        <f t="shared" si="137"/>
        <v>2.981230392177899E-4</v>
      </c>
      <c r="H153" s="4">
        <f t="shared" si="155"/>
        <v>128303.22197775236</v>
      </c>
      <c r="I153" s="4">
        <f t="shared" si="156"/>
        <v>96571.32605171256</v>
      </c>
      <c r="J153" s="4">
        <f t="shared" si="157"/>
        <v>22745.57356832609</v>
      </c>
      <c r="K153" s="4">
        <f t="shared" si="125"/>
        <v>99855.439571196359</v>
      </c>
      <c r="L153" s="4">
        <f t="shared" si="126"/>
        <v>27100.463023038505</v>
      </c>
      <c r="M153" s="4">
        <f t="shared" si="127"/>
        <v>3359.1743910134801</v>
      </c>
      <c r="N153" s="11">
        <f t="shared" si="138"/>
        <v>1.8070990184806401E-3</v>
      </c>
      <c r="O153" s="11">
        <f t="shared" si="139"/>
        <v>8.0565397993839216E-3</v>
      </c>
      <c r="P153" s="11">
        <f t="shared" si="140"/>
        <v>5.5104764601636713E-3</v>
      </c>
      <c r="Q153" s="4">
        <f t="shared" si="141"/>
        <v>5100.6101513281401</v>
      </c>
      <c r="R153" s="4">
        <f t="shared" si="142"/>
        <v>15258.993201101914</v>
      </c>
      <c r="S153" s="4">
        <f t="shared" si="143"/>
        <v>4122.6450840470825</v>
      </c>
      <c r="T153" s="4">
        <f t="shared" si="158"/>
        <v>39.754341884045438</v>
      </c>
      <c r="U153" s="4">
        <f t="shared" si="159"/>
        <v>158.00749378683008</v>
      </c>
      <c r="V153" s="4">
        <f t="shared" si="160"/>
        <v>181.25043414108461</v>
      </c>
      <c r="W153" s="11">
        <f t="shared" si="144"/>
        <v>-1.219247815263802E-2</v>
      </c>
      <c r="X153" s="11">
        <f t="shared" si="145"/>
        <v>-1.3228699347321071E-2</v>
      </c>
      <c r="Y153" s="11">
        <f t="shared" si="146"/>
        <v>-1.2203590333800474E-2</v>
      </c>
      <c r="Z153" s="4">
        <f t="shared" si="170"/>
        <v>9054.2515806516349</v>
      </c>
      <c r="AA153" s="4">
        <f t="shared" si="161"/>
        <v>54767.583966340157</v>
      </c>
      <c r="AB153" s="4">
        <f t="shared" si="162"/>
        <v>7079.7204282189732</v>
      </c>
      <c r="AC153" s="12">
        <f t="shared" si="163"/>
        <v>1.8492367074269538</v>
      </c>
      <c r="AD153" s="12">
        <f t="shared" si="164"/>
        <v>3.758669485282558</v>
      </c>
      <c r="AE153" s="12">
        <f t="shared" si="165"/>
        <v>1.795974026837126</v>
      </c>
      <c r="AF153" s="11">
        <f t="shared" si="147"/>
        <v>-2.9039671966837322E-3</v>
      </c>
      <c r="AG153" s="11">
        <f t="shared" si="148"/>
        <v>2.0567434751257441E-3</v>
      </c>
      <c r="AH153" s="11">
        <f t="shared" si="149"/>
        <v>8.257041531207765E-4</v>
      </c>
      <c r="AI153" s="1">
        <f t="shared" si="128"/>
        <v>247958.39225768184</v>
      </c>
      <c r="AJ153" s="1">
        <f t="shared" si="129"/>
        <v>175660.00503764383</v>
      </c>
      <c r="AK153" s="1">
        <f t="shared" si="130"/>
        <v>42404.836943912342</v>
      </c>
      <c r="AL153" s="16">
        <f t="shared" si="177"/>
        <v>42.076952003520553</v>
      </c>
      <c r="AM153" s="16">
        <f t="shared" si="177"/>
        <v>14.790843082648964</v>
      </c>
      <c r="AN153" s="16">
        <f t="shared" si="177"/>
        <v>2.7301088824241293</v>
      </c>
      <c r="AO153" s="7">
        <f t="shared" si="175"/>
        <v>6.8945803344875939E-3</v>
      </c>
      <c r="AP153" s="7">
        <f t="shared" si="175"/>
        <v>1.0617135611335114E-2</v>
      </c>
      <c r="AQ153" s="7">
        <f t="shared" si="175"/>
        <v>7.6851083727294102E-3</v>
      </c>
      <c r="AR153" s="1">
        <f t="shared" si="167"/>
        <v>128303.22197775236</v>
      </c>
      <c r="AS153" s="1">
        <f t="shared" si="168"/>
        <v>96571.32605171256</v>
      </c>
      <c r="AT153" s="1">
        <f t="shared" si="169"/>
        <v>22745.57356832609</v>
      </c>
      <c r="AU153" s="1">
        <f t="shared" si="131"/>
        <v>25660.644395550473</v>
      </c>
      <c r="AV153" s="1">
        <f t="shared" si="132"/>
        <v>19314.265210342513</v>
      </c>
      <c r="AW153" s="1">
        <f t="shared" si="133"/>
        <v>4549.114713665218</v>
      </c>
      <c r="AX153">
        <v>0.05</v>
      </c>
      <c r="AY153">
        <v>0.05</v>
      </c>
      <c r="AZ153">
        <v>0.05</v>
      </c>
      <c r="BA153">
        <f t="shared" si="171"/>
        <v>0.05</v>
      </c>
      <c r="BB153">
        <f t="shared" si="172"/>
        <v>2.5000000000000006E-4</v>
      </c>
      <c r="BC153">
        <f t="shared" si="172"/>
        <v>2.5000000000000006E-4</v>
      </c>
      <c r="BD153">
        <f t="shared" si="172"/>
        <v>2.5000000000000006E-4</v>
      </c>
      <c r="BE153">
        <f t="shared" si="173"/>
        <v>32.0758054944381</v>
      </c>
      <c r="BF153">
        <f t="shared" si="173"/>
        <v>24.142831512928147</v>
      </c>
      <c r="BG153">
        <f t="shared" si="173"/>
        <v>5.6863933920815235</v>
      </c>
      <c r="BH153">
        <f t="shared" si="151"/>
        <v>0</v>
      </c>
      <c r="BI153">
        <f t="shared" si="176"/>
        <v>17.632935225162527</v>
      </c>
      <c r="BJ153">
        <f t="shared" si="176"/>
        <v>32.127784986628541</v>
      </c>
      <c r="BK153" s="7">
        <f t="shared" si="174"/>
        <v>4.6911713750734663E-3</v>
      </c>
      <c r="BL153" s="7"/>
      <c r="BM153" s="7"/>
      <c r="BN153" s="8">
        <f>MAX(BN$3*climate!$I263+BN$4*climate!$I263^2+BN$5*climate!$I263^6,-99)</f>
        <v>-17.620127594570633</v>
      </c>
      <c r="BO153" s="8">
        <f>MAX(BO$3*climate!$I263+BO$4*climate!$I263^2+BO$5*climate!$I263^6,-99)</f>
        <v>-16.329842285137534</v>
      </c>
      <c r="BP153" s="8">
        <f>MAX(BP$3*climate!$I263+BP$4*climate!$I263^2+BP$5*climate!$I263^6,-99)</f>
        <v>-15.030201458738809</v>
      </c>
      <c r="BQ153" s="8"/>
      <c r="BR153" s="8"/>
      <c r="BS153" s="8"/>
      <c r="BT153" s="8"/>
      <c r="BU153" s="8"/>
      <c r="BV153" s="8"/>
      <c r="BW153" s="8">
        <f>MAX(BW$3*climate!$I263+BW$4*climate!$I263^2+BW$5*climate!$I263^6,-99)</f>
        <v>-63.064727637183395</v>
      </c>
      <c r="BX153" s="8">
        <f>MAX(BX$3*climate!$I263+BX$4*climate!$I263^2+BX$5*climate!$I263^6,-99)</f>
        <v>-63.564200495142096</v>
      </c>
      <c r="BY153" s="8">
        <f>MAX(BY$3*climate!$I263+BY$4*climate!$I263^2+BY$5*climate!$I263^6,-99)</f>
        <v>-63.881828188885422</v>
      </c>
    </row>
    <row r="154" spans="1:77">
      <c r="A154">
        <f t="shared" si="134"/>
        <v>2108</v>
      </c>
      <c r="B154" s="4">
        <f t="shared" si="152"/>
        <v>1284.9718771249745</v>
      </c>
      <c r="C154" s="4">
        <f t="shared" si="153"/>
        <v>3563.913796910258</v>
      </c>
      <c r="D154" s="4">
        <f t="shared" si="154"/>
        <v>6773.0974491046254</v>
      </c>
      <c r="E154" s="11">
        <f t="shared" si="135"/>
        <v>6.3986305727450673E-5</v>
      </c>
      <c r="F154" s="11">
        <f t="shared" si="136"/>
        <v>1.2827843685220353E-4</v>
      </c>
      <c r="G154" s="11">
        <f t="shared" si="137"/>
        <v>2.8321688725690036E-4</v>
      </c>
      <c r="H154" s="4">
        <f t="shared" si="155"/>
        <v>128523.01566553138</v>
      </c>
      <c r="I154" s="4">
        <f t="shared" si="156"/>
        <v>97344.47087505502</v>
      </c>
      <c r="J154" s="4">
        <f t="shared" si="157"/>
        <v>22874.483815189393</v>
      </c>
      <c r="K154" s="4">
        <f t="shared" si="125"/>
        <v>100020.10001424445</v>
      </c>
      <c r="L154" s="4">
        <f t="shared" si="126"/>
        <v>27313.924079602595</v>
      </c>
      <c r="M154" s="4">
        <f t="shared" si="127"/>
        <v>3377.2559729246627</v>
      </c>
      <c r="N154" s="11">
        <f t="shared" si="138"/>
        <v>1.6489882149153257E-3</v>
      </c>
      <c r="O154" s="11">
        <f t="shared" si="139"/>
        <v>7.8766571767656668E-3</v>
      </c>
      <c r="P154" s="11">
        <f t="shared" si="140"/>
        <v>5.3827458197928113E-3</v>
      </c>
      <c r="Q154" s="4">
        <f t="shared" si="141"/>
        <v>5047.0522920333406</v>
      </c>
      <c r="R154" s="4">
        <f t="shared" si="142"/>
        <v>15177.683190261767</v>
      </c>
      <c r="S154" s="4">
        <f t="shared" si="143"/>
        <v>4095.4139132044852</v>
      </c>
      <c r="T154" s="4">
        <f t="shared" si="158"/>
        <v>39.269637939151714</v>
      </c>
      <c r="U154" s="4">
        <f t="shared" si="159"/>
        <v>155.9172601569004</v>
      </c>
      <c r="V154" s="4">
        <f t="shared" si="160"/>
        <v>179.03852809500333</v>
      </c>
      <c r="W154" s="11">
        <f t="shared" si="144"/>
        <v>-1.219247815263802E-2</v>
      </c>
      <c r="X154" s="11">
        <f t="shared" si="145"/>
        <v>-1.3228699347321071E-2</v>
      </c>
      <c r="Y154" s="11">
        <f t="shared" si="146"/>
        <v>-1.2203590333800474E-2</v>
      </c>
      <c r="Z154" s="4">
        <f t="shared" si="170"/>
        <v>8934.6023885847953</v>
      </c>
      <c r="AA154" s="4">
        <f t="shared" si="161"/>
        <v>54597.899903799102</v>
      </c>
      <c r="AB154" s="4">
        <f t="shared" si="162"/>
        <v>7039.7632842945877</v>
      </c>
      <c r="AC154" s="12">
        <f t="shared" si="163"/>
        <v>1.8438665846896825</v>
      </c>
      <c r="AD154" s="12">
        <f t="shared" si="164"/>
        <v>3.7664001042215669</v>
      </c>
      <c r="AE154" s="12">
        <f t="shared" si="165"/>
        <v>1.7974569700499825</v>
      </c>
      <c r="AF154" s="11">
        <f t="shared" si="147"/>
        <v>-2.9039671966837322E-3</v>
      </c>
      <c r="AG154" s="11">
        <f t="shared" si="148"/>
        <v>2.0567434751257441E-3</v>
      </c>
      <c r="AH154" s="11">
        <f t="shared" si="149"/>
        <v>8.257041531207765E-4</v>
      </c>
      <c r="AI154" s="1">
        <f t="shared" si="128"/>
        <v>248823.19742746415</v>
      </c>
      <c r="AJ154" s="1">
        <f t="shared" si="129"/>
        <v>177408.26974422197</v>
      </c>
      <c r="AK154" s="1">
        <f t="shared" si="130"/>
        <v>42713.467963186326</v>
      </c>
      <c r="AL154" s="16">
        <f t="shared" si="177"/>
        <v>42.364153900081021</v>
      </c>
      <c r="AM154" s="16">
        <f t="shared" si="177"/>
        <v>14.946309105595279</v>
      </c>
      <c r="AN154" s="16">
        <f t="shared" si="177"/>
        <v>2.7508802532286021</v>
      </c>
      <c r="AO154" s="7">
        <f t="shared" ref="AO154:AQ169" si="178">AO$5*AO153</f>
        <v>6.825634531142718E-3</v>
      </c>
      <c r="AP154" s="7">
        <f t="shared" si="178"/>
        <v>1.0510964255221763E-2</v>
      </c>
      <c r="AQ154" s="7">
        <f t="shared" si="178"/>
        <v>7.6082572890021159E-3</v>
      </c>
      <c r="AR154" s="1">
        <f t="shared" si="167"/>
        <v>128523.01566553138</v>
      </c>
      <c r="AS154" s="1">
        <f t="shared" si="168"/>
        <v>97344.47087505502</v>
      </c>
      <c r="AT154" s="1">
        <f t="shared" si="169"/>
        <v>22874.483815189393</v>
      </c>
      <c r="AU154" s="1">
        <f t="shared" si="131"/>
        <v>25704.603133106277</v>
      </c>
      <c r="AV154" s="1">
        <f t="shared" si="132"/>
        <v>19468.894175011006</v>
      </c>
      <c r="AW154" s="1">
        <f t="shared" si="133"/>
        <v>4574.8967630378784</v>
      </c>
      <c r="AX154">
        <v>0.05</v>
      </c>
      <c r="AY154">
        <v>0.05</v>
      </c>
      <c r="AZ154">
        <v>0.05</v>
      </c>
      <c r="BA154">
        <f t="shared" si="171"/>
        <v>0.05</v>
      </c>
      <c r="BB154">
        <f t="shared" si="172"/>
        <v>2.5000000000000006E-4</v>
      </c>
      <c r="BC154">
        <f t="shared" si="172"/>
        <v>2.5000000000000006E-4</v>
      </c>
      <c r="BD154">
        <f t="shared" si="172"/>
        <v>2.5000000000000006E-4</v>
      </c>
      <c r="BE154">
        <f t="shared" si="173"/>
        <v>32.130753916382851</v>
      </c>
      <c r="BF154">
        <f t="shared" si="173"/>
        <v>24.336117718763759</v>
      </c>
      <c r="BG154">
        <f t="shared" si="173"/>
        <v>5.7186209537973491</v>
      </c>
      <c r="BH154">
        <f t="shared" si="151"/>
        <v>0</v>
      </c>
      <c r="BI154">
        <f t="shared" si="176"/>
        <v>17.829343444816544</v>
      </c>
      <c r="BJ154">
        <f t="shared" si="176"/>
        <v>32.493257076159644</v>
      </c>
      <c r="BK154" s="7">
        <f t="shared" si="174"/>
        <v>4.5305234112071879E-3</v>
      </c>
      <c r="BL154" s="7"/>
      <c r="BM154" s="7"/>
      <c r="BN154" s="8">
        <f>MAX(BN$3*climate!$I264+BN$4*climate!$I264^2+BN$5*climate!$I264^6,-99)</f>
        <v>-18.103747254369758</v>
      </c>
      <c r="BO154" s="8">
        <f>MAX(BO$3*climate!$I264+BO$4*climate!$I264^2+BO$5*climate!$I264^6,-99)</f>
        <v>-16.713392731376018</v>
      </c>
      <c r="BP154" s="8">
        <f>MAX(BP$3*climate!$I264+BP$4*climate!$I264^2+BP$5*climate!$I264^6,-99)</f>
        <v>-15.337371960687911</v>
      </c>
      <c r="BQ154" s="8"/>
      <c r="BR154" s="8"/>
      <c r="BS154" s="8"/>
      <c r="BT154" s="8"/>
      <c r="BU154" s="8"/>
      <c r="BV154" s="8"/>
      <c r="BW154" s="8">
        <f>MAX(BW$3*climate!$I264+BW$4*climate!$I264^2+BW$5*climate!$I264^6,-99)</f>
        <v>-66.465296946425738</v>
      </c>
      <c r="BX154" s="8">
        <f>MAX(BX$3*climate!$I264+BX$4*climate!$I264^2+BX$5*climate!$I264^6,-99)</f>
        <v>-66.806561967940681</v>
      </c>
      <c r="BY154" s="8">
        <f>MAX(BY$3*climate!$I264+BY$4*climate!$I264^2+BY$5*climate!$I264^6,-99)</f>
        <v>-67.023728526516322</v>
      </c>
    </row>
    <row r="155" spans="1:77">
      <c r="A155">
        <f t="shared" si="134"/>
        <v>2109</v>
      </c>
      <c r="B155" s="4">
        <f t="shared" si="152"/>
        <v>1285.0499866981863</v>
      </c>
      <c r="C155" s="4">
        <f t="shared" si="153"/>
        <v>3564.3481115366544</v>
      </c>
      <c r="D155" s="4">
        <f t="shared" si="154"/>
        <v>6774.9197919024164</v>
      </c>
      <c r="E155" s="11">
        <f t="shared" si="135"/>
        <v>6.0786990441078135E-5</v>
      </c>
      <c r="F155" s="11">
        <f t="shared" si="136"/>
        <v>1.2186451500959335E-4</v>
      </c>
      <c r="G155" s="11">
        <f t="shared" si="137"/>
        <v>2.6905604289405533E-4</v>
      </c>
      <c r="H155" s="4">
        <f t="shared" si="155"/>
        <v>128722.82216536374</v>
      </c>
      <c r="I155" s="4">
        <f t="shared" si="156"/>
        <v>98105.969052627377</v>
      </c>
      <c r="J155" s="4">
        <f t="shared" si="157"/>
        <v>23000.934432980564</v>
      </c>
      <c r="K155" s="4">
        <f t="shared" si="125"/>
        <v>100169.50585409116</v>
      </c>
      <c r="L155" s="4">
        <f t="shared" si="126"/>
        <v>27524.238930280055</v>
      </c>
      <c r="M155" s="4">
        <f t="shared" si="127"/>
        <v>3395.0120650095309</v>
      </c>
      <c r="N155" s="11">
        <f t="shared" si="138"/>
        <v>1.4937581528655652E-3</v>
      </c>
      <c r="O155" s="11">
        <f t="shared" si="139"/>
        <v>7.6999134238100453E-3</v>
      </c>
      <c r="P155" s="11">
        <f t="shared" si="140"/>
        <v>5.2575499835423312E-3</v>
      </c>
      <c r="Q155" s="4">
        <f t="shared" si="141"/>
        <v>4993.2668799400408</v>
      </c>
      <c r="R155" s="4">
        <f t="shared" si="142"/>
        <v>15094.062239151701</v>
      </c>
      <c r="S155" s="4">
        <f t="shared" si="143"/>
        <v>4067.7984084666177</v>
      </c>
      <c r="T155" s="4">
        <f t="shared" si="158"/>
        <v>38.790843736516599</v>
      </c>
      <c r="U155" s="4">
        <f t="shared" si="159"/>
        <v>153.85467759922673</v>
      </c>
      <c r="V155" s="4">
        <f t="shared" si="160"/>
        <v>176.85361524416527</v>
      </c>
      <c r="W155" s="11">
        <f t="shared" si="144"/>
        <v>-1.219247815263802E-2</v>
      </c>
      <c r="X155" s="11">
        <f t="shared" si="145"/>
        <v>-1.3228699347321071E-2</v>
      </c>
      <c r="Y155" s="11">
        <f t="shared" si="146"/>
        <v>-1.2203590333800474E-2</v>
      </c>
      <c r="Z155" s="4">
        <f t="shared" si="170"/>
        <v>8815.1131647950697</v>
      </c>
      <c r="AA155" s="4">
        <f t="shared" si="161"/>
        <v>54418.661670490124</v>
      </c>
      <c r="AB155" s="4">
        <f t="shared" si="162"/>
        <v>6999.0381362908456</v>
      </c>
      <c r="AC155" s="12">
        <f t="shared" si="163"/>
        <v>1.8385120566126822</v>
      </c>
      <c r="AD155" s="12">
        <f t="shared" si="164"/>
        <v>3.7741466230606378</v>
      </c>
      <c r="AE155" s="12">
        <f t="shared" si="165"/>
        <v>1.7989411377352087</v>
      </c>
      <c r="AF155" s="11">
        <f t="shared" si="147"/>
        <v>-2.9039671966837322E-3</v>
      </c>
      <c r="AG155" s="11">
        <f t="shared" si="148"/>
        <v>2.0567434751257441E-3</v>
      </c>
      <c r="AH155" s="11">
        <f t="shared" si="149"/>
        <v>8.257041531207765E-4</v>
      </c>
      <c r="AI155" s="1">
        <f t="shared" si="128"/>
        <v>249645.48081782402</v>
      </c>
      <c r="AJ155" s="1">
        <f t="shared" si="129"/>
        <v>179136.33694481076</v>
      </c>
      <c r="AK155" s="1">
        <f t="shared" si="130"/>
        <v>43017.017929905567</v>
      </c>
      <c r="AL155" s="16">
        <f t="shared" si="177"/>
        <v>42.650424509506628</v>
      </c>
      <c r="AM155" s="16">
        <f t="shared" si="177"/>
        <v>15.101838225144123</v>
      </c>
      <c r="AN155" s="16">
        <f t="shared" si="177"/>
        <v>2.7716003639190228</v>
      </c>
      <c r="AO155" s="7">
        <f t="shared" si="178"/>
        <v>6.757378185831291E-3</v>
      </c>
      <c r="AP155" s="7">
        <f t="shared" si="178"/>
        <v>1.0405854612669546E-2</v>
      </c>
      <c r="AQ155" s="7">
        <f t="shared" si="178"/>
        <v>7.532174716112095E-3</v>
      </c>
      <c r="AR155" s="1">
        <f t="shared" si="167"/>
        <v>128722.82216536374</v>
      </c>
      <c r="AS155" s="1">
        <f t="shared" si="168"/>
        <v>98105.969052627377</v>
      </c>
      <c r="AT155" s="1">
        <f t="shared" si="169"/>
        <v>23000.934432980564</v>
      </c>
      <c r="AU155" s="1">
        <f t="shared" si="131"/>
        <v>25744.564433072752</v>
      </c>
      <c r="AV155" s="1">
        <f t="shared" si="132"/>
        <v>19621.193810525478</v>
      </c>
      <c r="AW155" s="1">
        <f t="shared" si="133"/>
        <v>4600.1868865961133</v>
      </c>
      <c r="AX155">
        <v>0.05</v>
      </c>
      <c r="AY155">
        <v>0.05</v>
      </c>
      <c r="AZ155">
        <v>0.05</v>
      </c>
      <c r="BA155">
        <f t="shared" si="171"/>
        <v>0.05</v>
      </c>
      <c r="BB155">
        <f t="shared" si="172"/>
        <v>2.5000000000000006E-4</v>
      </c>
      <c r="BC155">
        <f t="shared" si="172"/>
        <v>2.5000000000000006E-4</v>
      </c>
      <c r="BD155">
        <f t="shared" si="172"/>
        <v>2.5000000000000006E-4</v>
      </c>
      <c r="BE155">
        <f t="shared" si="173"/>
        <v>32.180705541340942</v>
      </c>
      <c r="BF155">
        <f t="shared" si="173"/>
        <v>24.52649226315685</v>
      </c>
      <c r="BG155">
        <f t="shared" si="173"/>
        <v>5.7502336082451428</v>
      </c>
      <c r="BH155">
        <f t="shared" si="151"/>
        <v>0</v>
      </c>
      <c r="BI155">
        <f t="shared" si="176"/>
        <v>18.028001064536983</v>
      </c>
      <c r="BJ155">
        <f t="shared" si="176"/>
        <v>32.862993435795111</v>
      </c>
      <c r="BK155" s="7">
        <f t="shared" si="174"/>
        <v>4.3730267700303749E-3</v>
      </c>
      <c r="BL155" s="7"/>
      <c r="BM155" s="7"/>
      <c r="BN155" s="8">
        <f>MAX(BN$3*climate!$I265+BN$4*climate!$I265^2+BN$5*climate!$I265^6,-99)</f>
        <v>-18.588570272485537</v>
      </c>
      <c r="BO155" s="8">
        <f>MAX(BO$3*climate!$I265+BO$4*climate!$I265^2+BO$5*climate!$I265^6,-99)</f>
        <v>-17.097607065471074</v>
      </c>
      <c r="BP155" s="8">
        <f>MAX(BP$3*climate!$I265+BP$4*climate!$I265^2+BP$5*climate!$I265^6,-99)</f>
        <v>-15.644833407076462</v>
      </c>
      <c r="BQ155" s="8"/>
      <c r="BR155" s="8"/>
      <c r="BS155" s="8"/>
      <c r="BT155" s="8"/>
      <c r="BU155" s="8"/>
      <c r="BV155" s="8"/>
      <c r="BW155" s="8">
        <f>MAX(BW$3*climate!$I265+BW$4*climate!$I265^2+BW$5*climate!$I265^6,-99)</f>
        <v>-69.976757296537826</v>
      </c>
      <c r="BX155" s="8">
        <f>MAX(BX$3*climate!$I265+BX$4*climate!$I265^2+BX$5*climate!$I265^6,-99)</f>
        <v>-70.152064700559549</v>
      </c>
      <c r="BY155" s="8">
        <f>MAX(BY$3*climate!$I265+BY$4*climate!$I265^2+BY$5*climate!$I265^6,-99)</f>
        <v>-70.263848703273311</v>
      </c>
    </row>
    <row r="156" spans="1:77">
      <c r="A156">
        <f t="shared" si="134"/>
        <v>2110</v>
      </c>
      <c r="B156" s="4">
        <f t="shared" si="152"/>
        <v>1285.1241953033812</v>
      </c>
      <c r="C156" s="4">
        <f t="shared" si="153"/>
        <v>3564.7607607128957</v>
      </c>
      <c r="D156" s="4">
        <f t="shared" si="154"/>
        <v>6776.6514833570427</v>
      </c>
      <c r="E156" s="11">
        <f t="shared" si="135"/>
        <v>5.7747640919024228E-5</v>
      </c>
      <c r="F156" s="11">
        <f t="shared" si="136"/>
        <v>1.1577128925911368E-4</v>
      </c>
      <c r="G156" s="11">
        <f t="shared" si="137"/>
        <v>2.5560324074935255E-4</v>
      </c>
      <c r="H156" s="4">
        <f t="shared" si="155"/>
        <v>128902.93757771768</v>
      </c>
      <c r="I156" s="4">
        <f t="shared" si="156"/>
        <v>98855.787969105149</v>
      </c>
      <c r="J156" s="4">
        <f t="shared" si="157"/>
        <v>23124.950750339111</v>
      </c>
      <c r="K156" s="4">
        <f t="shared" si="125"/>
        <v>100303.8757256355</v>
      </c>
      <c r="L156" s="4">
        <f t="shared" si="126"/>
        <v>27731.394784915541</v>
      </c>
      <c r="M156" s="4">
        <f t="shared" si="127"/>
        <v>3412.4450412024712</v>
      </c>
      <c r="N156" s="11">
        <f t="shared" si="138"/>
        <v>1.3414249216729957E-3</v>
      </c>
      <c r="O156" s="11">
        <f t="shared" si="139"/>
        <v>7.5263063643729033E-3</v>
      </c>
      <c r="P156" s="11">
        <f t="shared" si="140"/>
        <v>5.1348790104790432E-3</v>
      </c>
      <c r="Q156" s="4">
        <f t="shared" si="141"/>
        <v>4939.2882246535555</v>
      </c>
      <c r="R156" s="4">
        <f t="shared" si="142"/>
        <v>15008.224471116646</v>
      </c>
      <c r="S156" s="4">
        <f t="shared" si="143"/>
        <v>4039.8217391017906</v>
      </c>
      <c r="T156" s="4">
        <f t="shared" si="158"/>
        <v>38.317887221736726</v>
      </c>
      <c r="U156" s="4">
        <f t="shared" si="159"/>
        <v>151.81938032608755</v>
      </c>
      <c r="V156" s="4">
        <f t="shared" si="160"/>
        <v>174.69536617467389</v>
      </c>
      <c r="W156" s="11">
        <f t="shared" si="144"/>
        <v>-1.219247815263802E-2</v>
      </c>
      <c r="X156" s="11">
        <f t="shared" si="145"/>
        <v>-1.3228699347321071E-2</v>
      </c>
      <c r="Y156" s="11">
        <f t="shared" si="146"/>
        <v>-1.2203590333800474E-2</v>
      </c>
      <c r="Z156" s="4">
        <f t="shared" si="170"/>
        <v>8695.8462943674258</v>
      </c>
      <c r="AA156" s="4">
        <f t="shared" si="161"/>
        <v>54230.152405675428</v>
      </c>
      <c r="AB156" s="4">
        <f t="shared" si="162"/>
        <v>6957.583568123192</v>
      </c>
      <c r="AC156" s="12">
        <f t="shared" si="163"/>
        <v>1.8331730779095714</v>
      </c>
      <c r="AD156" s="12">
        <f t="shared" si="164"/>
        <v>3.7819090745017854</v>
      </c>
      <c r="AE156" s="12">
        <f t="shared" si="165"/>
        <v>1.8004265309038565</v>
      </c>
      <c r="AF156" s="11">
        <f t="shared" si="147"/>
        <v>-2.9039671966837322E-3</v>
      </c>
      <c r="AG156" s="11">
        <f t="shared" si="148"/>
        <v>2.0567434751257441E-3</v>
      </c>
      <c r="AH156" s="11">
        <f t="shared" si="149"/>
        <v>8.257041531207765E-4</v>
      </c>
      <c r="AI156" s="1">
        <f t="shared" si="128"/>
        <v>250425.49716911439</v>
      </c>
      <c r="AJ156" s="1">
        <f t="shared" si="129"/>
        <v>180843.89706085515</v>
      </c>
      <c r="AK156" s="1">
        <f t="shared" si="130"/>
        <v>43315.503023511126</v>
      </c>
      <c r="AL156" s="16">
        <f t="shared" si="177"/>
        <v>42.935747507221642</v>
      </c>
      <c r="AM156" s="16">
        <f t="shared" si="177"/>
        <v>15.257414282769478</v>
      </c>
      <c r="AN156" s="16">
        <f t="shared" si="177"/>
        <v>2.7922677803214579</v>
      </c>
      <c r="AO156" s="7">
        <f t="shared" si="178"/>
        <v>6.689804403972978E-3</v>
      </c>
      <c r="AP156" s="7">
        <f t="shared" si="178"/>
        <v>1.0301796066542851E-2</v>
      </c>
      <c r="AQ156" s="7">
        <f t="shared" si="178"/>
        <v>7.4568529689509741E-3</v>
      </c>
      <c r="AR156" s="1">
        <f t="shared" si="167"/>
        <v>128902.93757771768</v>
      </c>
      <c r="AS156" s="1">
        <f t="shared" si="168"/>
        <v>98855.787969105149</v>
      </c>
      <c r="AT156" s="1">
        <f t="shared" si="169"/>
        <v>23124.950750339111</v>
      </c>
      <c r="AU156" s="1">
        <f t="shared" si="131"/>
        <v>25780.587515543535</v>
      </c>
      <c r="AV156" s="1">
        <f t="shared" si="132"/>
        <v>19771.15759382103</v>
      </c>
      <c r="AW156" s="1">
        <f t="shared" si="133"/>
        <v>4624.9901500678225</v>
      </c>
      <c r="AX156">
        <v>0.05</v>
      </c>
      <c r="AY156">
        <v>0.05</v>
      </c>
      <c r="AZ156">
        <v>0.05</v>
      </c>
      <c r="BA156">
        <f t="shared" si="171"/>
        <v>0.05</v>
      </c>
      <c r="BB156">
        <f t="shared" si="172"/>
        <v>2.5000000000000006E-4</v>
      </c>
      <c r="BC156">
        <f t="shared" si="172"/>
        <v>2.5000000000000006E-4</v>
      </c>
      <c r="BD156">
        <f t="shared" si="172"/>
        <v>2.5000000000000006E-4</v>
      </c>
      <c r="BE156">
        <f t="shared" si="173"/>
        <v>32.225734394429423</v>
      </c>
      <c r="BF156">
        <f t="shared" si="173"/>
        <v>24.713946992276295</v>
      </c>
      <c r="BG156">
        <f t="shared" si="173"/>
        <v>5.7812376875847793</v>
      </c>
      <c r="BH156">
        <f t="shared" si="151"/>
        <v>0</v>
      </c>
      <c r="BI156">
        <f t="shared" si="176"/>
        <v>18.228934196902511</v>
      </c>
      <c r="BJ156">
        <f t="shared" si="176"/>
        <v>33.237043470506343</v>
      </c>
      <c r="BK156" s="7">
        <f t="shared" si="174"/>
        <v>4.2186759139408725E-3</v>
      </c>
      <c r="BL156" s="7"/>
      <c r="BM156" s="7"/>
      <c r="BN156" s="8">
        <f>MAX(BN$3*climate!$I266+BN$4*climate!$I266^2+BN$5*climate!$I266^6,-99)</f>
        <v>-19.074404756689578</v>
      </c>
      <c r="BO156" s="8">
        <f>MAX(BO$3*climate!$I266+BO$4*climate!$I266^2+BO$5*climate!$I266^6,-99)</f>
        <v>-17.482340672425313</v>
      </c>
      <c r="BP156" s="8">
        <f>MAX(BP$3*climate!$I266+BP$4*climate!$I266^2+BP$5*climate!$I266^6,-99)</f>
        <v>-15.952476256413988</v>
      </c>
      <c r="BQ156" s="8"/>
      <c r="BR156" s="8"/>
      <c r="BS156" s="8"/>
      <c r="BT156" s="8"/>
      <c r="BU156" s="8"/>
      <c r="BV156" s="8"/>
      <c r="BW156" s="8">
        <f>MAX(BW$3*climate!$I266+BW$4*climate!$I266^2+BW$5*climate!$I266^6,-99)</f>
        <v>-73.599474481668636</v>
      </c>
      <c r="BX156" s="8">
        <f>MAX(BX$3*climate!$I266+BX$4*climate!$I266^2+BX$5*climate!$I266^6,-99)</f>
        <v>-73.601024883946565</v>
      </c>
      <c r="BY156" s="8">
        <f>MAX(BY$3*climate!$I266+BY$4*climate!$I266^2+BY$5*climate!$I266^6,-99)</f>
        <v>-73.602473407921352</v>
      </c>
    </row>
    <row r="157" spans="1:77">
      <c r="A157">
        <f t="shared" si="134"/>
        <v>2111</v>
      </c>
      <c r="B157" s="4">
        <f t="shared" si="152"/>
        <v>1285.1946975494195</v>
      </c>
      <c r="C157" s="4">
        <f t="shared" si="153"/>
        <v>3565.1528228146053</v>
      </c>
      <c r="D157" s="4">
        <f t="shared" si="154"/>
        <v>6778.2970107335896</v>
      </c>
      <c r="E157" s="11">
        <f t="shared" si="135"/>
        <v>5.4860258873073016E-5</v>
      </c>
      <c r="F157" s="11">
        <f t="shared" si="136"/>
        <v>1.0998272479615799E-4</v>
      </c>
      <c r="G157" s="11">
        <f t="shared" si="137"/>
        <v>2.4282307871188491E-4</v>
      </c>
      <c r="H157" s="4">
        <f t="shared" si="155"/>
        <v>129063.6703738405</v>
      </c>
      <c r="I157" s="4">
        <f t="shared" si="156"/>
        <v>99593.907000416308</v>
      </c>
      <c r="J157" s="4">
        <f t="shared" si="157"/>
        <v>23246.559380910858</v>
      </c>
      <c r="K157" s="4">
        <f t="shared" si="125"/>
        <v>100423.43826965378</v>
      </c>
      <c r="L157" s="4">
        <f t="shared" si="126"/>
        <v>27935.382282375551</v>
      </c>
      <c r="M157" s="4">
        <f t="shared" si="127"/>
        <v>3429.5575045028859</v>
      </c>
      <c r="N157" s="11">
        <f t="shared" si="138"/>
        <v>1.1920032317127571E-3</v>
      </c>
      <c r="O157" s="11">
        <f t="shared" si="139"/>
        <v>7.3558325876550423E-3</v>
      </c>
      <c r="P157" s="11">
        <f t="shared" si="140"/>
        <v>5.0147220230056799E-3</v>
      </c>
      <c r="Q157" s="4">
        <f t="shared" si="141"/>
        <v>4885.1499092840822</v>
      </c>
      <c r="R157" s="4">
        <f t="shared" si="142"/>
        <v>14920.263537504601</v>
      </c>
      <c r="S157" s="4">
        <f t="shared" si="143"/>
        <v>4011.5066150854027</v>
      </c>
      <c r="T157" s="4">
        <f t="shared" si="158"/>
        <v>37.850697218930456</v>
      </c>
      <c r="U157" s="4">
        <f t="shared" si="159"/>
        <v>149.81100738865715</v>
      </c>
      <c r="V157" s="4">
        <f t="shared" si="160"/>
        <v>172.5634554926649</v>
      </c>
      <c r="W157" s="11">
        <f t="shared" si="144"/>
        <v>-1.219247815263802E-2</v>
      </c>
      <c r="X157" s="11">
        <f t="shared" si="145"/>
        <v>-1.3228699347321071E-2</v>
      </c>
      <c r="Y157" s="11">
        <f t="shared" si="146"/>
        <v>-1.2203590333800474E-2</v>
      </c>
      <c r="Z157" s="4">
        <f t="shared" si="170"/>
        <v>8576.8622215052783</v>
      </c>
      <c r="AA157" s="4">
        <f t="shared" si="161"/>
        <v>54032.656517776333</v>
      </c>
      <c r="AB157" s="4">
        <f t="shared" si="162"/>
        <v>6915.4375217553852</v>
      </c>
      <c r="AC157" s="12">
        <f t="shared" si="163"/>
        <v>1.8278496034254783</v>
      </c>
      <c r="AD157" s="12">
        <f t="shared" si="164"/>
        <v>3.7896874913142859</v>
      </c>
      <c r="AE157" s="12">
        <f t="shared" si="165"/>
        <v>1.8019131505678128</v>
      </c>
      <c r="AF157" s="11">
        <f t="shared" si="147"/>
        <v>-2.9039671966837322E-3</v>
      </c>
      <c r="AG157" s="11">
        <f t="shared" si="148"/>
        <v>2.0567434751257441E-3</v>
      </c>
      <c r="AH157" s="11">
        <f t="shared" si="149"/>
        <v>8.257041531207765E-4</v>
      </c>
      <c r="AI157" s="1">
        <f t="shared" si="128"/>
        <v>251163.5349677465</v>
      </c>
      <c r="AJ157" s="1">
        <f t="shared" si="129"/>
        <v>182530.66494859065</v>
      </c>
      <c r="AK157" s="1">
        <f t="shared" si="130"/>
        <v>43608.942871227839</v>
      </c>
      <c r="AL157" s="16">
        <f t="shared" si="177"/>
        <v>43.220106942455708</v>
      </c>
      <c r="AM157" s="16">
        <f t="shared" si="177"/>
        <v>15.413021265508888</v>
      </c>
      <c r="AN157" s="16">
        <f t="shared" si="177"/>
        <v>2.8128810953063761</v>
      </c>
      <c r="AO157" s="7">
        <f t="shared" si="178"/>
        <v>6.6229063599332486E-3</v>
      </c>
      <c r="AP157" s="7">
        <f t="shared" si="178"/>
        <v>1.0198778105877424E-2</v>
      </c>
      <c r="AQ157" s="7">
        <f t="shared" si="178"/>
        <v>7.3822844392614642E-3</v>
      </c>
      <c r="AR157" s="1">
        <f t="shared" si="167"/>
        <v>129063.6703738405</v>
      </c>
      <c r="AS157" s="1">
        <f t="shared" si="168"/>
        <v>99593.907000416308</v>
      </c>
      <c r="AT157" s="1">
        <f t="shared" si="169"/>
        <v>23246.559380910858</v>
      </c>
      <c r="AU157" s="1">
        <f t="shared" si="131"/>
        <v>25812.734074768101</v>
      </c>
      <c r="AV157" s="1">
        <f t="shared" si="132"/>
        <v>19918.781400083262</v>
      </c>
      <c r="AW157" s="1">
        <f t="shared" si="133"/>
        <v>4649.3118761821715</v>
      </c>
      <c r="AX157">
        <v>0.05</v>
      </c>
      <c r="AY157">
        <v>0.05</v>
      </c>
      <c r="AZ157">
        <v>0.05</v>
      </c>
      <c r="BA157">
        <f t="shared" si="171"/>
        <v>0.05</v>
      </c>
      <c r="BB157">
        <f t="shared" si="172"/>
        <v>2.5000000000000006E-4</v>
      </c>
      <c r="BC157">
        <f t="shared" si="172"/>
        <v>2.5000000000000006E-4</v>
      </c>
      <c r="BD157">
        <f t="shared" si="172"/>
        <v>2.5000000000000006E-4</v>
      </c>
      <c r="BE157">
        <f t="shared" si="173"/>
        <v>32.265917593460131</v>
      </c>
      <c r="BF157">
        <f t="shared" si="173"/>
        <v>24.898476750104084</v>
      </c>
      <c r="BG157">
        <f t="shared" si="173"/>
        <v>5.8116398452277158</v>
      </c>
      <c r="BH157">
        <f t="shared" si="151"/>
        <v>0</v>
      </c>
      <c r="BI157">
        <f t="shared" si="176"/>
        <v>18.432169250766098</v>
      </c>
      <c r="BJ157">
        <f t="shared" si="176"/>
        <v>33.615457167791824</v>
      </c>
      <c r="BK157" s="7">
        <f t="shared" si="174"/>
        <v>4.0674645439946477E-3</v>
      </c>
      <c r="BL157" s="7"/>
      <c r="BM157" s="7"/>
      <c r="BN157" s="8">
        <f>MAX(BN$3*climate!$I267+BN$4*climate!$I267^2+BN$5*climate!$I267^6,-99)</f>
        <v>-19.561060892012986</v>
      </c>
      <c r="BO157" s="8">
        <f>MAX(BO$3*climate!$I267+BO$4*climate!$I267^2+BO$5*climate!$I267^6,-99)</f>
        <v>-17.867450638281753</v>
      </c>
      <c r="BP157" s="8">
        <f>MAX(BP$3*climate!$I267+BP$4*climate!$I267^2+BP$5*climate!$I267^6,-99)</f>
        <v>-16.260192373929915</v>
      </c>
      <c r="BQ157" s="8"/>
      <c r="BR157" s="8"/>
      <c r="BS157" s="8"/>
      <c r="BT157" s="8"/>
      <c r="BU157" s="8"/>
      <c r="BV157" s="8"/>
      <c r="BW157" s="8">
        <f>MAX(BW$3*climate!$I267+BW$4*climate!$I267^2+BW$5*climate!$I267^6,-99)</f>
        <v>-77.333678038007875</v>
      </c>
      <c r="BX157" s="8">
        <f>MAX(BX$3*climate!$I267+BX$4*climate!$I267^2+BX$5*climate!$I267^6,-99)</f>
        <v>-77.153632281242366</v>
      </c>
      <c r="BY157" s="8">
        <f>MAX(BY$3*climate!$I267+BY$4*climate!$I267^2+BY$5*climate!$I267^6,-99)</f>
        <v>-77.039767143985458</v>
      </c>
    </row>
    <row r="158" spans="1:77">
      <c r="A158">
        <f t="shared" si="134"/>
        <v>2112</v>
      </c>
      <c r="B158" s="4">
        <f t="shared" si="152"/>
        <v>1285.2616783575388</v>
      </c>
      <c r="C158" s="4">
        <f t="shared" si="153"/>
        <v>3565.5253227752851</v>
      </c>
      <c r="D158" s="4">
        <f t="shared" si="154"/>
        <v>6779.8606413347316</v>
      </c>
      <c r="E158" s="11">
        <f t="shared" si="135"/>
        <v>5.2117245929419362E-5</v>
      </c>
      <c r="F158" s="11">
        <f t="shared" si="136"/>
        <v>1.0448358855635008E-4</v>
      </c>
      <c r="G158" s="11">
        <f t="shared" si="137"/>
        <v>2.3068192477629067E-4</v>
      </c>
      <c r="H158" s="4">
        <f t="shared" si="155"/>
        <v>129205.34074557619</v>
      </c>
      <c r="I158" s="4">
        <f t="shared" si="156"/>
        <v>100320.31728338258</v>
      </c>
      <c r="J158" s="4">
        <f t="shared" si="157"/>
        <v>23365.788166634069</v>
      </c>
      <c r="K158" s="4">
        <f t="shared" si="125"/>
        <v>100528.431619225</v>
      </c>
      <c r="L158" s="4">
        <f t="shared" si="126"/>
        <v>28136.195427521634</v>
      </c>
      <c r="M158" s="4">
        <f t="shared" si="127"/>
        <v>3446.352278125014</v>
      </c>
      <c r="N158" s="11">
        <f t="shared" si="138"/>
        <v>1.0455064214123233E-3</v>
      </c>
      <c r="O158" s="11">
        <f t="shared" si="139"/>
        <v>7.1884874570975477E-3</v>
      </c>
      <c r="P158" s="11">
        <f t="shared" si="140"/>
        <v>4.8970672164199147E-3</v>
      </c>
      <c r="Q158" s="4">
        <f t="shared" si="141"/>
        <v>4830.8847680901908</v>
      </c>
      <c r="R158" s="4">
        <f t="shared" si="142"/>
        <v>14830.272509884937</v>
      </c>
      <c r="S158" s="4">
        <f t="shared" si="143"/>
        <v>3982.8752798413711</v>
      </c>
      <c r="T158" s="4">
        <f t="shared" si="158"/>
        <v>37.389203420026533</v>
      </c>
      <c r="U158" s="4">
        <f t="shared" si="159"/>
        <v>147.8292026129933</v>
      </c>
      <c r="V158" s="4">
        <f t="shared" si="160"/>
        <v>170.4575617752474</v>
      </c>
      <c r="W158" s="11">
        <f t="shared" si="144"/>
        <v>-1.219247815263802E-2</v>
      </c>
      <c r="X158" s="11">
        <f t="shared" si="145"/>
        <v>-1.3228699347321071E-2</v>
      </c>
      <c r="Y158" s="11">
        <f t="shared" si="146"/>
        <v>-1.2203590333800474E-2</v>
      </c>
      <c r="Z158" s="4">
        <f t="shared" si="170"/>
        <v>8458.2194302546541</v>
      </c>
      <c r="AA158" s="4">
        <f t="shared" si="161"/>
        <v>53826.459280349722</v>
      </c>
      <c r="AB158" s="4">
        <f t="shared" si="162"/>
        <v>6872.6372804805806</v>
      </c>
      <c r="AC158" s="12">
        <f t="shared" si="163"/>
        <v>1.8225415881366593</v>
      </c>
      <c r="AD158" s="12">
        <f t="shared" si="164"/>
        <v>3.7974819063348124</v>
      </c>
      <c r="AE158" s="12">
        <f t="shared" si="165"/>
        <v>1.8034009977397996</v>
      </c>
      <c r="AF158" s="11">
        <f t="shared" si="147"/>
        <v>-2.9039671966837322E-3</v>
      </c>
      <c r="AG158" s="11">
        <f t="shared" si="148"/>
        <v>2.0567434751257441E-3</v>
      </c>
      <c r="AH158" s="11">
        <f t="shared" si="149"/>
        <v>8.257041531207765E-4</v>
      </c>
      <c r="AI158" s="1">
        <f t="shared" si="128"/>
        <v>251859.91554573993</v>
      </c>
      <c r="AJ158" s="1">
        <f t="shared" si="129"/>
        <v>184196.37985381487</v>
      </c>
      <c r="AK158" s="1">
        <f t="shared" si="130"/>
        <v>43897.360460287222</v>
      </c>
      <c r="AL158" s="16">
        <f t="shared" si="177"/>
        <v>43.503487236390434</v>
      </c>
      <c r="AM158" s="16">
        <f t="shared" si="177"/>
        <v>15.568643309498702</v>
      </c>
      <c r="AN158" s="16">
        <f t="shared" si="177"/>
        <v>2.8334389287623556</v>
      </c>
      <c r="AO158" s="7">
        <f t="shared" si="178"/>
        <v>6.5566772963339161E-3</v>
      </c>
      <c r="AP158" s="7">
        <f t="shared" si="178"/>
        <v>1.0096790324818649E-2</v>
      </c>
      <c r="AQ158" s="7">
        <f t="shared" si="178"/>
        <v>7.30846159486885E-3</v>
      </c>
      <c r="AR158" s="1">
        <f t="shared" si="167"/>
        <v>129205.34074557619</v>
      </c>
      <c r="AS158" s="1">
        <f t="shared" si="168"/>
        <v>100320.31728338258</v>
      </c>
      <c r="AT158" s="1">
        <f t="shared" si="169"/>
        <v>23365.788166634069</v>
      </c>
      <c r="AU158" s="1">
        <f t="shared" si="131"/>
        <v>25841.068149115239</v>
      </c>
      <c r="AV158" s="1">
        <f t="shared" si="132"/>
        <v>20064.063456676518</v>
      </c>
      <c r="AW158" s="1">
        <f t="shared" si="133"/>
        <v>4673.157633326814</v>
      </c>
      <c r="AX158">
        <v>0.05</v>
      </c>
      <c r="AY158">
        <v>0.05</v>
      </c>
      <c r="AZ158">
        <v>0.05</v>
      </c>
      <c r="BA158">
        <f t="shared" si="171"/>
        <v>4.9999999999999996E-2</v>
      </c>
      <c r="BB158">
        <f t="shared" si="172"/>
        <v>2.5000000000000006E-4</v>
      </c>
      <c r="BC158">
        <f t="shared" si="172"/>
        <v>2.5000000000000006E-4</v>
      </c>
      <c r="BD158">
        <f t="shared" si="172"/>
        <v>2.5000000000000006E-4</v>
      </c>
      <c r="BE158">
        <f t="shared" si="173"/>
        <v>32.301335186394056</v>
      </c>
      <c r="BF158">
        <f t="shared" si="173"/>
        <v>25.080079320845652</v>
      </c>
      <c r="BG158">
        <f t="shared" si="173"/>
        <v>5.8414470416585189</v>
      </c>
      <c r="BH158">
        <f t="shared" si="151"/>
        <v>0</v>
      </c>
      <c r="BI158">
        <f t="shared" si="176"/>
        <v>18.637732933699812</v>
      </c>
      <c r="BJ158">
        <f t="shared" si="176"/>
        <v>33.998285102280533</v>
      </c>
      <c r="BK158" s="7">
        <f t="shared" si="174"/>
        <v>3.919385577160206E-3</v>
      </c>
      <c r="BL158" s="7"/>
      <c r="BM158" s="7"/>
      <c r="BN158" s="8">
        <f>MAX(BN$3*climate!$I268+BN$4*climate!$I268^2+BN$5*climate!$I268^6,-99)</f>
        <v>-20.048351106573516</v>
      </c>
      <c r="BO158" s="8">
        <f>MAX(BO$3*climate!$I268+BO$4*climate!$I268^2+BO$5*climate!$I268^6,-99)</f>
        <v>-18.252795869982709</v>
      </c>
      <c r="BP158" s="8">
        <f>MAX(BP$3*climate!$I268+BP$4*climate!$I268^2+BP$5*climate!$I268^6,-99)</f>
        <v>-16.567875117904002</v>
      </c>
      <c r="BQ158" s="8"/>
      <c r="BR158" s="8"/>
      <c r="BS158" s="8"/>
      <c r="BT158" s="8"/>
      <c r="BU158" s="8"/>
      <c r="BV158" s="8"/>
      <c r="BW158" s="8">
        <f>MAX(BW$3*climate!$I268+BW$4*climate!$I268^2+BW$5*climate!$I268^6,-99)</f>
        <v>-81.179459943858973</v>
      </c>
      <c r="BX158" s="8">
        <f>MAX(BX$3*climate!$I268+BX$4*climate!$I268^2+BX$5*climate!$I268^6,-99)</f>
        <v>-80.809949034513863</v>
      </c>
      <c r="BY158" s="8">
        <f>MAX(BY$3*climate!$I268+BY$4*climate!$I268^2+BY$5*climate!$I268^6,-99)</f>
        <v>-80.575773104219039</v>
      </c>
    </row>
    <row r="159" spans="1:77">
      <c r="A159">
        <f t="shared" si="134"/>
        <v>2113</v>
      </c>
      <c r="B159" s="4">
        <f t="shared" si="152"/>
        <v>1285.3253134415647</v>
      </c>
      <c r="C159" s="4">
        <f t="shared" si="153"/>
        <v>3565.8792347120561</v>
      </c>
      <c r="D159" s="4">
        <f t="shared" si="154"/>
        <v>6781.3464330720662</v>
      </c>
      <c r="E159" s="11">
        <f t="shared" si="135"/>
        <v>4.9511383632948394E-5</v>
      </c>
      <c r="F159" s="11">
        <f t="shared" si="136"/>
        <v>9.9259409128532572E-5</v>
      </c>
      <c r="G159" s="11">
        <f t="shared" si="137"/>
        <v>2.1914782853747612E-4</v>
      </c>
      <c r="H159" s="4">
        <f t="shared" si="155"/>
        <v>129328.27995094983</v>
      </c>
      <c r="I159" s="4">
        <f t="shared" si="156"/>
        <v>101035.02147011481</v>
      </c>
      <c r="J159" s="4">
        <f t="shared" si="157"/>
        <v>23482.666120514699</v>
      </c>
      <c r="K159" s="4">
        <f t="shared" si="125"/>
        <v>100619.10288272676</v>
      </c>
      <c r="L159" s="4">
        <f t="shared" si="126"/>
        <v>28333.83152367844</v>
      </c>
      <c r="M159" s="4">
        <f t="shared" si="127"/>
        <v>3462.8323965269901</v>
      </c>
      <c r="N159" s="11">
        <f t="shared" si="138"/>
        <v>9.0194646470953543E-4</v>
      </c>
      <c r="O159" s="11">
        <f t="shared" si="139"/>
        <v>7.0242651202048201E-3</v>
      </c>
      <c r="P159" s="11">
        <f t="shared" si="140"/>
        <v>4.7819018695738347E-3</v>
      </c>
      <c r="Q159" s="4">
        <f t="shared" si="141"/>
        <v>4776.5248661229789</v>
      </c>
      <c r="R159" s="4">
        <f t="shared" si="142"/>
        <v>14738.343776656093</v>
      </c>
      <c r="S159" s="4">
        <f t="shared" si="143"/>
        <v>3953.94950377135</v>
      </c>
      <c r="T159" s="4">
        <f t="shared" si="158"/>
        <v>36.93333637418332</v>
      </c>
      <c r="U159" s="4">
        <f t="shared" si="159"/>
        <v>145.8736145368718</v>
      </c>
      <c r="V159" s="4">
        <f t="shared" si="160"/>
        <v>168.37736752204378</v>
      </c>
      <c r="W159" s="11">
        <f t="shared" si="144"/>
        <v>-1.219247815263802E-2</v>
      </c>
      <c r="X159" s="11">
        <f t="shared" si="145"/>
        <v>-1.3228699347321071E-2</v>
      </c>
      <c r="Y159" s="11">
        <f t="shared" si="146"/>
        <v>-1.2203590333800474E-2</v>
      </c>
      <c r="Z159" s="4">
        <f t="shared" si="170"/>
        <v>8339.9744292582927</v>
      </c>
      <c r="AA159" s="4">
        <f t="shared" si="161"/>
        <v>53611.846438531487</v>
      </c>
      <c r="AB159" s="4">
        <f t="shared" si="162"/>
        <v>6829.2194534934242</v>
      </c>
      <c r="AC159" s="12">
        <f t="shared" si="163"/>
        <v>1.8172489871501185</v>
      </c>
      <c r="AD159" s="12">
        <f t="shared" si="164"/>
        <v>3.8052923524675748</v>
      </c>
      <c r="AE159" s="12">
        <f t="shared" si="165"/>
        <v>1.8048900734333755</v>
      </c>
      <c r="AF159" s="11">
        <f t="shared" si="147"/>
        <v>-2.9039671966837322E-3</v>
      </c>
      <c r="AG159" s="11">
        <f t="shared" si="148"/>
        <v>2.0567434751257441E-3</v>
      </c>
      <c r="AH159" s="11">
        <f t="shared" si="149"/>
        <v>8.257041531207765E-4</v>
      </c>
      <c r="AI159" s="1">
        <f t="shared" si="128"/>
        <v>252514.99214028119</v>
      </c>
      <c r="AJ159" s="1">
        <f t="shared" si="129"/>
        <v>185840.80532510992</v>
      </c>
      <c r="AK159" s="1">
        <f t="shared" si="130"/>
        <v>44180.782047585315</v>
      </c>
      <c r="AL159" s="16">
        <f t="shared" si="177"/>
        <v>43.785873180193882</v>
      </c>
      <c r="AM159" s="16">
        <f t="shared" si="177"/>
        <v>15.72426470336522</v>
      </c>
      <c r="AN159" s="16">
        <f t="shared" si="177"/>
        <v>2.8539399275586992</v>
      </c>
      <c r="AO159" s="7">
        <f t="shared" si="178"/>
        <v>6.4911105233705765E-3</v>
      </c>
      <c r="AP159" s="7">
        <f t="shared" si="178"/>
        <v>9.9958224215704623E-3</v>
      </c>
      <c r="AQ159" s="7">
        <f t="shared" si="178"/>
        <v>7.235376978920161E-3</v>
      </c>
      <c r="AR159" s="1">
        <f t="shared" si="167"/>
        <v>129328.27995094983</v>
      </c>
      <c r="AS159" s="1">
        <f t="shared" si="168"/>
        <v>101035.02147011481</v>
      </c>
      <c r="AT159" s="1">
        <f t="shared" si="169"/>
        <v>23482.666120514699</v>
      </c>
      <c r="AU159" s="1">
        <f t="shared" si="131"/>
        <v>25865.655990189967</v>
      </c>
      <c r="AV159" s="1">
        <f t="shared" si="132"/>
        <v>20207.004294022961</v>
      </c>
      <c r="AW159" s="1">
        <f t="shared" si="133"/>
        <v>4696.53322410294</v>
      </c>
      <c r="AX159">
        <v>0.05</v>
      </c>
      <c r="AY159">
        <v>0.05</v>
      </c>
      <c r="AZ159">
        <v>0.05</v>
      </c>
      <c r="BA159">
        <f t="shared" si="171"/>
        <v>0.05</v>
      </c>
      <c r="BB159">
        <f t="shared" si="172"/>
        <v>2.5000000000000006E-4</v>
      </c>
      <c r="BC159">
        <f t="shared" si="172"/>
        <v>2.5000000000000006E-4</v>
      </c>
      <c r="BD159">
        <f t="shared" si="172"/>
        <v>2.5000000000000006E-4</v>
      </c>
      <c r="BE159">
        <f t="shared" si="173"/>
        <v>32.332069987737462</v>
      </c>
      <c r="BF159">
        <f t="shared" si="173"/>
        <v>25.258755367528707</v>
      </c>
      <c r="BG159">
        <f t="shared" si="173"/>
        <v>5.870666530128676</v>
      </c>
      <c r="BH159">
        <f t="shared" si="151"/>
        <v>0</v>
      </c>
      <c r="BI159">
        <f t="shared" si="176"/>
        <v>18.845652254480033</v>
      </c>
      <c r="BJ159">
        <f t="shared" si="176"/>
        <v>34.385578440450267</v>
      </c>
      <c r="BK159" s="7">
        <f t="shared" si="174"/>
        <v>3.7744311258685048E-3</v>
      </c>
      <c r="BL159" s="7"/>
      <c r="BM159" s="7"/>
      <c r="BN159" s="8">
        <f>MAX(BN$3*climate!$I269+BN$4*climate!$I269^2+BN$5*climate!$I269^6,-99)</f>
        <v>-20.536090228962038</v>
      </c>
      <c r="BO159" s="8">
        <f>MAX(BO$3*climate!$I269+BO$4*climate!$I269^2+BO$5*climate!$I269^6,-99)</f>
        <v>-18.638237208924576</v>
      </c>
      <c r="BP159" s="8">
        <f>MAX(BP$3*climate!$I269+BP$4*climate!$I269^2+BP$5*climate!$I269^6,-99)</f>
        <v>-16.87541942127109</v>
      </c>
      <c r="BQ159" s="8"/>
      <c r="BR159" s="8"/>
      <c r="BS159" s="8"/>
      <c r="BT159" s="8"/>
      <c r="BU159" s="8"/>
      <c r="BV159" s="8"/>
      <c r="BW159" s="8">
        <f>MAX(BW$3*climate!$I269+BW$4*climate!$I269^2+BW$5*climate!$I269^6,-99)</f>
        <v>-85.136773692462555</v>
      </c>
      <c r="BX159" s="8">
        <f>MAX(BX$3*climate!$I269+BX$4*climate!$I269^2+BX$5*climate!$I269^6,-99)</f>
        <v>-84.569908817369267</v>
      </c>
      <c r="BY159" s="8">
        <f>MAX(BY$3*climate!$I269+BY$4*climate!$I269^2+BY$5*climate!$I269^6,-99)</f>
        <v>-84.210412373891401</v>
      </c>
    </row>
    <row r="160" spans="1:77">
      <c r="A160">
        <f t="shared" si="134"/>
        <v>2114</v>
      </c>
      <c r="B160" s="4">
        <f t="shared" si="152"/>
        <v>1285.3857697645174</v>
      </c>
      <c r="C160" s="4">
        <f t="shared" si="153"/>
        <v>3566.2154844246243</v>
      </c>
      <c r="D160" s="4">
        <f t="shared" si="154"/>
        <v>6782.7582445501657</v>
      </c>
      <c r="E160" s="11">
        <f t="shared" si="135"/>
        <v>4.703581445130097E-5</v>
      </c>
      <c r="F160" s="11">
        <f t="shared" si="136"/>
        <v>9.4296438672105944E-5</v>
      </c>
      <c r="G160" s="11">
        <f t="shared" si="137"/>
        <v>2.081904371106023E-4</v>
      </c>
      <c r="H160" s="4">
        <f t="shared" si="155"/>
        <v>129432.82965713092</v>
      </c>
      <c r="I160" s="4">
        <f t="shared" si="156"/>
        <v>101738.03346814583</v>
      </c>
      <c r="J160" s="4">
        <f t="shared" si="157"/>
        <v>23597.22336900825</v>
      </c>
      <c r="K160" s="4">
        <f t="shared" si="125"/>
        <v>100695.70762467908</v>
      </c>
      <c r="L160" s="4">
        <f t="shared" si="126"/>
        <v>28528.291100884031</v>
      </c>
      <c r="M160" s="4">
        <f t="shared" si="127"/>
        <v>3479.0010963413342</v>
      </c>
      <c r="N160" s="11">
        <f t="shared" si="138"/>
        <v>7.6133397891253729E-4</v>
      </c>
      <c r="O160" s="11">
        <f t="shared" si="139"/>
        <v>6.8631585192804323E-3</v>
      </c>
      <c r="P160" s="11">
        <f t="shared" si="140"/>
        <v>4.6692123564975319E-3</v>
      </c>
      <c r="Q160" s="4">
        <f t="shared" si="141"/>
        <v>4722.1014808505943</v>
      </c>
      <c r="R160" s="4">
        <f t="shared" si="142"/>
        <v>14644.568944132847</v>
      </c>
      <c r="S160" s="4">
        <f t="shared" si="143"/>
        <v>3924.7505785605317</v>
      </c>
      <c r="T160" s="4">
        <f t="shared" si="158"/>
        <v>36.48302747733706</v>
      </c>
      <c r="U160" s="4">
        <f t="shared" si="159"/>
        <v>143.94389634745653</v>
      </c>
      <c r="V160" s="4">
        <f t="shared" si="160"/>
        <v>166.32255910732101</v>
      </c>
      <c r="W160" s="11">
        <f t="shared" si="144"/>
        <v>-1.219247815263802E-2</v>
      </c>
      <c r="X160" s="11">
        <f t="shared" si="145"/>
        <v>-1.3228699347321071E-2</v>
      </c>
      <c r="Y160" s="11">
        <f t="shared" si="146"/>
        <v>-1.2203590333800474E-2</v>
      </c>
      <c r="Z160" s="4">
        <f t="shared" si="170"/>
        <v>8222.1817404375306</v>
      </c>
      <c r="AA160" s="4">
        <f t="shared" si="161"/>
        <v>53389.103826520666</v>
      </c>
      <c r="AB160" s="4">
        <f t="shared" si="162"/>
        <v>6785.2199617447877</v>
      </c>
      <c r="AC160" s="12">
        <f t="shared" si="163"/>
        <v>1.8119717557032278</v>
      </c>
      <c r="AD160" s="12">
        <f t="shared" si="164"/>
        <v>3.8131188626844583</v>
      </c>
      <c r="AE160" s="12">
        <f t="shared" si="165"/>
        <v>1.806380378662936</v>
      </c>
      <c r="AF160" s="11">
        <f t="shared" si="147"/>
        <v>-2.9039671966837322E-3</v>
      </c>
      <c r="AG160" s="11">
        <f t="shared" si="148"/>
        <v>2.0567434751257441E-3</v>
      </c>
      <c r="AH160" s="11">
        <f t="shared" si="149"/>
        <v>8.257041531207765E-4</v>
      </c>
      <c r="AI160" s="1">
        <f t="shared" si="128"/>
        <v>253129.14891644302</v>
      </c>
      <c r="AJ160" s="1">
        <f t="shared" si="129"/>
        <v>187463.7290866219</v>
      </c>
      <c r="AK160" s="1">
        <f t="shared" si="130"/>
        <v>44459.237066929723</v>
      </c>
      <c r="AL160" s="16">
        <f t="shared" si="177"/>
        <v>44.067249932947064</v>
      </c>
      <c r="AM160" s="16">
        <f t="shared" si="177"/>
        <v>15.879869891472982</v>
      </c>
      <c r="AN160" s="16">
        <f t="shared" si="177"/>
        <v>2.8743827654972676</v>
      </c>
      <c r="AO160" s="7">
        <f t="shared" si="178"/>
        <v>6.4261994181368711E-3</v>
      </c>
      <c r="AP160" s="7">
        <f t="shared" si="178"/>
        <v>9.8958641973547583E-3</v>
      </c>
      <c r="AQ160" s="7">
        <f t="shared" si="178"/>
        <v>7.1630232091309592E-3</v>
      </c>
      <c r="AR160" s="1">
        <f t="shared" si="167"/>
        <v>129432.82965713092</v>
      </c>
      <c r="AS160" s="1">
        <f t="shared" si="168"/>
        <v>101738.03346814583</v>
      </c>
      <c r="AT160" s="1">
        <f t="shared" si="169"/>
        <v>23597.22336900825</v>
      </c>
      <c r="AU160" s="1">
        <f t="shared" si="131"/>
        <v>25886.565931426187</v>
      </c>
      <c r="AV160" s="1">
        <f t="shared" si="132"/>
        <v>20347.606693629168</v>
      </c>
      <c r="AW160" s="1">
        <f t="shared" si="133"/>
        <v>4719.4446738016504</v>
      </c>
      <c r="AX160">
        <v>0.05</v>
      </c>
      <c r="AY160">
        <v>0.05</v>
      </c>
      <c r="AZ160">
        <v>0.05</v>
      </c>
      <c r="BA160">
        <f t="shared" si="171"/>
        <v>0.05</v>
      </c>
      <c r="BB160">
        <f t="shared" si="172"/>
        <v>2.5000000000000006E-4</v>
      </c>
      <c r="BC160">
        <f t="shared" si="172"/>
        <v>2.5000000000000006E-4</v>
      </c>
      <c r="BD160">
        <f t="shared" si="172"/>
        <v>2.5000000000000006E-4</v>
      </c>
      <c r="BE160">
        <f t="shared" si="173"/>
        <v>32.358207414282738</v>
      </c>
      <c r="BF160">
        <f t="shared" si="173"/>
        <v>25.434508367036464</v>
      </c>
      <c r="BG160">
        <f t="shared" si="173"/>
        <v>5.8993058422520637</v>
      </c>
      <c r="BH160">
        <f t="shared" si="151"/>
        <v>0</v>
      </c>
      <c r="BI160">
        <f t="shared" si="176"/>
        <v>19.055954525613931</v>
      </c>
      <c r="BJ160">
        <f t="shared" si="176"/>
        <v>34.777388945457766</v>
      </c>
      <c r="BK160" s="7">
        <f t="shared" si="174"/>
        <v>3.6325924797468989E-3</v>
      </c>
      <c r="BL160" s="7"/>
      <c r="BM160" s="7"/>
      <c r="BN160" s="8">
        <f>MAX(BN$3*climate!$I270+BN$4*climate!$I270^2+BN$5*climate!$I270^6,-99)</f>
        <v>-21.02409563720229</v>
      </c>
      <c r="BO160" s="8">
        <f>MAX(BO$3*climate!$I270+BO$4*climate!$I270^2+BO$5*climate!$I270^6,-99)</f>
        <v>-19.023637538224659</v>
      </c>
      <c r="BP160" s="8">
        <f>MAX(BP$3*climate!$I270+BP$4*climate!$I270^2+BP$5*climate!$I270^6,-99)</f>
        <v>-17.182721868517731</v>
      </c>
      <c r="BQ160" s="8"/>
      <c r="BR160" s="8"/>
      <c r="BS160" s="8"/>
      <c r="BT160" s="8"/>
      <c r="BU160" s="8"/>
      <c r="BV160" s="8"/>
      <c r="BW160" s="8">
        <f>MAX(BW$3*climate!$I270+BW$4*climate!$I270^2+BW$5*climate!$I270^6,-99)</f>
        <v>-89.205433737039755</v>
      </c>
      <c r="BX160" s="8">
        <f>MAX(BX$3*climate!$I270+BX$4*climate!$I270^2+BX$5*climate!$I270^6,-99)</f>
        <v>-88.433316332968317</v>
      </c>
      <c r="BY160" s="8">
        <f>MAX(BY$3*climate!$I270+BY$4*climate!$I270^2+BY$5*climate!$I270^6,-99)</f>
        <v>-87.943483462435069</v>
      </c>
    </row>
    <row r="161" spans="1:77">
      <c r="A161">
        <f t="shared" si="134"/>
        <v>2115</v>
      </c>
      <c r="B161" s="4">
        <f t="shared" si="152"/>
        <v>1285.443205972754</v>
      </c>
      <c r="C161" s="4">
        <f t="shared" si="153"/>
        <v>3566.5349517733571</v>
      </c>
      <c r="D161" s="4">
        <f t="shared" si="154"/>
        <v>6784.0997446837273</v>
      </c>
      <c r="E161" s="11">
        <f t="shared" si="135"/>
        <v>4.4684023728735917E-5</v>
      </c>
      <c r="F161" s="11">
        <f t="shared" si="136"/>
        <v>8.9581616738500637E-5</v>
      </c>
      <c r="G161" s="11">
        <f t="shared" si="137"/>
        <v>1.9778091525507216E-4</v>
      </c>
      <c r="H161" s="4">
        <f t="shared" si="155"/>
        <v>129519.34128234259</v>
      </c>
      <c r="I161" s="4">
        <f t="shared" si="156"/>
        <v>102429.37816729858</v>
      </c>
      <c r="J161" s="4">
        <f t="shared" si="157"/>
        <v>23709.491094125711</v>
      </c>
      <c r="K161" s="4">
        <f t="shared" si="125"/>
        <v>100758.50934567688</v>
      </c>
      <c r="L161" s="4">
        <f t="shared" si="126"/>
        <v>28719.577840213933</v>
      </c>
      <c r="M161" s="4">
        <f t="shared" si="127"/>
        <v>3494.8618072287854</v>
      </c>
      <c r="N161" s="11">
        <f t="shared" si="138"/>
        <v>6.2367823295783609E-4</v>
      </c>
      <c r="O161" s="11">
        <f t="shared" si="139"/>
        <v>6.705159403115335E-3</v>
      </c>
      <c r="P161" s="11">
        <f t="shared" si="140"/>
        <v>4.5589841590252256E-3</v>
      </c>
      <c r="Q161" s="4">
        <f t="shared" si="141"/>
        <v>4667.645085737794</v>
      </c>
      <c r="R161" s="4">
        <f t="shared" si="142"/>
        <v>14549.038742187528</v>
      </c>
      <c r="S161" s="4">
        <f t="shared" si="143"/>
        <v>3895.2993122478306</v>
      </c>
      <c r="T161" s="4">
        <f t="shared" si="158"/>
        <v>36.038208961877537</v>
      </c>
      <c r="U161" s="4">
        <f t="shared" si="159"/>
        <v>142.03970581979408</v>
      </c>
      <c r="V161" s="4">
        <f t="shared" si="160"/>
        <v>164.29282673270595</v>
      </c>
      <c r="W161" s="11">
        <f t="shared" si="144"/>
        <v>-1.219247815263802E-2</v>
      </c>
      <c r="X161" s="11">
        <f t="shared" si="145"/>
        <v>-1.3228699347321071E-2</v>
      </c>
      <c r="Y161" s="11">
        <f t="shared" si="146"/>
        <v>-1.2203590333800474E-2</v>
      </c>
      <c r="Z161" s="4">
        <f t="shared" si="170"/>
        <v>8104.8938914915188</v>
      </c>
      <c r="AA161" s="4">
        <f t="shared" si="161"/>
        <v>53158.51699662576</v>
      </c>
      <c r="AB161" s="4">
        <f t="shared" si="162"/>
        <v>6740.6740250674866</v>
      </c>
      <c r="AC161" s="12">
        <f t="shared" si="163"/>
        <v>1.8067098491633482</v>
      </c>
      <c r="AD161" s="12">
        <f t="shared" si="164"/>
        <v>3.8209614700251633</v>
      </c>
      <c r="AE161" s="12">
        <f t="shared" si="165"/>
        <v>1.8078719144437139</v>
      </c>
      <c r="AF161" s="11">
        <f t="shared" si="147"/>
        <v>-2.9039671966837322E-3</v>
      </c>
      <c r="AG161" s="11">
        <f t="shared" si="148"/>
        <v>2.0567434751257441E-3</v>
      </c>
      <c r="AH161" s="11">
        <f t="shared" si="149"/>
        <v>8.257041531207765E-4</v>
      </c>
      <c r="AI161" s="1">
        <f t="shared" si="128"/>
        <v>253702.79995622492</v>
      </c>
      <c r="AJ161" s="1">
        <f t="shared" si="129"/>
        <v>189064.96287158888</v>
      </c>
      <c r="AK161" s="1">
        <f t="shared" si="130"/>
        <v>44732.758034038401</v>
      </c>
      <c r="AL161" s="16">
        <f t="shared" si="177"/>
        <v>44.347603019466277</v>
      </c>
      <c r="AM161" s="16">
        <f t="shared" si="177"/>
        <v>16.035443477031485</v>
      </c>
      <c r="AN161" s="16">
        <f t="shared" si="177"/>
        <v>2.8947661432538392</v>
      </c>
      <c r="AO161" s="7">
        <f t="shared" si="178"/>
        <v>6.3619374239555024E-3</v>
      </c>
      <c r="AP161" s="7">
        <f t="shared" si="178"/>
        <v>9.7969055553812114E-3</v>
      </c>
      <c r="AQ161" s="7">
        <f t="shared" si="178"/>
        <v>7.0913929770396499E-3</v>
      </c>
      <c r="AR161" s="1">
        <f t="shared" si="167"/>
        <v>129519.34128234259</v>
      </c>
      <c r="AS161" s="1">
        <f t="shared" si="168"/>
        <v>102429.37816729858</v>
      </c>
      <c r="AT161" s="1">
        <f t="shared" si="169"/>
        <v>23709.491094125711</v>
      </c>
      <c r="AU161" s="1">
        <f t="shared" si="131"/>
        <v>25903.868256468519</v>
      </c>
      <c r="AV161" s="1">
        <f t="shared" si="132"/>
        <v>20485.875633459716</v>
      </c>
      <c r="AW161" s="1">
        <f t="shared" si="133"/>
        <v>4741.8982188251421</v>
      </c>
      <c r="AX161">
        <v>0.05</v>
      </c>
      <c r="AY161">
        <v>0.05</v>
      </c>
      <c r="AZ161">
        <v>0.05</v>
      </c>
      <c r="BA161">
        <f t="shared" si="171"/>
        <v>5.000000000000001E-2</v>
      </c>
      <c r="BB161">
        <f t="shared" si="172"/>
        <v>2.5000000000000006E-4</v>
      </c>
      <c r="BC161">
        <f t="shared" si="172"/>
        <v>2.5000000000000006E-4</v>
      </c>
      <c r="BD161">
        <f t="shared" si="172"/>
        <v>2.5000000000000006E-4</v>
      </c>
      <c r="BE161">
        <f t="shared" si="173"/>
        <v>32.379835320585656</v>
      </c>
      <c r="BF161">
        <f t="shared" si="173"/>
        <v>25.607344541824652</v>
      </c>
      <c r="BG161">
        <f t="shared" si="173"/>
        <v>5.9273727735314292</v>
      </c>
      <c r="BH161">
        <f t="shared" si="151"/>
        <v>0</v>
      </c>
      <c r="BI161">
        <f t="shared" si="176"/>
        <v>19.268667365908701</v>
      </c>
      <c r="BJ161">
        <f t="shared" si="176"/>
        <v>35.173768982083864</v>
      </c>
      <c r="BK161" s="7">
        <f t="shared" si="174"/>
        <v>3.4938600895049188E-3</v>
      </c>
      <c r="BL161" s="7"/>
      <c r="BM161" s="7"/>
      <c r="BN161" s="8">
        <f>MAX(BN$3*climate!$I271+BN$4*climate!$I271^2+BN$5*climate!$I271^6,-99)</f>
        <v>-21.512187399315966</v>
      </c>
      <c r="BO161" s="8">
        <f>MAX(BO$3*climate!$I271+BO$4*climate!$I271^2+BO$5*climate!$I271^6,-99)</f>
        <v>-19.408861883729696</v>
      </c>
      <c r="BP161" s="8">
        <f>MAX(BP$3*climate!$I271+BP$4*climate!$I271^2+BP$5*climate!$I271^6,-99)</f>
        <v>-17.489680767897688</v>
      </c>
      <c r="BQ161" s="8"/>
      <c r="BR161" s="8"/>
      <c r="BS161" s="8"/>
      <c r="BT161" s="8"/>
      <c r="BU161" s="8"/>
      <c r="BV161" s="8"/>
      <c r="BW161" s="8">
        <f>MAX(BW$3*climate!$I271+BW$4*climate!$I271^2+BW$5*climate!$I271^6,-99)</f>
        <v>-93.385115305920692</v>
      </c>
      <c r="BX161" s="8">
        <f>MAX(BX$3*climate!$I271+BX$4*climate!$I271^2+BX$5*climate!$I271^6,-99)</f>
        <v>-92.399847155449081</v>
      </c>
      <c r="BY161" s="8">
        <f>MAX(BY$3*climate!$I271+BY$4*climate!$I271^2+BY$5*climate!$I271^6,-99)</f>
        <v>-91.774662161574525</v>
      </c>
    </row>
    <row r="162" spans="1:77">
      <c r="A162">
        <f t="shared" si="134"/>
        <v>2116</v>
      </c>
      <c r="B162" s="4">
        <f t="shared" si="152"/>
        <v>1285.4977728087356</v>
      </c>
      <c r="C162" s="4">
        <f t="shared" si="153"/>
        <v>3566.838472942135</v>
      </c>
      <c r="D162" s="4">
        <f t="shared" si="154"/>
        <v>6785.3744218675793</v>
      </c>
      <c r="E162" s="11">
        <f t="shared" si="135"/>
        <v>4.2449822542299117E-5</v>
      </c>
      <c r="F162" s="11">
        <f t="shared" si="136"/>
        <v>8.5102535901575597E-5</v>
      </c>
      <c r="G162" s="11">
        <f t="shared" si="137"/>
        <v>1.8789186949231854E-4</v>
      </c>
      <c r="H162" s="4">
        <f t="shared" si="155"/>
        <v>129588.17533822544</v>
      </c>
      <c r="I162" s="4">
        <f t="shared" si="156"/>
        <v>103109.09115428034</v>
      </c>
      <c r="J162" s="4">
        <f t="shared" si="157"/>
        <v>23819.501475379049</v>
      </c>
      <c r="K162" s="4">
        <f t="shared" si="125"/>
        <v>100807.7789626061</v>
      </c>
      <c r="L162" s="4">
        <f t="shared" si="126"/>
        <v>28907.698494468124</v>
      </c>
      <c r="M162" s="4">
        <f t="shared" si="127"/>
        <v>3510.4181426767991</v>
      </c>
      <c r="N162" s="11">
        <f t="shared" si="138"/>
        <v>4.8898715601475296E-4</v>
      </c>
      <c r="O162" s="11">
        <f t="shared" si="139"/>
        <v>6.55025833947942E-3</v>
      </c>
      <c r="P162" s="11">
        <f t="shared" si="140"/>
        <v>4.4512018803823938E-3</v>
      </c>
      <c r="Q162" s="4">
        <f t="shared" si="141"/>
        <v>4613.1853357500913</v>
      </c>
      <c r="R162" s="4">
        <f t="shared" si="142"/>
        <v>14451.842934501714</v>
      </c>
      <c r="S162" s="4">
        <f t="shared" si="143"/>
        <v>3865.6160250469093</v>
      </c>
      <c r="T162" s="4">
        <f t="shared" si="158"/>
        <v>35.598813886449641</v>
      </c>
      <c r="U162" s="4">
        <f t="shared" si="159"/>
        <v>140.1607052561221</v>
      </c>
      <c r="V162" s="4">
        <f t="shared" si="160"/>
        <v>162.28786438047794</v>
      </c>
      <c r="W162" s="11">
        <f t="shared" si="144"/>
        <v>-1.219247815263802E-2</v>
      </c>
      <c r="X162" s="11">
        <f t="shared" si="145"/>
        <v>-1.3228699347321071E-2</v>
      </c>
      <c r="Y162" s="11">
        <f t="shared" si="146"/>
        <v>-1.2203590333800474E-2</v>
      </c>
      <c r="Z162" s="4">
        <f t="shared" si="170"/>
        <v>7988.1614120963823</v>
      </c>
      <c r="AA162" s="4">
        <f t="shared" si="161"/>
        <v>52920.370860344039</v>
      </c>
      <c r="AB162" s="4">
        <f t="shared" si="162"/>
        <v>6695.6161505595855</v>
      </c>
      <c r="AC162" s="12">
        <f t="shared" si="163"/>
        <v>1.8014632230274523</v>
      </c>
      <c r="AD162" s="12">
        <f t="shared" si="164"/>
        <v>3.8288202075973445</v>
      </c>
      <c r="AE162" s="12">
        <f t="shared" si="165"/>
        <v>1.8093646817917806</v>
      </c>
      <c r="AF162" s="11">
        <f t="shared" si="147"/>
        <v>-2.9039671966837322E-3</v>
      </c>
      <c r="AG162" s="11">
        <f t="shared" si="148"/>
        <v>2.0567434751257441E-3</v>
      </c>
      <c r="AH162" s="11">
        <f t="shared" si="149"/>
        <v>8.257041531207765E-4</v>
      </c>
      <c r="AI162" s="1">
        <f t="shared" si="128"/>
        <v>254236.38821707095</v>
      </c>
      <c r="AJ162" s="1">
        <f t="shared" si="129"/>
        <v>190644.3422178897</v>
      </c>
      <c r="AK162" s="1">
        <f t="shared" si="130"/>
        <v>45001.380449459699</v>
      </c>
      <c r="AL162" s="16">
        <f t="shared" si="177"/>
        <v>44.626918328025425</v>
      </c>
      <c r="AM162" s="16">
        <f t="shared" si="177"/>
        <v>16.190970225061786</v>
      </c>
      <c r="AN162" s="16">
        <f t="shared" si="177"/>
        <v>2.9150887883092969</v>
      </c>
      <c r="AO162" s="7">
        <f t="shared" si="178"/>
        <v>6.2983180497159473E-3</v>
      </c>
      <c r="AP162" s="7">
        <f t="shared" si="178"/>
        <v>9.6989364998274E-3</v>
      </c>
      <c r="AQ162" s="7">
        <f t="shared" si="178"/>
        <v>7.0204790472692532E-3</v>
      </c>
      <c r="AR162" s="1">
        <f t="shared" si="167"/>
        <v>129588.17533822544</v>
      </c>
      <c r="AS162" s="1">
        <f t="shared" si="168"/>
        <v>103109.09115428034</v>
      </c>
      <c r="AT162" s="1">
        <f t="shared" si="169"/>
        <v>23819.501475379049</v>
      </c>
      <c r="AU162" s="1">
        <f t="shared" si="131"/>
        <v>25917.635067645089</v>
      </c>
      <c r="AV162" s="1">
        <f t="shared" si="132"/>
        <v>20621.818230856068</v>
      </c>
      <c r="AW162" s="1">
        <f t="shared" si="133"/>
        <v>4763.9002950758104</v>
      </c>
      <c r="AX162">
        <v>0.05</v>
      </c>
      <c r="AY162">
        <v>0.05</v>
      </c>
      <c r="AZ162">
        <v>0.05</v>
      </c>
      <c r="BA162">
        <f t="shared" si="171"/>
        <v>0.05</v>
      </c>
      <c r="BB162">
        <f t="shared" si="172"/>
        <v>2.5000000000000006E-4</v>
      </c>
      <c r="BC162">
        <f t="shared" si="172"/>
        <v>2.5000000000000006E-4</v>
      </c>
      <c r="BD162">
        <f t="shared" si="172"/>
        <v>2.5000000000000006E-4</v>
      </c>
      <c r="BE162">
        <f t="shared" si="173"/>
        <v>32.397043834556371</v>
      </c>
      <c r="BF162">
        <f t="shared" si="173"/>
        <v>25.777272788570091</v>
      </c>
      <c r="BG162">
        <f t="shared" si="173"/>
        <v>5.954875368844764</v>
      </c>
      <c r="BH162">
        <f t="shared" si="151"/>
        <v>0</v>
      </c>
      <c r="BI162">
        <f t="shared" si="176"/>
        <v>19.483818703081937</v>
      </c>
      <c r="BJ162">
        <f t="shared" si="176"/>
        <v>35.574771521793913</v>
      </c>
      <c r="BK162" s="7">
        <f t="shared" si="174"/>
        <v>3.3582235528122339E-3</v>
      </c>
      <c r="BL162" s="7"/>
      <c r="BM162" s="7"/>
      <c r="BN162" s="8">
        <f>MAX(BN$3*climate!$I272+BN$4*climate!$I272^2+BN$5*climate!$I272^6,-99)</f>
        <v>-22.000188405542872</v>
      </c>
      <c r="BO162" s="8">
        <f>MAX(BO$3*climate!$I272+BO$4*climate!$I272^2+BO$5*climate!$I272^6,-99)</f>
        <v>-19.793777508808493</v>
      </c>
      <c r="BP162" s="8">
        <f>MAX(BP$3*climate!$I272+BP$4*climate!$I272^2+BP$5*climate!$I272^6,-99)</f>
        <v>-17.796196219002798</v>
      </c>
      <c r="BQ162" s="8"/>
      <c r="BR162" s="8"/>
      <c r="BS162" s="8"/>
      <c r="BT162" s="8"/>
      <c r="BU162" s="8"/>
      <c r="BV162" s="8"/>
      <c r="BW162" s="8">
        <f>MAX(BW$3*climate!$I272+BW$4*climate!$I272^2+BW$5*climate!$I272^6,-99)</f>
        <v>-97.675354584071101</v>
      </c>
      <c r="BX162" s="8">
        <f>MAX(BX$3*climate!$I272+BX$4*climate!$I272^2+BX$5*climate!$I272^6,-99)</f>
        <v>-96.469047911351296</v>
      </c>
      <c r="BY162" s="8">
        <f>MAX(BY$3*climate!$I272+BY$4*climate!$I272^2+BY$5*climate!$I272^6,-99)</f>
        <v>-95.703501726684934</v>
      </c>
    </row>
    <row r="163" spans="1:77">
      <c r="A163">
        <f t="shared" si="134"/>
        <v>2117</v>
      </c>
      <c r="B163" s="4">
        <f t="shared" si="152"/>
        <v>1285.549613503453</v>
      </c>
      <c r="C163" s="4">
        <f t="shared" si="153"/>
        <v>3567.126842591374</v>
      </c>
      <c r="D163" s="4">
        <f t="shared" si="154"/>
        <v>6786.5855927186431</v>
      </c>
      <c r="E163" s="11">
        <f t="shared" si="135"/>
        <v>4.0327331415184157E-5</v>
      </c>
      <c r="F163" s="11">
        <f t="shared" si="136"/>
        <v>8.0847409106496815E-5</v>
      </c>
      <c r="G163" s="11">
        <f t="shared" si="137"/>
        <v>1.784972760177026E-4</v>
      </c>
      <c r="H163" s="4">
        <f t="shared" si="155"/>
        <v>129639.70077411232</v>
      </c>
      <c r="I163" s="4">
        <f t="shared" si="156"/>
        <v>103777.21841600673</v>
      </c>
      <c r="J163" s="4">
        <f t="shared" si="157"/>
        <v>23927.287631679148</v>
      </c>
      <c r="K163" s="4">
        <f t="shared" si="125"/>
        <v>100843.79429029646</v>
      </c>
      <c r="L163" s="4">
        <f t="shared" si="126"/>
        <v>29092.662805513461</v>
      </c>
      <c r="M163" s="4">
        <f t="shared" si="127"/>
        <v>3525.6738907633962</v>
      </c>
      <c r="N163" s="11">
        <f t="shared" si="138"/>
        <v>3.572673464387055E-4</v>
      </c>
      <c r="O163" s="11">
        <f t="shared" si="139"/>
        <v>6.3984447285116985E-3</v>
      </c>
      <c r="P163" s="11">
        <f t="shared" si="140"/>
        <v>4.3458492597021614E-3</v>
      </c>
      <c r="Q163" s="4">
        <f t="shared" si="141"/>
        <v>4558.7510547476386</v>
      </c>
      <c r="R163" s="4">
        <f t="shared" si="142"/>
        <v>14353.070233470815</v>
      </c>
      <c r="S163" s="4">
        <f t="shared" si="143"/>
        <v>3835.720545903273</v>
      </c>
      <c r="T163" s="4">
        <f t="shared" si="158"/>
        <v>35.164776125879278</v>
      </c>
      <c r="U163" s="4">
        <f t="shared" si="159"/>
        <v>138.30656142598036</v>
      </c>
      <c r="V163" s="4">
        <f t="shared" si="160"/>
        <v>160.30736976743123</v>
      </c>
      <c r="W163" s="11">
        <f t="shared" si="144"/>
        <v>-1.219247815263802E-2</v>
      </c>
      <c r="X163" s="11">
        <f t="shared" si="145"/>
        <v>-1.3228699347321071E-2</v>
      </c>
      <c r="Y163" s="11">
        <f t="shared" si="146"/>
        <v>-1.2203590333800474E-2</v>
      </c>
      <c r="Z163" s="4">
        <f t="shared" si="170"/>
        <v>7872.0328336800112</v>
      </c>
      <c r="AA163" s="4">
        <f t="shared" si="161"/>
        <v>52674.949341886073</v>
      </c>
      <c r="AB163" s="4">
        <f t="shared" si="162"/>
        <v>6650.0801222094033</v>
      </c>
      <c r="AC163" s="12">
        <f t="shared" si="163"/>
        <v>1.7962318329217484</v>
      </c>
      <c r="AD163" s="12">
        <f t="shared" si="164"/>
        <v>3.83669510857675</v>
      </c>
      <c r="AE163" s="12">
        <f t="shared" si="165"/>
        <v>1.8108586817240462</v>
      </c>
      <c r="AF163" s="11">
        <f t="shared" si="147"/>
        <v>-2.9039671966837322E-3</v>
      </c>
      <c r="AG163" s="11">
        <f t="shared" si="148"/>
        <v>2.0567434751257441E-3</v>
      </c>
      <c r="AH163" s="11">
        <f t="shared" si="149"/>
        <v>8.257041531207765E-4</v>
      </c>
      <c r="AI163" s="1">
        <f t="shared" si="128"/>
        <v>254730.38446300896</v>
      </c>
      <c r="AJ163" s="1">
        <f t="shared" si="129"/>
        <v>192201.72622695679</v>
      </c>
      <c r="AK163" s="1">
        <f t="shared" si="130"/>
        <v>45265.142699589538</v>
      </c>
      <c r="AL163" s="16">
        <f t="shared" ref="AL163:AN178" si="179">AL162*(1+AO163)</f>
        <v>44.905182107981943</v>
      </c>
      <c r="AM163" s="16">
        <f t="shared" si="179"/>
        <v>16.346435065224423</v>
      </c>
      <c r="AN163" s="16">
        <f t="shared" si="179"/>
        <v>2.9353494548709596</v>
      </c>
      <c r="AO163" s="7">
        <f t="shared" si="178"/>
        <v>6.2353348692187876E-3</v>
      </c>
      <c r="AP163" s="7">
        <f t="shared" si="178"/>
        <v>9.6019471348291266E-3</v>
      </c>
      <c r="AQ163" s="7">
        <f t="shared" si="178"/>
        <v>6.9502742567965608E-3</v>
      </c>
      <c r="AR163" s="1">
        <f t="shared" si="167"/>
        <v>129639.70077411232</v>
      </c>
      <c r="AS163" s="1">
        <f t="shared" si="168"/>
        <v>103777.21841600673</v>
      </c>
      <c r="AT163" s="1">
        <f t="shared" si="169"/>
        <v>23927.287631679148</v>
      </c>
      <c r="AU163" s="1">
        <f t="shared" si="131"/>
        <v>25927.940154822467</v>
      </c>
      <c r="AV163" s="1">
        <f t="shared" si="132"/>
        <v>20755.443683201345</v>
      </c>
      <c r="AW163" s="1">
        <f t="shared" si="133"/>
        <v>4785.4575263358302</v>
      </c>
      <c r="AX163">
        <v>0.05</v>
      </c>
      <c r="AY163">
        <v>0.05</v>
      </c>
      <c r="AZ163">
        <v>0.05</v>
      </c>
      <c r="BA163">
        <f t="shared" si="171"/>
        <v>5.000000000000001E-2</v>
      </c>
      <c r="BB163">
        <f t="shared" si="172"/>
        <v>2.5000000000000006E-4</v>
      </c>
      <c r="BC163">
        <f t="shared" si="172"/>
        <v>2.5000000000000006E-4</v>
      </c>
      <c r="BD163">
        <f t="shared" si="172"/>
        <v>2.5000000000000006E-4</v>
      </c>
      <c r="BE163">
        <f t="shared" si="173"/>
        <v>32.409925193528089</v>
      </c>
      <c r="BF163">
        <f t="shared" si="173"/>
        <v>25.944304604001687</v>
      </c>
      <c r="BG163">
        <f t="shared" si="173"/>
        <v>5.9818219079197883</v>
      </c>
      <c r="BH163">
        <f t="shared" si="151"/>
        <v>0</v>
      </c>
      <c r="BI163">
        <f t="shared" si="176"/>
        <v>19.701436776415683</v>
      </c>
      <c r="BJ163">
        <f t="shared" si="176"/>
        <v>35.98045014791434</v>
      </c>
      <c r="BK163" s="7">
        <f t="shared" si="174"/>
        <v>3.2256716021659138E-3</v>
      </c>
      <c r="BL163" s="7"/>
      <c r="BM163" s="7"/>
      <c r="BN163" s="8">
        <f>MAX(BN$3*climate!$I273+BN$4*climate!$I273^2+BN$5*climate!$I273^6,-99)</f>
        <v>-22.487924492282023</v>
      </c>
      <c r="BO163" s="8">
        <f>MAX(BO$3*climate!$I273+BO$4*climate!$I273^2+BO$5*climate!$I273^6,-99)</f>
        <v>-20.178254002982673</v>
      </c>
      <c r="BP163" s="8">
        <f>MAX(BP$3*climate!$I273+BP$4*climate!$I273^2+BP$5*climate!$I273^6,-99)</f>
        <v>-18.10217017573396</v>
      </c>
      <c r="BQ163" s="8"/>
      <c r="BR163" s="8"/>
      <c r="BS163" s="8"/>
      <c r="BT163" s="8"/>
      <c r="BU163" s="8"/>
      <c r="BV163" s="8"/>
      <c r="BW163" s="8">
        <f>MAX(BW$3*climate!$I273+BW$4*climate!$I273^2+BW$5*climate!$I273^6,-99)</f>
        <v>-99</v>
      </c>
      <c r="BX163" s="8">
        <f>MAX(BX$3*climate!$I273+BX$4*climate!$I273^2+BX$5*climate!$I273^6,-99)</f>
        <v>-99</v>
      </c>
      <c r="BY163" s="8">
        <f>MAX(BY$3*climate!$I273+BY$4*climate!$I273^2+BY$5*climate!$I273^6,-99)</f>
        <v>-99</v>
      </c>
    </row>
    <row r="164" spans="1:77">
      <c r="A164">
        <f t="shared" si="134"/>
        <v>2118</v>
      </c>
      <c r="B164" s="4">
        <f t="shared" si="152"/>
        <v>1285.5988641495019</v>
      </c>
      <c r="C164" s="4">
        <f t="shared" si="153"/>
        <v>3567.4008159063933</v>
      </c>
      <c r="D164" s="4">
        <f t="shared" si="154"/>
        <v>6787.7364104083163</v>
      </c>
      <c r="E164" s="11">
        <f t="shared" si="135"/>
        <v>3.8310964844424948E-5</v>
      </c>
      <c r="F164" s="11">
        <f t="shared" si="136"/>
        <v>7.6805038651171965E-5</v>
      </c>
      <c r="G164" s="11">
        <f t="shared" si="137"/>
        <v>1.6957241221681745E-4</v>
      </c>
      <c r="H164" s="4">
        <f t="shared" si="155"/>
        <v>129674.29432461006</v>
      </c>
      <c r="I164" s="4">
        <f t="shared" si="156"/>
        <v>104433.8160326509</v>
      </c>
      <c r="J164" s="4">
        <f t="shared" si="157"/>
        <v>24032.883563296604</v>
      </c>
      <c r="K164" s="4">
        <f t="shared" si="125"/>
        <v>100866.83952571561</v>
      </c>
      <c r="L164" s="4">
        <f t="shared" si="126"/>
        <v>29274.483418571708</v>
      </c>
      <c r="M164" s="4">
        <f t="shared" si="127"/>
        <v>3540.633004906404</v>
      </c>
      <c r="N164" s="11">
        <f t="shared" si="138"/>
        <v>2.2852408104379052E-4</v>
      </c>
      <c r="O164" s="11">
        <f t="shared" si="139"/>
        <v>6.249706816929379E-3</v>
      </c>
      <c r="P164" s="11">
        <f t="shared" si="140"/>
        <v>4.2429091874316427E-3</v>
      </c>
      <c r="Q164" s="4">
        <f t="shared" si="141"/>
        <v>4504.3702247297051</v>
      </c>
      <c r="R164" s="4">
        <f t="shared" si="142"/>
        <v>14252.808219788094</v>
      </c>
      <c r="S164" s="4">
        <f t="shared" si="143"/>
        <v>3805.6322097715092</v>
      </c>
      <c r="T164" s="4">
        <f t="shared" si="158"/>
        <v>34.736030361222092</v>
      </c>
      <c r="U164" s="4">
        <f t="shared" si="159"/>
        <v>136.47694550711427</v>
      </c>
      <c r="V164" s="4">
        <f t="shared" si="160"/>
        <v>158.35104429930041</v>
      </c>
      <c r="W164" s="11">
        <f t="shared" si="144"/>
        <v>-1.219247815263802E-2</v>
      </c>
      <c r="X164" s="11">
        <f t="shared" si="145"/>
        <v>-1.3228699347321071E-2</v>
      </c>
      <c r="Y164" s="11">
        <f t="shared" si="146"/>
        <v>-1.2203590333800474E-2</v>
      </c>
      <c r="Z164" s="4">
        <f t="shared" si="170"/>
        <v>7756.5546926427969</v>
      </c>
      <c r="AA164" s="4">
        <f t="shared" si="161"/>
        <v>52422.535044511002</v>
      </c>
      <c r="AB164" s="4">
        <f t="shared" si="162"/>
        <v>6604.0989917441311</v>
      </c>
      <c r="AC164" s="12">
        <f t="shared" si="163"/>
        <v>1.7910156346013044</v>
      </c>
      <c r="AD164" s="12">
        <f t="shared" si="164"/>
        <v>3.8445862062073619</v>
      </c>
      <c r="AE164" s="12">
        <f t="shared" si="165"/>
        <v>1.8123539152582606</v>
      </c>
      <c r="AF164" s="11">
        <f t="shared" si="147"/>
        <v>-2.9039671966837322E-3</v>
      </c>
      <c r="AG164" s="11">
        <f t="shared" si="148"/>
        <v>2.0567434751257441E-3</v>
      </c>
      <c r="AH164" s="11">
        <f t="shared" si="149"/>
        <v>8.257041531207765E-4</v>
      </c>
      <c r="AI164" s="1">
        <f t="shared" si="128"/>
        <v>255185.28617153052</v>
      </c>
      <c r="AJ164" s="1">
        <f t="shared" si="129"/>
        <v>193736.99728746247</v>
      </c>
      <c r="AK164" s="1">
        <f t="shared" si="130"/>
        <v>45524.08595596641</v>
      </c>
      <c r="AL164" s="16">
        <f t="shared" si="179"/>
        <v>45.182380967310401</v>
      </c>
      <c r="AM164" s="16">
        <f t="shared" si="179"/>
        <v>16.501823094510232</v>
      </c>
      <c r="AN164" s="16">
        <f t="shared" si="179"/>
        <v>2.9555469237843419</v>
      </c>
      <c r="AO164" s="7">
        <f t="shared" si="178"/>
        <v>6.1729815205265994E-3</v>
      </c>
      <c r="AP164" s="7">
        <f t="shared" si="178"/>
        <v>9.5059276634808353E-3</v>
      </c>
      <c r="AQ164" s="7">
        <f t="shared" si="178"/>
        <v>6.8807715142285954E-3</v>
      </c>
      <c r="AR164" s="1">
        <f t="shared" si="167"/>
        <v>129674.29432461006</v>
      </c>
      <c r="AS164" s="1">
        <f t="shared" si="168"/>
        <v>104433.8160326509</v>
      </c>
      <c r="AT164" s="1">
        <f t="shared" si="169"/>
        <v>24032.883563296604</v>
      </c>
      <c r="AU164" s="1">
        <f t="shared" si="131"/>
        <v>25934.858864922015</v>
      </c>
      <c r="AV164" s="1">
        <f t="shared" si="132"/>
        <v>20886.76320653018</v>
      </c>
      <c r="AW164" s="1">
        <f t="shared" si="133"/>
        <v>4806.5767126593209</v>
      </c>
      <c r="AX164">
        <v>0.05</v>
      </c>
      <c r="AY164">
        <v>0.05</v>
      </c>
      <c r="AZ164">
        <v>0.05</v>
      </c>
      <c r="BA164">
        <f t="shared" si="171"/>
        <v>4.9999999999999996E-2</v>
      </c>
      <c r="BB164">
        <f t="shared" si="172"/>
        <v>2.5000000000000006E-4</v>
      </c>
      <c r="BC164">
        <f t="shared" si="172"/>
        <v>2.5000000000000006E-4</v>
      </c>
      <c r="BD164">
        <f t="shared" si="172"/>
        <v>2.5000000000000006E-4</v>
      </c>
      <c r="BE164">
        <f t="shared" si="173"/>
        <v>32.418573581152522</v>
      </c>
      <c r="BF164">
        <f t="shared" si="173"/>
        <v>26.108454008162731</v>
      </c>
      <c r="BG164">
        <f t="shared" si="173"/>
        <v>6.0082208908241528</v>
      </c>
      <c r="BH164">
        <f t="shared" si="151"/>
        <v>0</v>
      </c>
      <c r="BI164">
        <f t="shared" si="176"/>
        <v>19.921550139453977</v>
      </c>
      <c r="BJ164">
        <f t="shared" si="176"/>
        <v>36.390859060926289</v>
      </c>
      <c r="BK164" s="7">
        <f t="shared" si="174"/>
        <v>3.0961920946257493E-3</v>
      </c>
      <c r="BL164" s="7"/>
      <c r="BM164" s="7"/>
      <c r="BN164" s="8">
        <f>MAX(BN$3*climate!$I274+BN$4*climate!$I274^2+BN$5*climate!$I274^6,-99)</f>
        <v>-22.975224557835084</v>
      </c>
      <c r="BO164" s="8">
        <f>MAX(BO$3*climate!$I274+BO$4*climate!$I274^2+BO$5*climate!$I274^6,-99)</f>
        <v>-20.562163364460876</v>
      </c>
      <c r="BP164" s="8">
        <f>MAX(BP$3*climate!$I274+BP$4*climate!$I274^2+BP$5*climate!$I274^6,-99)</f>
        <v>-18.407506504725159</v>
      </c>
      <c r="BQ164" s="8"/>
      <c r="BR164" s="8"/>
      <c r="BS164" s="8"/>
      <c r="BT164" s="8"/>
      <c r="BU164" s="8"/>
      <c r="BV164" s="8"/>
      <c r="BW164" s="8">
        <f>MAX(BW$3*climate!$I274+BW$4*climate!$I274^2+BW$5*climate!$I274^6,-99)</f>
        <v>-99</v>
      </c>
      <c r="BX164" s="8">
        <f>MAX(BX$3*climate!$I274+BX$4*climate!$I274^2+BX$5*climate!$I274^6,-99)</f>
        <v>-99</v>
      </c>
      <c r="BY164" s="8">
        <f>MAX(BY$3*climate!$I274+BY$4*climate!$I274^2+BY$5*climate!$I274^6,-99)</f>
        <v>-99</v>
      </c>
    </row>
    <row r="165" spans="1:77">
      <c r="A165">
        <f t="shared" si="134"/>
        <v>2119</v>
      </c>
      <c r="B165" s="4">
        <f t="shared" si="152"/>
        <v>1285.645654055746</v>
      </c>
      <c r="C165" s="4">
        <f t="shared" si="153"/>
        <v>3567.6611105460656</v>
      </c>
      <c r="D165" s="4">
        <f t="shared" si="154"/>
        <v>6788.8298726030907</v>
      </c>
      <c r="E165" s="11">
        <f t="shared" si="135"/>
        <v>3.6395416602203696E-5</v>
      </c>
      <c r="F165" s="11">
        <f t="shared" si="136"/>
        <v>7.2964786718613365E-5</v>
      </c>
      <c r="G165" s="11">
        <f t="shared" si="137"/>
        <v>1.6109379160597658E-4</v>
      </c>
      <c r="H165" s="4">
        <f t="shared" si="155"/>
        <v>129692.33986182514</v>
      </c>
      <c r="I165" s="4">
        <f t="shared" si="156"/>
        <v>105078.94986140738</v>
      </c>
      <c r="J165" s="4">
        <f t="shared" si="157"/>
        <v>24136.324093993295</v>
      </c>
      <c r="K165" s="4">
        <f t="shared" si="125"/>
        <v>100877.20473576277</v>
      </c>
      <c r="L165" s="4">
        <f t="shared" si="126"/>
        <v>29453.17579374124</v>
      </c>
      <c r="M165" s="4">
        <f t="shared" si="127"/>
        <v>3555.299594617552</v>
      </c>
      <c r="N165" s="11">
        <f t="shared" si="138"/>
        <v>1.0276132469200228E-4</v>
      </c>
      <c r="O165" s="11">
        <f t="shared" si="139"/>
        <v>6.1040317130300892E-3</v>
      </c>
      <c r="P165" s="11">
        <f t="shared" si="140"/>
        <v>4.1423637216351228E-3</v>
      </c>
      <c r="Q165" s="4">
        <f t="shared" si="141"/>
        <v>4450.0699768867953</v>
      </c>
      <c r="R165" s="4">
        <f t="shared" si="142"/>
        <v>14151.143266719808</v>
      </c>
      <c r="S165" s="4">
        <f t="shared" si="143"/>
        <v>3775.3698555957544</v>
      </c>
      <c r="T165" s="4">
        <f t="shared" si="158"/>
        <v>34.312512069933518</v>
      </c>
      <c r="U165" s="4">
        <f t="shared" si="159"/>
        <v>134.67153302715994</v>
      </c>
      <c r="V165" s="4">
        <f t="shared" si="160"/>
        <v>156.41859302574227</v>
      </c>
      <c r="W165" s="11">
        <f t="shared" si="144"/>
        <v>-1.219247815263802E-2</v>
      </c>
      <c r="X165" s="11">
        <f t="shared" si="145"/>
        <v>-1.3228699347321071E-2</v>
      </c>
      <c r="Y165" s="11">
        <f t="shared" si="146"/>
        <v>-1.2203590333800474E-2</v>
      </c>
      <c r="Z165" s="4">
        <f t="shared" si="170"/>
        <v>7641.7715368894314</v>
      </c>
      <c r="AA165" s="4">
        <f t="shared" si="161"/>
        <v>52163.408929984675</v>
      </c>
      <c r="AB165" s="4">
        <f t="shared" si="162"/>
        <v>6557.7050706818191</v>
      </c>
      <c r="AC165" s="12">
        <f t="shared" si="163"/>
        <v>1.7858145839496746</v>
      </c>
      <c r="AD165" s="12">
        <f t="shared" si="164"/>
        <v>3.8524935338015371</v>
      </c>
      <c r="AE165" s="12">
        <f t="shared" si="165"/>
        <v>1.813850383413014</v>
      </c>
      <c r="AF165" s="11">
        <f t="shared" si="147"/>
        <v>-2.9039671966837322E-3</v>
      </c>
      <c r="AG165" s="11">
        <f t="shared" si="148"/>
        <v>2.0567434751257441E-3</v>
      </c>
      <c r="AH165" s="11">
        <f t="shared" si="149"/>
        <v>8.257041531207765E-4</v>
      </c>
      <c r="AI165" s="1">
        <f t="shared" si="128"/>
        <v>255601.61641929948</v>
      </c>
      <c r="AJ165" s="1">
        <f t="shared" si="129"/>
        <v>195250.06076524642</v>
      </c>
      <c r="AK165" s="1">
        <f t="shared" si="130"/>
        <v>45778.254073029093</v>
      </c>
      <c r="AL165" s="16">
        <f t="shared" si="179"/>
        <v>45.45850187004735</v>
      </c>
      <c r="AM165" s="16">
        <f t="shared" si="179"/>
        <v>16.657119579795687</v>
      </c>
      <c r="AN165" s="16">
        <f t="shared" si="179"/>
        <v>2.9756800024356616</v>
      </c>
      <c r="AO165" s="7">
        <f t="shared" si="178"/>
        <v>6.1112517053213333E-3</v>
      </c>
      <c r="AP165" s="7">
        <f t="shared" si="178"/>
        <v>9.4108683868460268E-3</v>
      </c>
      <c r="AQ165" s="7">
        <f t="shared" si="178"/>
        <v>6.8119637990863091E-3</v>
      </c>
      <c r="AR165" s="1">
        <f t="shared" si="167"/>
        <v>129692.33986182514</v>
      </c>
      <c r="AS165" s="1">
        <f t="shared" si="168"/>
        <v>105078.94986140738</v>
      </c>
      <c r="AT165" s="1">
        <f t="shared" si="169"/>
        <v>24136.324093993295</v>
      </c>
      <c r="AU165" s="1">
        <f t="shared" si="131"/>
        <v>25938.46797236503</v>
      </c>
      <c r="AV165" s="1">
        <f t="shared" si="132"/>
        <v>21015.789972281476</v>
      </c>
      <c r="AW165" s="1">
        <f t="shared" si="133"/>
        <v>4827.2648187986588</v>
      </c>
      <c r="AX165">
        <v>0.05</v>
      </c>
      <c r="AY165">
        <v>0.05</v>
      </c>
      <c r="AZ165">
        <v>0.05</v>
      </c>
      <c r="BA165">
        <f t="shared" si="171"/>
        <v>0.05</v>
      </c>
      <c r="BB165">
        <f t="shared" si="172"/>
        <v>2.5000000000000006E-4</v>
      </c>
      <c r="BC165">
        <f t="shared" si="172"/>
        <v>2.5000000000000006E-4</v>
      </c>
      <c r="BD165">
        <f t="shared" si="172"/>
        <v>2.5000000000000006E-4</v>
      </c>
      <c r="BE165">
        <f t="shared" si="173"/>
        <v>32.42308496545629</v>
      </c>
      <c r="BF165">
        <f t="shared" si="173"/>
        <v>26.269737465351852</v>
      </c>
      <c r="BG165">
        <f t="shared" si="173"/>
        <v>6.0340810234983255</v>
      </c>
      <c r="BH165">
        <f t="shared" si="151"/>
        <v>0</v>
      </c>
      <c r="BI165">
        <f t="shared" si="176"/>
        <v>20.144187662744127</v>
      </c>
      <c r="BJ165">
        <f t="shared" si="176"/>
        <v>36.806053083878311</v>
      </c>
      <c r="BK165" s="7">
        <f t="shared" si="174"/>
        <v>2.9697720033732278E-3</v>
      </c>
      <c r="BL165" s="7"/>
      <c r="BM165" s="7"/>
      <c r="BN165" s="8">
        <f>MAX(BN$3*climate!$I275+BN$4*climate!$I275^2+BN$5*climate!$I275^6,-99)</f>
        <v>-23.461920670047959</v>
      </c>
      <c r="BO165" s="8">
        <f>MAX(BO$3*climate!$I275+BO$4*climate!$I275^2+BO$5*climate!$I275^6,-99)</f>
        <v>-20.945380076652228</v>
      </c>
      <c r="BP165" s="8">
        <f>MAX(BP$3*climate!$I275+BP$4*climate!$I275^2+BP$5*climate!$I275^6,-99)</f>
        <v>-18.712111039281183</v>
      </c>
      <c r="BQ165" s="8"/>
      <c r="BR165" s="8"/>
      <c r="BS165" s="8"/>
      <c r="BT165" s="8"/>
      <c r="BU165" s="8"/>
      <c r="BV165" s="8"/>
      <c r="BW165" s="8">
        <f>MAX(BW$3*climate!$I275+BW$4*climate!$I275^2+BW$5*climate!$I275^6,-99)</f>
        <v>-99</v>
      </c>
      <c r="BX165" s="8">
        <f>MAX(BX$3*climate!$I275+BX$4*climate!$I275^2+BX$5*climate!$I275^6,-99)</f>
        <v>-99</v>
      </c>
      <c r="BY165" s="8">
        <f>MAX(BY$3*climate!$I275+BY$4*climate!$I275^2+BY$5*climate!$I275^6,-99)</f>
        <v>-99</v>
      </c>
    </row>
    <row r="166" spans="1:77">
      <c r="A166">
        <f t="shared" si="134"/>
        <v>2120</v>
      </c>
      <c r="B166" s="4">
        <f t="shared" si="152"/>
        <v>1285.6901060844691</v>
      </c>
      <c r="C166" s="4">
        <f t="shared" si="153"/>
        <v>3567.9084084964798</v>
      </c>
      <c r="D166" s="4">
        <f t="shared" si="154"/>
        <v>6789.868829030599</v>
      </c>
      <c r="E166" s="11">
        <f t="shared" si="135"/>
        <v>3.4575645772093508E-5</v>
      </c>
      <c r="F166" s="11">
        <f t="shared" si="136"/>
        <v>6.931654738268269E-5</v>
      </c>
      <c r="G166" s="11">
        <f t="shared" si="137"/>
        <v>1.5303910202567775E-4</v>
      </c>
      <c r="H166" s="4">
        <f t="shared" si="155"/>
        <v>129694.2277535071</v>
      </c>
      <c r="I166" s="4">
        <f t="shared" si="156"/>
        <v>105712.69521195571</v>
      </c>
      <c r="J166" s="4">
        <f t="shared" si="157"/>
        <v>24237.644813428931</v>
      </c>
      <c r="K166" s="4">
        <f t="shared" si="125"/>
        <v>100875.18534966954</v>
      </c>
      <c r="L166" s="4">
        <f t="shared" si="126"/>
        <v>29628.758115038931</v>
      </c>
      <c r="M166" s="4">
        <f t="shared" si="127"/>
        <v>3569.6779162800672</v>
      </c>
      <c r="N166" s="11">
        <f t="shared" si="138"/>
        <v>-2.0018259809240213E-5</v>
      </c>
      <c r="O166" s="11">
        <f t="shared" si="139"/>
        <v>5.9614054025034502E-3</v>
      </c>
      <c r="P166" s="11">
        <f t="shared" si="140"/>
        <v>4.0441941051276853E-3</v>
      </c>
      <c r="Q166" s="4">
        <f t="shared" si="141"/>
        <v>4395.8765844139343</v>
      </c>
      <c r="R166" s="4">
        <f t="shared" si="142"/>
        <v>14048.160469069971</v>
      </c>
      <c r="S166" s="4">
        <f t="shared" si="143"/>
        <v>3744.9518249753401</v>
      </c>
      <c r="T166" s="4">
        <f t="shared" si="158"/>
        <v>33.894157516158728</v>
      </c>
      <c r="U166" s="4">
        <f t="shared" si="159"/>
        <v>132.89000380610082</v>
      </c>
      <c r="V166" s="4">
        <f t="shared" si="160"/>
        <v>154.50972459586666</v>
      </c>
      <c r="W166" s="11">
        <f t="shared" si="144"/>
        <v>-1.219247815263802E-2</v>
      </c>
      <c r="X166" s="11">
        <f t="shared" si="145"/>
        <v>-1.3228699347321071E-2</v>
      </c>
      <c r="Y166" s="11">
        <f t="shared" si="146"/>
        <v>-1.2203590333800474E-2</v>
      </c>
      <c r="Z166" s="4">
        <f t="shared" si="170"/>
        <v>7527.7259355328424</v>
      </c>
      <c r="AA166" s="4">
        <f t="shared" si="161"/>
        <v>51897.850011421557</v>
      </c>
      <c r="AB166" s="4">
        <f t="shared" si="162"/>
        <v>6510.9299235646304</v>
      </c>
      <c r="AC166" s="12">
        <f t="shared" si="163"/>
        <v>1.7806286369785254</v>
      </c>
      <c r="AD166" s="12">
        <f t="shared" si="164"/>
        <v>3.8604171247401475</v>
      </c>
      <c r="AE166" s="12">
        <f t="shared" si="165"/>
        <v>1.8153480872077379</v>
      </c>
      <c r="AF166" s="11">
        <f t="shared" si="147"/>
        <v>-2.9039671966837322E-3</v>
      </c>
      <c r="AG166" s="11">
        <f t="shared" si="148"/>
        <v>2.0567434751257441E-3</v>
      </c>
      <c r="AH166" s="11">
        <f t="shared" si="149"/>
        <v>8.257041531207765E-4</v>
      </c>
      <c r="AI166" s="1">
        <f t="shared" si="128"/>
        <v>255979.92274973457</v>
      </c>
      <c r="AJ166" s="1">
        <f t="shared" si="129"/>
        <v>196740.84466100327</v>
      </c>
      <c r="AK166" s="1">
        <f t="shared" si="130"/>
        <v>46027.69348452484</v>
      </c>
      <c r="AL166" s="16">
        <f t="shared" si="179"/>
        <v>45.733532133651281</v>
      </c>
      <c r="AM166" s="16">
        <f t="shared" si="179"/>
        <v>16.812309960264404</v>
      </c>
      <c r="AN166" s="16">
        <f t="shared" si="179"/>
        <v>2.9957475246453757</v>
      </c>
      <c r="AO166" s="7">
        <f t="shared" si="178"/>
        <v>6.0501391882681202E-3</v>
      </c>
      <c r="AP166" s="7">
        <f t="shared" si="178"/>
        <v>9.3167597029775659E-3</v>
      </c>
      <c r="AQ166" s="7">
        <f t="shared" si="178"/>
        <v>6.7438441610954457E-3</v>
      </c>
      <c r="AR166" s="1">
        <f t="shared" si="167"/>
        <v>129694.2277535071</v>
      </c>
      <c r="AS166" s="1">
        <f t="shared" si="168"/>
        <v>105712.69521195571</v>
      </c>
      <c r="AT166" s="1">
        <f t="shared" si="169"/>
        <v>24237.644813428931</v>
      </c>
      <c r="AU166" s="1">
        <f t="shared" si="131"/>
        <v>25938.845550701422</v>
      </c>
      <c r="AV166" s="1">
        <f t="shared" si="132"/>
        <v>21142.539042391145</v>
      </c>
      <c r="AW166" s="1">
        <f t="shared" si="133"/>
        <v>4847.5289626857866</v>
      </c>
      <c r="AX166">
        <v>0.05</v>
      </c>
      <c r="AY166">
        <v>0.05</v>
      </c>
      <c r="AZ166">
        <v>0.05</v>
      </c>
      <c r="BA166">
        <f t="shared" si="171"/>
        <v>0.05</v>
      </c>
      <c r="BB166">
        <f t="shared" si="172"/>
        <v>2.5000000000000006E-4</v>
      </c>
      <c r="BC166">
        <f t="shared" si="172"/>
        <v>2.5000000000000006E-4</v>
      </c>
      <c r="BD166">
        <f t="shared" si="172"/>
        <v>2.5000000000000006E-4</v>
      </c>
      <c r="BE166">
        <f t="shared" si="173"/>
        <v>32.423556938376784</v>
      </c>
      <c r="BF166">
        <f t="shared" si="173"/>
        <v>26.428173802988933</v>
      </c>
      <c r="BG166">
        <f t="shared" si="173"/>
        <v>6.059411203357234</v>
      </c>
      <c r="BH166">
        <f t="shared" si="151"/>
        <v>0</v>
      </c>
      <c r="BI166">
        <f t="shared" si="176"/>
        <v>20.369378536623525</v>
      </c>
      <c r="BJ166">
        <f t="shared" si="176"/>
        <v>37.226087667918272</v>
      </c>
      <c r="BK166" s="7">
        <f t="shared" si="174"/>
        <v>2.8463974110324308E-3</v>
      </c>
      <c r="BL166" s="7"/>
      <c r="BM166" s="7"/>
      <c r="BN166" s="8">
        <f>MAX(BN$3*climate!$I276+BN$4*climate!$I276^2+BN$5*climate!$I276^6,-99)</f>
        <v>-23.947848165959776</v>
      </c>
      <c r="BO166" s="8">
        <f>MAX(BO$3*climate!$I276+BO$4*climate!$I276^2+BO$5*climate!$I276^6,-99)</f>
        <v>-21.327781178744591</v>
      </c>
      <c r="BP166" s="8">
        <f>MAX(BP$3*climate!$I276+BP$4*climate!$I276^2+BP$5*climate!$I276^6,-99)</f>
        <v>-19.015891628896426</v>
      </c>
      <c r="BQ166" s="8"/>
      <c r="BR166" s="8"/>
      <c r="BS166" s="8"/>
      <c r="BT166" s="8"/>
      <c r="BU166" s="8"/>
      <c r="BV166" s="8"/>
      <c r="BW166" s="8">
        <f>MAX(BW$3*climate!$I276+BW$4*climate!$I276^2+BW$5*climate!$I276^6,-99)</f>
        <v>-99</v>
      </c>
      <c r="BX166" s="8">
        <f>MAX(BX$3*climate!$I276+BX$4*climate!$I276^2+BX$5*climate!$I276^6,-99)</f>
        <v>-99</v>
      </c>
      <c r="BY166" s="8">
        <f>MAX(BY$3*climate!$I276+BY$4*climate!$I276^2+BY$5*climate!$I276^6,-99)</f>
        <v>-99</v>
      </c>
    </row>
    <row r="167" spans="1:77">
      <c r="A167">
        <f t="shared" si="134"/>
        <v>2121</v>
      </c>
      <c r="B167" s="4">
        <f t="shared" si="152"/>
        <v>1285.7323369718658</v>
      </c>
      <c r="C167" s="4">
        <f t="shared" si="153"/>
        <v>3568.1433578341216</v>
      </c>
      <c r="D167" s="4">
        <f t="shared" si="154"/>
        <v>6790.8559886876428</v>
      </c>
      <c r="E167" s="11">
        <f t="shared" si="135"/>
        <v>3.284686348348883E-5</v>
      </c>
      <c r="F167" s="11">
        <f t="shared" si="136"/>
        <v>6.5850720013548554E-5</v>
      </c>
      <c r="G167" s="11">
        <f t="shared" si="137"/>
        <v>1.4538714692439384E-4</v>
      </c>
      <c r="H167" s="4">
        <f t="shared" si="155"/>
        <v>129680.35422832081</v>
      </c>
      <c r="I167" s="4">
        <f t="shared" si="156"/>
        <v>106335.13651459225</v>
      </c>
      <c r="J167" s="4">
        <f t="shared" si="157"/>
        <v>24336.882019943616</v>
      </c>
      <c r="K167" s="4">
        <f t="shared" si="125"/>
        <v>100861.08165696578</v>
      </c>
      <c r="L167" s="4">
        <f t="shared" si="126"/>
        <v>29801.251197243975</v>
      </c>
      <c r="M167" s="4">
        <f t="shared" si="127"/>
        <v>3583.7723639677429</v>
      </c>
      <c r="N167" s="11">
        <f t="shared" si="138"/>
        <v>-1.3981330150591997E-4</v>
      </c>
      <c r="O167" s="11">
        <f t="shared" si="139"/>
        <v>5.8218127649936058E-3</v>
      </c>
      <c r="P167" s="11">
        <f t="shared" si="140"/>
        <v>3.9483807834301832E-3</v>
      </c>
      <c r="Q167" s="4">
        <f t="shared" si="141"/>
        <v>4341.8154570354627</v>
      </c>
      <c r="R167" s="4">
        <f t="shared" si="142"/>
        <v>13943.943576819027</v>
      </c>
      <c r="S167" s="4">
        <f t="shared" si="143"/>
        <v>3714.3959614967052</v>
      </c>
      <c r="T167" s="4">
        <f t="shared" si="158"/>
        <v>33.480903741140892</v>
      </c>
      <c r="U167" s="4">
        <f t="shared" si="159"/>
        <v>131.13204189948556</v>
      </c>
      <c r="V167" s="4">
        <f t="shared" si="160"/>
        <v>152.62415121431036</v>
      </c>
      <c r="W167" s="11">
        <f t="shared" si="144"/>
        <v>-1.219247815263802E-2</v>
      </c>
      <c r="X167" s="11">
        <f t="shared" si="145"/>
        <v>-1.3228699347321071E-2</v>
      </c>
      <c r="Y167" s="11">
        <f t="shared" si="146"/>
        <v>-1.2203590333800474E-2</v>
      </c>
      <c r="Z167" s="4">
        <f t="shared" si="170"/>
        <v>7414.4584916278272</v>
      </c>
      <c r="AA167" s="4">
        <f t="shared" si="161"/>
        <v>51626.135059725442</v>
      </c>
      <c r="AB167" s="4">
        <f t="shared" si="162"/>
        <v>6463.8043623491467</v>
      </c>
      <c r="AC167" s="12">
        <f t="shared" si="163"/>
        <v>1.7754577498272641</v>
      </c>
      <c r="AD167" s="12">
        <f t="shared" si="164"/>
        <v>3.8683570124727207</v>
      </c>
      <c r="AE167" s="12">
        <f t="shared" si="165"/>
        <v>1.8168470276627051</v>
      </c>
      <c r="AF167" s="11">
        <f t="shared" si="147"/>
        <v>-2.9039671966837322E-3</v>
      </c>
      <c r="AG167" s="11">
        <f t="shared" si="148"/>
        <v>2.0567434751257441E-3</v>
      </c>
      <c r="AH167" s="11">
        <f t="shared" si="149"/>
        <v>8.257041531207765E-4</v>
      </c>
      <c r="AI167" s="1">
        <f t="shared" si="128"/>
        <v>256320.77602546255</v>
      </c>
      <c r="AJ167" s="1">
        <f t="shared" si="129"/>
        <v>198209.29923729409</v>
      </c>
      <c r="AK167" s="1">
        <f t="shared" si="130"/>
        <v>46272.453098758138</v>
      </c>
      <c r="AL167" s="16">
        <f t="shared" si="179"/>
        <v>46.007459426281208</v>
      </c>
      <c r="AM167" s="16">
        <f t="shared" si="179"/>
        <v>16.967379849696645</v>
      </c>
      <c r="AN167" s="16">
        <f t="shared" si="179"/>
        <v>3.01574835055305</v>
      </c>
      <c r="AO167" s="7">
        <f t="shared" si="178"/>
        <v>5.9896377963854393E-3</v>
      </c>
      <c r="AP167" s="7">
        <f t="shared" si="178"/>
        <v>9.2235921059477897E-3</v>
      </c>
      <c r="AQ167" s="7">
        <f t="shared" si="178"/>
        <v>6.6764057194844909E-3</v>
      </c>
      <c r="AR167" s="1">
        <f t="shared" si="167"/>
        <v>129680.35422832081</v>
      </c>
      <c r="AS167" s="1">
        <f t="shared" si="168"/>
        <v>106335.13651459225</v>
      </c>
      <c r="AT167" s="1">
        <f t="shared" si="169"/>
        <v>24336.882019943616</v>
      </c>
      <c r="AU167" s="1">
        <f t="shared" si="131"/>
        <v>25936.070845664162</v>
      </c>
      <c r="AV167" s="1">
        <f t="shared" si="132"/>
        <v>21267.02730291845</v>
      </c>
      <c r="AW167" s="1">
        <f t="shared" si="133"/>
        <v>4867.3764039887237</v>
      </c>
      <c r="AX167">
        <v>0.05</v>
      </c>
      <c r="AY167">
        <v>0.05</v>
      </c>
      <c r="AZ167">
        <v>0.05</v>
      </c>
      <c r="BA167">
        <f t="shared" si="171"/>
        <v>5.000000000000001E-2</v>
      </c>
      <c r="BB167">
        <f t="shared" si="172"/>
        <v>2.5000000000000006E-4</v>
      </c>
      <c r="BC167">
        <f t="shared" si="172"/>
        <v>2.5000000000000006E-4</v>
      </c>
      <c r="BD167">
        <f t="shared" si="172"/>
        <v>2.5000000000000006E-4</v>
      </c>
      <c r="BE167">
        <f t="shared" si="173"/>
        <v>32.420088557080213</v>
      </c>
      <c r="BF167">
        <f t="shared" si="173"/>
        <v>26.58378412864807</v>
      </c>
      <c r="BG167">
        <f t="shared" si="173"/>
        <v>6.0842205049859057</v>
      </c>
      <c r="BH167">
        <f t="shared" si="151"/>
        <v>0</v>
      </c>
      <c r="BI167">
        <f t="shared" si="176"/>
        <v>20.597152274051673</v>
      </c>
      <c r="BJ167">
        <f t="shared" si="176"/>
        <v>37.651018897946422</v>
      </c>
      <c r="BK167" s="7">
        <f t="shared" si="174"/>
        <v>2.7260535046804701E-3</v>
      </c>
      <c r="BL167" s="7"/>
      <c r="BM167" s="7"/>
      <c r="BN167" s="8">
        <f>MAX(BN$3*climate!$I277+BN$4*climate!$I277^2+BN$5*climate!$I277^6,-99)</f>
        <v>-24.432845743581165</v>
      </c>
      <c r="BO167" s="8">
        <f>MAX(BO$3*climate!$I277+BO$4*climate!$I277^2+BO$5*climate!$I277^6,-99)</f>
        <v>-21.709246330442159</v>
      </c>
      <c r="BP167" s="8">
        <f>MAX(BP$3*climate!$I277+BP$4*climate!$I277^2+BP$5*climate!$I277^6,-99)</f>
        <v>-19.31875818442898</v>
      </c>
      <c r="BQ167" s="8"/>
      <c r="BR167" s="8"/>
      <c r="BS167" s="8"/>
      <c r="BT167" s="8"/>
      <c r="BU167" s="8"/>
      <c r="BV167" s="8"/>
      <c r="BW167" s="8">
        <f>MAX(BW$3*climate!$I277+BW$4*climate!$I277^2+BW$5*climate!$I277^6,-99)</f>
        <v>-99</v>
      </c>
      <c r="BX167" s="8">
        <f>MAX(BX$3*climate!$I277+BX$4*climate!$I277^2+BX$5*climate!$I277^6,-99)</f>
        <v>-99</v>
      </c>
      <c r="BY167" s="8">
        <f>MAX(BY$3*climate!$I277+BY$4*climate!$I277^2+BY$5*climate!$I277^6,-99)</f>
        <v>-99</v>
      </c>
    </row>
    <row r="168" spans="1:77">
      <c r="A168">
        <f t="shared" si="134"/>
        <v>2122</v>
      </c>
      <c r="B168" s="4">
        <f t="shared" si="152"/>
        <v>1285.7724576326871</v>
      </c>
      <c r="C168" s="4">
        <f t="shared" si="153"/>
        <v>3568.3665744028849</v>
      </c>
      <c r="D168" s="4">
        <f t="shared" si="154"/>
        <v>6791.7939267061447</v>
      </c>
      <c r="E168" s="11">
        <f t="shared" si="135"/>
        <v>3.1204520309314386E-5</v>
      </c>
      <c r="F168" s="11">
        <f t="shared" si="136"/>
        <v>6.2558184012871123E-5</v>
      </c>
      <c r="G168" s="11">
        <f t="shared" si="137"/>
        <v>1.3811778957817416E-4</v>
      </c>
      <c r="H168" s="4">
        <f t="shared" si="155"/>
        <v>129651.12074939309</v>
      </c>
      <c r="I168" s="4">
        <f t="shared" si="156"/>
        <v>106946.36698199128</v>
      </c>
      <c r="J168" s="4">
        <f t="shared" si="157"/>
        <v>24434.072663813466</v>
      </c>
      <c r="K168" s="4">
        <f t="shared" si="125"/>
        <v>100835.19831191713</v>
      </c>
      <c r="L168" s="4">
        <f t="shared" si="126"/>
        <v>29970.678390822901</v>
      </c>
      <c r="M168" s="4">
        <f t="shared" si="127"/>
        <v>3597.5874603226362</v>
      </c>
      <c r="N168" s="11">
        <f t="shared" si="138"/>
        <v>-2.5662371078538637E-4</v>
      </c>
      <c r="O168" s="11">
        <f t="shared" si="139"/>
        <v>5.6852375914537845E-3</v>
      </c>
      <c r="P168" s="11">
        <f t="shared" si="140"/>
        <v>3.8549034234969248E-3</v>
      </c>
      <c r="Q168" s="4">
        <f t="shared" si="141"/>
        <v>4287.9111371888521</v>
      </c>
      <c r="R168" s="4">
        <f t="shared" si="142"/>
        <v>13838.574933409047</v>
      </c>
      <c r="S168" s="4">
        <f t="shared" si="143"/>
        <v>3683.7196107117425</v>
      </c>
      <c r="T168" s="4">
        <f t="shared" si="158"/>
        <v>33.072688553746453</v>
      </c>
      <c r="U168" s="4">
        <f t="shared" si="159"/>
        <v>129.39733554239695</v>
      </c>
      <c r="V168" s="4">
        <f t="shared" si="160"/>
        <v>150.7615885978469</v>
      </c>
      <c r="W168" s="11">
        <f t="shared" si="144"/>
        <v>-1.219247815263802E-2</v>
      </c>
      <c r="X168" s="11">
        <f t="shared" si="145"/>
        <v>-1.3228699347321071E-2</v>
      </c>
      <c r="Y168" s="11">
        <f t="shared" si="146"/>
        <v>-1.2203590333800474E-2</v>
      </c>
      <c r="Z168" s="4">
        <f t="shared" si="170"/>
        <v>7302.0078577891372</v>
      </c>
      <c r="AA168" s="4">
        <f t="shared" si="161"/>
        <v>51348.538323793517</v>
      </c>
      <c r="AB168" s="4">
        <f t="shared" si="162"/>
        <v>6416.3584419278022</v>
      </c>
      <c r="AC168" s="12">
        <f t="shared" si="163"/>
        <v>1.7703018787626679</v>
      </c>
      <c r="AD168" s="12">
        <f t="shared" si="164"/>
        <v>3.8763132305175807</v>
      </c>
      <c r="AE168" s="12">
        <f t="shared" si="165"/>
        <v>1.8183472057990313</v>
      </c>
      <c r="AF168" s="11">
        <f t="shared" si="147"/>
        <v>-2.9039671966837322E-3</v>
      </c>
      <c r="AG168" s="11">
        <f t="shared" si="148"/>
        <v>2.0567434751257441E-3</v>
      </c>
      <c r="AH168" s="11">
        <f t="shared" si="149"/>
        <v>8.257041531207765E-4</v>
      </c>
      <c r="AI168" s="1">
        <f t="shared" si="128"/>
        <v>256624.76926858045</v>
      </c>
      <c r="AJ168" s="1">
        <f t="shared" si="129"/>
        <v>199655.39661648314</v>
      </c>
      <c r="AK168" s="1">
        <f t="shared" si="130"/>
        <v>46512.584192871051</v>
      </c>
      <c r="AL168" s="16">
        <f t="shared" si="179"/>
        <v>46.280271763997582</v>
      </c>
      <c r="AM168" s="16">
        <f t="shared" si="179"/>
        <v>17.122315038628521</v>
      </c>
      <c r="AN168" s="16">
        <f t="shared" si="179"/>
        <v>3.0356813664938467</v>
      </c>
      <c r="AO168" s="7">
        <f t="shared" si="178"/>
        <v>5.9297414184215852E-3</v>
      </c>
      <c r="AP168" s="7">
        <f t="shared" si="178"/>
        <v>9.1313561848883115E-3</v>
      </c>
      <c r="AQ168" s="7">
        <f t="shared" si="178"/>
        <v>6.6096416622896462E-3</v>
      </c>
      <c r="AR168" s="1">
        <f t="shared" si="167"/>
        <v>129651.12074939309</v>
      </c>
      <c r="AS168" s="1">
        <f t="shared" si="168"/>
        <v>106946.36698199128</v>
      </c>
      <c r="AT168" s="1">
        <f t="shared" si="169"/>
        <v>24434.072663813466</v>
      </c>
      <c r="AU168" s="1">
        <f t="shared" si="131"/>
        <v>25930.224149878617</v>
      </c>
      <c r="AV168" s="1">
        <f t="shared" si="132"/>
        <v>21389.273396398257</v>
      </c>
      <c r="AW168" s="1">
        <f t="shared" si="133"/>
        <v>4886.8145327626935</v>
      </c>
      <c r="AX168">
        <v>0.05</v>
      </c>
      <c r="AY168">
        <v>0.05</v>
      </c>
      <c r="AZ168">
        <v>0.05</v>
      </c>
      <c r="BA168">
        <f t="shared" si="171"/>
        <v>0.05</v>
      </c>
      <c r="BB168">
        <f t="shared" si="172"/>
        <v>2.5000000000000006E-4</v>
      </c>
      <c r="BC168">
        <f t="shared" si="172"/>
        <v>2.5000000000000006E-4</v>
      </c>
      <c r="BD168">
        <f t="shared" si="172"/>
        <v>2.5000000000000006E-4</v>
      </c>
      <c r="BE168">
        <f t="shared" si="173"/>
        <v>32.412780187348282</v>
      </c>
      <c r="BF168">
        <f t="shared" si="173"/>
        <v>26.736591745497826</v>
      </c>
      <c r="BG168">
        <f t="shared" si="173"/>
        <v>6.1085181659533676</v>
      </c>
      <c r="BH168">
        <f t="shared" si="151"/>
        <v>0</v>
      </c>
      <c r="BI168">
        <f t="shared" si="176"/>
        <v>20.827538713489581</v>
      </c>
      <c r="BJ168">
        <f t="shared" si="176"/>
        <v>38.08090349839032</v>
      </c>
      <c r="BK168" s="7">
        <f t="shared" si="174"/>
        <v>2.6087245725232577E-3</v>
      </c>
      <c r="BL168" s="7"/>
      <c r="BM168" s="7"/>
      <c r="BN168" s="8">
        <f>MAX(BN$3*climate!$I278+BN$4*climate!$I278^2+BN$5*climate!$I278^6,-99)</f>
        <v>-24.916755545935352</v>
      </c>
      <c r="BO168" s="8">
        <f>MAX(BO$3*climate!$I278+BO$4*climate!$I278^2+BO$5*climate!$I278^6,-99)</f>
        <v>-22.089657870965599</v>
      </c>
      <c r="BP168" s="8">
        <f>MAX(BP$3*climate!$I278+BP$4*climate!$I278^2+BP$5*climate!$I278^6,-99)</f>
        <v>-19.620622719010246</v>
      </c>
      <c r="BQ168" s="8"/>
      <c r="BR168" s="8"/>
      <c r="BS168" s="8"/>
      <c r="BT168" s="8"/>
      <c r="BU168" s="8"/>
      <c r="BV168" s="8"/>
      <c r="BW168" s="8">
        <f>MAX(BW$3*climate!$I278+BW$4*climate!$I278^2+BW$5*climate!$I278^6,-99)</f>
        <v>-99</v>
      </c>
      <c r="BX168" s="8">
        <f>MAX(BX$3*climate!$I278+BX$4*climate!$I278^2+BX$5*climate!$I278^6,-99)</f>
        <v>-99</v>
      </c>
      <c r="BY168" s="8">
        <f>MAX(BY$3*climate!$I278+BY$4*climate!$I278^2+BY$5*climate!$I278^6,-99)</f>
        <v>-99</v>
      </c>
    </row>
    <row r="169" spans="1:77">
      <c r="A169">
        <f t="shared" si="134"/>
        <v>2123</v>
      </c>
      <c r="B169" s="4">
        <f t="shared" si="152"/>
        <v>1285.8105734498158</v>
      </c>
      <c r="C169" s="4">
        <f t="shared" si="153"/>
        <v>3568.5786434090323</v>
      </c>
      <c r="D169" s="4">
        <f t="shared" si="154"/>
        <v>6792.6850908923507</v>
      </c>
      <c r="E169" s="11">
        <f t="shared" si="135"/>
        <v>2.9644294293848666E-5</v>
      </c>
      <c r="F169" s="11">
        <f t="shared" si="136"/>
        <v>5.9430274812227565E-5</v>
      </c>
      <c r="G169" s="11">
        <f t="shared" si="137"/>
        <v>1.3121190009926544E-4</v>
      </c>
      <c r="H169" s="4">
        <f t="shared" si="155"/>
        <v>129606.93339721231</v>
      </c>
      <c r="I169" s="4">
        <f t="shared" si="156"/>
        <v>107546.48826553024</v>
      </c>
      <c r="J169" s="4">
        <f t="shared" si="157"/>
        <v>24529.254291072819</v>
      </c>
      <c r="K169" s="4">
        <f t="shared" si="125"/>
        <v>100797.84384528612</v>
      </c>
      <c r="L169" s="4">
        <f t="shared" si="126"/>
        <v>30137.065485207298</v>
      </c>
      <c r="M169" s="4">
        <f t="shared" si="127"/>
        <v>3611.1278475078589</v>
      </c>
      <c r="N169" s="11">
        <f t="shared" si="138"/>
        <v>-3.7045066857976927E-4</v>
      </c>
      <c r="O169" s="11">
        <f t="shared" si="139"/>
        <v>5.551662602183427E-3</v>
      </c>
      <c r="P169" s="11">
        <f t="shared" si="140"/>
        <v>3.7637409332109684E-3</v>
      </c>
      <c r="Q169" s="4">
        <f t="shared" si="141"/>
        <v>4234.1872978124948</v>
      </c>
      <c r="R169" s="4">
        <f t="shared" si="142"/>
        <v>13732.135418634767</v>
      </c>
      <c r="S169" s="4">
        <f t="shared" si="143"/>
        <v>3652.9396207420077</v>
      </c>
      <c r="T169" s="4">
        <f t="shared" si="158"/>
        <v>32.669450521105894</v>
      </c>
      <c r="U169" s="4">
        <f t="shared" si="159"/>
        <v>127.68557709416216</v>
      </c>
      <c r="V169" s="4">
        <f t="shared" si="160"/>
        <v>148.9217559325258</v>
      </c>
      <c r="W169" s="11">
        <f t="shared" si="144"/>
        <v>-1.219247815263802E-2</v>
      </c>
      <c r="X169" s="11">
        <f t="shared" si="145"/>
        <v>-1.3228699347321071E-2</v>
      </c>
      <c r="Y169" s="11">
        <f t="shared" si="146"/>
        <v>-1.2203590333800474E-2</v>
      </c>
      <c r="Z169" s="4">
        <f t="shared" si="170"/>
        <v>7190.4107545467068</v>
      </c>
      <c r="AA169" s="4">
        <f t="shared" si="161"/>
        <v>51065.331264606262</v>
      </c>
      <c r="AB169" s="4">
        <f t="shared" si="162"/>
        <v>6368.6214567537991</v>
      </c>
      <c r="AC169" s="12">
        <f t="shared" si="163"/>
        <v>1.7651609801785135</v>
      </c>
      <c r="AD169" s="12">
        <f t="shared" si="164"/>
        <v>3.8842858124619912</v>
      </c>
      <c r="AE169" s="12">
        <f t="shared" si="165"/>
        <v>1.8198486226386752</v>
      </c>
      <c r="AF169" s="11">
        <f t="shared" si="147"/>
        <v>-2.9039671966837322E-3</v>
      </c>
      <c r="AG169" s="11">
        <f t="shared" si="148"/>
        <v>2.0567434751257441E-3</v>
      </c>
      <c r="AH169" s="11">
        <f t="shared" si="149"/>
        <v>8.257041531207765E-4</v>
      </c>
      <c r="AI169" s="1">
        <f t="shared" si="128"/>
        <v>256892.51649160101</v>
      </c>
      <c r="AJ169" s="1">
        <f t="shared" si="129"/>
        <v>201079.13035123309</v>
      </c>
      <c r="AK169" s="1">
        <f t="shared" si="130"/>
        <v>46748.140306346635</v>
      </c>
      <c r="AL169" s="16">
        <f t="shared" si="179"/>
        <v>46.551957507889021</v>
      </c>
      <c r="AM169" s="16">
        <f t="shared" si="179"/>
        <v>17.277101496382834</v>
      </c>
      <c r="AN169" s="16">
        <f t="shared" si="179"/>
        <v>3.055545484866927</v>
      </c>
      <c r="AO169" s="7">
        <f t="shared" si="178"/>
        <v>5.870444004237369E-3</v>
      </c>
      <c r="AP169" s="7">
        <f t="shared" si="178"/>
        <v>9.0400426230394289E-3</v>
      </c>
      <c r="AQ169" s="7">
        <f t="shared" si="178"/>
        <v>6.5435452456667495E-3</v>
      </c>
      <c r="AR169" s="1">
        <f t="shared" si="167"/>
        <v>129606.93339721231</v>
      </c>
      <c r="AS169" s="1">
        <f t="shared" si="168"/>
        <v>107546.48826553024</v>
      </c>
      <c r="AT169" s="1">
        <f t="shared" si="169"/>
        <v>24529.254291072819</v>
      </c>
      <c r="AU169" s="1">
        <f t="shared" si="131"/>
        <v>25921.386679442465</v>
      </c>
      <c r="AV169" s="1">
        <f t="shared" si="132"/>
        <v>21509.297653106049</v>
      </c>
      <c r="AW169" s="1">
        <f t="shared" si="133"/>
        <v>4905.8508582145641</v>
      </c>
      <c r="AX169">
        <v>0.05</v>
      </c>
      <c r="AY169">
        <v>0.05</v>
      </c>
      <c r="AZ169">
        <v>0.05</v>
      </c>
      <c r="BA169">
        <f t="shared" si="171"/>
        <v>5.000000000000001E-2</v>
      </c>
      <c r="BB169">
        <f t="shared" si="172"/>
        <v>2.5000000000000006E-4</v>
      </c>
      <c r="BC169">
        <f t="shared" si="172"/>
        <v>2.5000000000000006E-4</v>
      </c>
      <c r="BD169">
        <f t="shared" si="172"/>
        <v>2.5000000000000006E-4</v>
      </c>
      <c r="BE169">
        <f t="shared" si="173"/>
        <v>32.401733349303086</v>
      </c>
      <c r="BF169">
        <f t="shared" si="173"/>
        <v>26.886622066382564</v>
      </c>
      <c r="BG169">
        <f t="shared" si="173"/>
        <v>6.1323135727682061</v>
      </c>
      <c r="BH169">
        <f t="shared" si="151"/>
        <v>0</v>
      </c>
      <c r="BI169">
        <f t="shared" si="176"/>
        <v>21.060568021825695</v>
      </c>
      <c r="BJ169">
        <f t="shared" si="176"/>
        <v>38.515798839103596</v>
      </c>
      <c r="BK169" s="7">
        <f t="shared" si="174"/>
        <v>2.4943940021342481E-3</v>
      </c>
      <c r="BL169" s="7"/>
      <c r="BM169" s="7"/>
      <c r="BN169" s="8">
        <f>MAX(BN$3*climate!$I279+BN$4*climate!$I279^2+BN$5*climate!$I279^6,-99)</f>
        <v>-25.399423237506205</v>
      </c>
      <c r="BO169" s="8">
        <f>MAX(BO$3*climate!$I279+BO$4*climate!$I279^2+BO$5*climate!$I279^6,-99)</f>
        <v>-22.468900872425294</v>
      </c>
      <c r="BP169" s="8">
        <f>MAX(BP$3*climate!$I279+BP$4*climate!$I279^2+BP$5*climate!$I279^6,-99)</f>
        <v>-19.921399384775611</v>
      </c>
      <c r="BQ169" s="8"/>
      <c r="BR169" s="8"/>
      <c r="BS169" s="8"/>
      <c r="BT169" s="8"/>
      <c r="BU169" s="8"/>
      <c r="BV169" s="8"/>
      <c r="BW169" s="8">
        <f>MAX(BW$3*climate!$I279+BW$4*climate!$I279^2+BW$5*climate!$I279^6,-99)</f>
        <v>-99</v>
      </c>
      <c r="BX169" s="8">
        <f>MAX(BX$3*climate!$I279+BX$4*climate!$I279^2+BX$5*climate!$I279^6,-99)</f>
        <v>-99</v>
      </c>
      <c r="BY169" s="8">
        <f>MAX(BY$3*climate!$I279+BY$4*climate!$I279^2+BY$5*climate!$I279^6,-99)</f>
        <v>-99</v>
      </c>
    </row>
    <row r="170" spans="1:77">
      <c r="A170">
        <f t="shared" si="134"/>
        <v>2124</v>
      </c>
      <c r="B170" s="4">
        <f t="shared" si="152"/>
        <v>1285.846784549509</v>
      </c>
      <c r="C170" s="4">
        <f t="shared" si="153"/>
        <v>3568.7801209380259</v>
      </c>
      <c r="D170" s="4">
        <f t="shared" si="154"/>
        <v>6793.5318079540248</v>
      </c>
      <c r="E170" s="11">
        <f t="shared" si="135"/>
        <v>2.8162079579156232E-5</v>
      </c>
      <c r="F170" s="11">
        <f t="shared" si="136"/>
        <v>5.6458761071616184E-5</v>
      </c>
      <c r="G170" s="11">
        <f t="shared" si="137"/>
        <v>1.2465130509430215E-4</v>
      </c>
      <c r="H170" s="4">
        <f t="shared" si="155"/>
        <v>129548.20226289862</v>
      </c>
      <c r="I170" s="4">
        <f t="shared" si="156"/>
        <v>108135.61010710495</v>
      </c>
      <c r="J170" s="4">
        <f t="shared" si="157"/>
        <v>24622.464987992029</v>
      </c>
      <c r="K170" s="4">
        <f t="shared" si="125"/>
        <v>100749.33018422198</v>
      </c>
      <c r="L170" s="4">
        <f t="shared" si="126"/>
        <v>30300.440610693146</v>
      </c>
      <c r="M170" s="4">
        <f t="shared" si="127"/>
        <v>3624.3982782510088</v>
      </c>
      <c r="N170" s="11">
        <f t="shared" si="138"/>
        <v>-4.8129661521922884E-4</v>
      </c>
      <c r="O170" s="11">
        <f t="shared" si="139"/>
        <v>5.4210694656398051E-3</v>
      </c>
      <c r="P170" s="11">
        <f t="shared" si="140"/>
        <v>3.6748714815810768E-3</v>
      </c>
      <c r="Q170" s="4">
        <f t="shared" si="141"/>
        <v>4180.6667416803712</v>
      </c>
      <c r="R170" s="4">
        <f t="shared" si="142"/>
        <v>13624.704396089861</v>
      </c>
      <c r="S170" s="4">
        <f t="shared" si="143"/>
        <v>3622.0723434874676</v>
      </c>
      <c r="T170" s="4">
        <f t="shared" si="158"/>
        <v>32.271128959368625</v>
      </c>
      <c r="U170" s="4">
        <f t="shared" si="159"/>
        <v>125.9964629837943</v>
      </c>
      <c r="V170" s="4">
        <f t="shared" si="160"/>
        <v>147.10437583133503</v>
      </c>
      <c r="W170" s="11">
        <f t="shared" si="144"/>
        <v>-1.219247815263802E-2</v>
      </c>
      <c r="X170" s="11">
        <f t="shared" si="145"/>
        <v>-1.3228699347321071E-2</v>
      </c>
      <c r="Y170" s="11">
        <f t="shared" si="146"/>
        <v>-1.2203590333800474E-2</v>
      </c>
      <c r="Z170" s="4">
        <f t="shared" si="170"/>
        <v>7079.7019912891374</v>
      </c>
      <c r="AA170" s="4">
        <f t="shared" si="161"/>
        <v>50776.782303276479</v>
      </c>
      <c r="AB170" s="4">
        <f t="shared" si="162"/>
        <v>6320.6219385402828</v>
      </c>
      <c r="AC170" s="12">
        <f t="shared" si="163"/>
        <v>1.7600350105952089</v>
      </c>
      <c r="AD170" s="12">
        <f t="shared" si="164"/>
        <v>3.8922747919622958</v>
      </c>
      <c r="AE170" s="12">
        <f t="shared" si="165"/>
        <v>1.8213512792044391</v>
      </c>
      <c r="AF170" s="11">
        <f t="shared" si="147"/>
        <v>-2.9039671966837322E-3</v>
      </c>
      <c r="AG170" s="11">
        <f t="shared" si="148"/>
        <v>2.0567434751257441E-3</v>
      </c>
      <c r="AH170" s="11">
        <f t="shared" si="149"/>
        <v>8.257041531207765E-4</v>
      </c>
      <c r="AI170" s="1">
        <f t="shared" si="128"/>
        <v>257124.65152188338</v>
      </c>
      <c r="AJ170" s="1">
        <f t="shared" si="129"/>
        <v>202480.51496921582</v>
      </c>
      <c r="AK170" s="1">
        <f t="shared" si="130"/>
        <v>46979.17713392654</v>
      </c>
      <c r="AL170" s="16">
        <f t="shared" si="179"/>
        <v>46.822505361128343</v>
      </c>
      <c r="AM170" s="16">
        <f t="shared" si="179"/>
        <v>17.431725372973411</v>
      </c>
      <c r="AN170" s="16">
        <f t="shared" si="179"/>
        <v>3.0753396439960423</v>
      </c>
      <c r="AO170" s="7">
        <f t="shared" ref="AO170:AQ185" si="180">AO$5*AO169</f>
        <v>5.8117395641949952E-3</v>
      </c>
      <c r="AP170" s="7">
        <f t="shared" si="180"/>
        <v>8.9496421968090351E-3</v>
      </c>
      <c r="AQ170" s="7">
        <f t="shared" si="180"/>
        <v>6.4781097932100819E-3</v>
      </c>
      <c r="AR170" s="1">
        <f t="shared" si="167"/>
        <v>129548.20226289862</v>
      </c>
      <c r="AS170" s="1">
        <f t="shared" si="168"/>
        <v>108135.61010710495</v>
      </c>
      <c r="AT170" s="1">
        <f t="shared" si="169"/>
        <v>24622.464987992029</v>
      </c>
      <c r="AU170" s="1">
        <f t="shared" si="131"/>
        <v>25909.640452579726</v>
      </c>
      <c r="AV170" s="1">
        <f t="shared" si="132"/>
        <v>21627.12202142099</v>
      </c>
      <c r="AW170" s="1">
        <f t="shared" si="133"/>
        <v>4924.492997598406</v>
      </c>
      <c r="AX170">
        <v>0.05</v>
      </c>
      <c r="AY170">
        <v>0.05</v>
      </c>
      <c r="AZ170">
        <v>0.05</v>
      </c>
      <c r="BA170">
        <f t="shared" si="171"/>
        <v>5.000000000000001E-2</v>
      </c>
      <c r="BB170">
        <f t="shared" si="172"/>
        <v>2.5000000000000006E-4</v>
      </c>
      <c r="BC170">
        <f t="shared" si="172"/>
        <v>2.5000000000000006E-4</v>
      </c>
      <c r="BD170">
        <f t="shared" si="172"/>
        <v>2.5000000000000006E-4</v>
      </c>
      <c r="BE170">
        <f t="shared" si="173"/>
        <v>32.387050565724664</v>
      </c>
      <c r="BF170">
        <f t="shared" si="173"/>
        <v>27.033902526776245</v>
      </c>
      <c r="BG170">
        <f t="shared" si="173"/>
        <v>6.1556162469980089</v>
      </c>
      <c r="BH170">
        <f t="shared" si="151"/>
        <v>0</v>
      </c>
      <c r="BI170">
        <f t="shared" si="176"/>
        <v>21.29627069735124</v>
      </c>
      <c r="BJ170">
        <f t="shared" si="176"/>
        <v>38.955762941389395</v>
      </c>
      <c r="BK170" s="7">
        <f t="shared" si="174"/>
        <v>2.3830442802803553E-3</v>
      </c>
      <c r="BL170" s="7"/>
      <c r="BM170" s="7"/>
      <c r="BN170" s="8">
        <f>MAX(BN$3*climate!$I280+BN$4*climate!$I280^2+BN$5*climate!$I280^6,-99)</f>
        <v>-25.880698073247263</v>
      </c>
      <c r="BO170" s="8">
        <f>MAX(BO$3*climate!$I280+BO$4*climate!$I280^2+BO$5*climate!$I280^6,-99)</f>
        <v>-22.846863187685727</v>
      </c>
      <c r="BP170" s="8">
        <f>MAX(BP$3*climate!$I280+BP$4*climate!$I280^2+BP$5*climate!$I280^6,-99)</f>
        <v>-20.221004505507175</v>
      </c>
      <c r="BQ170" s="8"/>
      <c r="BR170" s="8"/>
      <c r="BS170" s="8"/>
      <c r="BT170" s="8"/>
      <c r="BU170" s="8"/>
      <c r="BV170" s="8"/>
      <c r="BW170" s="8">
        <f>MAX(BW$3*climate!$I280+BW$4*climate!$I280^2+BW$5*climate!$I280^6,-99)</f>
        <v>-99</v>
      </c>
      <c r="BX170" s="8">
        <f>MAX(BX$3*climate!$I280+BX$4*climate!$I280^2+BX$5*climate!$I280^6,-99)</f>
        <v>-99</v>
      </c>
      <c r="BY170" s="8">
        <f>MAX(BY$3*climate!$I280+BY$4*climate!$I280^2+BY$5*climate!$I280^6,-99)</f>
        <v>-99</v>
      </c>
    </row>
    <row r="171" spans="1:77">
      <c r="A171">
        <f t="shared" si="134"/>
        <v>2125</v>
      </c>
      <c r="B171" s="4">
        <f t="shared" si="152"/>
        <v>1285.8811860630085</v>
      </c>
      <c r="C171" s="4">
        <f t="shared" si="153"/>
        <v>3568.9715353969832</v>
      </c>
      <c r="D171" s="4">
        <f t="shared" si="154"/>
        <v>6794.3362894297825</v>
      </c>
      <c r="E171" s="11">
        <f t="shared" si="135"/>
        <v>2.6753975600198419E-5</v>
      </c>
      <c r="F171" s="11">
        <f t="shared" si="136"/>
        <v>5.3635823018035373E-5</v>
      </c>
      <c r="G171" s="11">
        <f t="shared" si="137"/>
        <v>1.1841873983958704E-4</v>
      </c>
      <c r="H171" s="4">
        <f t="shared" si="155"/>
        <v>129475.34085278673</v>
      </c>
      <c r="I171" s="4">
        <f t="shared" si="156"/>
        <v>108713.84998733248</v>
      </c>
      <c r="J171" s="4">
        <f t="shared" si="157"/>
        <v>24713.743326295891</v>
      </c>
      <c r="K171" s="4">
        <f t="shared" si="125"/>
        <v>100689.9721810242</v>
      </c>
      <c r="L171" s="4">
        <f t="shared" si="126"/>
        <v>30460.834139222137</v>
      </c>
      <c r="M171" s="4">
        <f t="shared" si="127"/>
        <v>3637.4036069930835</v>
      </c>
      <c r="N171" s="11">
        <f t="shared" si="138"/>
        <v>-5.8916523900698348E-4</v>
      </c>
      <c r="O171" s="11">
        <f t="shared" si="139"/>
        <v>5.2934388179288749E-3</v>
      </c>
      <c r="P171" s="11">
        <f t="shared" si="140"/>
        <v>3.588272519639002E-3</v>
      </c>
      <c r="Q171" s="4">
        <f t="shared" si="141"/>
        <v>4127.3714022243566</v>
      </c>
      <c r="R171" s="4">
        <f t="shared" si="142"/>
        <v>13516.359665106327</v>
      </c>
      <c r="S171" s="4">
        <f t="shared" si="143"/>
        <v>3591.1336364178728</v>
      </c>
      <c r="T171" s="4">
        <f t="shared" si="158"/>
        <v>31.877663924570559</v>
      </c>
      <c r="U171" s="4">
        <f t="shared" si="159"/>
        <v>124.32969365615583</v>
      </c>
      <c r="V171" s="4">
        <f t="shared" si="160"/>
        <v>145.30917429237999</v>
      </c>
      <c r="W171" s="11">
        <f t="shared" si="144"/>
        <v>-1.219247815263802E-2</v>
      </c>
      <c r="X171" s="11">
        <f t="shared" si="145"/>
        <v>-1.3228699347321071E-2</v>
      </c>
      <c r="Y171" s="11">
        <f t="shared" si="146"/>
        <v>-1.2203590333800474E-2</v>
      </c>
      <c r="Z171" s="4">
        <f t="shared" si="170"/>
        <v>6969.9144896459748</v>
      </c>
      <c r="AA171" s="4">
        <f t="shared" si="161"/>
        <v>50483.156583093791</v>
      </c>
      <c r="AB171" s="4">
        <f t="shared" si="162"/>
        <v>6272.3876550031518</v>
      </c>
      <c r="AC171" s="12">
        <f t="shared" si="163"/>
        <v>1.7549239266594256</v>
      </c>
      <c r="AD171" s="12">
        <f t="shared" si="164"/>
        <v>3.9002802027440606</v>
      </c>
      <c r="AE171" s="12">
        <f t="shared" si="165"/>
        <v>1.8228551765199701</v>
      </c>
      <c r="AF171" s="11">
        <f t="shared" si="147"/>
        <v>-2.9039671966837322E-3</v>
      </c>
      <c r="AG171" s="11">
        <f t="shared" si="148"/>
        <v>2.0567434751257441E-3</v>
      </c>
      <c r="AH171" s="11">
        <f t="shared" si="149"/>
        <v>8.257041531207765E-4</v>
      </c>
      <c r="AI171" s="1">
        <f t="shared" si="128"/>
        <v>257321.82682227477</v>
      </c>
      <c r="AJ171" s="1">
        <f t="shared" si="129"/>
        <v>203859.58549371525</v>
      </c>
      <c r="AK171" s="1">
        <f t="shared" si="130"/>
        <v>47205.752418132295</v>
      </c>
      <c r="AL171" s="16">
        <f t="shared" si="179"/>
        <v>47.091904365961327</v>
      </c>
      <c r="AM171" s="16">
        <f t="shared" si="179"/>
        <v>17.586173000884948</v>
      </c>
      <c r="AN171" s="16">
        <f t="shared" si="179"/>
        <v>3.0950628079826079</v>
      </c>
      <c r="AO171" s="7">
        <f t="shared" si="180"/>
        <v>5.7536221685530456E-3</v>
      </c>
      <c r="AP171" s="7">
        <f t="shared" si="180"/>
        <v>8.8601457748409447E-3</v>
      </c>
      <c r="AQ171" s="7">
        <f t="shared" si="180"/>
        <v>6.4133286952779813E-3</v>
      </c>
      <c r="AR171" s="1">
        <f t="shared" si="167"/>
        <v>129475.34085278673</v>
      </c>
      <c r="AS171" s="1">
        <f t="shared" si="168"/>
        <v>108713.84998733248</v>
      </c>
      <c r="AT171" s="1">
        <f t="shared" si="169"/>
        <v>24713.743326295891</v>
      </c>
      <c r="AU171" s="1">
        <f t="shared" si="131"/>
        <v>25895.068170557348</v>
      </c>
      <c r="AV171" s="1">
        <f t="shared" si="132"/>
        <v>21742.769997466497</v>
      </c>
      <c r="AW171" s="1">
        <f t="shared" si="133"/>
        <v>4942.7486652591788</v>
      </c>
      <c r="AX171">
        <v>0.05</v>
      </c>
      <c r="AY171">
        <v>0.05</v>
      </c>
      <c r="AZ171">
        <v>0.05</v>
      </c>
      <c r="BA171">
        <f t="shared" si="171"/>
        <v>0.05</v>
      </c>
      <c r="BB171">
        <f t="shared" si="172"/>
        <v>2.5000000000000006E-4</v>
      </c>
      <c r="BC171">
        <f t="shared" si="172"/>
        <v>2.5000000000000006E-4</v>
      </c>
      <c r="BD171">
        <f t="shared" si="172"/>
        <v>2.5000000000000006E-4</v>
      </c>
      <c r="BE171">
        <f t="shared" si="173"/>
        <v>32.368835213196689</v>
      </c>
      <c r="BF171">
        <f t="shared" si="173"/>
        <v>27.178462496833127</v>
      </c>
      <c r="BG171">
        <f t="shared" si="173"/>
        <v>6.1784358315739745</v>
      </c>
      <c r="BH171">
        <f t="shared" si="151"/>
        <v>0</v>
      </c>
      <c r="BI171">
        <f t="shared" si="176"/>
        <v>21.534677572784638</v>
      </c>
      <c r="BJ171">
        <f t="shared" si="176"/>
        <v>39.400854484150145</v>
      </c>
      <c r="BK171" s="7">
        <f t="shared" si="174"/>
        <v>2.2746569942173611E-3</v>
      </c>
      <c r="BL171" s="7"/>
      <c r="BM171" s="7"/>
      <c r="BN171" s="8">
        <f>MAX(BN$3*climate!$I281+BN$4*climate!$I281^2+BN$5*climate!$I281^6,-99)</f>
        <v>-26.360432960314967</v>
      </c>
      <c r="BO171" s="8">
        <f>MAX(BO$3*climate!$I281+BO$4*climate!$I281^2+BO$5*climate!$I281^6,-99)</f>
        <v>-23.22343549284528</v>
      </c>
      <c r="BP171" s="8">
        <f>MAX(BP$3*climate!$I281+BP$4*climate!$I281^2+BP$5*climate!$I281^6,-99)</f>
        <v>-20.51935660528396</v>
      </c>
      <c r="BQ171" s="8"/>
      <c r="BR171" s="8"/>
      <c r="BS171" s="8"/>
      <c r="BT171" s="8"/>
      <c r="BU171" s="8"/>
      <c r="BV171" s="8"/>
      <c r="BW171" s="8">
        <f>MAX(BW$3*climate!$I281+BW$4*climate!$I281^2+BW$5*climate!$I281^6,-99)</f>
        <v>-99</v>
      </c>
      <c r="BX171" s="8">
        <f>MAX(BX$3*climate!$I281+BX$4*climate!$I281^2+BX$5*climate!$I281^6,-99)</f>
        <v>-99</v>
      </c>
      <c r="BY171" s="8">
        <f>MAX(BY$3*climate!$I281+BY$4*climate!$I281^2+BY$5*climate!$I281^6,-99)</f>
        <v>-99</v>
      </c>
    </row>
    <row r="172" spans="1:77">
      <c r="A172">
        <f t="shared" si="134"/>
        <v>2126</v>
      </c>
      <c r="B172" s="4">
        <f t="shared" si="152"/>
        <v>1285.9138683751914</v>
      </c>
      <c r="C172" s="4">
        <f t="shared" si="153"/>
        <v>3569.153388886331</v>
      </c>
      <c r="D172" s="4">
        <f t="shared" si="154"/>
        <v>6795.1006373341506</v>
      </c>
      <c r="E172" s="11">
        <f t="shared" si="135"/>
        <v>2.5416276820188498E-5</v>
      </c>
      <c r="F172" s="11">
        <f t="shared" si="136"/>
        <v>5.09540318671336E-5</v>
      </c>
      <c r="G172" s="11">
        <f t="shared" si="137"/>
        <v>1.1249780284760769E-4</v>
      </c>
      <c r="H172" s="4">
        <f t="shared" si="155"/>
        <v>129388.76550520664</v>
      </c>
      <c r="I172" s="4">
        <f t="shared" si="156"/>
        <v>109281.33277101751</v>
      </c>
      <c r="J172" s="4">
        <f t="shared" si="157"/>
        <v>24803.128309203232</v>
      </c>
      <c r="K172" s="4">
        <f t="shared" si="125"/>
        <v>100620.08715147851</v>
      </c>
      <c r="L172" s="4">
        <f t="shared" si="126"/>
        <v>30618.278584299267</v>
      </c>
      <c r="M172" s="4">
        <f t="shared" si="127"/>
        <v>3650.1487811568272</v>
      </c>
      <c r="N172" s="11">
        <f t="shared" si="138"/>
        <v>-6.9406146443318217E-4</v>
      </c>
      <c r="O172" s="11">
        <f t="shared" si="139"/>
        <v>5.1687502829871335E-3</v>
      </c>
      <c r="P172" s="11">
        <f t="shared" si="140"/>
        <v>3.5039208019809198E-3</v>
      </c>
      <c r="Q172" s="4">
        <f t="shared" si="141"/>
        <v>4074.322345783637</v>
      </c>
      <c r="R172" s="4">
        <f t="shared" si="142"/>
        <v>13407.17741711517</v>
      </c>
      <c r="S172" s="4">
        <f t="shared" si="143"/>
        <v>3560.1388649242649</v>
      </c>
      <c r="T172" s="4">
        <f t="shared" si="158"/>
        <v>31.488996203613095</v>
      </c>
      <c r="U172" s="4">
        <f t="shared" si="159"/>
        <v>122.68497351883401</v>
      </c>
      <c r="V172" s="4">
        <f t="shared" si="160"/>
        <v>143.53588065757299</v>
      </c>
      <c r="W172" s="11">
        <f t="shared" si="144"/>
        <v>-1.219247815263802E-2</v>
      </c>
      <c r="X172" s="11">
        <f t="shared" si="145"/>
        <v>-1.3228699347321071E-2</v>
      </c>
      <c r="Y172" s="11">
        <f t="shared" si="146"/>
        <v>-1.2203590333800474E-2</v>
      </c>
      <c r="Z172" s="4">
        <f t="shared" si="170"/>
        <v>6861.0793091585474</v>
      </c>
      <c r="AA172" s="4">
        <f t="shared" si="161"/>
        <v>50184.715745556707</v>
      </c>
      <c r="AB172" s="4">
        <f t="shared" si="162"/>
        <v>6223.9456096155291</v>
      </c>
      <c r="AC172" s="12">
        <f t="shared" si="163"/>
        <v>1.7498276851437313</v>
      </c>
      <c r="AD172" s="12">
        <f t="shared" si="164"/>
        <v>3.9083020786022167</v>
      </c>
      <c r="AE172" s="12">
        <f t="shared" si="165"/>
        <v>1.8243603156097603</v>
      </c>
      <c r="AF172" s="11">
        <f t="shared" si="147"/>
        <v>-2.9039671966837322E-3</v>
      </c>
      <c r="AG172" s="11">
        <f t="shared" si="148"/>
        <v>2.0567434751257441E-3</v>
      </c>
      <c r="AH172" s="11">
        <f t="shared" si="149"/>
        <v>8.257041531207765E-4</v>
      </c>
      <c r="AI172" s="1">
        <f t="shared" si="128"/>
        <v>257484.71231060466</v>
      </c>
      <c r="AJ172" s="1">
        <f t="shared" si="129"/>
        <v>205216.39694181024</v>
      </c>
      <c r="AK172" s="1">
        <f t="shared" si="130"/>
        <v>47427.925841578246</v>
      </c>
      <c r="AL172" s="16">
        <f t="shared" si="179"/>
        <v>47.360143900631506</v>
      </c>
      <c r="AM172" s="16">
        <f t="shared" si="179"/>
        <v>17.740430896730267</v>
      </c>
      <c r="AN172" s="16">
        <f t="shared" si="179"/>
        <v>3.1147139665515291</v>
      </c>
      <c r="AO172" s="7">
        <f t="shared" si="180"/>
        <v>5.696085946867515E-3</v>
      </c>
      <c r="AP172" s="7">
        <f t="shared" si="180"/>
        <v>8.7715443170925354E-3</v>
      </c>
      <c r="AQ172" s="7">
        <f t="shared" si="180"/>
        <v>6.3491954083252011E-3</v>
      </c>
      <c r="AR172" s="1">
        <f t="shared" si="167"/>
        <v>129388.76550520664</v>
      </c>
      <c r="AS172" s="1">
        <f t="shared" si="168"/>
        <v>109281.33277101751</v>
      </c>
      <c r="AT172" s="1">
        <f t="shared" si="169"/>
        <v>24803.128309203232</v>
      </c>
      <c r="AU172" s="1">
        <f t="shared" si="131"/>
        <v>25877.75310104133</v>
      </c>
      <c r="AV172" s="1">
        <f t="shared" si="132"/>
        <v>21856.266554203503</v>
      </c>
      <c r="AW172" s="1">
        <f t="shared" si="133"/>
        <v>4960.6256618406469</v>
      </c>
      <c r="AX172">
        <v>0.05</v>
      </c>
      <c r="AY172">
        <v>0.05</v>
      </c>
      <c r="AZ172">
        <v>0.05</v>
      </c>
      <c r="BA172">
        <f t="shared" si="171"/>
        <v>5.000000000000001E-2</v>
      </c>
      <c r="BB172">
        <f t="shared" si="172"/>
        <v>2.5000000000000006E-4</v>
      </c>
      <c r="BC172">
        <f t="shared" si="172"/>
        <v>2.5000000000000006E-4</v>
      </c>
      <c r="BD172">
        <f t="shared" si="172"/>
        <v>2.5000000000000006E-4</v>
      </c>
      <c r="BE172">
        <f t="shared" si="173"/>
        <v>32.347191376301666</v>
      </c>
      <c r="BF172">
        <f t="shared" si="173"/>
        <v>27.320333192754383</v>
      </c>
      <c r="BG172">
        <f t="shared" si="173"/>
        <v>6.2007820773008095</v>
      </c>
      <c r="BH172">
        <f t="shared" si="151"/>
        <v>0</v>
      </c>
      <c r="BI172">
        <f t="shared" si="176"/>
        <v>21.77581981834642</v>
      </c>
      <c r="BJ172">
        <f t="shared" si="176"/>
        <v>39.85113281016509</v>
      </c>
      <c r="BK172" s="7">
        <f t="shared" si="174"/>
        <v>2.1692128344652506E-3</v>
      </c>
      <c r="BL172" s="7"/>
      <c r="BM172" s="7"/>
      <c r="BN172" s="8">
        <f>MAX(BN$3*climate!$I282+BN$4*climate!$I282^2+BN$5*climate!$I282^6,-99)</f>
        <v>-26.838484512697235</v>
      </c>
      <c r="BO172" s="8">
        <f>MAX(BO$3*climate!$I282+BO$4*climate!$I282^2+BO$5*climate!$I282^6,-99)</f>
        <v>-23.59851132446175</v>
      </c>
      <c r="BP172" s="8">
        <f>MAX(BP$3*climate!$I282+BP$4*climate!$I282^2+BP$5*climate!$I282^6,-99)</f>
        <v>-20.816376433239292</v>
      </c>
      <c r="BQ172" s="8"/>
      <c r="BR172" s="8"/>
      <c r="BS172" s="8"/>
      <c r="BT172" s="8"/>
      <c r="BU172" s="8"/>
      <c r="BV172" s="8"/>
      <c r="BW172" s="8">
        <f>MAX(BW$3*climate!$I282+BW$4*climate!$I282^2+BW$5*climate!$I282^6,-99)</f>
        <v>-99</v>
      </c>
      <c r="BX172" s="8">
        <f>MAX(BX$3*climate!$I282+BX$4*climate!$I282^2+BX$5*climate!$I282^6,-99)</f>
        <v>-99</v>
      </c>
      <c r="BY172" s="8">
        <f>MAX(BY$3*climate!$I282+BY$4*climate!$I282^2+BY$5*climate!$I282^6,-99)</f>
        <v>-99</v>
      </c>
    </row>
    <row r="173" spans="1:77">
      <c r="A173">
        <f t="shared" si="134"/>
        <v>2127</v>
      </c>
      <c r="B173" s="4">
        <f t="shared" si="152"/>
        <v>1285.9449173608948</v>
      </c>
      <c r="C173" s="4">
        <f t="shared" si="153"/>
        <v>3569.3261585040709</v>
      </c>
      <c r="D173" s="4">
        <f t="shared" si="154"/>
        <v>6795.8268495313869</v>
      </c>
      <c r="E173" s="11">
        <f t="shared" si="135"/>
        <v>2.4145462979179073E-5</v>
      </c>
      <c r="F173" s="11">
        <f t="shared" si="136"/>
        <v>4.8406330273776918E-5</v>
      </c>
      <c r="G173" s="11">
        <f t="shared" si="137"/>
        <v>1.068729127052273E-4</v>
      </c>
      <c r="H173" s="4">
        <f t="shared" si="155"/>
        <v>129288.89482027241</v>
      </c>
      <c r="I173" s="4">
        <f t="shared" si="156"/>
        <v>109838.19035073492</v>
      </c>
      <c r="J173" s="4">
        <f t="shared" si="157"/>
        <v>24890.659318363396</v>
      </c>
      <c r="K173" s="4">
        <f t="shared" si="125"/>
        <v>100539.99442340659</v>
      </c>
      <c r="L173" s="4">
        <f t="shared" si="126"/>
        <v>30772.808500293751</v>
      </c>
      <c r="M173" s="4">
        <f t="shared" si="127"/>
        <v>3662.6388325476182</v>
      </c>
      <c r="N173" s="11">
        <f t="shared" si="138"/>
        <v>-7.9599144007247435E-4</v>
      </c>
      <c r="O173" s="11">
        <f t="shared" si="139"/>
        <v>5.0469824934484819E-3</v>
      </c>
      <c r="P173" s="11">
        <f t="shared" si="140"/>
        <v>3.4217924089199325E-3</v>
      </c>
      <c r="Q173" s="4">
        <f t="shared" si="141"/>
        <v>4021.5397752191539</v>
      </c>
      <c r="R173" s="4">
        <f t="shared" si="142"/>
        <v>13297.232196347733</v>
      </c>
      <c r="S173" s="4">
        <f t="shared" si="143"/>
        <v>3529.1029052076447</v>
      </c>
      <c r="T173" s="4">
        <f t="shared" si="158"/>
        <v>31.105067305352041</v>
      </c>
      <c r="U173" s="4">
        <f t="shared" si="159"/>
        <v>121.06201088971932</v>
      </c>
      <c r="V173" s="4">
        <f t="shared" si="160"/>
        <v>141.7842275718267</v>
      </c>
      <c r="W173" s="11">
        <f t="shared" si="144"/>
        <v>-1.219247815263802E-2</v>
      </c>
      <c r="X173" s="11">
        <f t="shared" si="145"/>
        <v>-1.3228699347321071E-2</v>
      </c>
      <c r="Y173" s="11">
        <f t="shared" si="146"/>
        <v>-1.2203590333800474E-2</v>
      </c>
      <c r="Z173" s="4">
        <f t="shared" si="170"/>
        <v>6753.2256750899578</v>
      </c>
      <c r="AA173" s="4">
        <f t="shared" si="161"/>
        <v>49881.717720346423</v>
      </c>
      <c r="AB173" s="4">
        <f t="shared" si="162"/>
        <v>6175.3220423407511</v>
      </c>
      <c r="AC173" s="12">
        <f t="shared" si="163"/>
        <v>1.7447462429462248</v>
      </c>
      <c r="AD173" s="12">
        <f t="shared" si="164"/>
        <v>3.9163404534012023</v>
      </c>
      <c r="AE173" s="12">
        <f t="shared" si="165"/>
        <v>1.825866697499148</v>
      </c>
      <c r="AF173" s="11">
        <f t="shared" si="147"/>
        <v>-2.9039671966837322E-3</v>
      </c>
      <c r="AG173" s="11">
        <f t="shared" si="148"/>
        <v>2.0567434751257441E-3</v>
      </c>
      <c r="AH173" s="11">
        <f t="shared" si="149"/>
        <v>8.257041531207765E-4</v>
      </c>
      <c r="AI173" s="1">
        <f t="shared" si="128"/>
        <v>257613.99418058555</v>
      </c>
      <c r="AJ173" s="1">
        <f t="shared" si="129"/>
        <v>206551.02380183272</v>
      </c>
      <c r="AK173" s="1">
        <f t="shared" si="130"/>
        <v>47645.758919261069</v>
      </c>
      <c r="AL173" s="16">
        <f t="shared" si="179"/>
        <v>47.627213676244374</v>
      </c>
      <c r="AM173" s="16">
        <f t="shared" si="179"/>
        <v>17.894485762787106</v>
      </c>
      <c r="AN173" s="16">
        <f t="shared" si="179"/>
        <v>3.1342921348900572</v>
      </c>
      <c r="AO173" s="7">
        <f t="shared" si="180"/>
        <v>5.6391250873988399E-3</v>
      </c>
      <c r="AP173" s="7">
        <f t="shared" si="180"/>
        <v>8.6838288739216098E-3</v>
      </c>
      <c r="AQ173" s="7">
        <f t="shared" si="180"/>
        <v>6.2857034542419489E-3</v>
      </c>
      <c r="AR173" s="1">
        <f t="shared" si="167"/>
        <v>129288.89482027241</v>
      </c>
      <c r="AS173" s="1">
        <f t="shared" si="168"/>
        <v>109838.19035073492</v>
      </c>
      <c r="AT173" s="1">
        <f t="shared" si="169"/>
        <v>24890.659318363396</v>
      </c>
      <c r="AU173" s="1">
        <f t="shared" si="131"/>
        <v>25857.778964054483</v>
      </c>
      <c r="AV173" s="1">
        <f t="shared" si="132"/>
        <v>21967.638070146986</v>
      </c>
      <c r="AW173" s="1">
        <f t="shared" si="133"/>
        <v>4978.1318636726792</v>
      </c>
      <c r="AX173">
        <v>0.05</v>
      </c>
      <c r="AY173">
        <v>0.05</v>
      </c>
      <c r="AZ173">
        <v>0.05</v>
      </c>
      <c r="BA173">
        <f t="shared" si="171"/>
        <v>5.000000000000001E-2</v>
      </c>
      <c r="BB173">
        <f t="shared" si="172"/>
        <v>2.5000000000000006E-4</v>
      </c>
      <c r="BC173">
        <f t="shared" si="172"/>
        <v>2.5000000000000006E-4</v>
      </c>
      <c r="BD173">
        <f t="shared" si="172"/>
        <v>2.5000000000000006E-4</v>
      </c>
      <c r="BE173">
        <f t="shared" si="173"/>
        <v>32.322223705068112</v>
      </c>
      <c r="BF173">
        <f t="shared" si="173"/>
        <v>27.459547587683737</v>
      </c>
      <c r="BG173">
        <f t="shared" si="173"/>
        <v>6.2226648295908502</v>
      </c>
      <c r="BH173">
        <f t="shared" si="151"/>
        <v>0</v>
      </c>
      <c r="BI173">
        <f t="shared" si="176"/>
        <v>22.019728944886086</v>
      </c>
      <c r="BJ173">
        <f t="shared" si="176"/>
        <v>40.306657932496449</v>
      </c>
      <c r="BK173" s="7">
        <f t="shared" si="174"/>
        <v>2.0666915989915324E-3</v>
      </c>
      <c r="BL173" s="7"/>
      <c r="BM173" s="7"/>
      <c r="BN173" s="8">
        <f>MAX(BN$3*climate!$I283+BN$4*climate!$I283^2+BN$5*climate!$I283^6,-99)</f>
        <v>-27.314713098915913</v>
      </c>
      <c r="BO173" s="8">
        <f>MAX(BO$3*climate!$I283+BO$4*climate!$I283^2+BO$5*climate!$I283^6,-99)</f>
        <v>-23.971987111658962</v>
      </c>
      <c r="BP173" s="8">
        <f>MAX(BP$3*climate!$I283+BP$4*climate!$I283^2+BP$5*climate!$I283^6,-99)</f>
        <v>-21.111986984528713</v>
      </c>
      <c r="BQ173" s="8"/>
      <c r="BR173" s="8"/>
      <c r="BS173" s="8"/>
      <c r="BT173" s="8"/>
      <c r="BU173" s="8"/>
      <c r="BV173" s="8"/>
      <c r="BW173" s="8">
        <f>MAX(BW$3*climate!$I283+BW$4*climate!$I283^2+BW$5*climate!$I283^6,-99)</f>
        <v>-99</v>
      </c>
      <c r="BX173" s="8">
        <f>MAX(BX$3*climate!$I283+BX$4*climate!$I283^2+BX$5*climate!$I283^6,-99)</f>
        <v>-99</v>
      </c>
      <c r="BY173" s="8">
        <f>MAX(BY$3*climate!$I283+BY$4*climate!$I283^2+BY$5*climate!$I283^6,-99)</f>
        <v>-99</v>
      </c>
    </row>
    <row r="174" spans="1:77">
      <c r="A174">
        <f t="shared" si="134"/>
        <v>2128</v>
      </c>
      <c r="B174" s="4">
        <f t="shared" si="152"/>
        <v>1285.9744146095204</v>
      </c>
      <c r="C174" s="4">
        <f t="shared" si="153"/>
        <v>3569.49029758591</v>
      </c>
      <c r="D174" s="4">
        <f t="shared" si="154"/>
        <v>6796.5168248505533</v>
      </c>
      <c r="E174" s="11">
        <f t="shared" si="135"/>
        <v>2.2938189830220119E-5</v>
      </c>
      <c r="F174" s="11">
        <f t="shared" si="136"/>
        <v>4.598601376008807E-5</v>
      </c>
      <c r="G174" s="11">
        <f t="shared" si="137"/>
        <v>1.0152926706996594E-4</v>
      </c>
      <c r="H174" s="4">
        <f t="shared" si="155"/>
        <v>129176.14910342783</v>
      </c>
      <c r="I174" s="4">
        <f t="shared" si="156"/>
        <v>110384.56128935196</v>
      </c>
      <c r="J174" s="4">
        <f t="shared" si="157"/>
        <v>24976.376061761417</v>
      </c>
      <c r="K174" s="4">
        <f t="shared" si="125"/>
        <v>100450.0148960207</v>
      </c>
      <c r="L174" s="4">
        <f t="shared" si="126"/>
        <v>30924.460381362122</v>
      </c>
      <c r="M174" s="4">
        <f t="shared" si="127"/>
        <v>3674.8788688992345</v>
      </c>
      <c r="N174" s="11">
        <f t="shared" si="138"/>
        <v>-8.9496252612619731E-4</v>
      </c>
      <c r="O174" s="11">
        <f t="shared" si="139"/>
        <v>4.9281131121627908E-3</v>
      </c>
      <c r="P174" s="11">
        <f t="shared" si="140"/>
        <v>3.3418627692269887E-3</v>
      </c>
      <c r="Q174" s="4">
        <f t="shared" si="141"/>
        <v>3969.0430348300997</v>
      </c>
      <c r="R174" s="4">
        <f t="shared" si="142"/>
        <v>13186.596864788171</v>
      </c>
      <c r="S174" s="4">
        <f t="shared" si="143"/>
        <v>3498.0401476815036</v>
      </c>
      <c r="T174" s="4">
        <f t="shared" si="158"/>
        <v>30.7258194517952</v>
      </c>
      <c r="U174" s="4">
        <f t="shared" si="159"/>
        <v>119.46051794527712</v>
      </c>
      <c r="V174" s="4">
        <f t="shared" si="160"/>
        <v>140.05395094274579</v>
      </c>
      <c r="W174" s="11">
        <f t="shared" si="144"/>
        <v>-1.219247815263802E-2</v>
      </c>
      <c r="X174" s="11">
        <f t="shared" si="145"/>
        <v>-1.3228699347321071E-2</v>
      </c>
      <c r="Y174" s="11">
        <f t="shared" si="146"/>
        <v>-1.2203590333800474E-2</v>
      </c>
      <c r="Z174" s="4">
        <f t="shared" si="170"/>
        <v>6646.3810082250775</v>
      </c>
      <c r="AA174" s="4">
        <f t="shared" si="161"/>
        <v>49574.416529161317</v>
      </c>
      <c r="AB174" s="4">
        <f t="shared" si="162"/>
        <v>6126.5424313096282</v>
      </c>
      <c r="AC174" s="12">
        <f t="shared" si="163"/>
        <v>1.7396795570901717</v>
      </c>
      <c r="AD174" s="12">
        <f t="shared" si="164"/>
        <v>3.9243953610751063</v>
      </c>
      <c r="AE174" s="12">
        <f t="shared" si="165"/>
        <v>1.827374323214318</v>
      </c>
      <c r="AF174" s="11">
        <f t="shared" si="147"/>
        <v>-2.9039671966837322E-3</v>
      </c>
      <c r="AG174" s="11">
        <f t="shared" si="148"/>
        <v>2.0567434751257441E-3</v>
      </c>
      <c r="AH174" s="11">
        <f t="shared" si="149"/>
        <v>8.257041531207765E-4</v>
      </c>
      <c r="AI174" s="1">
        <f t="shared" si="128"/>
        <v>257710.37372658149</v>
      </c>
      <c r="AJ174" s="1">
        <f t="shared" si="129"/>
        <v>207863.55949179645</v>
      </c>
      <c r="AK174" s="1">
        <f t="shared" si="130"/>
        <v>47859.314891007642</v>
      </c>
      <c r="AL174" s="16">
        <f t="shared" si="179"/>
        <v>47.893103733574144</v>
      </c>
      <c r="AM174" s="16">
        <f t="shared" si="179"/>
        <v>18.048324488416466</v>
      </c>
      <c r="AN174" s="16">
        <f t="shared" si="179"/>
        <v>3.1537963534799505</v>
      </c>
      <c r="AO174" s="7">
        <f t="shared" si="180"/>
        <v>5.5827338365248514E-3</v>
      </c>
      <c r="AP174" s="7">
        <f t="shared" si="180"/>
        <v>8.5969905851823944E-3</v>
      </c>
      <c r="AQ174" s="7">
        <f t="shared" si="180"/>
        <v>6.2228464196995292E-3</v>
      </c>
      <c r="AR174" s="1">
        <f t="shared" si="167"/>
        <v>129176.14910342783</v>
      </c>
      <c r="AS174" s="1">
        <f t="shared" si="168"/>
        <v>110384.56128935196</v>
      </c>
      <c r="AT174" s="1">
        <f t="shared" si="169"/>
        <v>24976.376061761417</v>
      </c>
      <c r="AU174" s="1">
        <f t="shared" si="131"/>
        <v>25835.229820685567</v>
      </c>
      <c r="AV174" s="1">
        <f t="shared" si="132"/>
        <v>22076.912257870394</v>
      </c>
      <c r="AW174" s="1">
        <f t="shared" si="133"/>
        <v>4995.2752123522841</v>
      </c>
      <c r="AX174">
        <v>0.05</v>
      </c>
      <c r="AY174">
        <v>0.05</v>
      </c>
      <c r="AZ174">
        <v>0.05</v>
      </c>
      <c r="BA174">
        <f t="shared" si="171"/>
        <v>4.9999999999999996E-2</v>
      </c>
      <c r="BB174">
        <f t="shared" si="172"/>
        <v>2.5000000000000006E-4</v>
      </c>
      <c r="BC174">
        <f t="shared" si="172"/>
        <v>2.5000000000000006E-4</v>
      </c>
      <c r="BD174">
        <f t="shared" si="172"/>
        <v>2.5000000000000006E-4</v>
      </c>
      <c r="BE174">
        <f t="shared" si="173"/>
        <v>32.294037275856965</v>
      </c>
      <c r="BF174">
        <f t="shared" si="173"/>
        <v>27.596140322337995</v>
      </c>
      <c r="BG174">
        <f t="shared" si="173"/>
        <v>6.2440940154403561</v>
      </c>
      <c r="BH174">
        <f t="shared" si="151"/>
        <v>0</v>
      </c>
      <c r="BI174">
        <f t="shared" si="176"/>
        <v>22.266436807061584</v>
      </c>
      <c r="BJ174">
        <f t="shared" si="176"/>
        <v>40.767490541026739</v>
      </c>
      <c r="BK174" s="7">
        <f t="shared" si="174"/>
        <v>1.9670721987830042E-3</v>
      </c>
      <c r="BL174" s="7"/>
      <c r="BM174" s="7"/>
      <c r="BN174" s="8">
        <f>MAX(BN$3*climate!$I284+BN$4*climate!$I284^2+BN$5*climate!$I284^6,-99)</f>
        <v>-27.788982882988325</v>
      </c>
      <c r="BO174" s="8">
        <f>MAX(BO$3*climate!$I284+BO$4*climate!$I284^2+BO$5*climate!$I284^6,-99)</f>
        <v>-24.343762203254769</v>
      </c>
      <c r="BP174" s="8">
        <f>MAX(BP$3*climate!$I284+BP$4*climate!$I284^2+BP$5*climate!$I284^6,-99)</f>
        <v>-21.406113517615175</v>
      </c>
      <c r="BQ174" s="8"/>
      <c r="BR174" s="8"/>
      <c r="BS174" s="8"/>
      <c r="BT174" s="8"/>
      <c r="BU174" s="8"/>
      <c r="BV174" s="8"/>
      <c r="BW174" s="8">
        <f>MAX(BW$3*climate!$I284+BW$4*climate!$I284^2+BW$5*climate!$I284^6,-99)</f>
        <v>-99</v>
      </c>
      <c r="BX174" s="8">
        <f>MAX(BX$3*climate!$I284+BX$4*climate!$I284^2+BX$5*climate!$I284^6,-99)</f>
        <v>-99</v>
      </c>
      <c r="BY174" s="8">
        <f>MAX(BY$3*climate!$I284+BY$4*climate!$I284^2+BY$5*climate!$I284^6,-99)</f>
        <v>-99</v>
      </c>
    </row>
    <row r="175" spans="1:77">
      <c r="A175">
        <f t="shared" si="134"/>
        <v>2129</v>
      </c>
      <c r="B175" s="4">
        <f t="shared" si="152"/>
        <v>1286.0024376384974</v>
      </c>
      <c r="C175" s="4">
        <f t="shared" si="153"/>
        <v>3569.6462368843536</v>
      </c>
      <c r="D175" s="4">
        <f t="shared" si="154"/>
        <v>6797.1723679538154</v>
      </c>
      <c r="E175" s="11">
        <f t="shared" si="135"/>
        <v>2.1791280338709114E-5</v>
      </c>
      <c r="F175" s="11">
        <f t="shared" si="136"/>
        <v>4.3686713072083661E-5</v>
      </c>
      <c r="G175" s="11">
        <f t="shared" si="137"/>
        <v>9.6452803716467637E-5</v>
      </c>
      <c r="H175" s="4">
        <f t="shared" si="155"/>
        <v>129050.94982343394</v>
      </c>
      <c r="I175" s="4">
        <f t="shared" si="156"/>
        <v>110920.59046228581</v>
      </c>
      <c r="J175" s="4">
        <f t="shared" si="157"/>
        <v>25060.318522658781</v>
      </c>
      <c r="K175" s="4">
        <f t="shared" si="125"/>
        <v>100350.47061062483</v>
      </c>
      <c r="L175" s="4">
        <f t="shared" si="126"/>
        <v>31073.272560224101</v>
      </c>
      <c r="M175" s="4">
        <f t="shared" si="127"/>
        <v>3686.8740655760071</v>
      </c>
      <c r="N175" s="11">
        <f t="shared" si="138"/>
        <v>-9.909832815745423E-4</v>
      </c>
      <c r="O175" s="11">
        <f t="shared" si="139"/>
        <v>4.8121188543572835E-3</v>
      </c>
      <c r="P175" s="11">
        <f t="shared" si="140"/>
        <v>3.2641066834306898E-3</v>
      </c>
      <c r="Q175" s="4">
        <f t="shared" si="141"/>
        <v>3916.8506165088102</v>
      </c>
      <c r="R175" s="4">
        <f t="shared" si="142"/>
        <v>13075.342571280005</v>
      </c>
      <c r="S175" s="4">
        <f t="shared" si="143"/>
        <v>3466.9645008646148</v>
      </c>
      <c r="T175" s="4">
        <f t="shared" si="158"/>
        <v>30.351195569407288</v>
      </c>
      <c r="U175" s="4">
        <f t="shared" si="159"/>
        <v>117.8802106695038</v>
      </c>
      <c r="V175" s="4">
        <f t="shared" si="160"/>
        <v>138.34478990081033</v>
      </c>
      <c r="W175" s="11">
        <f t="shared" si="144"/>
        <v>-1.219247815263802E-2</v>
      </c>
      <c r="X175" s="11">
        <f t="shared" si="145"/>
        <v>-1.3228699347321071E-2</v>
      </c>
      <c r="Y175" s="11">
        <f t="shared" si="146"/>
        <v>-1.2203590333800474E-2</v>
      </c>
      <c r="Z175" s="4">
        <f t="shared" si="170"/>
        <v>6540.5709565129482</v>
      </c>
      <c r="AA175" s="4">
        <f t="shared" si="161"/>
        <v>49263.062103294498</v>
      </c>
      <c r="AB175" s="4">
        <f t="shared" si="162"/>
        <v>6077.6314954069421</v>
      </c>
      <c r="AC175" s="12">
        <f t="shared" si="163"/>
        <v>1.7346275847236405</v>
      </c>
      <c r="AD175" s="12">
        <f t="shared" si="164"/>
        <v>3.9324668356278112</v>
      </c>
      <c r="AE175" s="12">
        <f t="shared" si="165"/>
        <v>1.8288831937823025</v>
      </c>
      <c r="AF175" s="11">
        <f t="shared" si="147"/>
        <v>-2.9039671966837322E-3</v>
      </c>
      <c r="AG175" s="11">
        <f t="shared" si="148"/>
        <v>2.0567434751257441E-3</v>
      </c>
      <c r="AH175" s="11">
        <f t="shared" si="149"/>
        <v>8.257041531207765E-4</v>
      </c>
      <c r="AI175" s="1">
        <f t="shared" si="128"/>
        <v>257774.56617460892</v>
      </c>
      <c r="AJ175" s="1">
        <f t="shared" si="129"/>
        <v>209154.1158004872</v>
      </c>
      <c r="AK175" s="1">
        <f t="shared" si="130"/>
        <v>48068.65861425917</v>
      </c>
      <c r="AL175" s="16">
        <f t="shared" si="179"/>
        <v>48.157804439816267</v>
      </c>
      <c r="AM175" s="16">
        <f t="shared" si="179"/>
        <v>18.201934151364647</v>
      </c>
      <c r="AN175" s="16">
        <f t="shared" si="179"/>
        <v>3.1732256879231975</v>
      </c>
      <c r="AO175" s="7">
        <f t="shared" si="180"/>
        <v>5.5269064981596028E-3</v>
      </c>
      <c r="AP175" s="7">
        <f t="shared" si="180"/>
        <v>8.5110206793305703E-3</v>
      </c>
      <c r="AQ175" s="7">
        <f t="shared" si="180"/>
        <v>6.160617955502534E-3</v>
      </c>
      <c r="AR175" s="1">
        <f t="shared" si="167"/>
        <v>129050.94982343394</v>
      </c>
      <c r="AS175" s="1">
        <f t="shared" si="168"/>
        <v>110920.59046228581</v>
      </c>
      <c r="AT175" s="1">
        <f t="shared" si="169"/>
        <v>25060.318522658781</v>
      </c>
      <c r="AU175" s="1">
        <f t="shared" si="131"/>
        <v>25810.18996468679</v>
      </c>
      <c r="AV175" s="1">
        <f t="shared" si="132"/>
        <v>22184.118092457164</v>
      </c>
      <c r="AW175" s="1">
        <f t="shared" si="133"/>
        <v>5012.0637045317562</v>
      </c>
      <c r="AX175">
        <v>0.05</v>
      </c>
      <c r="AY175">
        <v>0.05</v>
      </c>
      <c r="AZ175">
        <v>0.05</v>
      </c>
      <c r="BA175">
        <f t="shared" si="171"/>
        <v>4.9999999999999996E-2</v>
      </c>
      <c r="BB175">
        <f t="shared" si="172"/>
        <v>2.5000000000000006E-4</v>
      </c>
      <c r="BC175">
        <f t="shared" si="172"/>
        <v>2.5000000000000006E-4</v>
      </c>
      <c r="BD175">
        <f t="shared" si="172"/>
        <v>2.5000000000000006E-4</v>
      </c>
      <c r="BE175">
        <f t="shared" si="173"/>
        <v>32.262737455858492</v>
      </c>
      <c r="BF175">
        <f t="shared" si="173"/>
        <v>27.730147615571457</v>
      </c>
      <c r="BG175">
        <f t="shared" si="173"/>
        <v>6.2650796306646965</v>
      </c>
      <c r="BH175">
        <f t="shared" si="151"/>
        <v>0</v>
      </c>
      <c r="BI175">
        <f t="shared" si="176"/>
        <v>22.51597560657277</v>
      </c>
      <c r="BJ175">
        <f t="shared" si="176"/>
        <v>41.233692009128326</v>
      </c>
      <c r="BK175" s="7">
        <f t="shared" si="174"/>
        <v>1.8703326647635521E-3</v>
      </c>
      <c r="BL175" s="7"/>
      <c r="BM175" s="7"/>
      <c r="BN175" s="8">
        <f>MAX(BN$3*climate!$I285+BN$4*climate!$I285^2+BN$5*climate!$I285^6,-99)</f>
        <v>-28.261161858838776</v>
      </c>
      <c r="BO175" s="8">
        <f>MAX(BO$3*climate!$I285+BO$4*climate!$I285^2+BO$5*climate!$I285^6,-99)</f>
        <v>-24.713738890054625</v>
      </c>
      <c r="BP175" s="8">
        <f>MAX(BP$3*climate!$I285+BP$4*climate!$I285^2+BP$5*climate!$I285^6,-99)</f>
        <v>-21.698683567981348</v>
      </c>
      <c r="BQ175" s="8"/>
      <c r="BR175" s="8"/>
      <c r="BS175" s="8"/>
      <c r="BT175" s="8"/>
      <c r="BU175" s="8"/>
      <c r="BV175" s="8"/>
      <c r="BW175" s="8">
        <f>MAX(BW$3*climate!$I285+BW$4*climate!$I285^2+BW$5*climate!$I285^6,-99)</f>
        <v>-99</v>
      </c>
      <c r="BX175" s="8">
        <f>MAX(BX$3*climate!$I285+BX$4*climate!$I285^2+BX$5*climate!$I285^6,-99)</f>
        <v>-99</v>
      </c>
      <c r="BY175" s="8">
        <f>MAX(BY$3*climate!$I285+BY$4*climate!$I285^2+BY$5*climate!$I285^6,-99)</f>
        <v>-99</v>
      </c>
    </row>
    <row r="176" spans="1:77">
      <c r="A176">
        <f t="shared" si="134"/>
        <v>2130</v>
      </c>
      <c r="B176" s="4">
        <f t="shared" si="152"/>
        <v>1286.0290600961507</v>
      </c>
      <c r="C176" s="4">
        <f t="shared" si="153"/>
        <v>3569.7943856897273</v>
      </c>
      <c r="D176" s="4">
        <f t="shared" si="154"/>
        <v>6797.7951939694376</v>
      </c>
      <c r="E176" s="11">
        <f t="shared" si="135"/>
        <v>2.0701716321773657E-5</v>
      </c>
      <c r="F176" s="11">
        <f t="shared" si="136"/>
        <v>4.1502377418479475E-5</v>
      </c>
      <c r="G176" s="11">
        <f t="shared" si="137"/>
        <v>9.1630163530644255E-5</v>
      </c>
      <c r="H176" s="4">
        <f t="shared" si="155"/>
        <v>128913.71908541011</v>
      </c>
      <c r="I176" s="4">
        <f t="shared" si="156"/>
        <v>111446.42870026286</v>
      </c>
      <c r="J176" s="4">
        <f t="shared" si="157"/>
        <v>25142.526909631069</v>
      </c>
      <c r="K176" s="4">
        <f t="shared" si="125"/>
        <v>100241.68433314547</v>
      </c>
      <c r="L176" s="4">
        <f t="shared" si="126"/>
        <v>31219.28510701326</v>
      </c>
      <c r="M176" s="4">
        <f t="shared" si="127"/>
        <v>3698.6296574418552</v>
      </c>
      <c r="N176" s="11">
        <f t="shared" si="138"/>
        <v>-1.084063450997319E-3</v>
      </c>
      <c r="O176" s="11">
        <f t="shared" si="139"/>
        <v>4.6989755104218656E-3</v>
      </c>
      <c r="P176" s="11">
        <f t="shared" si="140"/>
        <v>3.1884983475862771E-3</v>
      </c>
      <c r="Q176" s="4">
        <f t="shared" si="141"/>
        <v>3864.9801670696193</v>
      </c>
      <c r="R176" s="4">
        <f t="shared" si="142"/>
        <v>12963.538724682641</v>
      </c>
      <c r="S176" s="4">
        <f t="shared" si="143"/>
        <v>3435.8893957400769</v>
      </c>
      <c r="T176" s="4">
        <f t="shared" si="158"/>
        <v>29.981139280520846</v>
      </c>
      <c r="U176" s="4">
        <f t="shared" si="159"/>
        <v>116.32080880355807</v>
      </c>
      <c r="V176" s="4">
        <f t="shared" si="160"/>
        <v>136.65648676004514</v>
      </c>
      <c r="W176" s="11">
        <f t="shared" si="144"/>
        <v>-1.219247815263802E-2</v>
      </c>
      <c r="X176" s="11">
        <f t="shared" si="145"/>
        <v>-1.3228699347321071E-2</v>
      </c>
      <c r="Y176" s="11">
        <f t="shared" si="146"/>
        <v>-1.2203590333800474E-2</v>
      </c>
      <c r="Z176" s="4">
        <f t="shared" si="170"/>
        <v>6435.819428405709</v>
      </c>
      <c r="AA176" s="4">
        <f t="shared" si="161"/>
        <v>48947.900114805321</v>
      </c>
      <c r="AB176" s="4">
        <f t="shared" si="162"/>
        <v>6028.6131977313398</v>
      </c>
      <c r="AC176" s="12">
        <f t="shared" si="163"/>
        <v>1.7295902831191403</v>
      </c>
      <c r="AD176" s="12">
        <f t="shared" si="164"/>
        <v>3.9405549111331371</v>
      </c>
      <c r="AE176" s="12">
        <f t="shared" si="165"/>
        <v>1.8303933102309813</v>
      </c>
      <c r="AF176" s="11">
        <f t="shared" si="147"/>
        <v>-2.9039671966837322E-3</v>
      </c>
      <c r="AG176" s="11">
        <f t="shared" si="148"/>
        <v>2.0567434751257441E-3</v>
      </c>
      <c r="AH176" s="11">
        <f t="shared" si="149"/>
        <v>8.257041531207765E-4</v>
      </c>
      <c r="AI176" s="1">
        <f t="shared" si="128"/>
        <v>257807.29952183482</v>
      </c>
      <c r="AJ176" s="1">
        <f t="shared" si="129"/>
        <v>210422.82231289565</v>
      </c>
      <c r="AK176" s="1">
        <f t="shared" si="130"/>
        <v>48273.856457365007</v>
      </c>
      <c r="AL176" s="16">
        <f t="shared" si="179"/>
        <v>48.421306485288831</v>
      </c>
      <c r="AM176" s="16">
        <f t="shared" si="179"/>
        <v>18.355302018951065</v>
      </c>
      <c r="AN176" s="16">
        <f t="shared" si="179"/>
        <v>3.1925792287615797</v>
      </c>
      <c r="AO176" s="7">
        <f t="shared" si="180"/>
        <v>5.471637433178007E-3</v>
      </c>
      <c r="AP176" s="7">
        <f t="shared" si="180"/>
        <v>8.4259104725372645E-3</v>
      </c>
      <c r="AQ176" s="7">
        <f t="shared" si="180"/>
        <v>6.099011775947509E-3</v>
      </c>
      <c r="AR176" s="1">
        <f t="shared" si="167"/>
        <v>128913.71908541011</v>
      </c>
      <c r="AS176" s="1">
        <f t="shared" si="168"/>
        <v>111446.42870026286</v>
      </c>
      <c r="AT176" s="1">
        <f t="shared" si="169"/>
        <v>25142.526909631069</v>
      </c>
      <c r="AU176" s="1">
        <f t="shared" si="131"/>
        <v>25782.743817082024</v>
      </c>
      <c r="AV176" s="1">
        <f t="shared" si="132"/>
        <v>22289.285740052572</v>
      </c>
      <c r="AW176" s="1">
        <f t="shared" si="133"/>
        <v>5028.5053819262139</v>
      </c>
      <c r="AX176">
        <v>0.05</v>
      </c>
      <c r="AY176">
        <v>0.05</v>
      </c>
      <c r="AZ176">
        <v>0.05</v>
      </c>
      <c r="BA176">
        <f t="shared" si="171"/>
        <v>0.05</v>
      </c>
      <c r="BB176">
        <f t="shared" si="172"/>
        <v>2.5000000000000006E-4</v>
      </c>
      <c r="BC176">
        <f t="shared" si="172"/>
        <v>2.5000000000000006E-4</v>
      </c>
      <c r="BD176">
        <f t="shared" si="172"/>
        <v>2.5000000000000006E-4</v>
      </c>
      <c r="BE176">
        <f t="shared" si="173"/>
        <v>32.228429771352538</v>
      </c>
      <c r="BF176">
        <f t="shared" si="173"/>
        <v>27.861607175065721</v>
      </c>
      <c r="BG176">
        <f t="shared" si="173"/>
        <v>6.2856317274077691</v>
      </c>
      <c r="BH176">
        <f t="shared" si="151"/>
        <v>0</v>
      </c>
      <c r="BI176">
        <f t="shared" si="176"/>
        <v>22.768377895450016</v>
      </c>
      <c r="BJ176">
        <f t="shared" si="176"/>
        <v>41.705324400465095</v>
      </c>
      <c r="BK176" s="7">
        <f t="shared" si="174"/>
        <v>1.7764501560015855E-3</v>
      </c>
      <c r="BL176" s="7"/>
      <c r="BM176" s="7"/>
      <c r="BN176" s="8">
        <f>MAX(BN$3*climate!$I286+BN$4*climate!$I286^2+BN$5*climate!$I286^6,-99)</f>
        <v>-28.731121878356056</v>
      </c>
      <c r="BO176" s="8">
        <f>MAX(BO$3*climate!$I286+BO$4*climate!$I286^2+BO$5*climate!$I286^6,-99)</f>
        <v>-25.081822422458714</v>
      </c>
      <c r="BP176" s="8">
        <f>MAX(BP$3*climate!$I286+BP$4*climate!$I286^2+BP$5*climate!$I286^6,-99)</f>
        <v>-21.989626958380889</v>
      </c>
      <c r="BQ176" s="8"/>
      <c r="BR176" s="8"/>
      <c r="BS176" s="8"/>
      <c r="BT176" s="8"/>
      <c r="BU176" s="8"/>
      <c r="BV176" s="8"/>
      <c r="BW176" s="8">
        <f>MAX(BW$3*climate!$I286+BW$4*climate!$I286^2+BW$5*climate!$I286^6,-99)</f>
        <v>-99</v>
      </c>
      <c r="BX176" s="8">
        <f>MAX(BX$3*climate!$I286+BX$4*climate!$I286^2+BX$5*climate!$I286^6,-99)</f>
        <v>-99</v>
      </c>
      <c r="BY176" s="8">
        <f>MAX(BY$3*climate!$I286+BY$4*climate!$I286^2+BY$5*climate!$I286^6,-99)</f>
        <v>-99</v>
      </c>
    </row>
    <row r="177" spans="1:77">
      <c r="A177">
        <f t="shared" si="134"/>
        <v>2131</v>
      </c>
      <c r="B177" s="4">
        <f t="shared" si="152"/>
        <v>1286.0543519544951</v>
      </c>
      <c r="C177" s="4">
        <f t="shared" si="153"/>
        <v>3569.9351328959333</v>
      </c>
      <c r="D177" s="4">
        <f t="shared" si="154"/>
        <v>6798.3869329004456</v>
      </c>
      <c r="E177" s="11">
        <f t="shared" si="135"/>
        <v>1.9666630505684973E-5</v>
      </c>
      <c r="F177" s="11">
        <f t="shared" si="136"/>
        <v>3.9427258547555497E-5</v>
      </c>
      <c r="G177" s="11">
        <f t="shared" si="137"/>
        <v>8.704865535411204E-5</v>
      </c>
      <c r="H177" s="4">
        <f t="shared" si="155"/>
        <v>128764.87911948829</v>
      </c>
      <c r="I177" s="4">
        <f t="shared" si="156"/>
        <v>111962.23243331547</v>
      </c>
      <c r="J177" s="4">
        <f t="shared" si="157"/>
        <v>25223.041607761137</v>
      </c>
      <c r="K177" s="4">
        <f t="shared" si="125"/>
        <v>100123.97914893446</v>
      </c>
      <c r="L177" s="4">
        <f t="shared" si="126"/>
        <v>31362.539728415639</v>
      </c>
      <c r="M177" s="4">
        <f t="shared" si="127"/>
        <v>3710.1509309062008</v>
      </c>
      <c r="N177" s="11">
        <f t="shared" si="138"/>
        <v>-1.1742139509530736E-3</v>
      </c>
      <c r="O177" s="11">
        <f t="shared" si="139"/>
        <v>4.5886579693075191E-3</v>
      </c>
      <c r="P177" s="11">
        <f t="shared" si="140"/>
        <v>3.115011377569088E-3</v>
      </c>
      <c r="Q177" s="4">
        <f t="shared" si="141"/>
        <v>3813.4484966873397</v>
      </c>
      <c r="R177" s="4">
        <f t="shared" si="142"/>
        <v>12851.252970967447</v>
      </c>
      <c r="S177" s="4">
        <f t="shared" si="143"/>
        <v>3404.8277905567879</v>
      </c>
      <c r="T177" s="4">
        <f t="shared" si="158"/>
        <v>29.615594894851899</v>
      </c>
      <c r="U177" s="4">
        <f t="shared" si="159"/>
        <v>114.78203579605858</v>
      </c>
      <c r="V177" s="4">
        <f t="shared" si="160"/>
        <v>134.98878697916913</v>
      </c>
      <c r="W177" s="11">
        <f t="shared" si="144"/>
        <v>-1.219247815263802E-2</v>
      </c>
      <c r="X177" s="11">
        <f t="shared" si="145"/>
        <v>-1.3228699347321071E-2</v>
      </c>
      <c r="Y177" s="11">
        <f t="shared" si="146"/>
        <v>-1.2203590333800474E-2</v>
      </c>
      <c r="Z177" s="4">
        <f t="shared" si="170"/>
        <v>6332.148627749918</v>
      </c>
      <c r="AA177" s="4">
        <f t="shared" si="161"/>
        <v>48629.171821104581</v>
      </c>
      <c r="AB177" s="4">
        <f t="shared" si="162"/>
        <v>5979.5107498918478</v>
      </c>
      <c r="AC177" s="12">
        <f t="shared" si="163"/>
        <v>1.7245676096732594</v>
      </c>
      <c r="AD177" s="12">
        <f t="shared" si="164"/>
        <v>3.948659621734985</v>
      </c>
      <c r="AE177" s="12">
        <f t="shared" si="165"/>
        <v>1.8319046735890836</v>
      </c>
      <c r="AF177" s="11">
        <f t="shared" si="147"/>
        <v>-2.9039671966837322E-3</v>
      </c>
      <c r="AG177" s="11">
        <f t="shared" si="148"/>
        <v>2.0567434751257441E-3</v>
      </c>
      <c r="AH177" s="11">
        <f t="shared" si="149"/>
        <v>8.257041531207765E-4</v>
      </c>
      <c r="AI177" s="1">
        <f t="shared" si="128"/>
        <v>257809.31338673338</v>
      </c>
      <c r="AJ177" s="1">
        <f t="shared" si="129"/>
        <v>211669.82582165865</v>
      </c>
      <c r="AK177" s="1">
        <f t="shared" si="130"/>
        <v>48474.976193554729</v>
      </c>
      <c r="AL177" s="16">
        <f t="shared" si="179"/>
        <v>48.683600880085834</v>
      </c>
      <c r="AM177" s="16">
        <f t="shared" si="179"/>
        <v>18.508415549144047</v>
      </c>
      <c r="AN177" s="16">
        <f t="shared" si="179"/>
        <v>3.2118560912903238</v>
      </c>
      <c r="AO177" s="7">
        <f t="shared" si="180"/>
        <v>5.4169210588462273E-3</v>
      </c>
      <c r="AP177" s="7">
        <f t="shared" si="180"/>
        <v>8.3416513678118923E-3</v>
      </c>
      <c r="AQ177" s="7">
        <f t="shared" si="180"/>
        <v>6.0380216581880338E-3</v>
      </c>
      <c r="AR177" s="1">
        <f t="shared" si="167"/>
        <v>128764.87911948829</v>
      </c>
      <c r="AS177" s="1">
        <f t="shared" si="168"/>
        <v>111962.23243331547</v>
      </c>
      <c r="AT177" s="1">
        <f t="shared" si="169"/>
        <v>25223.041607761137</v>
      </c>
      <c r="AU177" s="1">
        <f t="shared" si="131"/>
        <v>25752.975823897661</v>
      </c>
      <c r="AV177" s="1">
        <f t="shared" si="132"/>
        <v>22392.446486663095</v>
      </c>
      <c r="AW177" s="1">
        <f t="shared" si="133"/>
        <v>5044.6083215522276</v>
      </c>
      <c r="AX177">
        <v>0.05</v>
      </c>
      <c r="AY177">
        <v>0.05</v>
      </c>
      <c r="AZ177">
        <v>0.05</v>
      </c>
      <c r="BA177">
        <f t="shared" si="171"/>
        <v>0.05</v>
      </c>
      <c r="BB177">
        <f t="shared" si="172"/>
        <v>2.5000000000000006E-4</v>
      </c>
      <c r="BC177">
        <f t="shared" si="172"/>
        <v>2.5000000000000006E-4</v>
      </c>
      <c r="BD177">
        <f t="shared" si="172"/>
        <v>2.5000000000000006E-4</v>
      </c>
      <c r="BE177">
        <f t="shared" si="173"/>
        <v>32.191219779872078</v>
      </c>
      <c r="BF177">
        <f t="shared" si="173"/>
        <v>27.990558108328873</v>
      </c>
      <c r="BG177">
        <f t="shared" si="173"/>
        <v>6.3057604019402858</v>
      </c>
      <c r="BH177">
        <f t="shared" si="151"/>
        <v>0</v>
      </c>
      <c r="BI177">
        <f t="shared" si="176"/>
        <v>23.023676579399403</v>
      </c>
      <c r="BJ177">
        <f t="shared" si="176"/>
        <v>42.182450475931248</v>
      </c>
      <c r="BK177" s="7">
        <f t="shared" si="174"/>
        <v>1.6854009692157668E-3</v>
      </c>
      <c r="BL177" s="7"/>
      <c r="BM177" s="7"/>
      <c r="BN177" s="8">
        <f>MAX(BN$3*climate!$I287+BN$4*climate!$I287^2+BN$5*climate!$I287^6,-99)</f>
        <v>-29.198738673297147</v>
      </c>
      <c r="BO177" s="8">
        <f>MAX(BO$3*climate!$I287+BO$4*climate!$I287^2+BO$5*climate!$I287^6,-99)</f>
        <v>-25.447921023533496</v>
      </c>
      <c r="BP177" s="8">
        <f>MAX(BP$3*climate!$I287+BP$4*climate!$I287^2+BP$5*climate!$I287^6,-99)</f>
        <v>-22.278875805743375</v>
      </c>
      <c r="BQ177" s="8"/>
      <c r="BR177" s="8"/>
      <c r="BS177" s="8"/>
      <c r="BT177" s="8"/>
      <c r="BU177" s="8"/>
      <c r="BV177" s="8"/>
      <c r="BW177" s="8">
        <f>MAX(BW$3*climate!$I287+BW$4*climate!$I287^2+BW$5*climate!$I287^6,-99)</f>
        <v>-99</v>
      </c>
      <c r="BX177" s="8">
        <f>MAX(BX$3*climate!$I287+BX$4*climate!$I287^2+BX$5*climate!$I287^6,-99)</f>
        <v>-99</v>
      </c>
      <c r="BY177" s="8">
        <f>MAX(BY$3*climate!$I287+BY$4*climate!$I287^2+BY$5*climate!$I287^6,-99)</f>
        <v>-99</v>
      </c>
    </row>
    <row r="178" spans="1:77">
      <c r="A178">
        <f t="shared" si="134"/>
        <v>2132</v>
      </c>
      <c r="B178" s="4">
        <f t="shared" si="152"/>
        <v>1286.0783796924577</v>
      </c>
      <c r="C178" s="4">
        <f t="shared" si="153"/>
        <v>3570.0688480136419</v>
      </c>
      <c r="D178" s="4">
        <f t="shared" si="154"/>
        <v>6798.9491338194775</v>
      </c>
      <c r="E178" s="11">
        <f t="shared" si="135"/>
        <v>1.8683298980400723E-5</v>
      </c>
      <c r="F178" s="11">
        <f t="shared" si="136"/>
        <v>3.7455895620177718E-5</v>
      </c>
      <c r="G178" s="11">
        <f t="shared" si="137"/>
        <v>8.2696222586406428E-5</v>
      </c>
      <c r="H178" s="4">
        <f t="shared" si="155"/>
        <v>128604.85178556755</v>
      </c>
      <c r="I178" s="4">
        <f t="shared" si="156"/>
        <v>112468.16333671902</v>
      </c>
      <c r="J178" s="4">
        <f t="shared" si="157"/>
        <v>25301.903131039351</v>
      </c>
      <c r="K178" s="4">
        <f t="shared" si="125"/>
        <v>99997.678070228547</v>
      </c>
      <c r="L178" s="4">
        <f t="shared" si="126"/>
        <v>31503.079667299811</v>
      </c>
      <c r="M178" s="4">
        <f t="shared" si="127"/>
        <v>3721.4432161555801</v>
      </c>
      <c r="N178" s="11">
        <f t="shared" si="138"/>
        <v>-1.2614468559828396E-3</v>
      </c>
      <c r="O178" s="11">
        <f t="shared" si="139"/>
        <v>4.4811402425051217E-3</v>
      </c>
      <c r="P178" s="11">
        <f t="shared" si="140"/>
        <v>3.0436188337548131E-3</v>
      </c>
      <c r="Q178" s="4">
        <f t="shared" si="141"/>
        <v>3762.2715883807027</v>
      </c>
      <c r="R178" s="4">
        <f t="shared" si="142"/>
        <v>12738.551174137137</v>
      </c>
      <c r="S178" s="4">
        <f t="shared" si="143"/>
        <v>3373.7921760490603</v>
      </c>
      <c r="T178" s="4">
        <f t="shared" si="158"/>
        <v>29.254507401119039</v>
      </c>
      <c r="U178" s="4">
        <f t="shared" si="159"/>
        <v>113.26361875403907</v>
      </c>
      <c r="V178" s="4">
        <f t="shared" si="160"/>
        <v>133.34143912321869</v>
      </c>
      <c r="W178" s="11">
        <f t="shared" si="144"/>
        <v>-1.219247815263802E-2</v>
      </c>
      <c r="X178" s="11">
        <f t="shared" si="145"/>
        <v>-1.3228699347321071E-2</v>
      </c>
      <c r="Y178" s="11">
        <f t="shared" si="146"/>
        <v>-1.2203590333800474E-2</v>
      </c>
      <c r="Z178" s="4">
        <f t="shared" si="170"/>
        <v>6229.5790900890988</v>
      </c>
      <c r="AA178" s="4">
        <f t="shared" si="161"/>
        <v>48307.113922745251</v>
      </c>
      <c r="AB178" s="4">
        <f t="shared" si="162"/>
        <v>5930.3466171042792</v>
      </c>
      <c r="AC178" s="12">
        <f t="shared" si="163"/>
        <v>1.7195595219063049</v>
      </c>
      <c r="AD178" s="12">
        <f t="shared" si="164"/>
        <v>3.9567810016474807</v>
      </c>
      <c r="AE178" s="12">
        <f t="shared" si="165"/>
        <v>1.8334172848861874</v>
      </c>
      <c r="AF178" s="11">
        <f t="shared" si="147"/>
        <v>-2.9039671966837322E-3</v>
      </c>
      <c r="AG178" s="11">
        <f t="shared" si="148"/>
        <v>2.0567434751257441E-3</v>
      </c>
      <c r="AH178" s="11">
        <f t="shared" si="149"/>
        <v>8.257041531207765E-4</v>
      </c>
      <c r="AI178" s="1">
        <f t="shared" si="128"/>
        <v>257781.35787195771</v>
      </c>
      <c r="AJ178" s="1">
        <f t="shared" si="129"/>
        <v>212895.2897261559</v>
      </c>
      <c r="AK178" s="1">
        <f t="shared" si="130"/>
        <v>48672.08689575149</v>
      </c>
      <c r="AL178" s="16">
        <f t="shared" si="179"/>
        <v>48.944678950685358</v>
      </c>
      <c r="AM178" s="16">
        <f t="shared" si="179"/>
        <v>18.66126239152678</v>
      </c>
      <c r="AN178" s="16">
        <f t="shared" si="179"/>
        <v>3.2310554153660962</v>
      </c>
      <c r="AO178" s="7">
        <f t="shared" si="180"/>
        <v>5.362751848257765E-3</v>
      </c>
      <c r="AP178" s="7">
        <f t="shared" si="180"/>
        <v>8.2582348541337738E-3</v>
      </c>
      <c r="AQ178" s="7">
        <f t="shared" si="180"/>
        <v>5.9776414416061532E-3</v>
      </c>
      <c r="AR178" s="1">
        <f t="shared" si="167"/>
        <v>128604.85178556755</v>
      </c>
      <c r="AS178" s="1">
        <f t="shared" si="168"/>
        <v>112468.16333671902</v>
      </c>
      <c r="AT178" s="1">
        <f t="shared" si="169"/>
        <v>25301.903131039351</v>
      </c>
      <c r="AU178" s="1">
        <f t="shared" si="131"/>
        <v>25720.970357113511</v>
      </c>
      <c r="AV178" s="1">
        <f t="shared" si="132"/>
        <v>22493.632667343805</v>
      </c>
      <c r="AW178" s="1">
        <f t="shared" si="133"/>
        <v>5060.3806262078706</v>
      </c>
      <c r="AX178">
        <v>0.05</v>
      </c>
      <c r="AY178">
        <v>0.05</v>
      </c>
      <c r="AZ178">
        <v>0.05</v>
      </c>
      <c r="BA178">
        <f t="shared" si="171"/>
        <v>0.05</v>
      </c>
      <c r="BB178">
        <f t="shared" si="172"/>
        <v>2.5000000000000006E-4</v>
      </c>
      <c r="BC178">
        <f t="shared" si="172"/>
        <v>2.5000000000000006E-4</v>
      </c>
      <c r="BD178">
        <f t="shared" si="172"/>
        <v>2.5000000000000006E-4</v>
      </c>
      <c r="BE178">
        <f t="shared" si="173"/>
        <v>32.151212946391894</v>
      </c>
      <c r="BF178">
        <f t="shared" si="173"/>
        <v>28.117040834179761</v>
      </c>
      <c r="BG178">
        <f t="shared" si="173"/>
        <v>6.3254757827598391</v>
      </c>
      <c r="BH178">
        <f t="shared" si="151"/>
        <v>0</v>
      </c>
      <c r="BI178">
        <f t="shared" si="176"/>
        <v>23.281904921205356</v>
      </c>
      <c r="BJ178">
        <f t="shared" si="176"/>
        <v>42.665133700724539</v>
      </c>
      <c r="BK178" s="7">
        <f t="shared" si="174"/>
        <v>1.597160549497989E-3</v>
      </c>
      <c r="BL178" s="7"/>
      <c r="BM178" s="7"/>
      <c r="BN178" s="8">
        <f>MAX(BN$3*climate!$I288+BN$4*climate!$I288^2+BN$5*climate!$I288^6,-99)</f>
        <v>-29.663891871241447</v>
      </c>
      <c r="BO178" s="8">
        <f>MAX(BO$3*climate!$I288+BO$4*climate!$I288^2+BO$5*climate!$I288^6,-99)</f>
        <v>-25.81194589770141</v>
      </c>
      <c r="BP178" s="8">
        <f>MAX(BP$3*climate!$I288+BP$4*climate!$I288^2+BP$5*climate!$I288^6,-99)</f>
        <v>-22.566364524848794</v>
      </c>
      <c r="BQ178" s="8"/>
      <c r="BR178" s="8"/>
      <c r="BS178" s="8"/>
      <c r="BT178" s="8"/>
      <c r="BU178" s="8"/>
      <c r="BV178" s="8"/>
      <c r="BW178" s="8">
        <f>MAX(BW$3*climate!$I288+BW$4*climate!$I288^2+BW$5*climate!$I288^6,-99)</f>
        <v>-99</v>
      </c>
      <c r="BX178" s="8">
        <f>MAX(BX$3*climate!$I288+BX$4*climate!$I288^2+BX$5*climate!$I288^6,-99)</f>
        <v>-99</v>
      </c>
      <c r="BY178" s="8">
        <f>MAX(BY$3*climate!$I288+BY$4*climate!$I288^2+BY$5*climate!$I288^6,-99)</f>
        <v>-99</v>
      </c>
    </row>
    <row r="179" spans="1:77">
      <c r="A179">
        <f t="shared" si="134"/>
        <v>2133</v>
      </c>
      <c r="B179" s="4">
        <f t="shared" si="152"/>
        <v>1286.1012064699937</v>
      </c>
      <c r="C179" s="4">
        <f t="shared" si="153"/>
        <v>3570.1958821334633</v>
      </c>
      <c r="D179" s="4">
        <f t="shared" si="154"/>
        <v>6799.4832688598553</v>
      </c>
      <c r="E179" s="11">
        <f t="shared" si="135"/>
        <v>1.7749134031380686E-5</v>
      </c>
      <c r="F179" s="11">
        <f t="shared" si="136"/>
        <v>3.5583100839168831E-5</v>
      </c>
      <c r="G179" s="11">
        <f t="shared" si="137"/>
        <v>7.8561411457086103E-5</v>
      </c>
      <c r="H179" s="4">
        <f t="shared" si="155"/>
        <v>128434.05809460174</v>
      </c>
      <c r="I179" s="4">
        <f t="shared" si="156"/>
        <v>112964.38797954097</v>
      </c>
      <c r="J179" s="4">
        <f t="shared" si="157"/>
        <v>25379.152076019949</v>
      </c>
      <c r="K179" s="4">
        <f t="shared" si="125"/>
        <v>99863.103656608117</v>
      </c>
      <c r="L179" s="4">
        <f t="shared" si="126"/>
        <v>31640.949603033034</v>
      </c>
      <c r="M179" s="4">
        <f t="shared" si="127"/>
        <v>3732.5118795792778</v>
      </c>
      <c r="N179" s="11">
        <f t="shared" si="138"/>
        <v>-1.3457753841635833E-3</v>
      </c>
      <c r="O179" s="11">
        <f t="shared" si="139"/>
        <v>4.3763954886077983E-3</v>
      </c>
      <c r="P179" s="11">
        <f t="shared" si="140"/>
        <v>2.9742932461380711E-3</v>
      </c>
      <c r="Q179" s="4">
        <f t="shared" si="141"/>
        <v>3711.4646084764736</v>
      </c>
      <c r="R179" s="4">
        <f t="shared" si="142"/>
        <v>12625.497400847493</v>
      </c>
      <c r="S179" s="4">
        <f t="shared" si="143"/>
        <v>3342.7945810504257</v>
      </c>
      <c r="T179" s="4">
        <f t="shared" si="158"/>
        <v>28.897822458764708</v>
      </c>
      <c r="U179" s="4">
        <f t="shared" si="159"/>
        <v>111.76528839455229</v>
      </c>
      <c r="V179" s="4">
        <f t="shared" si="160"/>
        <v>131.71419482563954</v>
      </c>
      <c r="W179" s="11">
        <f t="shared" si="144"/>
        <v>-1.219247815263802E-2</v>
      </c>
      <c r="X179" s="11">
        <f t="shared" si="145"/>
        <v>-1.3228699347321071E-2</v>
      </c>
      <c r="Y179" s="11">
        <f t="shared" si="146"/>
        <v>-1.2203590333800474E-2</v>
      </c>
      <c r="Z179" s="4">
        <f t="shared" si="170"/>
        <v>6128.1297202387959</v>
      </c>
      <c r="AA179" s="4">
        <f t="shared" si="161"/>
        <v>47981.958434183427</v>
      </c>
      <c r="AB179" s="4">
        <f t="shared" si="162"/>
        <v>5881.1425240497438</v>
      </c>
      <c r="AC179" s="12">
        <f t="shared" si="163"/>
        <v>1.7145659774619437</v>
      </c>
      <c r="AD179" s="12">
        <f t="shared" si="164"/>
        <v>3.9649190851551208</v>
      </c>
      <c r="AE179" s="12">
        <f t="shared" si="165"/>
        <v>1.8349311451527213</v>
      </c>
      <c r="AF179" s="11">
        <f t="shared" si="147"/>
        <v>-2.9039671966837322E-3</v>
      </c>
      <c r="AG179" s="11">
        <f t="shared" si="148"/>
        <v>2.0567434751257441E-3</v>
      </c>
      <c r="AH179" s="11">
        <f t="shared" si="149"/>
        <v>8.257041531207765E-4</v>
      </c>
      <c r="AI179" s="1">
        <f t="shared" si="128"/>
        <v>257724.19244187546</v>
      </c>
      <c r="AJ179" s="1">
        <f t="shared" si="129"/>
        <v>214099.39342088412</v>
      </c>
      <c r="AK179" s="1">
        <f t="shared" si="130"/>
        <v>48865.258832384214</v>
      </c>
      <c r="AL179" s="16">
        <f t="shared" ref="AL179:AN194" si="181">AL178*(1+AO179)</f>
        <v>49.204532336515477</v>
      </c>
      <c r="AM179" s="16">
        <f t="shared" si="181"/>
        <v>18.813830388155584</v>
      </c>
      <c r="AN179" s="16">
        <f t="shared" si="181"/>
        <v>3.2501763652096041</v>
      </c>
      <c r="AO179" s="7">
        <f t="shared" si="180"/>
        <v>5.3091243297751873E-3</v>
      </c>
      <c r="AP179" s="7">
        <f t="shared" si="180"/>
        <v>8.1756525055924362E-3</v>
      </c>
      <c r="AQ179" s="7">
        <f t="shared" si="180"/>
        <v>5.9178650271900918E-3</v>
      </c>
      <c r="AR179" s="1">
        <f t="shared" si="167"/>
        <v>128434.05809460174</v>
      </c>
      <c r="AS179" s="1">
        <f t="shared" si="168"/>
        <v>112964.38797954097</v>
      </c>
      <c r="AT179" s="1">
        <f t="shared" si="169"/>
        <v>25379.152076019949</v>
      </c>
      <c r="AU179" s="1">
        <f t="shared" si="131"/>
        <v>25686.81161892035</v>
      </c>
      <c r="AV179" s="1">
        <f t="shared" si="132"/>
        <v>22592.877595908198</v>
      </c>
      <c r="AW179" s="1">
        <f t="shared" si="133"/>
        <v>5075.83041520399</v>
      </c>
      <c r="AX179">
        <v>0.05</v>
      </c>
      <c r="AY179">
        <v>0.05</v>
      </c>
      <c r="AZ179">
        <v>0.05</v>
      </c>
      <c r="BA179">
        <f t="shared" si="171"/>
        <v>0.05</v>
      </c>
      <c r="BB179">
        <f t="shared" si="172"/>
        <v>2.5000000000000006E-4</v>
      </c>
      <c r="BC179">
        <f t="shared" si="172"/>
        <v>2.5000000000000006E-4</v>
      </c>
      <c r="BD179">
        <f t="shared" si="172"/>
        <v>2.5000000000000006E-4</v>
      </c>
      <c r="BE179">
        <f t="shared" si="173"/>
        <v>32.108514523650442</v>
      </c>
      <c r="BF179">
        <f t="shared" si="173"/>
        <v>28.24109699488525</v>
      </c>
      <c r="BG179">
        <f t="shared" si="173"/>
        <v>6.344788019004989</v>
      </c>
      <c r="BH179">
        <f t="shared" si="151"/>
        <v>0</v>
      </c>
      <c r="BI179">
        <f t="shared" si="176"/>
        <v>23.543096544192458</v>
      </c>
      <c r="BJ179">
        <f t="shared" si="176"/>
        <v>43.153438251559187</v>
      </c>
      <c r="BK179" s="7">
        <f t="shared" si="174"/>
        <v>1.5117035022562675E-3</v>
      </c>
      <c r="BL179" s="7"/>
      <c r="BM179" s="7"/>
      <c r="BN179" s="8">
        <f>MAX(BN$3*climate!$I289+BN$4*climate!$I289^2+BN$5*climate!$I289^6,-99)</f>
        <v>-30.126465005802107</v>
      </c>
      <c r="BO179" s="8">
        <f>MAX(BO$3*climate!$I289+BO$4*climate!$I289^2+BO$5*climate!$I289^6,-99)</f>
        <v>-26.173811235204049</v>
      </c>
      <c r="BP179" s="8">
        <f>MAX(BP$3*climate!$I289+BP$4*climate!$I289^2+BP$5*climate!$I289^6,-99)</f>
        <v>-22.852029828889169</v>
      </c>
      <c r="BQ179" s="8"/>
      <c r="BR179" s="8"/>
      <c r="BS179" s="8"/>
      <c r="BT179" s="8"/>
      <c r="BU179" s="8"/>
      <c r="BV179" s="8"/>
      <c r="BW179" s="8">
        <f>MAX(BW$3*climate!$I289+BW$4*climate!$I289^2+BW$5*climate!$I289^6,-99)</f>
        <v>-99</v>
      </c>
      <c r="BX179" s="8">
        <f>MAX(BX$3*climate!$I289+BX$4*climate!$I289^2+BX$5*climate!$I289^6,-99)</f>
        <v>-99</v>
      </c>
      <c r="BY179" s="8">
        <f>MAX(BY$3*climate!$I289+BY$4*climate!$I289^2+BY$5*climate!$I289^6,-99)</f>
        <v>-99</v>
      </c>
    </row>
    <row r="180" spans="1:77">
      <c r="A180">
        <f t="shared" si="134"/>
        <v>2134</v>
      </c>
      <c r="B180" s="4">
        <f t="shared" si="152"/>
        <v>1286.1228922935506</v>
      </c>
      <c r="C180" s="4">
        <f t="shared" si="153"/>
        <v>3570.3165688415484</v>
      </c>
      <c r="D180" s="4">
        <f t="shared" si="154"/>
        <v>6799.9907370124974</v>
      </c>
      <c r="E180" s="11">
        <f t="shared" si="135"/>
        <v>1.686167732981165E-5</v>
      </c>
      <c r="F180" s="11">
        <f t="shared" si="136"/>
        <v>3.3803945797210388E-5</v>
      </c>
      <c r="G180" s="11">
        <f t="shared" si="137"/>
        <v>7.46333408842318E-5</v>
      </c>
      <c r="H180" s="4">
        <f t="shared" si="155"/>
        <v>128252.91774678684</v>
      </c>
      <c r="I180" s="4">
        <f t="shared" si="156"/>
        <v>113451.07747643806</v>
      </c>
      <c r="J180" s="4">
        <f t="shared" si="157"/>
        <v>25454.829076775939</v>
      </c>
      <c r="K180" s="4">
        <f t="shared" si="125"/>
        <v>99720.577648744482</v>
      </c>
      <c r="L180" s="4">
        <f t="shared" si="126"/>
        <v>31776.195552667545</v>
      </c>
      <c r="M180" s="4">
        <f t="shared" si="127"/>
        <v>3743.3623163962197</v>
      </c>
      <c r="N180" s="11">
        <f t="shared" si="138"/>
        <v>-1.4272138822535307E-3</v>
      </c>
      <c r="O180" s="11">
        <f t="shared" si="139"/>
        <v>4.2743960384028501E-3</v>
      </c>
      <c r="P180" s="11">
        <f t="shared" si="140"/>
        <v>2.9070066397658412E-3</v>
      </c>
      <c r="Q180" s="4">
        <f t="shared" si="141"/>
        <v>3661.0419179901446</v>
      </c>
      <c r="R180" s="4">
        <f t="shared" si="142"/>
        <v>12512.153908605706</v>
      </c>
      <c r="S180" s="4">
        <f t="shared" si="143"/>
        <v>3311.8465784774353</v>
      </c>
      <c r="T180" s="4">
        <f t="shared" si="158"/>
        <v>28.545486389777405</v>
      </c>
      <c r="U180" s="4">
        <f t="shared" si="159"/>
        <v>110.28677899691412</v>
      </c>
      <c r="V180" s="4">
        <f t="shared" si="160"/>
        <v>130.10680875084105</v>
      </c>
      <c r="W180" s="11">
        <f t="shared" si="144"/>
        <v>-1.219247815263802E-2</v>
      </c>
      <c r="X180" s="11">
        <f t="shared" si="145"/>
        <v>-1.3228699347321071E-2</v>
      </c>
      <c r="Y180" s="11">
        <f t="shared" si="146"/>
        <v>-1.2203590333800474E-2</v>
      </c>
      <c r="Z180" s="4">
        <f t="shared" si="170"/>
        <v>6027.8178309987861</v>
      </c>
      <c r="AA180" s="4">
        <f t="shared" si="161"/>
        <v>47653.932567250537</v>
      </c>
      <c r="AB180" s="4">
        <f t="shared" si="162"/>
        <v>5831.9194614577937</v>
      </c>
      <c r="AC180" s="12">
        <f t="shared" si="163"/>
        <v>1.7095869341068444</v>
      </c>
      <c r="AD180" s="12">
        <f t="shared" si="164"/>
        <v>3.9730739066129153</v>
      </c>
      <c r="AE180" s="12">
        <f t="shared" si="165"/>
        <v>1.8364462554199645</v>
      </c>
      <c r="AF180" s="11">
        <f t="shared" si="147"/>
        <v>-2.9039671966837322E-3</v>
      </c>
      <c r="AG180" s="11">
        <f t="shared" si="148"/>
        <v>2.0567434751257441E-3</v>
      </c>
      <c r="AH180" s="11">
        <f t="shared" si="149"/>
        <v>8.257041531207765E-4</v>
      </c>
      <c r="AI180" s="1">
        <f t="shared" si="128"/>
        <v>257638.58481660829</v>
      </c>
      <c r="AJ180" s="1">
        <f t="shared" si="129"/>
        <v>215282.33167470392</v>
      </c>
      <c r="AK180" s="1">
        <f t="shared" si="130"/>
        <v>49054.563364349786</v>
      </c>
      <c r="AL180" s="16">
        <f t="shared" si="181"/>
        <v>49.463152986480857</v>
      </c>
      <c r="AM180" s="16">
        <f t="shared" si="181"/>
        <v>18.966107574312772</v>
      </c>
      <c r="AN180" s="16">
        <f t="shared" si="181"/>
        <v>3.2692181292030389</v>
      </c>
      <c r="AO180" s="7">
        <f t="shared" si="180"/>
        <v>5.2560330864774357E-3</v>
      </c>
      <c r="AP180" s="7">
        <f t="shared" si="180"/>
        <v>8.0938959805365116E-3</v>
      </c>
      <c r="AQ180" s="7">
        <f t="shared" si="180"/>
        <v>5.8586863769181912E-3</v>
      </c>
      <c r="AR180" s="1">
        <f t="shared" si="167"/>
        <v>128252.91774678684</v>
      </c>
      <c r="AS180" s="1">
        <f t="shared" si="168"/>
        <v>113451.07747643806</v>
      </c>
      <c r="AT180" s="1">
        <f t="shared" si="169"/>
        <v>25454.829076775939</v>
      </c>
      <c r="AU180" s="1">
        <f t="shared" si="131"/>
        <v>25650.583549357369</v>
      </c>
      <c r="AV180" s="1">
        <f t="shared" si="132"/>
        <v>22690.215495287615</v>
      </c>
      <c r="AW180" s="1">
        <f t="shared" si="133"/>
        <v>5090.9658153551882</v>
      </c>
      <c r="AX180">
        <v>0.05</v>
      </c>
      <c r="AY180">
        <v>0.05</v>
      </c>
      <c r="AZ180">
        <v>0.05</v>
      </c>
      <c r="BA180">
        <f t="shared" si="171"/>
        <v>0.05</v>
      </c>
      <c r="BB180">
        <f t="shared" si="172"/>
        <v>2.5000000000000006E-4</v>
      </c>
      <c r="BC180">
        <f t="shared" si="172"/>
        <v>2.5000000000000006E-4</v>
      </c>
      <c r="BD180">
        <f t="shared" si="172"/>
        <v>2.5000000000000006E-4</v>
      </c>
      <c r="BE180">
        <f t="shared" si="173"/>
        <v>32.063229436696716</v>
      </c>
      <c r="BF180">
        <f t="shared" si="173"/>
        <v>28.362769369109522</v>
      </c>
      <c r="BG180">
        <f t="shared" si="173"/>
        <v>6.363707269193986</v>
      </c>
      <c r="BH180">
        <f t="shared" si="151"/>
        <v>0</v>
      </c>
      <c r="BI180">
        <f t="shared" si="176"/>
        <v>23.807285435747158</v>
      </c>
      <c r="BJ180">
        <f t="shared" si="176"/>
        <v>43.647429024016475</v>
      </c>
      <c r="BK180" s="7">
        <f t="shared" si="174"/>
        <v>1.4290036063058231E-3</v>
      </c>
      <c r="BL180" s="7"/>
      <c r="BM180" s="7"/>
      <c r="BN180" s="8">
        <f>MAX(BN$3*climate!$I290+BN$4*climate!$I290^2+BN$5*climate!$I290^6,-99)</f>
        <v>-30.586345521304196</v>
      </c>
      <c r="BO180" s="8">
        <f>MAX(BO$3*climate!$I290+BO$4*climate!$I290^2+BO$5*climate!$I290^6,-99)</f>
        <v>-26.533434212496278</v>
      </c>
      <c r="BP180" s="8">
        <f>MAX(BP$3*climate!$I290+BP$4*climate!$I290^2+BP$5*climate!$I290^6,-99)</f>
        <v>-23.13581072703596</v>
      </c>
      <c r="BQ180" s="8"/>
      <c r="BR180" s="8"/>
      <c r="BS180" s="8"/>
      <c r="BT180" s="8"/>
      <c r="BU180" s="8"/>
      <c r="BV180" s="8"/>
      <c r="BW180" s="8">
        <f>MAX(BW$3*climate!$I290+BW$4*climate!$I290^2+BW$5*climate!$I290^6,-99)</f>
        <v>-99</v>
      </c>
      <c r="BX180" s="8">
        <f>MAX(BX$3*climate!$I290+BX$4*climate!$I290^2+BX$5*climate!$I290^6,-99)</f>
        <v>-99</v>
      </c>
      <c r="BY180" s="8">
        <f>MAX(BY$3*climate!$I290+BY$4*climate!$I290^2+BY$5*climate!$I290^6,-99)</f>
        <v>-99</v>
      </c>
    </row>
    <row r="181" spans="1:77">
      <c r="A181">
        <f t="shared" si="134"/>
        <v>2135</v>
      </c>
      <c r="B181" s="4">
        <f t="shared" si="152"/>
        <v>1286.143494173306</v>
      </c>
      <c r="C181" s="4">
        <f t="shared" si="153"/>
        <v>3570.4312250899316</v>
      </c>
      <c r="D181" s="4">
        <f t="shared" si="154"/>
        <v>6800.4728677378489</v>
      </c>
      <c r="E181" s="11">
        <f t="shared" si="135"/>
        <v>1.6018593463321066E-5</v>
      </c>
      <c r="F181" s="11">
        <f t="shared" si="136"/>
        <v>3.2113748507349867E-5</v>
      </c>
      <c r="G181" s="11">
        <f t="shared" si="137"/>
        <v>7.0901673840020204E-5</v>
      </c>
      <c r="H181" s="4">
        <f t="shared" si="155"/>
        <v>128061.84868696555</v>
      </c>
      <c r="I181" s="4">
        <f t="shared" si="156"/>
        <v>113928.40714330762</v>
      </c>
      <c r="J181" s="4">
        <f t="shared" si="157"/>
        <v>25528.974761192607</v>
      </c>
      <c r="K181" s="4">
        <f t="shared" si="125"/>
        <v>99570.420615687064</v>
      </c>
      <c r="L181" s="4">
        <f t="shared" si="126"/>
        <v>31908.864773172601</v>
      </c>
      <c r="M181" s="4">
        <f t="shared" si="127"/>
        <v>3753.9999434899182</v>
      </c>
      <c r="N181" s="11">
        <f t="shared" si="138"/>
        <v>-1.5057778103364505E-3</v>
      </c>
      <c r="O181" s="11">
        <f t="shared" si="139"/>
        <v>4.1751134205214591E-3</v>
      </c>
      <c r="P181" s="11">
        <f t="shared" si="140"/>
        <v>2.8417305605457077E-3</v>
      </c>
      <c r="Q181" s="4">
        <f t="shared" si="141"/>
        <v>3611.0170848599769</v>
      </c>
      <c r="R181" s="4">
        <f t="shared" si="142"/>
        <v>12398.581137416459</v>
      </c>
      <c r="S181" s="4">
        <f t="shared" si="143"/>
        <v>3280.9592916596944</v>
      </c>
      <c r="T181" s="4">
        <f t="shared" si="158"/>
        <v>28.197446170613617</v>
      </c>
      <c r="U181" s="4">
        <f t="shared" si="159"/>
        <v>108.8278283555795</v>
      </c>
      <c r="V181" s="4">
        <f t="shared" si="160"/>
        <v>128.51903855720767</v>
      </c>
      <c r="W181" s="11">
        <f t="shared" si="144"/>
        <v>-1.219247815263802E-2</v>
      </c>
      <c r="X181" s="11">
        <f t="shared" si="145"/>
        <v>-1.3228699347321071E-2</v>
      </c>
      <c r="Y181" s="11">
        <f t="shared" si="146"/>
        <v>-1.2203590333800474E-2</v>
      </c>
      <c r="Z181" s="4">
        <f t="shared" si="170"/>
        <v>5928.6591828702767</v>
      </c>
      <c r="AA181" s="4">
        <f t="shared" si="161"/>
        <v>47323.258627054427</v>
      </c>
      <c r="AB181" s="4">
        <f t="shared" si="162"/>
        <v>5782.697693376037</v>
      </c>
      <c r="AC181" s="12">
        <f t="shared" si="163"/>
        <v>1.704622349730319</v>
      </c>
      <c r="AD181" s="12">
        <f t="shared" si="164"/>
        <v>3.9812455004465339</v>
      </c>
      <c r="AE181" s="12">
        <f t="shared" si="165"/>
        <v>1.8379626167200478</v>
      </c>
      <c r="AF181" s="11">
        <f t="shared" si="147"/>
        <v>-2.9039671966837322E-3</v>
      </c>
      <c r="AG181" s="11">
        <f t="shared" si="148"/>
        <v>2.0567434751257441E-3</v>
      </c>
      <c r="AH181" s="11">
        <f t="shared" si="149"/>
        <v>8.257041531207765E-4</v>
      </c>
      <c r="AI181" s="1">
        <f t="shared" si="128"/>
        <v>257525.30988430482</v>
      </c>
      <c r="AJ181" s="1">
        <f t="shared" si="129"/>
        <v>216444.31400252116</v>
      </c>
      <c r="AK181" s="1">
        <f t="shared" si="130"/>
        <v>49240.072843269998</v>
      </c>
      <c r="AL181" s="16">
        <f t="shared" si="181"/>
        <v>49.720533155452713</v>
      </c>
      <c r="AM181" s="16">
        <f t="shared" si="181"/>
        <v>19.118082179156307</v>
      </c>
      <c r="AN181" s="16">
        <f t="shared" si="181"/>
        <v>3.2881799196826078</v>
      </c>
      <c r="AO181" s="7">
        <f t="shared" si="180"/>
        <v>5.2034727556126616E-3</v>
      </c>
      <c r="AP181" s="7">
        <f t="shared" si="180"/>
        <v>8.0129570207311471E-3</v>
      </c>
      <c r="AQ181" s="7">
        <f t="shared" si="180"/>
        <v>5.8000995131490089E-3</v>
      </c>
      <c r="AR181" s="1">
        <f t="shared" si="167"/>
        <v>128061.84868696555</v>
      </c>
      <c r="AS181" s="1">
        <f t="shared" si="168"/>
        <v>113928.40714330762</v>
      </c>
      <c r="AT181" s="1">
        <f t="shared" si="169"/>
        <v>25528.974761192607</v>
      </c>
      <c r="AU181" s="1">
        <f t="shared" si="131"/>
        <v>25612.36973739311</v>
      </c>
      <c r="AV181" s="1">
        <f t="shared" si="132"/>
        <v>22785.681428661526</v>
      </c>
      <c r="AW181" s="1">
        <f t="shared" si="133"/>
        <v>5105.7949522385215</v>
      </c>
      <c r="AX181">
        <v>0.05</v>
      </c>
      <c r="AY181">
        <v>0.05</v>
      </c>
      <c r="AZ181">
        <v>0.05</v>
      </c>
      <c r="BA181">
        <f t="shared" si="171"/>
        <v>0.05</v>
      </c>
      <c r="BB181">
        <f t="shared" si="172"/>
        <v>2.5000000000000006E-4</v>
      </c>
      <c r="BC181">
        <f t="shared" si="172"/>
        <v>2.5000000000000006E-4</v>
      </c>
      <c r="BD181">
        <f t="shared" si="172"/>
        <v>2.5000000000000006E-4</v>
      </c>
      <c r="BE181">
        <f t="shared" si="173"/>
        <v>32.015462171741397</v>
      </c>
      <c r="BF181">
        <f t="shared" si="173"/>
        <v>28.482101785826909</v>
      </c>
      <c r="BG181">
        <f t="shared" si="173"/>
        <v>6.3822436902981536</v>
      </c>
      <c r="BH181">
        <f t="shared" si="151"/>
        <v>0</v>
      </c>
      <c r="BI181">
        <f t="shared" si="176"/>
        <v>24.074505950901582</v>
      </c>
      <c r="BJ181">
        <f t="shared" si="176"/>
        <v>44.147171640038408</v>
      </c>
      <c r="BK181" s="7">
        <f t="shared" si="174"/>
        <v>1.3490338281330061E-3</v>
      </c>
      <c r="BL181" s="7"/>
      <c r="BM181" s="7"/>
      <c r="BN181" s="8">
        <f>MAX(BN$3*climate!$I291+BN$4*climate!$I291^2+BN$5*climate!$I291^6,-99)</f>
        <v>-31.043424772140671</v>
      </c>
      <c r="BO181" s="8">
        <f>MAX(BO$3*climate!$I291+BO$4*climate!$I291^2+BO$5*climate!$I291^6,-99)</f>
        <v>-26.890734988729619</v>
      </c>
      <c r="BP181" s="8">
        <f>MAX(BP$3*climate!$I291+BP$4*climate!$I291^2+BP$5*climate!$I291^6,-99)</f>
        <v>-23.41764851913252</v>
      </c>
      <c r="BQ181" s="8"/>
      <c r="BR181" s="8"/>
      <c r="BS181" s="8"/>
      <c r="BT181" s="8"/>
      <c r="BU181" s="8"/>
      <c r="BV181" s="8"/>
      <c r="BW181" s="8">
        <f>MAX(BW$3*climate!$I291+BW$4*climate!$I291^2+BW$5*climate!$I291^6,-99)</f>
        <v>-99</v>
      </c>
      <c r="BX181" s="8">
        <f>MAX(BX$3*climate!$I291+BX$4*climate!$I291^2+BX$5*climate!$I291^6,-99)</f>
        <v>-99</v>
      </c>
      <c r="BY181" s="8">
        <f>MAX(BY$3*climate!$I291+BY$4*climate!$I291^2+BY$5*climate!$I291^6,-99)</f>
        <v>-99</v>
      </c>
    </row>
    <row r="182" spans="1:77">
      <c r="A182">
        <f t="shared" si="134"/>
        <v>2136</v>
      </c>
      <c r="B182" s="4">
        <f t="shared" si="152"/>
        <v>1286.1630662725863</v>
      </c>
      <c r="C182" s="4">
        <f t="shared" si="153"/>
        <v>3570.5401520238361</v>
      </c>
      <c r="D182" s="4">
        <f t="shared" si="154"/>
        <v>6800.9309244016149</v>
      </c>
      <c r="E182" s="11">
        <f t="shared" si="135"/>
        <v>1.5217663790155012E-5</v>
      </c>
      <c r="F182" s="11">
        <f t="shared" si="136"/>
        <v>3.0508061081982371E-5</v>
      </c>
      <c r="G182" s="11">
        <f t="shared" si="137"/>
        <v>6.7356590148019195E-5</v>
      </c>
      <c r="H182" s="4">
        <f t="shared" si="155"/>
        <v>127861.26667749898</v>
      </c>
      <c r="I182" s="4">
        <f t="shared" si="156"/>
        <v>114396.55615736073</v>
      </c>
      <c r="J182" s="4">
        <f t="shared" si="157"/>
        <v>25601.629708632605</v>
      </c>
      <c r="K182" s="4">
        <f t="shared" si="125"/>
        <v>99412.95161588816</v>
      </c>
      <c r="L182" s="4">
        <f t="shared" si="126"/>
        <v>32039.005664876513</v>
      </c>
      <c r="M182" s="4">
        <f t="shared" si="127"/>
        <v>3764.4301924570987</v>
      </c>
      <c r="N182" s="11">
        <f t="shared" si="138"/>
        <v>-1.5814837260423875E-3</v>
      </c>
      <c r="O182" s="11">
        <f t="shared" si="139"/>
        <v>4.0785183875713393E-3</v>
      </c>
      <c r="P182" s="11">
        <f t="shared" si="140"/>
        <v>2.7784361012759273E-3</v>
      </c>
      <c r="Q182" s="4">
        <f t="shared" si="141"/>
        <v>3561.4028969715323</v>
      </c>
      <c r="R182" s="4">
        <f t="shared" si="142"/>
        <v>12284.837704743175</v>
      </c>
      <c r="S182" s="4">
        <f t="shared" si="143"/>
        <v>3250.1434009922209</v>
      </c>
      <c r="T182" s="4">
        <f t="shared" si="158"/>
        <v>27.853649424218222</v>
      </c>
      <c r="U182" s="4">
        <f t="shared" si="159"/>
        <v>107.38817773364167</v>
      </c>
      <c r="V182" s="4">
        <f t="shared" si="160"/>
        <v>126.9506448605616</v>
      </c>
      <c r="W182" s="11">
        <f t="shared" si="144"/>
        <v>-1.219247815263802E-2</v>
      </c>
      <c r="X182" s="11">
        <f t="shared" si="145"/>
        <v>-1.3228699347321071E-2</v>
      </c>
      <c r="Y182" s="11">
        <f t="shared" si="146"/>
        <v>-1.2203590333800474E-2</v>
      </c>
      <c r="Z182" s="4">
        <f t="shared" si="170"/>
        <v>5830.6680246500455</v>
      </c>
      <c r="AA182" s="4">
        <f t="shared" si="161"/>
        <v>46990.153920008604</v>
      </c>
      <c r="AB182" s="4">
        <f t="shared" si="162"/>
        <v>5733.4967650885828</v>
      </c>
      <c r="AC182" s="12">
        <f t="shared" si="163"/>
        <v>1.6996721823439682</v>
      </c>
      <c r="AD182" s="12">
        <f t="shared" si="164"/>
        <v>3.9894339011524509</v>
      </c>
      <c r="AE182" s="12">
        <f t="shared" si="165"/>
        <v>1.8394802300859543</v>
      </c>
      <c r="AF182" s="11">
        <f t="shared" si="147"/>
        <v>-2.9039671966837322E-3</v>
      </c>
      <c r="AG182" s="11">
        <f t="shared" si="148"/>
        <v>2.0567434751257441E-3</v>
      </c>
      <c r="AH182" s="11">
        <f t="shared" si="149"/>
        <v>8.257041531207765E-4</v>
      </c>
      <c r="AI182" s="1">
        <f t="shared" si="128"/>
        <v>257385.14863326744</v>
      </c>
      <c r="AJ182" s="1">
        <f t="shared" si="129"/>
        <v>217585.56403093057</v>
      </c>
      <c r="AK182" s="1">
        <f t="shared" si="130"/>
        <v>49421.860511181527</v>
      </c>
      <c r="AL182" s="16">
        <f t="shared" si="181"/>
        <v>49.976665400724961</v>
      </c>
      <c r="AM182" s="16">
        <f t="shared" si="181"/>
        <v>19.269742626268492</v>
      </c>
      <c r="AN182" s="16">
        <f t="shared" si="181"/>
        <v>3.3070609727263922</v>
      </c>
      <c r="AO182" s="7">
        <f t="shared" si="180"/>
        <v>5.1514380280565349E-3</v>
      </c>
      <c r="AP182" s="7">
        <f t="shared" si="180"/>
        <v>7.9328274505238352E-3</v>
      </c>
      <c r="AQ182" s="7">
        <f t="shared" si="180"/>
        <v>5.7420985180175188E-3</v>
      </c>
      <c r="AR182" s="1">
        <f t="shared" si="167"/>
        <v>127861.26667749898</v>
      </c>
      <c r="AS182" s="1">
        <f t="shared" si="168"/>
        <v>114396.55615736073</v>
      </c>
      <c r="AT182" s="1">
        <f t="shared" si="169"/>
        <v>25601.629708632605</v>
      </c>
      <c r="AU182" s="1">
        <f t="shared" si="131"/>
        <v>25572.253335499798</v>
      </c>
      <c r="AV182" s="1">
        <f t="shared" si="132"/>
        <v>22879.311231472147</v>
      </c>
      <c r="AW182" s="1">
        <f t="shared" si="133"/>
        <v>5120.3259417265217</v>
      </c>
      <c r="AX182">
        <v>0.05</v>
      </c>
      <c r="AY182">
        <v>0.05</v>
      </c>
      <c r="AZ182">
        <v>0.05</v>
      </c>
      <c r="BA182">
        <f t="shared" si="171"/>
        <v>0.05</v>
      </c>
      <c r="BB182">
        <f t="shared" si="172"/>
        <v>2.5000000000000006E-4</v>
      </c>
      <c r="BC182">
        <f t="shared" si="172"/>
        <v>2.5000000000000006E-4</v>
      </c>
      <c r="BD182">
        <f t="shared" si="172"/>
        <v>2.5000000000000006E-4</v>
      </c>
      <c r="BE182">
        <f t="shared" si="173"/>
        <v>31.965316669374751</v>
      </c>
      <c r="BF182">
        <f t="shared" si="173"/>
        <v>28.599139039340187</v>
      </c>
      <c r="BG182">
        <f t="shared" si="173"/>
        <v>6.4004074271581528</v>
      </c>
      <c r="BH182">
        <f t="shared" si="151"/>
        <v>0</v>
      </c>
      <c r="BI182">
        <f t="shared" si="176"/>
        <v>24.344792815979734</v>
      </c>
      <c r="BJ182">
        <f t="shared" si="176"/>
        <v>44.6527324555612</v>
      </c>
      <c r="BK182" s="7">
        <f t="shared" si="174"/>
        <v>1.2717663372248111E-3</v>
      </c>
      <c r="BL182" s="7"/>
      <c r="BM182" s="7"/>
      <c r="BN182" s="8">
        <f>MAX(BN$3*climate!$I292+BN$4*climate!$I292^2+BN$5*climate!$I292^6,-99)</f>
        <v>-31.497598017018625</v>
      </c>
      <c r="BO182" s="8">
        <f>MAX(BO$3*climate!$I292+BO$4*climate!$I292^2+BO$5*climate!$I292^6,-99)</f>
        <v>-27.245636698484105</v>
      </c>
      <c r="BP182" s="8">
        <f>MAX(BP$3*climate!$I292+BP$4*climate!$I292^2+BP$5*climate!$I292^6,-99)</f>
        <v>-23.697486787631593</v>
      </c>
      <c r="BQ182" s="8"/>
      <c r="BR182" s="8"/>
      <c r="BS182" s="8"/>
      <c r="BT182" s="8"/>
      <c r="BU182" s="8"/>
      <c r="BV182" s="8"/>
      <c r="BW182" s="8">
        <f>MAX(BW$3*climate!$I292+BW$4*climate!$I292^2+BW$5*climate!$I292^6,-99)</f>
        <v>-99</v>
      </c>
      <c r="BX182" s="8">
        <f>MAX(BX$3*climate!$I292+BX$4*climate!$I292^2+BX$5*climate!$I292^6,-99)</f>
        <v>-99</v>
      </c>
      <c r="BY182" s="8">
        <f>MAX(BY$3*climate!$I292+BY$4*climate!$I292^2+BY$5*climate!$I292^6,-99)</f>
        <v>-99</v>
      </c>
    </row>
    <row r="183" spans="1:77">
      <c r="A183">
        <f t="shared" si="134"/>
        <v>2137</v>
      </c>
      <c r="B183" s="4">
        <f t="shared" si="152"/>
        <v>1286.1816600498521</v>
      </c>
      <c r="C183" s="4">
        <f t="shared" si="153"/>
        <v>3570.6436357680373</v>
      </c>
      <c r="D183" s="4">
        <f t="shared" si="154"/>
        <v>6801.3661075426699</v>
      </c>
      <c r="E183" s="11">
        <f t="shared" si="135"/>
        <v>1.445678060064726E-5</v>
      </c>
      <c r="F183" s="11">
        <f t="shared" si="136"/>
        <v>2.8982658027883252E-5</v>
      </c>
      <c r="G183" s="11">
        <f t="shared" si="137"/>
        <v>6.3988760640618238E-5</v>
      </c>
      <c r="H183" s="4">
        <f t="shared" si="155"/>
        <v>127651.58488881205</v>
      </c>
      <c r="I183" s="4">
        <f t="shared" si="156"/>
        <v>114855.70722215285</v>
      </c>
      <c r="J183" s="4">
        <f t="shared" si="157"/>
        <v>25672.834409003714</v>
      </c>
      <c r="K183" s="4">
        <f t="shared" si="125"/>
        <v>99248.487872128666</v>
      </c>
      <c r="L183" s="4">
        <f t="shared" si="126"/>
        <v>32166.667676273904</v>
      </c>
      <c r="M183" s="4">
        <f t="shared" si="127"/>
        <v>3774.6585028752843</v>
      </c>
      <c r="N183" s="11">
        <f t="shared" si="138"/>
        <v>-1.654349268241706E-3</v>
      </c>
      <c r="O183" s="11">
        <f t="shared" si="139"/>
        <v>3.9845809427645484E-3</v>
      </c>
      <c r="P183" s="11">
        <f t="shared" si="140"/>
        <v>2.7170939279683726E-3</v>
      </c>
      <c r="Q183" s="4">
        <f t="shared" si="141"/>
        <v>3512.2113759111153</v>
      </c>
      <c r="R183" s="4">
        <f t="shared" si="142"/>
        <v>12170.980403649681</v>
      </c>
      <c r="S183" s="4">
        <f t="shared" si="143"/>
        <v>3219.4091508867855</v>
      </c>
      <c r="T183" s="4">
        <f t="shared" si="158"/>
        <v>27.514044412142201</v>
      </c>
      <c r="U183" s="4">
        <f t="shared" si="159"/>
        <v>105.96757181694664</v>
      </c>
      <c r="V183" s="4">
        <f t="shared" si="160"/>
        <v>125.40139119807151</v>
      </c>
      <c r="W183" s="11">
        <f t="shared" si="144"/>
        <v>-1.219247815263802E-2</v>
      </c>
      <c r="X183" s="11">
        <f t="shared" si="145"/>
        <v>-1.3228699347321071E-2</v>
      </c>
      <c r="Y183" s="11">
        <f t="shared" si="146"/>
        <v>-1.2203590333800474E-2</v>
      </c>
      <c r="Z183" s="4">
        <f t="shared" si="170"/>
        <v>5733.8571347767729</v>
      </c>
      <c r="AA183" s="4">
        <f t="shared" si="161"/>
        <v>46654.830673668315</v>
      </c>
      <c r="AB183" s="4">
        <f t="shared" si="162"/>
        <v>5684.3355116450839</v>
      </c>
      <c r="AC183" s="12">
        <f t="shared" si="163"/>
        <v>1.6947363900813255</v>
      </c>
      <c r="AD183" s="12">
        <f t="shared" si="164"/>
        <v>3.9976391432980916</v>
      </c>
      <c r="AE183" s="12">
        <f t="shared" si="165"/>
        <v>1.8409990965515197</v>
      </c>
      <c r="AF183" s="11">
        <f t="shared" si="147"/>
        <v>-2.9039671966837322E-3</v>
      </c>
      <c r="AG183" s="11">
        <f t="shared" si="148"/>
        <v>2.0567434751257441E-3</v>
      </c>
      <c r="AH183" s="11">
        <f t="shared" si="149"/>
        <v>8.257041531207765E-4</v>
      </c>
      <c r="AI183" s="1">
        <f t="shared" si="128"/>
        <v>257218.88710544049</v>
      </c>
      <c r="AJ183" s="1">
        <f t="shared" si="129"/>
        <v>218706.31885930969</v>
      </c>
      <c r="AK183" s="1">
        <f t="shared" si="130"/>
        <v>49600.000401789897</v>
      </c>
      <c r="AL183" s="16">
        <f t="shared" si="181"/>
        <v>50.231542578439111</v>
      </c>
      <c r="AM183" s="16">
        <f t="shared" si="181"/>
        <v>19.421077534105983</v>
      </c>
      <c r="AN183" s="16">
        <f t="shared" si="181"/>
        <v>3.3258605479377734</v>
      </c>
      <c r="AO183" s="7">
        <f t="shared" si="180"/>
        <v>5.0999236477759693E-3</v>
      </c>
      <c r="AP183" s="7">
        <f t="shared" si="180"/>
        <v>7.8534991760185972E-3</v>
      </c>
      <c r="AQ183" s="7">
        <f t="shared" si="180"/>
        <v>5.6846775328373437E-3</v>
      </c>
      <c r="AR183" s="1">
        <f t="shared" si="167"/>
        <v>127651.58488881205</v>
      </c>
      <c r="AS183" s="1">
        <f t="shared" si="168"/>
        <v>114855.70722215285</v>
      </c>
      <c r="AT183" s="1">
        <f t="shared" si="169"/>
        <v>25672.834409003714</v>
      </c>
      <c r="AU183" s="1">
        <f t="shared" si="131"/>
        <v>25530.316977762413</v>
      </c>
      <c r="AV183" s="1">
        <f t="shared" si="132"/>
        <v>22971.14144443057</v>
      </c>
      <c r="AW183" s="1">
        <f t="shared" si="133"/>
        <v>5134.5668818007434</v>
      </c>
      <c r="AX183">
        <v>0.05</v>
      </c>
      <c r="AY183">
        <v>0.05</v>
      </c>
      <c r="AZ183">
        <v>0.05</v>
      </c>
      <c r="BA183">
        <f t="shared" si="171"/>
        <v>5.000000000000001E-2</v>
      </c>
      <c r="BB183">
        <f t="shared" si="172"/>
        <v>2.5000000000000006E-4</v>
      </c>
      <c r="BC183">
        <f t="shared" si="172"/>
        <v>2.5000000000000006E-4</v>
      </c>
      <c r="BD183">
        <f t="shared" si="172"/>
        <v>2.5000000000000006E-4</v>
      </c>
      <c r="BE183">
        <f t="shared" si="173"/>
        <v>31.91289622220302</v>
      </c>
      <c r="BF183">
        <f t="shared" si="173"/>
        <v>28.713926805538218</v>
      </c>
      <c r="BG183">
        <f t="shared" si="173"/>
        <v>6.4182086022509299</v>
      </c>
      <c r="BH183">
        <f t="shared" si="151"/>
        <v>0</v>
      </c>
      <c r="BI183">
        <f t="shared" si="176"/>
        <v>24.618181132308059</v>
      </c>
      <c r="BJ183">
        <f t="shared" si="176"/>
        <v>45.164178568294666</v>
      </c>
      <c r="BK183" s="7">
        <f t="shared" si="174"/>
        <v>1.1971725224975138E-3</v>
      </c>
      <c r="BL183" s="7"/>
      <c r="BM183" s="7"/>
      <c r="BN183" s="8">
        <f>MAX(BN$3*climate!$I293+BN$4*climate!$I293^2+BN$5*climate!$I293^6,-99)</f>
        <v>-31.948764408308698</v>
      </c>
      <c r="BO183" s="8">
        <f>MAX(BO$3*climate!$I293+BO$4*climate!$I293^2+BO$5*climate!$I293^6,-99)</f>
        <v>-27.598065440908094</v>
      </c>
      <c r="BP183" s="8">
        <f>MAX(BP$3*climate!$I293+BP$4*climate!$I293^2+BP$5*climate!$I293^6,-99)</f>
        <v>-23.975271386897671</v>
      </c>
      <c r="BQ183" s="8"/>
      <c r="BR183" s="8"/>
      <c r="BS183" s="8"/>
      <c r="BT183" s="8"/>
      <c r="BU183" s="8"/>
      <c r="BV183" s="8"/>
      <c r="BW183" s="8">
        <f>MAX(BW$3*climate!$I293+BW$4*climate!$I293^2+BW$5*climate!$I293^6,-99)</f>
        <v>-99</v>
      </c>
      <c r="BX183" s="8">
        <f>MAX(BX$3*climate!$I293+BX$4*climate!$I293^2+BX$5*climate!$I293^6,-99)</f>
        <v>-99</v>
      </c>
      <c r="BY183" s="8">
        <f>MAX(BY$3*climate!$I293+BY$4*climate!$I293^2+BY$5*climate!$I293^6,-99)</f>
        <v>-99</v>
      </c>
    </row>
    <row r="184" spans="1:77">
      <c r="A184">
        <f t="shared" si="134"/>
        <v>2138</v>
      </c>
      <c r="B184" s="4">
        <f t="shared" si="152"/>
        <v>1286.1993243936206</v>
      </c>
      <c r="C184" s="4">
        <f t="shared" si="153"/>
        <v>3570.7419481743004</v>
      </c>
      <c r="D184" s="4">
        <f t="shared" si="154"/>
        <v>6801.77955798116</v>
      </c>
      <c r="E184" s="11">
        <f t="shared" si="135"/>
        <v>1.3733941570614897E-5</v>
      </c>
      <c r="F184" s="11">
        <f t="shared" si="136"/>
        <v>2.7533525126489088E-5</v>
      </c>
      <c r="G184" s="11">
        <f t="shared" si="137"/>
        <v>6.0789322608587322E-5</v>
      </c>
      <c r="H184" s="4">
        <f t="shared" si="155"/>
        <v>127433.21350775679</v>
      </c>
      <c r="I184" s="4">
        <f t="shared" si="156"/>
        <v>115306.04623807434</v>
      </c>
      <c r="J184" s="4">
        <f t="shared" si="157"/>
        <v>25742.629223254018</v>
      </c>
      <c r="K184" s="4">
        <f t="shared" si="125"/>
        <v>99077.34446045931</v>
      </c>
      <c r="L184" s="4">
        <f t="shared" si="126"/>
        <v>32291.901210343596</v>
      </c>
      <c r="M184" s="4">
        <f t="shared" si="127"/>
        <v>3784.6903157935781</v>
      </c>
      <c r="N184" s="11">
        <f t="shared" si="138"/>
        <v>-1.7243931402749491E-3</v>
      </c>
      <c r="O184" s="11">
        <f t="shared" si="139"/>
        <v>3.8932703670160329E-3</v>
      </c>
      <c r="P184" s="11">
        <f t="shared" si="140"/>
        <v>2.6576743063384534E-3</v>
      </c>
      <c r="Q184" s="4">
        <f t="shared" si="141"/>
        <v>3463.4537913873082</v>
      </c>
      <c r="R184" s="4">
        <f t="shared" si="142"/>
        <v>12057.064203985659</v>
      </c>
      <c r="S184" s="4">
        <f t="shared" si="143"/>
        <v>3188.76635699893</v>
      </c>
      <c r="T184" s="4">
        <f t="shared" si="158"/>
        <v>27.178580026756446</v>
      </c>
      <c r="U184" s="4">
        <f t="shared" si="159"/>
        <v>104.56575866881461</v>
      </c>
      <c r="V184" s="4">
        <f t="shared" si="160"/>
        <v>123.87104399260159</v>
      </c>
      <c r="W184" s="11">
        <f t="shared" si="144"/>
        <v>-1.219247815263802E-2</v>
      </c>
      <c r="X184" s="11">
        <f t="shared" si="145"/>
        <v>-1.3228699347321071E-2</v>
      </c>
      <c r="Y184" s="11">
        <f t="shared" si="146"/>
        <v>-1.2203590333800474E-2</v>
      </c>
      <c r="Z184" s="4">
        <f t="shared" si="170"/>
        <v>5638.2378633095122</v>
      </c>
      <c r="AA184" s="4">
        <f t="shared" si="161"/>
        <v>46317.495968037198</v>
      </c>
      <c r="AB184" s="4">
        <f t="shared" si="162"/>
        <v>5635.232066962978</v>
      </c>
      <c r="AC184" s="12">
        <f t="shared" si="163"/>
        <v>1.689814931197503</v>
      </c>
      <c r="AD184" s="12">
        <f t="shared" si="164"/>
        <v>4.0058612615219769</v>
      </c>
      <c r="AE184" s="12">
        <f t="shared" si="165"/>
        <v>1.842519217151434</v>
      </c>
      <c r="AF184" s="11">
        <f t="shared" si="147"/>
        <v>-2.9039671966837322E-3</v>
      </c>
      <c r="AG184" s="11">
        <f t="shared" si="148"/>
        <v>2.0567434751257441E-3</v>
      </c>
      <c r="AH184" s="11">
        <f t="shared" si="149"/>
        <v>8.257041531207765E-4</v>
      </c>
      <c r="AI184" s="1">
        <f t="shared" si="128"/>
        <v>257027.31537265886</v>
      </c>
      <c r="AJ184" s="1">
        <f t="shared" si="129"/>
        <v>219806.8284178093</v>
      </c>
      <c r="AK184" s="1">
        <f t="shared" si="130"/>
        <v>49774.567243411657</v>
      </c>
      <c r="AL184" s="16">
        <f t="shared" si="181"/>
        <v>50.485157839980552</v>
      </c>
      <c r="AM184" s="16">
        <f t="shared" si="181"/>
        <v>19.572075716353361</v>
      </c>
      <c r="AN184" s="16">
        <f t="shared" si="181"/>
        <v>3.3445779282246435</v>
      </c>
      <c r="AO184" s="7">
        <f t="shared" si="180"/>
        <v>5.0489244112982097E-3</v>
      </c>
      <c r="AP184" s="7">
        <f t="shared" si="180"/>
        <v>7.7749641842584111E-3</v>
      </c>
      <c r="AQ184" s="7">
        <f t="shared" si="180"/>
        <v>5.6278307575089699E-3</v>
      </c>
      <c r="AR184" s="1">
        <f t="shared" si="167"/>
        <v>127433.21350775679</v>
      </c>
      <c r="AS184" s="1">
        <f t="shared" si="168"/>
        <v>115306.04623807434</v>
      </c>
      <c r="AT184" s="1">
        <f t="shared" si="169"/>
        <v>25742.629223254018</v>
      </c>
      <c r="AU184" s="1">
        <f t="shared" si="131"/>
        <v>25486.642701551362</v>
      </c>
      <c r="AV184" s="1">
        <f t="shared" si="132"/>
        <v>23061.209247614868</v>
      </c>
      <c r="AW184" s="1">
        <f t="shared" si="133"/>
        <v>5148.5258446508042</v>
      </c>
      <c r="AX184">
        <v>0.05</v>
      </c>
      <c r="AY184">
        <v>0.05</v>
      </c>
      <c r="AZ184">
        <v>0.05</v>
      </c>
      <c r="BA184">
        <f t="shared" si="171"/>
        <v>5.000000000000001E-2</v>
      </c>
      <c r="BB184">
        <f t="shared" si="172"/>
        <v>2.5000000000000006E-4</v>
      </c>
      <c r="BC184">
        <f t="shared" si="172"/>
        <v>2.5000000000000006E-4</v>
      </c>
      <c r="BD184">
        <f t="shared" si="172"/>
        <v>2.5000000000000006E-4</v>
      </c>
      <c r="BE184">
        <f t="shared" si="173"/>
        <v>31.858303376939205</v>
      </c>
      <c r="BF184">
        <f t="shared" si="173"/>
        <v>28.826511559518593</v>
      </c>
      <c r="BG184">
        <f t="shared" si="173"/>
        <v>6.435657305813506</v>
      </c>
      <c r="BH184">
        <f t="shared" si="151"/>
        <v>0</v>
      </c>
      <c r="BI184">
        <f t="shared" si="176"/>
        <v>24.894706379991877</v>
      </c>
      <c r="BJ184">
        <f t="shared" si="176"/>
        <v>45.681577825645107</v>
      </c>
      <c r="BK184" s="7">
        <f t="shared" si="174"/>
        <v>1.1252230097449356E-3</v>
      </c>
      <c r="BL184" s="7"/>
      <c r="BM184" s="7"/>
      <c r="BN184" s="8">
        <f>MAX(BN$3*climate!$I294+BN$4*climate!$I294^2+BN$5*climate!$I294^6,-99)</f>
        <v>-32.39682697671104</v>
      </c>
      <c r="BO184" s="8">
        <f>MAX(BO$3*climate!$I294+BO$4*climate!$I294^2+BO$5*climate!$I294^6,-99)</f>
        <v>-27.947950265425728</v>
      </c>
      <c r="BP184" s="8">
        <f>MAX(BP$3*climate!$I294+BP$4*climate!$I294^2+BP$5*climate!$I294^6,-99)</f>
        <v>-24.250950429994191</v>
      </c>
      <c r="BQ184" s="8"/>
      <c r="BR184" s="8"/>
      <c r="BS184" s="8"/>
      <c r="BT184" s="8"/>
      <c r="BU184" s="8"/>
      <c r="BV184" s="8"/>
      <c r="BW184" s="8">
        <f>MAX(BW$3*climate!$I294+BW$4*climate!$I294^2+BW$5*climate!$I294^6,-99)</f>
        <v>-99</v>
      </c>
      <c r="BX184" s="8">
        <f>MAX(BX$3*climate!$I294+BX$4*climate!$I294^2+BX$5*climate!$I294^6,-99)</f>
        <v>-99</v>
      </c>
      <c r="BY184" s="8">
        <f>MAX(BY$3*climate!$I294+BY$4*climate!$I294^2+BY$5*climate!$I294^6,-99)</f>
        <v>-99</v>
      </c>
    </row>
    <row r="185" spans="1:77">
      <c r="A185">
        <f t="shared" si="134"/>
        <v>2139</v>
      </c>
      <c r="B185" s="4">
        <f t="shared" si="152"/>
        <v>1286.2161057506717</v>
      </c>
      <c r="C185" s="4">
        <f t="shared" si="153"/>
        <v>3570.8353475317931</v>
      </c>
      <c r="D185" s="4">
        <f t="shared" si="154"/>
        <v>6802.1723597744303</v>
      </c>
      <c r="E185" s="11">
        <f t="shared" si="135"/>
        <v>1.3047244492084151E-5</v>
      </c>
      <c r="F185" s="11">
        <f t="shared" si="136"/>
        <v>2.6156848870164632E-5</v>
      </c>
      <c r="G185" s="11">
        <f t="shared" si="137"/>
        <v>5.7749856478157953E-5</v>
      </c>
      <c r="H185" s="4">
        <f t="shared" si="155"/>
        <v>127206.559363896</v>
      </c>
      <c r="I185" s="4">
        <f t="shared" si="156"/>
        <v>115747.76197876452</v>
      </c>
      <c r="J185" s="4">
        <f t="shared" si="157"/>
        <v>25811.05434531637</v>
      </c>
      <c r="K185" s="4">
        <f t="shared" ref="K185:K248" si="182">H185/B185*1000</f>
        <v>98899.834013238928</v>
      </c>
      <c r="L185" s="4">
        <f t="shared" ref="L185:L248" si="183">I185/C185*1000</f>
        <v>32414.757532511503</v>
      </c>
      <c r="M185" s="4">
        <f t="shared" ref="M185:M248" si="184">J185/D185*1000</f>
        <v>3794.5310674503844</v>
      </c>
      <c r="N185" s="11">
        <f t="shared" si="138"/>
        <v>-1.7916350926343583E-3</v>
      </c>
      <c r="O185" s="11">
        <f t="shared" si="139"/>
        <v>3.8045552464576193E-3</v>
      </c>
      <c r="P185" s="11">
        <f t="shared" si="140"/>
        <v>2.600147128482444E-3</v>
      </c>
      <c r="Q185" s="4">
        <f t="shared" si="141"/>
        <v>3415.1406762612201</v>
      </c>
      <c r="R185" s="4">
        <f t="shared" si="142"/>
        <v>11943.142256477411</v>
      </c>
      <c r="S185" s="4">
        <f t="shared" si="143"/>
        <v>3158.2244137078919</v>
      </c>
      <c r="T185" s="4">
        <f t="shared" si="158"/>
        <v>26.847205783560494</v>
      </c>
      <c r="U185" s="4">
        <f t="shared" si="159"/>
        <v>103.18248968536032</v>
      </c>
      <c r="V185" s="4">
        <f t="shared" si="160"/>
        <v>122.3593725174957</v>
      </c>
      <c r="W185" s="11">
        <f t="shared" si="144"/>
        <v>-1.219247815263802E-2</v>
      </c>
      <c r="X185" s="11">
        <f t="shared" si="145"/>
        <v>-1.3228699347321071E-2</v>
      </c>
      <c r="Y185" s="11">
        <f t="shared" si="146"/>
        <v>-1.2203590333800474E-2</v>
      </c>
      <c r="Z185" s="4">
        <f t="shared" si="170"/>
        <v>5543.820174422025</v>
      </c>
      <c r="AA185" s="4">
        <f t="shared" si="161"/>
        <v>45978.351677994149</v>
      </c>
      <c r="AB185" s="4">
        <f t="shared" si="162"/>
        <v>5586.2038734652306</v>
      </c>
      <c r="AC185" s="12">
        <f t="shared" si="163"/>
        <v>1.684907764068839</v>
      </c>
      <c r="AD185" s="12">
        <f t="shared" si="164"/>
        <v>4.0141002905338707</v>
      </c>
      <c r="AE185" s="12">
        <f t="shared" si="165"/>
        <v>1.8440405929212407</v>
      </c>
      <c r="AF185" s="11">
        <f t="shared" si="147"/>
        <v>-2.9039671966837322E-3</v>
      </c>
      <c r="AG185" s="11">
        <f t="shared" si="148"/>
        <v>2.0567434751257441E-3</v>
      </c>
      <c r="AH185" s="11">
        <f t="shared" si="149"/>
        <v>8.257041531207765E-4</v>
      </c>
      <c r="AI185" s="1">
        <f t="shared" ref="AI185:AI248" si="185">(1-$AI$5)*AI184+AU184</f>
        <v>256811.22653694433</v>
      </c>
      <c r="AJ185" s="1">
        <f t="shared" ref="AJ185:AJ248" si="186">(1-$AI$5)*AJ184+AV184</f>
        <v>220887.35482364325</v>
      </c>
      <c r="AK185" s="1">
        <f t="shared" ref="AK185:AK248" si="187">(1-$AI$5)*AK184+AW184</f>
        <v>49945.636363721293</v>
      </c>
      <c r="AL185" s="16">
        <f t="shared" si="181"/>
        <v>50.737504628348809</v>
      </c>
      <c r="AM185" s="16">
        <f t="shared" si="181"/>
        <v>19.722726182182541</v>
      </c>
      <c r="AN185" s="16">
        <f t="shared" si="181"/>
        <v>3.363212419574638</v>
      </c>
      <c r="AO185" s="7">
        <f t="shared" si="180"/>
        <v>4.9984351671852273E-3</v>
      </c>
      <c r="AP185" s="7">
        <f t="shared" si="180"/>
        <v>7.6972145424158266E-3</v>
      </c>
      <c r="AQ185" s="7">
        <f t="shared" si="180"/>
        <v>5.5715524499338805E-3</v>
      </c>
      <c r="AR185" s="1">
        <f t="shared" si="167"/>
        <v>127206.559363896</v>
      </c>
      <c r="AS185" s="1">
        <f t="shared" si="168"/>
        <v>115747.76197876452</v>
      </c>
      <c r="AT185" s="1">
        <f t="shared" si="169"/>
        <v>25811.05434531637</v>
      </c>
      <c r="AU185" s="1">
        <f t="shared" ref="AU185:AU248" si="188">$AU$5*AR185</f>
        <v>25441.311872779203</v>
      </c>
      <c r="AV185" s="1">
        <f t="shared" ref="AV185:AV248" si="189">$AU$5*AS185</f>
        <v>23149.552395752908</v>
      </c>
      <c r="AW185" s="1">
        <f t="shared" ref="AW185:AW248" si="190">$AU$5*AT185</f>
        <v>5162.210869063274</v>
      </c>
      <c r="AX185">
        <v>0.05</v>
      </c>
      <c r="AY185">
        <v>0.05</v>
      </c>
      <c r="AZ185">
        <v>0.05</v>
      </c>
      <c r="BA185">
        <f t="shared" si="171"/>
        <v>4.9999999999999996E-2</v>
      </c>
      <c r="BB185">
        <f t="shared" si="172"/>
        <v>2.5000000000000006E-4</v>
      </c>
      <c r="BC185">
        <f t="shared" si="172"/>
        <v>2.5000000000000006E-4</v>
      </c>
      <c r="BD185">
        <f t="shared" si="172"/>
        <v>2.5000000000000006E-4</v>
      </c>
      <c r="BE185">
        <f t="shared" si="173"/>
        <v>31.801639840974008</v>
      </c>
      <c r="BF185">
        <f t="shared" si="173"/>
        <v>28.936940494691139</v>
      </c>
      <c r="BG185">
        <f t="shared" si="173"/>
        <v>6.4527635863290937</v>
      </c>
      <c r="BH185">
        <f t="shared" si="151"/>
        <v>0</v>
      </c>
      <c r="BI185">
        <f t="shared" si="176"/>
        <v>25.174404421758112</v>
      </c>
      <c r="BJ185">
        <f t="shared" si="176"/>
        <v>46.20499883278567</v>
      </c>
      <c r="BK185" s="7">
        <f t="shared" si="174"/>
        <v>1.0558876800972339E-3</v>
      </c>
      <c r="BL185" s="7"/>
      <c r="BM185" s="7"/>
      <c r="BN185" s="8">
        <f>MAX(BN$3*climate!$I295+BN$4*climate!$I295^2+BN$5*climate!$I295^6,-99)</f>
        <v>-32.84169261145037</v>
      </c>
      <c r="BO185" s="8">
        <f>MAX(BO$3*climate!$I295+BO$4*climate!$I295^2+BO$5*climate!$I295^6,-99)</f>
        <v>-28.295223154170948</v>
      </c>
      <c r="BP185" s="8">
        <f>MAX(BP$3*climate!$I295+BP$4*climate!$I295^2+BP$5*climate!$I295^6,-99)</f>
        <v>-24.524474273074993</v>
      </c>
      <c r="BQ185" s="8"/>
      <c r="BR185" s="8"/>
      <c r="BS185" s="8"/>
      <c r="BT185" s="8"/>
      <c r="BU185" s="8"/>
      <c r="BV185" s="8"/>
      <c r="BW185" s="8">
        <f>MAX(BW$3*climate!$I295+BW$4*climate!$I295^2+BW$5*climate!$I295^6,-99)</f>
        <v>-99</v>
      </c>
      <c r="BX185" s="8">
        <f>MAX(BX$3*climate!$I295+BX$4*climate!$I295^2+BX$5*climate!$I295^6,-99)</f>
        <v>-99</v>
      </c>
      <c r="BY185" s="8">
        <f>MAX(BY$3*climate!$I295+BY$4*climate!$I295^2+BY$5*climate!$I295^6,-99)</f>
        <v>-99</v>
      </c>
    </row>
    <row r="186" spans="1:77">
      <c r="A186">
        <f t="shared" ref="A186:A249" si="191">1+A185</f>
        <v>2140</v>
      </c>
      <c r="B186" s="4">
        <f t="shared" si="152"/>
        <v>1286.2320482478729</v>
      </c>
      <c r="C186" s="4">
        <f t="shared" si="153"/>
        <v>3570.9240792422929</v>
      </c>
      <c r="D186" s="4">
        <f t="shared" si="154"/>
        <v>6802.5455430280708</v>
      </c>
      <c r="E186" s="11">
        <f t="shared" ref="E186:E249" si="192">E185*$E$5</f>
        <v>1.2394882267479943E-5</v>
      </c>
      <c r="F186" s="11">
        <f t="shared" ref="F186:F249" si="193">F185*$E$5</f>
        <v>2.48490064266564E-5</v>
      </c>
      <c r="G186" s="11">
        <f t="shared" ref="G186:G249" si="194">G185*$E$5</f>
        <v>5.4862363654250055E-5</v>
      </c>
      <c r="H186" s="4">
        <f t="shared" si="155"/>
        <v>126972.0255737527</v>
      </c>
      <c r="I186" s="4">
        <f t="shared" si="156"/>
        <v>116181.04577388444</v>
      </c>
      <c r="J186" s="4">
        <f t="shared" si="157"/>
        <v>25878.14976551904</v>
      </c>
      <c r="K186" s="4">
        <f t="shared" si="182"/>
        <v>98716.266436306076</v>
      </c>
      <c r="L186" s="4">
        <f t="shared" si="183"/>
        <v>32535.288680384561</v>
      </c>
      <c r="M186" s="4">
        <f t="shared" si="184"/>
        <v>3804.1861832210088</v>
      </c>
      <c r="N186" s="11">
        <f t="shared" ref="N186:N249" si="195">K186/K185-1</f>
        <v>-1.8560959051587833E-3</v>
      </c>
      <c r="O186" s="11">
        <f t="shared" ref="O186:O249" si="196">L186/L185-1</f>
        <v>3.7184035003861027E-3</v>
      </c>
      <c r="P186" s="11">
        <f t="shared" ref="P186:P249" si="197">M186/M185-1</f>
        <v>2.5444819396647222E-3</v>
      </c>
      <c r="Q186" s="4">
        <f t="shared" ref="Q186:Q249" si="198">T186*H186/1000</f>
        <v>3367.2818421271654</v>
      </c>
      <c r="R186" s="4">
        <f t="shared" ref="R186:R249" si="199">U186*I186/1000</f>
        <v>11829.265899585114</v>
      </c>
      <c r="S186" s="4">
        <f t="shared" ref="S186:S249" si="200">V186*J186/1000</f>
        <v>3127.7923018269539</v>
      </c>
      <c r="T186" s="4">
        <f t="shared" si="158"/>
        <v>26.519871813585056</v>
      </c>
      <c r="U186" s="4">
        <f t="shared" si="159"/>
        <v>101.81751955140463</v>
      </c>
      <c r="V186" s="4">
        <f t="shared" si="160"/>
        <v>120.8661488617913</v>
      </c>
      <c r="W186" s="11">
        <f t="shared" ref="W186:W249" si="201">T$5-1</f>
        <v>-1.219247815263802E-2</v>
      </c>
      <c r="X186" s="11">
        <f t="shared" ref="X186:X249" si="202">U$5-1</f>
        <v>-1.3228699347321071E-2</v>
      </c>
      <c r="Y186" s="11">
        <f t="shared" ref="Y186:Y249" si="203">V$5-1</f>
        <v>-1.2203590333800474E-2</v>
      </c>
      <c r="Z186" s="4">
        <f t="shared" si="170"/>
        <v>5450.6126893015371</v>
      </c>
      <c r="AA186" s="4">
        <f t="shared" si="161"/>
        <v>45637.594426475698</v>
      </c>
      <c r="AB186" s="4">
        <f t="shared" si="162"/>
        <v>5537.2676922166329</v>
      </c>
      <c r="AC186" s="12">
        <f t="shared" si="163"/>
        <v>1.6800148471925453</v>
      </c>
      <c r="AD186" s="12">
        <f t="shared" si="164"/>
        <v>4.0223562651149267</v>
      </c>
      <c r="AE186" s="12">
        <f t="shared" si="165"/>
        <v>1.845563224897339</v>
      </c>
      <c r="AF186" s="11">
        <f t="shared" ref="AF186:AF249" si="204">AC$5-1</f>
        <v>-2.9039671966837322E-3</v>
      </c>
      <c r="AG186" s="11">
        <f t="shared" ref="AG186:AG249" si="205">AD$5-1</f>
        <v>2.0567434751257441E-3</v>
      </c>
      <c r="AH186" s="11">
        <f t="shared" ref="AH186:AH249" si="206">AE$5-1</f>
        <v>8.257041531207765E-4</v>
      </c>
      <c r="AI186" s="1">
        <f t="shared" si="185"/>
        <v>256571.41575602914</v>
      </c>
      <c r="AJ186" s="1">
        <f t="shared" si="186"/>
        <v>221948.17173703184</v>
      </c>
      <c r="AK186" s="1">
        <f t="shared" si="187"/>
        <v>50113.283596412439</v>
      </c>
      <c r="AL186" s="16">
        <f t="shared" si="181"/>
        <v>50.988576674504074</v>
      </c>
      <c r="AM186" s="16">
        <f t="shared" si="181"/>
        <v>19.873018136420267</v>
      </c>
      <c r="AN186" s="16">
        <f t="shared" si="181"/>
        <v>3.3817633508266076</v>
      </c>
      <c r="AO186" s="7">
        <f t="shared" ref="AO186:AQ201" si="207">AO$5*AO185</f>
        <v>4.9484508155133748E-3</v>
      </c>
      <c r="AP186" s="7">
        <f t="shared" si="207"/>
        <v>7.620242396991668E-3</v>
      </c>
      <c r="AQ186" s="7">
        <f t="shared" si="207"/>
        <v>5.515836925434542E-3</v>
      </c>
      <c r="AR186" s="1">
        <f t="shared" si="167"/>
        <v>126972.0255737527</v>
      </c>
      <c r="AS186" s="1">
        <f t="shared" si="168"/>
        <v>116181.04577388444</v>
      </c>
      <c r="AT186" s="1">
        <f t="shared" si="169"/>
        <v>25878.14976551904</v>
      </c>
      <c r="AU186" s="1">
        <f t="shared" si="188"/>
        <v>25394.405114750542</v>
      </c>
      <c r="AV186" s="1">
        <f t="shared" si="189"/>
        <v>23236.209154776891</v>
      </c>
      <c r="AW186" s="1">
        <f t="shared" si="190"/>
        <v>5175.6299531038085</v>
      </c>
      <c r="AX186">
        <v>0.05</v>
      </c>
      <c r="AY186">
        <v>0.05</v>
      </c>
      <c r="AZ186">
        <v>0.05</v>
      </c>
      <c r="BA186">
        <f t="shared" si="171"/>
        <v>4.9999999999999996E-2</v>
      </c>
      <c r="BB186">
        <f t="shared" si="172"/>
        <v>2.5000000000000006E-4</v>
      </c>
      <c r="BC186">
        <f t="shared" si="172"/>
        <v>2.5000000000000006E-4</v>
      </c>
      <c r="BD186">
        <f t="shared" si="172"/>
        <v>2.5000000000000006E-4</v>
      </c>
      <c r="BE186">
        <f t="shared" si="173"/>
        <v>31.743006393438183</v>
      </c>
      <c r="BF186">
        <f t="shared" si="173"/>
        <v>29.045261443471116</v>
      </c>
      <c r="BG186">
        <f t="shared" si="173"/>
        <v>6.4695374413797611</v>
      </c>
      <c r="BH186">
        <f t="shared" si="151"/>
        <v>0</v>
      </c>
      <c r="BI186">
        <f t="shared" si="176"/>
        <v>25.457311506866901</v>
      </c>
      <c r="BJ186">
        <f t="shared" si="176"/>
        <v>46.73451096087377</v>
      </c>
      <c r="BK186" s="7">
        <f t="shared" si="174"/>
        <v>9.8913568944203334E-4</v>
      </c>
      <c r="BL186" s="7"/>
      <c r="BM186" s="7"/>
      <c r="BN186" s="8">
        <f>MAX(BN$3*climate!$I296+BN$4*climate!$I296^2+BN$5*climate!$I296^6,-99)</f>
        <v>-33.28327203621231</v>
      </c>
      <c r="BO186" s="8">
        <f>MAX(BO$3*climate!$I296+BO$4*climate!$I296^2+BO$5*climate!$I296^6,-99)</f>
        <v>-28.639819001306783</v>
      </c>
      <c r="BP186" s="8">
        <f>MAX(BP$3*climate!$I296+BP$4*climate!$I296^2+BP$5*climate!$I296^6,-99)</f>
        <v>-24.795795497498951</v>
      </c>
      <c r="BQ186" s="8"/>
      <c r="BR186" s="8"/>
      <c r="BS186" s="8"/>
      <c r="BT186" s="8"/>
      <c r="BU186" s="8"/>
      <c r="BV186" s="8"/>
      <c r="BW186" s="8">
        <f>MAX(BW$3*climate!$I296+BW$4*climate!$I296^2+BW$5*climate!$I296^6,-99)</f>
        <v>-99</v>
      </c>
      <c r="BX186" s="8">
        <f>MAX(BX$3*climate!$I296+BX$4*climate!$I296^2+BX$5*climate!$I296^6,-99)</f>
        <v>-99</v>
      </c>
      <c r="BY186" s="8">
        <f>MAX(BY$3*climate!$I296+BY$4*climate!$I296^2+BY$5*climate!$I296^6,-99)</f>
        <v>-99</v>
      </c>
    </row>
    <row r="187" spans="1:77">
      <c r="A187">
        <f t="shared" si="191"/>
        <v>2141</v>
      </c>
      <c r="B187" s="4">
        <f t="shared" si="152"/>
        <v>1286.2471938079391</v>
      </c>
      <c r="C187" s="4">
        <f t="shared" si="153"/>
        <v>3571.0083764619171</v>
      </c>
      <c r="D187" s="4">
        <f t="shared" si="154"/>
        <v>6802.9000865690587</v>
      </c>
      <c r="E187" s="11">
        <f t="shared" si="192"/>
        <v>1.1775138154105945E-5</v>
      </c>
      <c r="F187" s="11">
        <f t="shared" si="193"/>
        <v>2.3606556105323578E-5</v>
      </c>
      <c r="G187" s="11">
        <f t="shared" si="194"/>
        <v>5.2119245471537547E-5</v>
      </c>
      <c r="H187" s="4">
        <f t="shared" si="155"/>
        <v>126730.01120303325</v>
      </c>
      <c r="I187" s="4">
        <f t="shared" si="156"/>
        <v>116606.09119864348</v>
      </c>
      <c r="J187" s="4">
        <f t="shared" si="157"/>
        <v>25943.955235476191</v>
      </c>
      <c r="K187" s="4">
        <f t="shared" si="182"/>
        <v>98526.948640291012</v>
      </c>
      <c r="L187" s="4">
        <f t="shared" si="183"/>
        <v>32653.547375370323</v>
      </c>
      <c r="M187" s="4">
        <f t="shared" si="184"/>
        <v>3813.6610717974895</v>
      </c>
      <c r="N187" s="11">
        <f t="shared" si="195"/>
        <v>-1.9177973686557159E-3</v>
      </c>
      <c r="O187" s="11">
        <f t="shared" si="196"/>
        <v>3.6347824095706027E-3</v>
      </c>
      <c r="P187" s="11">
        <f t="shared" si="197"/>
        <v>2.4906479651998215E-3</v>
      </c>
      <c r="Q187" s="4">
        <f t="shared" si="198"/>
        <v>3319.8863953871632</v>
      </c>
      <c r="R187" s="4">
        <f t="shared" si="199"/>
        <v>11715.484668986775</v>
      </c>
      <c r="S187" s="4">
        <f t="shared" si="200"/>
        <v>3097.4785965222536</v>
      </c>
      <c r="T187" s="4">
        <f t="shared" si="158"/>
        <v>26.196528855887159</v>
      </c>
      <c r="U187" s="4">
        <f t="shared" si="159"/>
        <v>100.47060619696911</v>
      </c>
      <c r="V187" s="4">
        <f t="shared" si="160"/>
        <v>119.39114789585786</v>
      </c>
      <c r="W187" s="11">
        <f t="shared" si="201"/>
        <v>-1.219247815263802E-2</v>
      </c>
      <c r="X187" s="11">
        <f t="shared" si="202"/>
        <v>-1.3228699347321071E-2</v>
      </c>
      <c r="Y187" s="11">
        <f t="shared" si="203"/>
        <v>-1.2203590333800474E-2</v>
      </c>
      <c r="Z187" s="4">
        <f t="shared" si="170"/>
        <v>5358.6227293445618</v>
      </c>
      <c r="AA187" s="4">
        <f t="shared" si="161"/>
        <v>45295.415548040655</v>
      </c>
      <c r="AB187" s="4">
        <f t="shared" si="162"/>
        <v>5488.4396135219231</v>
      </c>
      <c r="AC187" s="12">
        <f t="shared" si="163"/>
        <v>1.6751361391863566</v>
      </c>
      <c r="AD187" s="12">
        <f t="shared" si="164"/>
        <v>4.0306292201178326</v>
      </c>
      <c r="AE187" s="12">
        <f t="shared" si="165"/>
        <v>1.8470871141169838</v>
      </c>
      <c r="AF187" s="11">
        <f t="shared" si="204"/>
        <v>-2.9039671966837322E-3</v>
      </c>
      <c r="AG187" s="11">
        <f t="shared" si="205"/>
        <v>2.0567434751257441E-3</v>
      </c>
      <c r="AH187" s="11">
        <f t="shared" si="206"/>
        <v>8.257041531207765E-4</v>
      </c>
      <c r="AI187" s="1">
        <f t="shared" si="185"/>
        <v>256308.67929517679</v>
      </c>
      <c r="AJ187" s="1">
        <f t="shared" si="186"/>
        <v>222989.56371810555</v>
      </c>
      <c r="AK187" s="1">
        <f t="shared" si="187"/>
        <v>50277.585189875004</v>
      </c>
      <c r="AL187" s="16">
        <f t="shared" si="181"/>
        <v>51.23836799369262</v>
      </c>
      <c r="AM187" s="16">
        <f t="shared" si="181"/>
        <v>20.022940979626007</v>
      </c>
      <c r="AN187" s="16">
        <f t="shared" si="181"/>
        <v>3.4002300734385424</v>
      </c>
      <c r="AO187" s="7">
        <f t="shared" si="207"/>
        <v>4.8989663073582407E-3</v>
      </c>
      <c r="AP187" s="7">
        <f t="shared" si="207"/>
        <v>7.5440399730217515E-3</v>
      </c>
      <c r="AQ187" s="7">
        <f t="shared" si="207"/>
        <v>5.4606785561801966E-3</v>
      </c>
      <c r="AR187" s="1">
        <f t="shared" si="167"/>
        <v>126730.01120303325</v>
      </c>
      <c r="AS187" s="1">
        <f t="shared" si="168"/>
        <v>116606.09119864348</v>
      </c>
      <c r="AT187" s="1">
        <f t="shared" si="169"/>
        <v>25943.955235476191</v>
      </c>
      <c r="AU187" s="1">
        <f t="shared" si="188"/>
        <v>25346.002240606653</v>
      </c>
      <c r="AV187" s="1">
        <f t="shared" si="189"/>
        <v>23321.218239728696</v>
      </c>
      <c r="AW187" s="1">
        <f t="shared" si="190"/>
        <v>5188.7910470952384</v>
      </c>
      <c r="AX187">
        <v>0.05</v>
      </c>
      <c r="AY187">
        <v>0.05</v>
      </c>
      <c r="AZ187">
        <v>0.05</v>
      </c>
      <c r="BA187">
        <f t="shared" si="171"/>
        <v>0.05</v>
      </c>
      <c r="BB187">
        <f t="shared" si="172"/>
        <v>2.5000000000000006E-4</v>
      </c>
      <c r="BC187">
        <f t="shared" si="172"/>
        <v>2.5000000000000006E-4</v>
      </c>
      <c r="BD187">
        <f t="shared" si="172"/>
        <v>2.5000000000000006E-4</v>
      </c>
      <c r="BE187">
        <f t="shared" si="173"/>
        <v>31.682502800758321</v>
      </c>
      <c r="BF187">
        <f t="shared" si="173"/>
        <v>29.151522799660878</v>
      </c>
      <c r="BG187">
        <f t="shared" si="173"/>
        <v>6.4859888088690489</v>
      </c>
      <c r="BH187">
        <f t="shared" si="151"/>
        <v>0</v>
      </c>
      <c r="BI187">
        <f t="shared" si="176"/>
        <v>25.74346427509208</v>
      </c>
      <c r="BJ187">
        <f t="shared" si="176"/>
        <v>47.270184355418287</v>
      </c>
      <c r="BK187" s="7">
        <f t="shared" si="174"/>
        <v>9.2493548877747855E-4</v>
      </c>
      <c r="BL187" s="7"/>
      <c r="BM187" s="7"/>
      <c r="BN187" s="8">
        <f>MAX(BN$3*climate!$I297+BN$4*climate!$I297^2+BN$5*climate!$I297^6,-99)</f>
        <v>-33.72147978103154</v>
      </c>
      <c r="BO187" s="8">
        <f>MAX(BO$3*climate!$I297+BO$4*climate!$I297^2+BO$5*climate!$I297^6,-99)</f>
        <v>-28.981675589386967</v>
      </c>
      <c r="BP187" s="8">
        <f>MAX(BP$3*climate!$I297+BP$4*climate!$I297^2+BP$5*climate!$I297^6,-99)</f>
        <v>-25.064868889785632</v>
      </c>
      <c r="BQ187" s="8"/>
      <c r="BR187" s="8"/>
      <c r="BS187" s="8"/>
      <c r="BT187" s="8"/>
      <c r="BU187" s="8"/>
      <c r="BV187" s="8"/>
      <c r="BW187" s="8">
        <f>MAX(BW$3*climate!$I297+BW$4*climate!$I297^2+BW$5*climate!$I297^6,-99)</f>
        <v>-99</v>
      </c>
      <c r="BX187" s="8">
        <f>MAX(BX$3*climate!$I297+BX$4*climate!$I297^2+BX$5*climate!$I297^6,-99)</f>
        <v>-99</v>
      </c>
      <c r="BY187" s="8">
        <f>MAX(BY$3*climate!$I297+BY$4*climate!$I297^2+BY$5*climate!$I297^6,-99)</f>
        <v>-99</v>
      </c>
    </row>
    <row r="188" spans="1:77">
      <c r="A188">
        <f t="shared" si="191"/>
        <v>2142</v>
      </c>
      <c r="B188" s="4">
        <f t="shared" si="152"/>
        <v>1286.2615822594262</v>
      </c>
      <c r="C188" s="4">
        <f t="shared" si="153"/>
        <v>3571.0884607110288</v>
      </c>
      <c r="D188" s="4">
        <f t="shared" si="154"/>
        <v>6803.2369204876122</v>
      </c>
      <c r="E188" s="11">
        <f t="shared" si="192"/>
        <v>1.1186381246400648E-5</v>
      </c>
      <c r="F188" s="11">
        <f t="shared" si="193"/>
        <v>2.2426228300057399E-5</v>
      </c>
      <c r="G188" s="11">
        <f t="shared" si="194"/>
        <v>4.9513283197960666E-5</v>
      </c>
      <c r="H188" s="4">
        <f t="shared" si="155"/>
        <v>126480.91094677964</v>
      </c>
      <c r="I188" s="4">
        <f t="shared" si="156"/>
        <v>117023.09377044759</v>
      </c>
      <c r="J188" s="4">
        <f t="shared" si="157"/>
        <v>26008.510234466958</v>
      </c>
      <c r="K188" s="4">
        <f t="shared" si="182"/>
        <v>98332.184286034055</v>
      </c>
      <c r="L188" s="4">
        <f t="shared" si="183"/>
        <v>32769.586936288739</v>
      </c>
      <c r="M188" s="4">
        <f t="shared" si="184"/>
        <v>3822.9611196022902</v>
      </c>
      <c r="N188" s="11">
        <f t="shared" si="195"/>
        <v>-1.9767622660071815E-3</v>
      </c>
      <c r="O188" s="11">
        <f t="shared" si="196"/>
        <v>3.5536586449391727E-3</v>
      </c>
      <c r="P188" s="11">
        <f t="shared" si="197"/>
        <v>2.4386141373642367E-3</v>
      </c>
      <c r="Q188" s="4">
        <f t="shared" si="198"/>
        <v>3272.9627537639485</v>
      </c>
      <c r="R188" s="4">
        <f t="shared" si="199"/>
        <v>11601.846309549708</v>
      </c>
      <c r="S188" s="4">
        <f t="shared" si="200"/>
        <v>3067.2914754184717</v>
      </c>
      <c r="T188" s="4">
        <f t="shared" si="158"/>
        <v>25.877128250136803</v>
      </c>
      <c r="U188" s="4">
        <f t="shared" si="159"/>
        <v>99.141510754346314</v>
      </c>
      <c r="V188" s="4">
        <f t="shared" si="160"/>
        <v>117.93414723745462</v>
      </c>
      <c r="W188" s="11">
        <f t="shared" si="201"/>
        <v>-1.219247815263802E-2</v>
      </c>
      <c r="X188" s="11">
        <f t="shared" si="202"/>
        <v>-1.3228699347321071E-2</v>
      </c>
      <c r="Y188" s="11">
        <f t="shared" si="203"/>
        <v>-1.2203590333800474E-2</v>
      </c>
      <c r="Z188" s="4">
        <f t="shared" si="170"/>
        <v>5267.8563595475225</v>
      </c>
      <c r="AA188" s="4">
        <f t="shared" si="161"/>
        <v>44952.001062432551</v>
      </c>
      <c r="AB188" s="4">
        <f t="shared" si="162"/>
        <v>5439.7350679496749</v>
      </c>
      <c r="AC188" s="12">
        <f t="shared" si="163"/>
        <v>1.67027159878818</v>
      </c>
      <c r="AD188" s="12">
        <f t="shared" si="164"/>
        <v>4.0389191904669612</v>
      </c>
      <c r="AE188" s="12">
        <f t="shared" si="165"/>
        <v>1.8486122616182861</v>
      </c>
      <c r="AF188" s="11">
        <f t="shared" si="204"/>
        <v>-2.9039671966837322E-3</v>
      </c>
      <c r="AG188" s="11">
        <f t="shared" si="205"/>
        <v>2.0567434751257441E-3</v>
      </c>
      <c r="AH188" s="11">
        <f t="shared" si="206"/>
        <v>8.257041531207765E-4</v>
      </c>
      <c r="AI188" s="1">
        <f t="shared" si="185"/>
        <v>256023.81360626576</v>
      </c>
      <c r="AJ188" s="1">
        <f t="shared" si="186"/>
        <v>224011.82558602368</v>
      </c>
      <c r="AK188" s="1">
        <f t="shared" si="187"/>
        <v>50438.617717982743</v>
      </c>
      <c r="AL188" s="16">
        <f t="shared" si="181"/>
        <v>51.486872881753293</v>
      </c>
      <c r="AM188" s="16">
        <f t="shared" si="181"/>
        <v>20.172484308082481</v>
      </c>
      <c r="AN188" s="16">
        <f t="shared" si="181"/>
        <v>3.4186119612521662</v>
      </c>
      <c r="AO188" s="7">
        <f t="shared" si="207"/>
        <v>4.8499766442846584E-3</v>
      </c>
      <c r="AP188" s="7">
        <f t="shared" si="207"/>
        <v>7.4685995732915343E-3</v>
      </c>
      <c r="AQ188" s="7">
        <f t="shared" si="207"/>
        <v>5.4060717706183948E-3</v>
      </c>
      <c r="AR188" s="1">
        <f t="shared" si="167"/>
        <v>126480.91094677964</v>
      </c>
      <c r="AS188" s="1">
        <f t="shared" si="168"/>
        <v>117023.09377044759</v>
      </c>
      <c r="AT188" s="1">
        <f t="shared" si="169"/>
        <v>26008.510234466958</v>
      </c>
      <c r="AU188" s="1">
        <f t="shared" si="188"/>
        <v>25296.182189355928</v>
      </c>
      <c r="AV188" s="1">
        <f t="shared" si="189"/>
        <v>23404.618754089519</v>
      </c>
      <c r="AW188" s="1">
        <f t="shared" si="190"/>
        <v>5201.7020468933915</v>
      </c>
      <c r="AX188">
        <v>0.05</v>
      </c>
      <c r="AY188">
        <v>0.05</v>
      </c>
      <c r="AZ188">
        <v>0.05</v>
      </c>
      <c r="BA188">
        <f t="shared" si="171"/>
        <v>5.000000000000001E-2</v>
      </c>
      <c r="BB188">
        <f t="shared" si="172"/>
        <v>2.5000000000000006E-4</v>
      </c>
      <c r="BC188">
        <f t="shared" si="172"/>
        <v>2.5000000000000006E-4</v>
      </c>
      <c r="BD188">
        <f t="shared" si="172"/>
        <v>2.5000000000000006E-4</v>
      </c>
      <c r="BE188">
        <f t="shared" si="173"/>
        <v>31.620227736694918</v>
      </c>
      <c r="BF188">
        <f t="shared" si="173"/>
        <v>29.255773442611904</v>
      </c>
      <c r="BG188">
        <f t="shared" si="173"/>
        <v>6.5021275586167411</v>
      </c>
      <c r="BH188">
        <f t="shared" si="151"/>
        <v>0</v>
      </c>
      <c r="BI188">
        <f t="shared" si="176"/>
        <v>26.032899760773184</v>
      </c>
      <c r="BJ188">
        <f t="shared" si="176"/>
        <v>47.81208994479578</v>
      </c>
      <c r="BK188" s="7">
        <f t="shared" si="174"/>
        <v>8.632548454610145E-4</v>
      </c>
      <c r="BL188" s="7"/>
      <c r="BM188" s="7"/>
      <c r="BN188" s="8">
        <f>MAX(BN$3*climate!$I298+BN$4*climate!$I298^2+BN$5*climate!$I298^6,-99)</f>
        <v>-34.156234150341064</v>
      </c>
      <c r="BO188" s="8">
        <f>MAX(BO$3*climate!$I298+BO$4*climate!$I298^2+BO$5*climate!$I298^6,-99)</f>
        <v>-29.320733562916249</v>
      </c>
      <c r="BP188" s="8">
        <f>MAX(BP$3*climate!$I298+BP$4*climate!$I298^2+BP$5*climate!$I298^6,-99)</f>
        <v>-25.33165141952907</v>
      </c>
      <c r="BQ188" s="8"/>
      <c r="BR188" s="8"/>
      <c r="BS188" s="8"/>
      <c r="BT188" s="8"/>
      <c r="BU188" s="8"/>
      <c r="BV188" s="8"/>
      <c r="BW188" s="8">
        <f>MAX(BW$3*climate!$I298+BW$4*climate!$I298^2+BW$5*climate!$I298^6,-99)</f>
        <v>-99</v>
      </c>
      <c r="BX188" s="8">
        <f>MAX(BX$3*climate!$I298+BX$4*climate!$I298^2+BX$5*climate!$I298^6,-99)</f>
        <v>-99</v>
      </c>
      <c r="BY188" s="8">
        <f>MAX(BY$3*climate!$I298+BY$4*climate!$I298^2+BY$5*climate!$I298^6,-99)</f>
        <v>-99</v>
      </c>
    </row>
    <row r="189" spans="1:77">
      <c r="A189">
        <f t="shared" si="191"/>
        <v>2143</v>
      </c>
      <c r="B189" s="4">
        <f t="shared" si="152"/>
        <v>1286.2752514412457</v>
      </c>
      <c r="C189" s="4">
        <f t="shared" si="153"/>
        <v>3571.1645424538738</v>
      </c>
      <c r="D189" s="4">
        <f t="shared" si="154"/>
        <v>6803.5569285541033</v>
      </c>
      <c r="E189" s="11">
        <f t="shared" si="192"/>
        <v>1.0627062184080615E-5</v>
      </c>
      <c r="F189" s="11">
        <f t="shared" si="193"/>
        <v>2.1304916885054529E-5</v>
      </c>
      <c r="G189" s="11">
        <f t="shared" si="194"/>
        <v>4.7037619038062629E-5</v>
      </c>
      <c r="H189" s="4">
        <f t="shared" si="155"/>
        <v>126225.11482737085</v>
      </c>
      <c r="I189" s="4">
        <f t="shared" si="156"/>
        <v>117432.25065299838</v>
      </c>
      <c r="J189" s="4">
        <f t="shared" si="157"/>
        <v>26071.853937309781</v>
      </c>
      <c r="K189" s="4">
        <f t="shared" si="182"/>
        <v>98132.273544047537</v>
      </c>
      <c r="L189" s="4">
        <f t="shared" si="183"/>
        <v>32883.461195071824</v>
      </c>
      <c r="M189" s="4">
        <f t="shared" si="184"/>
        <v>3832.0916854370453</v>
      </c>
      <c r="N189" s="11">
        <f t="shared" si="195"/>
        <v>-2.0330143527067523E-3</v>
      </c>
      <c r="O189" s="11">
        <f t="shared" si="196"/>
        <v>3.4749982965753823E-3</v>
      </c>
      <c r="P189" s="11">
        <f t="shared" si="197"/>
        <v>2.388349122343314E-3</v>
      </c>
      <c r="Q189" s="4">
        <f t="shared" si="198"/>
        <v>3226.5186631989759</v>
      </c>
      <c r="R189" s="4">
        <f t="shared" si="199"/>
        <v>11488.396789650338</v>
      </c>
      <c r="S189" s="4">
        <f t="shared" si="200"/>
        <v>3037.238726870512</v>
      </c>
      <c r="T189" s="4">
        <f t="shared" si="158"/>
        <v>25.561621929293999</v>
      </c>
      <c r="U189" s="4">
        <f t="shared" si="159"/>
        <v>97.829997515737873</v>
      </c>
      <c r="V189" s="4">
        <f t="shared" si="160"/>
        <v>116.49492721820262</v>
      </c>
      <c r="W189" s="11">
        <f t="shared" si="201"/>
        <v>-1.219247815263802E-2</v>
      </c>
      <c r="X189" s="11">
        <f t="shared" si="202"/>
        <v>-1.3228699347321071E-2</v>
      </c>
      <c r="Y189" s="11">
        <f t="shared" si="203"/>
        <v>-1.2203590333800474E-2</v>
      </c>
      <c r="Z189" s="4">
        <f t="shared" si="170"/>
        <v>5178.3184319941683</v>
      </c>
      <c r="AA189" s="4">
        <f t="shared" si="161"/>
        <v>44607.531657750143</v>
      </c>
      <c r="AB189" s="4">
        <f t="shared" si="162"/>
        <v>5391.1688377463142</v>
      </c>
      <c r="AC189" s="12">
        <f t="shared" si="163"/>
        <v>1.6654211848557465</v>
      </c>
      <c r="AD189" s="12">
        <f t="shared" si="164"/>
        <v>4.047226211158514</v>
      </c>
      <c r="AE189" s="12">
        <f t="shared" si="165"/>
        <v>1.8501386684402144</v>
      </c>
      <c r="AF189" s="11">
        <f t="shared" si="204"/>
        <v>-2.9039671966837322E-3</v>
      </c>
      <c r="AG189" s="11">
        <f t="shared" si="205"/>
        <v>2.0567434751257441E-3</v>
      </c>
      <c r="AH189" s="11">
        <f t="shared" si="206"/>
        <v>8.257041531207765E-4</v>
      </c>
      <c r="AI189" s="1">
        <f t="shared" si="185"/>
        <v>255717.61443499511</v>
      </c>
      <c r="AJ189" s="1">
        <f t="shared" si="186"/>
        <v>225015.26178151084</v>
      </c>
      <c r="AK189" s="1">
        <f t="shared" si="187"/>
        <v>50596.457993077864</v>
      </c>
      <c r="AL189" s="16">
        <f t="shared" si="181"/>
        <v>51.734085911407405</v>
      </c>
      <c r="AM189" s="16">
        <f t="shared" si="181"/>
        <v>20.321637913701103</v>
      </c>
      <c r="AN189" s="16">
        <f t="shared" si="181"/>
        <v>3.4369084102544054</v>
      </c>
      <c r="AO189" s="7">
        <f t="shared" si="207"/>
        <v>4.8014768778418121E-3</v>
      </c>
      <c r="AP189" s="7">
        <f t="shared" si="207"/>
        <v>7.3939135775586192E-3</v>
      </c>
      <c r="AQ189" s="7">
        <f t="shared" si="207"/>
        <v>5.3520110529122105E-3</v>
      </c>
      <c r="AR189" s="1">
        <f t="shared" si="167"/>
        <v>126225.11482737085</v>
      </c>
      <c r="AS189" s="1">
        <f t="shared" si="168"/>
        <v>117432.25065299838</v>
      </c>
      <c r="AT189" s="1">
        <f t="shared" si="169"/>
        <v>26071.853937309781</v>
      </c>
      <c r="AU189" s="1">
        <f t="shared" si="188"/>
        <v>25245.022965474171</v>
      </c>
      <c r="AV189" s="1">
        <f t="shared" si="189"/>
        <v>23486.450130599678</v>
      </c>
      <c r="AW189" s="1">
        <f t="shared" si="190"/>
        <v>5214.3707874619568</v>
      </c>
      <c r="AX189">
        <v>0.05</v>
      </c>
      <c r="AY189">
        <v>0.05</v>
      </c>
      <c r="AZ189">
        <v>0.05</v>
      </c>
      <c r="BA189">
        <f t="shared" si="171"/>
        <v>4.9999999999999996E-2</v>
      </c>
      <c r="BB189">
        <f t="shared" si="172"/>
        <v>2.5000000000000006E-4</v>
      </c>
      <c r="BC189">
        <f t="shared" si="172"/>
        <v>2.5000000000000006E-4</v>
      </c>
      <c r="BD189">
        <f t="shared" si="172"/>
        <v>2.5000000000000006E-4</v>
      </c>
      <c r="BE189">
        <f t="shared" si="173"/>
        <v>31.556278706842722</v>
      </c>
      <c r="BF189">
        <f t="shared" si="173"/>
        <v>29.358062663249601</v>
      </c>
      <c r="BG189">
        <f t="shared" si="173"/>
        <v>6.5179634843274465</v>
      </c>
      <c r="BH189">
        <f t="shared" si="151"/>
        <v>0</v>
      </c>
      <c r="BI189">
        <f t="shared" si="176"/>
        <v>26.325655396939151</v>
      </c>
      <c r="BJ189">
        <f t="shared" si="176"/>
        <v>48.360299448920024</v>
      </c>
      <c r="BK189" s="7">
        <f t="shared" si="174"/>
        <v>8.0406086531326082E-4</v>
      </c>
      <c r="BL189" s="7"/>
      <c r="BM189" s="7"/>
      <c r="BN189" s="8">
        <f>MAX(BN$3*climate!$I299+BN$4*climate!$I299^2+BN$5*climate!$I299^6,-99)</f>
        <v>-34.587457187389376</v>
      </c>
      <c r="BO189" s="8">
        <f>MAX(BO$3*climate!$I299+BO$4*climate!$I299^2+BO$5*climate!$I299^6,-99)</f>
        <v>-29.656936399263689</v>
      </c>
      <c r="BP189" s="8">
        <f>MAX(BP$3*climate!$I299+BP$4*climate!$I299^2+BP$5*climate!$I299^6,-99)</f>
        <v>-25.596102215385095</v>
      </c>
      <c r="BQ189" s="8"/>
      <c r="BR189" s="8"/>
      <c r="BS189" s="8"/>
      <c r="BT189" s="8"/>
      <c r="BU189" s="8"/>
      <c r="BV189" s="8"/>
      <c r="BW189" s="8">
        <f>MAX(BW$3*climate!$I299+BW$4*climate!$I299^2+BW$5*climate!$I299^6,-99)</f>
        <v>-99</v>
      </c>
      <c r="BX189" s="8">
        <f>MAX(BX$3*climate!$I299+BX$4*climate!$I299^2+BX$5*climate!$I299^6,-99)</f>
        <v>-99</v>
      </c>
      <c r="BY189" s="8">
        <f>MAX(BY$3*climate!$I299+BY$4*climate!$I299^2+BY$5*climate!$I299^6,-99)</f>
        <v>-99</v>
      </c>
    </row>
    <row r="190" spans="1:77">
      <c r="A190">
        <f t="shared" si="191"/>
        <v>2144</v>
      </c>
      <c r="B190" s="4">
        <f t="shared" si="152"/>
        <v>1286.2882373019745</v>
      </c>
      <c r="C190" s="4">
        <f t="shared" si="153"/>
        <v>3571.2368216494451</v>
      </c>
      <c r="D190" s="4">
        <f t="shared" si="154"/>
        <v>6803.8609505170671</v>
      </c>
      <c r="E190" s="11">
        <f t="shared" si="192"/>
        <v>1.0095709074876584E-5</v>
      </c>
      <c r="F190" s="11">
        <f t="shared" si="193"/>
        <v>2.02396710408018E-5</v>
      </c>
      <c r="G190" s="11">
        <f t="shared" si="194"/>
        <v>4.4685738086159496E-5</v>
      </c>
      <c r="H190" s="4">
        <f t="shared" si="155"/>
        <v>125963.00791025085</v>
      </c>
      <c r="I190" s="4">
        <f t="shared" si="156"/>
        <v>117833.76036814279</v>
      </c>
      <c r="J190" s="4">
        <f t="shared" si="157"/>
        <v>26134.025183732901</v>
      </c>
      <c r="K190" s="4">
        <f t="shared" si="182"/>
        <v>97927.512867925907</v>
      </c>
      <c r="L190" s="4">
        <f t="shared" si="183"/>
        <v>32995.224414638222</v>
      </c>
      <c r="M190" s="4">
        <f t="shared" si="184"/>
        <v>3841.0580953666927</v>
      </c>
      <c r="N190" s="11">
        <f t="shared" si="195"/>
        <v>-2.0865783368375634E-3</v>
      </c>
      <c r="O190" s="11">
        <f t="shared" si="196"/>
        <v>3.3987669030153267E-3</v>
      </c>
      <c r="P190" s="11">
        <f t="shared" si="197"/>
        <v>2.3398213471046425E-3</v>
      </c>
      <c r="Q190" s="4">
        <f t="shared" si="198"/>
        <v>3180.56121508354</v>
      </c>
      <c r="R190" s="4">
        <f t="shared" si="199"/>
        <v>11375.180317704311</v>
      </c>
      <c r="S190" s="4">
        <f t="shared" si="200"/>
        <v>3007.3277583805893</v>
      </c>
      <c r="T190" s="4">
        <f t="shared" si="158"/>
        <v>25.249962412375091</v>
      </c>
      <c r="U190" s="4">
        <f t="shared" si="159"/>
        <v>96.535833891453009</v>
      </c>
      <c r="V190" s="4">
        <f t="shared" si="160"/>
        <v>115.07327085046578</v>
      </c>
      <c r="W190" s="11">
        <f t="shared" si="201"/>
        <v>-1.219247815263802E-2</v>
      </c>
      <c r="X190" s="11">
        <f t="shared" si="202"/>
        <v>-1.3228699347321071E-2</v>
      </c>
      <c r="Y190" s="11">
        <f t="shared" si="203"/>
        <v>-1.2203590333800474E-2</v>
      </c>
      <c r="Z190" s="4">
        <f t="shared" si="170"/>
        <v>5090.012629346772</v>
      </c>
      <c r="AA190" s="4">
        <f t="shared" si="161"/>
        <v>44262.182682828767</v>
      </c>
      <c r="AB190" s="4">
        <f t="shared" si="162"/>
        <v>5342.7550686055874</v>
      </c>
      <c r="AC190" s="12">
        <f t="shared" si="163"/>
        <v>1.6605848563662633</v>
      </c>
      <c r="AD190" s="12">
        <f t="shared" si="164"/>
        <v>4.0555503172606722</v>
      </c>
      <c r="AE190" s="12">
        <f t="shared" si="165"/>
        <v>1.8516663356225949</v>
      </c>
      <c r="AF190" s="11">
        <f t="shared" si="204"/>
        <v>-2.9039671966837322E-3</v>
      </c>
      <c r="AG190" s="11">
        <f t="shared" si="205"/>
        <v>2.0567434751257441E-3</v>
      </c>
      <c r="AH190" s="11">
        <f t="shared" si="206"/>
        <v>8.257041531207765E-4</v>
      </c>
      <c r="AI190" s="1">
        <f t="shared" si="185"/>
        <v>255390.87595696977</v>
      </c>
      <c r="AJ190" s="1">
        <f t="shared" si="186"/>
        <v>226000.18573395943</v>
      </c>
      <c r="AK190" s="1">
        <f t="shared" si="187"/>
        <v>50751.182981232036</v>
      </c>
      <c r="AL190" s="16">
        <f t="shared" si="181"/>
        <v>51.980001928534314</v>
      </c>
      <c r="AM190" s="16">
        <f t="shared" si="181"/>
        <v>20.470391783844565</v>
      </c>
      <c r="AN190" s="16">
        <f t="shared" si="181"/>
        <v>3.4551188383359381</v>
      </c>
      <c r="AO190" s="7">
        <f t="shared" si="207"/>
        <v>4.7534621090633937E-3</v>
      </c>
      <c r="AP190" s="7">
        <f t="shared" si="207"/>
        <v>7.3199744417830328E-3</v>
      </c>
      <c r="AQ190" s="7">
        <f t="shared" si="207"/>
        <v>5.2984909423830885E-3</v>
      </c>
      <c r="AR190" s="1">
        <f t="shared" si="167"/>
        <v>125963.00791025085</v>
      </c>
      <c r="AS190" s="1">
        <f t="shared" si="168"/>
        <v>117833.76036814279</v>
      </c>
      <c r="AT190" s="1">
        <f t="shared" si="169"/>
        <v>26134.025183732901</v>
      </c>
      <c r="AU190" s="1">
        <f t="shared" si="188"/>
        <v>25192.601582050171</v>
      </c>
      <c r="AV190" s="1">
        <f t="shared" si="189"/>
        <v>23566.752073628559</v>
      </c>
      <c r="AW190" s="1">
        <f t="shared" si="190"/>
        <v>5226.8050367465803</v>
      </c>
      <c r="AX190">
        <v>0.05</v>
      </c>
      <c r="AY190">
        <v>0.05</v>
      </c>
      <c r="AZ190">
        <v>0.05</v>
      </c>
      <c r="BA190">
        <f t="shared" si="171"/>
        <v>0.05</v>
      </c>
      <c r="BB190">
        <f t="shared" si="172"/>
        <v>2.5000000000000006E-4</v>
      </c>
      <c r="BC190">
        <f t="shared" si="172"/>
        <v>2.5000000000000006E-4</v>
      </c>
      <c r="BD190">
        <f t="shared" si="172"/>
        <v>2.5000000000000006E-4</v>
      </c>
      <c r="BE190">
        <f t="shared" si="173"/>
        <v>31.49075197756272</v>
      </c>
      <c r="BF190">
        <f t="shared" si="173"/>
        <v>29.458440092035705</v>
      </c>
      <c r="BG190">
        <f t="shared" si="173"/>
        <v>6.5335062959332273</v>
      </c>
      <c r="BH190">
        <f t="shared" si="151"/>
        <v>0</v>
      </c>
      <c r="BI190">
        <f t="shared" si="176"/>
        <v>26.621769019505603</v>
      </c>
      <c r="BJ190">
        <f t="shared" si="176"/>
        <v>48.91488538806189</v>
      </c>
      <c r="BK190" s="7">
        <f t="shared" si="174"/>
        <v>7.47320015542563E-4</v>
      </c>
      <c r="BL190" s="7"/>
      <c r="BM190" s="7"/>
      <c r="BN190" s="8">
        <f>MAX(BN$3*climate!$I300+BN$4*climate!$I300^2+BN$5*climate!$I300^6,-99)</f>
        <v>-35.015074635230278</v>
      </c>
      <c r="BO190" s="8">
        <f>MAX(BO$3*climate!$I300+BO$4*climate!$I300^2+BO$5*climate!$I300^6,-99)</f>
        <v>-29.990230377081446</v>
      </c>
      <c r="BP190" s="8">
        <f>MAX(BP$3*climate!$I300+BP$4*climate!$I300^2+BP$5*climate!$I300^6,-99)</f>
        <v>-25.858182539246457</v>
      </c>
      <c r="BQ190" s="8"/>
      <c r="BR190" s="8"/>
      <c r="BS190" s="8"/>
      <c r="BT190" s="8"/>
      <c r="BU190" s="8"/>
      <c r="BV190" s="8"/>
      <c r="BW190" s="8">
        <f>MAX(BW$3*climate!$I300+BW$4*climate!$I300^2+BW$5*climate!$I300^6,-99)</f>
        <v>-99</v>
      </c>
      <c r="BX190" s="8">
        <f>MAX(BX$3*climate!$I300+BX$4*climate!$I300^2+BX$5*climate!$I300^6,-99)</f>
        <v>-99</v>
      </c>
      <c r="BY190" s="8">
        <f>MAX(BY$3*climate!$I300+BY$4*climate!$I300^2+BY$5*climate!$I300^6,-99)</f>
        <v>-99</v>
      </c>
    </row>
    <row r="191" spans="1:77">
      <c r="A191">
        <f t="shared" si="191"/>
        <v>2145</v>
      </c>
      <c r="B191" s="4">
        <f t="shared" si="152"/>
        <v>1286.3005739942132</v>
      </c>
      <c r="C191" s="4">
        <f t="shared" si="153"/>
        <v>3571.3054882750007</v>
      </c>
      <c r="D191" s="4">
        <f t="shared" si="154"/>
        <v>6804.1497842880563</v>
      </c>
      <c r="E191" s="11">
        <f t="shared" si="192"/>
        <v>9.5909236211327546E-6</v>
      </c>
      <c r="F191" s="11">
        <f t="shared" si="193"/>
        <v>1.9227687488761711E-5</v>
      </c>
      <c r="G191" s="11">
        <f t="shared" si="194"/>
        <v>4.245145118185152E-5</v>
      </c>
      <c r="H191" s="4">
        <f t="shared" si="155"/>
        <v>125694.97003722185</v>
      </c>
      <c r="I191" s="4">
        <f t="shared" si="156"/>
        <v>118227.82251574032</v>
      </c>
      <c r="J191" s="4">
        <f t="shared" si="157"/>
        <v>26195.062449240995</v>
      </c>
      <c r="K191" s="4">
        <f t="shared" si="182"/>
        <v>97718.194781577797</v>
      </c>
      <c r="L191" s="4">
        <f t="shared" si="183"/>
        <v>33104.931209020237</v>
      </c>
      <c r="M191" s="4">
        <f t="shared" si="184"/>
        <v>3849.865637839112</v>
      </c>
      <c r="N191" s="11">
        <f t="shared" si="195"/>
        <v>-2.1374798584992138E-3</v>
      </c>
      <c r="O191" s="11">
        <f t="shared" si="196"/>
        <v>3.3249294808053165E-3</v>
      </c>
      <c r="P191" s="11">
        <f t="shared" si="197"/>
        <v>2.2929990262432476E-3</v>
      </c>
      <c r="Q191" s="4">
        <f t="shared" si="198"/>
        <v>3135.0968637728452</v>
      </c>
      <c r="R191" s="4">
        <f t="shared" si="199"/>
        <v>11262.239360770052</v>
      </c>
      <c r="S191" s="4">
        <f t="shared" si="200"/>
        <v>2977.5656051410097</v>
      </c>
      <c r="T191" s="4">
        <f t="shared" si="158"/>
        <v>24.942102797307275</v>
      </c>
      <c r="U191" s="4">
        <f t="shared" si="159"/>
        <v>95.258790368660044</v>
      </c>
      <c r="V191" s="4">
        <f t="shared" si="160"/>
        <v>113.66896379463623</v>
      </c>
      <c r="W191" s="11">
        <f t="shared" si="201"/>
        <v>-1.219247815263802E-2</v>
      </c>
      <c r="X191" s="11">
        <f t="shared" si="202"/>
        <v>-1.3228699347321071E-2</v>
      </c>
      <c r="Y191" s="11">
        <f t="shared" si="203"/>
        <v>-1.2203590333800474E-2</v>
      </c>
      <c r="Z191" s="4">
        <f t="shared" si="170"/>
        <v>5002.9415082528158</v>
      </c>
      <c r="AA191" s="4">
        <f t="shared" si="161"/>
        <v>43916.124148431954</v>
      </c>
      <c r="AB191" s="4">
        <f t="shared" si="162"/>
        <v>5294.5072817591672</v>
      </c>
      <c r="AC191" s="12">
        <f t="shared" si="163"/>
        <v>1.6557625724160658</v>
      </c>
      <c r="AD191" s="12">
        <f t="shared" si="164"/>
        <v>4.0638915439137424</v>
      </c>
      <c r="AE191" s="12">
        <f t="shared" si="165"/>
        <v>1.8531952642061125</v>
      </c>
      <c r="AF191" s="11">
        <f t="shared" si="204"/>
        <v>-2.9039671966837322E-3</v>
      </c>
      <c r="AG191" s="11">
        <f t="shared" si="205"/>
        <v>2.0567434751257441E-3</v>
      </c>
      <c r="AH191" s="11">
        <f t="shared" si="206"/>
        <v>8.257041531207765E-4</v>
      </c>
      <c r="AI191" s="1">
        <f t="shared" si="185"/>
        <v>255044.38994332298</v>
      </c>
      <c r="AJ191" s="1">
        <f t="shared" si="186"/>
        <v>226966.91923419206</v>
      </c>
      <c r="AK191" s="1">
        <f t="shared" si="187"/>
        <v>50902.869719855415</v>
      </c>
      <c r="AL191" s="16">
        <f t="shared" si="181"/>
        <v>52.224616048434683</v>
      </c>
      <c r="AM191" s="16">
        <f t="shared" si="181"/>
        <v>20.618736101068883</v>
      </c>
      <c r="AN191" s="16">
        <f t="shared" si="181"/>
        <v>3.4732426850470204</v>
      </c>
      <c r="AO191" s="7">
        <f t="shared" si="207"/>
        <v>4.7059274879727598E-3</v>
      </c>
      <c r="AP191" s="7">
        <f t="shared" si="207"/>
        <v>7.2467746973652021E-3</v>
      </c>
      <c r="AQ191" s="7">
        <f t="shared" si="207"/>
        <v>5.2455060329592573E-3</v>
      </c>
      <c r="AR191" s="1">
        <f t="shared" si="167"/>
        <v>125694.97003722185</v>
      </c>
      <c r="AS191" s="1">
        <f t="shared" si="168"/>
        <v>118227.82251574032</v>
      </c>
      <c r="AT191" s="1">
        <f t="shared" si="169"/>
        <v>26195.062449240995</v>
      </c>
      <c r="AU191" s="1">
        <f t="shared" si="188"/>
        <v>25138.994007444373</v>
      </c>
      <c r="AV191" s="1">
        <f t="shared" si="189"/>
        <v>23645.564503148067</v>
      </c>
      <c r="AW191" s="1">
        <f t="shared" si="190"/>
        <v>5239.012489848199</v>
      </c>
      <c r="AX191">
        <v>0.05</v>
      </c>
      <c r="AY191">
        <v>0.05</v>
      </c>
      <c r="AZ191">
        <v>0.05</v>
      </c>
      <c r="BA191">
        <f t="shared" si="171"/>
        <v>5.000000000000001E-2</v>
      </c>
      <c r="BB191">
        <f t="shared" si="172"/>
        <v>2.5000000000000006E-4</v>
      </c>
      <c r="BC191">
        <f t="shared" si="172"/>
        <v>2.5000000000000006E-4</v>
      </c>
      <c r="BD191">
        <f t="shared" si="172"/>
        <v>2.5000000000000006E-4</v>
      </c>
      <c r="BE191">
        <f t="shared" si="173"/>
        <v>31.42374250930547</v>
      </c>
      <c r="BF191">
        <f t="shared" si="173"/>
        <v>29.556955628935086</v>
      </c>
      <c r="BG191">
        <f t="shared" si="173"/>
        <v>6.54876561231025</v>
      </c>
      <c r="BH191">
        <f t="shared" si="151"/>
        <v>0</v>
      </c>
      <c r="BI191">
        <f t="shared" si="176"/>
        <v>26.921278871546715</v>
      </c>
      <c r="BJ191">
        <f t="shared" si="176"/>
        <v>49.4759210918251</v>
      </c>
      <c r="BK191" s="7">
        <f t="shared" si="174"/>
        <v>6.9299814844159258E-4</v>
      </c>
      <c r="BL191" s="7"/>
      <c r="BM191" s="7"/>
      <c r="BN191" s="8">
        <f>MAX(BN$3*climate!$I301+BN$4*climate!$I301^2+BN$5*climate!$I301^6,-99)</f>
        <v>-35.439015894487071</v>
      </c>
      <c r="BO191" s="8">
        <f>MAX(BO$3*climate!$I301+BO$4*climate!$I301^2+BO$5*climate!$I301^6,-99)</f>
        <v>-30.320564542379632</v>
      </c>
      <c r="BP191" s="8">
        <f>MAX(BP$3*climate!$I301+BP$4*climate!$I301^2+BP$5*climate!$I301^6,-99)</f>
        <v>-26.117855758718171</v>
      </c>
      <c r="BQ191" s="8"/>
      <c r="BR191" s="8"/>
      <c r="BS191" s="8"/>
      <c r="BT191" s="8"/>
      <c r="BU191" s="8"/>
      <c r="BV191" s="8"/>
      <c r="BW191" s="8">
        <f>MAX(BW$3*climate!$I301+BW$4*climate!$I301^2+BW$5*climate!$I301^6,-99)</f>
        <v>-99</v>
      </c>
      <c r="BX191" s="8">
        <f>MAX(BX$3*climate!$I301+BX$4*climate!$I301^2+BX$5*climate!$I301^6,-99)</f>
        <v>-99</v>
      </c>
      <c r="BY191" s="8">
        <f>MAX(BY$3*climate!$I301+BY$4*climate!$I301^2+BY$5*climate!$I301^6,-99)</f>
        <v>-99</v>
      </c>
    </row>
    <row r="192" spans="1:77">
      <c r="A192">
        <f t="shared" si="191"/>
        <v>2146</v>
      </c>
      <c r="B192" s="4">
        <f t="shared" si="152"/>
        <v>1286.3122939642442</v>
      </c>
      <c r="C192" s="4">
        <f t="shared" si="153"/>
        <v>3571.3707228235635</v>
      </c>
      <c r="D192" s="4">
        <f t="shared" si="154"/>
        <v>6804.4241880188383</v>
      </c>
      <c r="E192" s="11">
        <f t="shared" si="192"/>
        <v>9.1113774400761161E-6</v>
      </c>
      <c r="F192" s="11">
        <f t="shared" si="193"/>
        <v>1.8266303114323623E-5</v>
      </c>
      <c r="G192" s="11">
        <f t="shared" si="194"/>
        <v>4.0328878622758944E-5</v>
      </c>
      <c r="H192" s="4">
        <f t="shared" si="155"/>
        <v>125421.37557711259</v>
      </c>
      <c r="I192" s="4">
        <f t="shared" si="156"/>
        <v>118614.63750178479</v>
      </c>
      <c r="J192" s="4">
        <f t="shared" si="157"/>
        <v>26255.003817472632</v>
      </c>
      <c r="K192" s="4">
        <f t="shared" si="182"/>
        <v>97504.607680130706</v>
      </c>
      <c r="L192" s="4">
        <f t="shared" si="183"/>
        <v>33212.636465812429</v>
      </c>
      <c r="M192" s="4">
        <f t="shared" si="184"/>
        <v>3858.5195590395701</v>
      </c>
      <c r="N192" s="11">
        <f t="shared" si="195"/>
        <v>-2.1857454686357025E-3</v>
      </c>
      <c r="O192" s="11">
        <f t="shared" si="196"/>
        <v>3.2534505543042602E-3</v>
      </c>
      <c r="P192" s="11">
        <f t="shared" si="197"/>
        <v>2.2478501886926683E-3</v>
      </c>
      <c r="Q192" s="4">
        <f t="shared" si="198"/>
        <v>3090.1314443348419</v>
      </c>
      <c r="R192" s="4">
        <f t="shared" si="199"/>
        <v>11149.614665090727</v>
      </c>
      <c r="S192" s="4">
        <f t="shared" si="200"/>
        <v>2947.9589386833068</v>
      </c>
      <c r="T192" s="4">
        <f t="shared" si="158"/>
        <v>24.637996753870254</v>
      </c>
      <c r="U192" s="4">
        <f t="shared" si="159"/>
        <v>93.998640470683554</v>
      </c>
      <c r="V192" s="4">
        <f t="shared" si="160"/>
        <v>112.28179432681888</v>
      </c>
      <c r="W192" s="11">
        <f t="shared" si="201"/>
        <v>-1.219247815263802E-2</v>
      </c>
      <c r="X192" s="11">
        <f t="shared" si="202"/>
        <v>-1.3228699347321071E-2</v>
      </c>
      <c r="Y192" s="11">
        <f t="shared" si="203"/>
        <v>-1.2203590333800474E-2</v>
      </c>
      <c r="Z192" s="4">
        <f t="shared" si="170"/>
        <v>4917.1065425834904</v>
      </c>
      <c r="AA192" s="4">
        <f t="shared" si="161"/>
        <v>43569.520736849612</v>
      </c>
      <c r="AB192" s="4">
        <f t="shared" si="162"/>
        <v>5246.4383863552694</v>
      </c>
      <c r="AC192" s="12">
        <f t="shared" si="163"/>
        <v>1.6509542922202729</v>
      </c>
      <c r="AD192" s="12">
        <f t="shared" si="164"/>
        <v>4.072249926330306</v>
      </c>
      <c r="AE192" s="12">
        <f t="shared" si="165"/>
        <v>1.8547254552323111</v>
      </c>
      <c r="AF192" s="11">
        <f t="shared" si="204"/>
        <v>-2.9039671966837322E-3</v>
      </c>
      <c r="AG192" s="11">
        <f t="shared" si="205"/>
        <v>2.0567434751257441E-3</v>
      </c>
      <c r="AH192" s="11">
        <f t="shared" si="206"/>
        <v>8.257041531207765E-4</v>
      </c>
      <c r="AI192" s="1">
        <f t="shared" si="185"/>
        <v>254678.94495643507</v>
      </c>
      <c r="AJ192" s="1">
        <f t="shared" si="186"/>
        <v>227915.79181392095</v>
      </c>
      <c r="AK192" s="1">
        <f t="shared" si="187"/>
        <v>51051.59523771808</v>
      </c>
      <c r="AL192" s="16">
        <f t="shared" si="181"/>
        <v>52.467923652083726</v>
      </c>
      <c r="AM192" s="16">
        <f t="shared" si="181"/>
        <v>20.76666124278707</v>
      </c>
      <c r="AN192" s="16">
        <f t="shared" si="181"/>
        <v>3.4912794113507828</v>
      </c>
      <c r="AO192" s="7">
        <f t="shared" si="207"/>
        <v>4.658868213093032E-3</v>
      </c>
      <c r="AP192" s="7">
        <f t="shared" si="207"/>
        <v>7.1743069503915503E-3</v>
      </c>
      <c r="AQ192" s="7">
        <f t="shared" si="207"/>
        <v>5.1930509726296646E-3</v>
      </c>
      <c r="AR192" s="1">
        <f t="shared" si="167"/>
        <v>125421.37557711259</v>
      </c>
      <c r="AS192" s="1">
        <f t="shared" si="168"/>
        <v>118614.63750178479</v>
      </c>
      <c r="AT192" s="1">
        <f t="shared" si="169"/>
        <v>26255.003817472632</v>
      </c>
      <c r="AU192" s="1">
        <f t="shared" si="188"/>
        <v>25084.275115422519</v>
      </c>
      <c r="AV192" s="1">
        <f t="shared" si="189"/>
        <v>23722.92750035696</v>
      </c>
      <c r="AW192" s="1">
        <f t="shared" si="190"/>
        <v>5251.0007634945268</v>
      </c>
      <c r="AX192">
        <v>0.05</v>
      </c>
      <c r="AY192">
        <v>0.05</v>
      </c>
      <c r="AZ192">
        <v>0.05</v>
      </c>
      <c r="BA192">
        <f t="shared" si="171"/>
        <v>4.9999999999999996E-2</v>
      </c>
      <c r="BB192">
        <f t="shared" si="172"/>
        <v>2.5000000000000006E-4</v>
      </c>
      <c r="BC192">
        <f t="shared" si="172"/>
        <v>2.5000000000000006E-4</v>
      </c>
      <c r="BD192">
        <f t="shared" si="172"/>
        <v>2.5000000000000006E-4</v>
      </c>
      <c r="BE192">
        <f t="shared" si="173"/>
        <v>31.355343894278153</v>
      </c>
      <c r="BF192">
        <f t="shared" si="173"/>
        <v>29.653659375446203</v>
      </c>
      <c r="BG192">
        <f t="shared" si="173"/>
        <v>6.5637509543681594</v>
      </c>
      <c r="BH192">
        <f t="shared" si="151"/>
        <v>0</v>
      </c>
      <c r="BI192">
        <f t="shared" si="176"/>
        <v>27.22422360764336</v>
      </c>
      <c r="BJ192">
        <f t="shared" si="176"/>
        <v>50.043480708275574</v>
      </c>
      <c r="BK192" s="7">
        <f t="shared" si="174"/>
        <v>6.4106052584134154E-4</v>
      </c>
      <c r="BL192" s="7"/>
      <c r="BM192" s="7"/>
      <c r="BN192" s="8">
        <f>MAX(BN$3*climate!$I302+BN$4*climate!$I302^2+BN$5*climate!$I302^6,-99)</f>
        <v>-35.859213978089969</v>
      </c>
      <c r="BO192" s="8">
        <f>MAX(BO$3*climate!$I302+BO$4*climate!$I302^2+BO$5*climate!$I302^6,-99)</f>
        <v>-30.647890672405083</v>
      </c>
      <c r="BP192" s="8">
        <f>MAX(BP$3*climate!$I302+BP$4*climate!$I302^2+BP$5*climate!$I302^6,-99)</f>
        <v>-26.375087318003636</v>
      </c>
      <c r="BQ192" s="8"/>
      <c r="BR192" s="8"/>
      <c r="BS192" s="8"/>
      <c r="BT192" s="8"/>
      <c r="BU192" s="8"/>
      <c r="BV192" s="8"/>
      <c r="BW192" s="8">
        <f>MAX(BW$3*climate!$I302+BW$4*climate!$I302^2+BW$5*climate!$I302^6,-99)</f>
        <v>-99</v>
      </c>
      <c r="BX192" s="8">
        <f>MAX(BX$3*climate!$I302+BX$4*climate!$I302^2+BX$5*climate!$I302^6,-99)</f>
        <v>-99</v>
      </c>
      <c r="BY192" s="8">
        <f>MAX(BY$3*climate!$I302+BY$4*climate!$I302^2+BY$5*climate!$I302^6,-99)</f>
        <v>-99</v>
      </c>
    </row>
    <row r="193" spans="1:77">
      <c r="A193">
        <f t="shared" si="191"/>
        <v>2147</v>
      </c>
      <c r="B193" s="4">
        <f t="shared" si="152"/>
        <v>1286.3234280372196</v>
      </c>
      <c r="C193" s="4">
        <f t="shared" si="153"/>
        <v>3571.4326967767124</v>
      </c>
      <c r="D193" s="4">
        <f t="shared" si="154"/>
        <v>6804.6848820761561</v>
      </c>
      <c r="E193" s="11">
        <f t="shared" si="192"/>
        <v>8.6558085680723103E-6</v>
      </c>
      <c r="F193" s="11">
        <f t="shared" si="193"/>
        <v>1.735298795860744E-5</v>
      </c>
      <c r="G193" s="11">
        <f t="shared" si="194"/>
        <v>3.8312434691620998E-5</v>
      </c>
      <c r="H193" s="4">
        <f t="shared" si="155"/>
        <v>125142.59319358873</v>
      </c>
      <c r="I193" s="4">
        <f t="shared" si="156"/>
        <v>118994.40627498468</v>
      </c>
      <c r="J193" s="4">
        <f t="shared" si="157"/>
        <v>26313.886954040947</v>
      </c>
      <c r="K193" s="4">
        <f t="shared" si="182"/>
        <v>97287.035644326112</v>
      </c>
      <c r="L193" s="4">
        <f t="shared" si="183"/>
        <v>33318.395271001311</v>
      </c>
      <c r="M193" s="4">
        <f t="shared" si="184"/>
        <v>3867.0250584788869</v>
      </c>
      <c r="N193" s="11">
        <f t="shared" si="195"/>
        <v>-2.231402607334787E-3</v>
      </c>
      <c r="O193" s="11">
        <f t="shared" si="196"/>
        <v>3.1842941856707885E-3</v>
      </c>
      <c r="P193" s="11">
        <f t="shared" si="197"/>
        <v>2.2043427042868213E-3</v>
      </c>
      <c r="Q193" s="4">
        <f t="shared" si="198"/>
        <v>3045.6701904872707</v>
      </c>
      <c r="R193" s="4">
        <f t="shared" si="199"/>
        <v>11037.345278441151</v>
      </c>
      <c r="S193" s="4">
        <f t="shared" si="200"/>
        <v>2918.5140756151254</v>
      </c>
      <c r="T193" s="4">
        <f t="shared" si="158"/>
        <v>24.337598516723926</v>
      </c>
      <c r="U193" s="4">
        <f t="shared" si="159"/>
        <v>92.755160716839953</v>
      </c>
      <c r="V193" s="4">
        <f t="shared" si="160"/>
        <v>110.91155330691035</v>
      </c>
      <c r="W193" s="11">
        <f t="shared" si="201"/>
        <v>-1.219247815263802E-2</v>
      </c>
      <c r="X193" s="11">
        <f t="shared" si="202"/>
        <v>-1.3228699347321071E-2</v>
      </c>
      <c r="Y193" s="11">
        <f t="shared" si="203"/>
        <v>-1.2203590333800474E-2</v>
      </c>
      <c r="Z193" s="4">
        <f t="shared" si="170"/>
        <v>4832.508166425393</v>
      </c>
      <c r="AA193" s="4">
        <f t="shared" si="161"/>
        <v>43222.531819498523</v>
      </c>
      <c r="AB193" s="4">
        <f t="shared" si="162"/>
        <v>5198.5606920927194</v>
      </c>
      <c r="AC193" s="12">
        <f t="shared" si="163"/>
        <v>1.6461599751124409</v>
      </c>
      <c r="AD193" s="12">
        <f t="shared" si="164"/>
        <v>4.0806254997953673</v>
      </c>
      <c r="AE193" s="12">
        <f t="shared" si="165"/>
        <v>1.8562569097435953</v>
      </c>
      <c r="AF193" s="11">
        <f t="shared" si="204"/>
        <v>-2.9039671966837322E-3</v>
      </c>
      <c r="AG193" s="11">
        <f t="shared" si="205"/>
        <v>2.0567434751257441E-3</v>
      </c>
      <c r="AH193" s="11">
        <f t="shared" si="206"/>
        <v>8.257041531207765E-4</v>
      </c>
      <c r="AI193" s="1">
        <f t="shared" si="185"/>
        <v>254295.32557621409</v>
      </c>
      <c r="AJ193" s="1">
        <f t="shared" si="186"/>
        <v>228847.1401328858</v>
      </c>
      <c r="AK193" s="1">
        <f t="shared" si="187"/>
        <v>51197.436477440802</v>
      </c>
      <c r="AL193" s="16">
        <f t="shared" si="181"/>
        <v>52.70992038237631</v>
      </c>
      <c r="AM193" s="16">
        <f t="shared" si="181"/>
        <v>20.914157780856719</v>
      </c>
      <c r="AN193" s="16">
        <f t="shared" si="181"/>
        <v>3.5092284993741911</v>
      </c>
      <c r="AO193" s="7">
        <f t="shared" si="207"/>
        <v>4.6122795309621019E-3</v>
      </c>
      <c r="AP193" s="7">
        <f t="shared" si="207"/>
        <v>7.1025638808876346E-3</v>
      </c>
      <c r="AQ193" s="7">
        <f t="shared" si="207"/>
        <v>5.1411204629033683E-3</v>
      </c>
      <c r="AR193" s="1">
        <f t="shared" si="167"/>
        <v>125142.59319358873</v>
      </c>
      <c r="AS193" s="1">
        <f t="shared" si="168"/>
        <v>118994.40627498468</v>
      </c>
      <c r="AT193" s="1">
        <f t="shared" si="169"/>
        <v>26313.886954040947</v>
      </c>
      <c r="AU193" s="1">
        <f t="shared" si="188"/>
        <v>25028.518638717749</v>
      </c>
      <c r="AV193" s="1">
        <f t="shared" si="189"/>
        <v>23798.881254996937</v>
      </c>
      <c r="AW193" s="1">
        <f t="shared" si="190"/>
        <v>5262.7773908081899</v>
      </c>
      <c r="AX193">
        <v>0.05</v>
      </c>
      <c r="AY193">
        <v>0.05</v>
      </c>
      <c r="AZ193">
        <v>0.05</v>
      </c>
      <c r="BA193">
        <f t="shared" si="171"/>
        <v>5.000000000000001E-2</v>
      </c>
      <c r="BB193">
        <f t="shared" si="172"/>
        <v>2.5000000000000006E-4</v>
      </c>
      <c r="BC193">
        <f t="shared" si="172"/>
        <v>2.5000000000000006E-4</v>
      </c>
      <c r="BD193">
        <f t="shared" si="172"/>
        <v>2.5000000000000006E-4</v>
      </c>
      <c r="BE193">
        <f t="shared" si="173"/>
        <v>31.285648298397192</v>
      </c>
      <c r="BF193">
        <f t="shared" si="173"/>
        <v>29.748601568746178</v>
      </c>
      <c r="BG193">
        <f t="shared" si="173"/>
        <v>6.5784717385102383</v>
      </c>
      <c r="BH193">
        <f t="shared" si="151"/>
        <v>0</v>
      </c>
      <c r="BI193">
        <f t="shared" si="176"/>
        <v>27.530642298307942</v>
      </c>
      <c r="BJ193">
        <f t="shared" si="176"/>
        <v>50.617639213226347</v>
      </c>
      <c r="BK193" s="7">
        <f t="shared" si="174"/>
        <v>5.914718442370237E-4</v>
      </c>
      <c r="BL193" s="7"/>
      <c r="BM193" s="7"/>
      <c r="BN193" s="8">
        <f>MAX(BN$3*climate!$I303+BN$4*climate!$I303^2+BN$5*climate!$I303^6,-99)</f>
        <v>-36.275605463182288</v>
      </c>
      <c r="BO193" s="8">
        <f>MAX(BO$3*climate!$I303+BO$4*climate!$I303^2+BO$5*climate!$I303^6,-99)</f>
        <v>-30.972163237469843</v>
      </c>
      <c r="BP193" s="8">
        <f>MAX(BP$3*climate!$I303+BP$4*climate!$I303^2+BP$5*climate!$I303^6,-99)</f>
        <v>-26.62984470731039</v>
      </c>
      <c r="BQ193" s="8"/>
      <c r="BR193" s="8"/>
      <c r="BS193" s="8"/>
      <c r="BT193" s="8"/>
      <c r="BU193" s="8"/>
      <c r="BV193" s="8"/>
      <c r="BW193" s="8">
        <f>MAX(BW$3*climate!$I303+BW$4*climate!$I303^2+BW$5*climate!$I303^6,-99)</f>
        <v>-99</v>
      </c>
      <c r="BX193" s="8">
        <f>MAX(BX$3*climate!$I303+BX$4*climate!$I303^2+BX$5*climate!$I303^6,-99)</f>
        <v>-99</v>
      </c>
      <c r="BY193" s="8">
        <f>MAX(BY$3*climate!$I303+BY$4*climate!$I303^2+BY$5*climate!$I303^6,-99)</f>
        <v>-99</v>
      </c>
    </row>
    <row r="194" spans="1:77">
      <c r="A194">
        <f t="shared" si="191"/>
        <v>2148</v>
      </c>
      <c r="B194" s="4">
        <f t="shared" si="152"/>
        <v>1286.334005498102</v>
      </c>
      <c r="C194" s="4">
        <f t="shared" si="153"/>
        <v>3571.4915730538655</v>
      </c>
      <c r="D194" s="4">
        <f t="shared" si="154"/>
        <v>6804.9325509190412</v>
      </c>
      <c r="E194" s="11">
        <f t="shared" si="192"/>
        <v>8.2230181396686941E-6</v>
      </c>
      <c r="F194" s="11">
        <f t="shared" si="193"/>
        <v>1.6485338560677068E-5</v>
      </c>
      <c r="G194" s="11">
        <f t="shared" si="194"/>
        <v>3.6396812957039945E-5</v>
      </c>
      <c r="H194" s="4">
        <f t="shared" si="155"/>
        <v>124858.98562985306</v>
      </c>
      <c r="I194" s="4">
        <f t="shared" si="156"/>
        <v>119367.33007197913</v>
      </c>
      <c r="J194" s="4">
        <f t="shared" si="157"/>
        <v>26371.749081847436</v>
      </c>
      <c r="K194" s="4">
        <f t="shared" si="182"/>
        <v>97065.758268206875</v>
      </c>
      <c r="L194" s="4">
        <f t="shared" si="183"/>
        <v>33422.262836227841</v>
      </c>
      <c r="M194" s="4">
        <f t="shared" si="184"/>
        <v>3875.3872848138362</v>
      </c>
      <c r="N194" s="11">
        <f t="shared" si="195"/>
        <v>-2.2744795815159424E-3</v>
      </c>
      <c r="O194" s="11">
        <f t="shared" si="196"/>
        <v>3.1174240050189095E-3</v>
      </c>
      <c r="P194" s="11">
        <f t="shared" si="197"/>
        <v>2.1624443101588842E-3</v>
      </c>
      <c r="Q194" s="4">
        <f t="shared" si="198"/>
        <v>3001.7177526785331</v>
      </c>
      <c r="R194" s="4">
        <f t="shared" si="199"/>
        <v>10925.468574148825</v>
      </c>
      <c r="S194" s="4">
        <f t="shared" si="200"/>
        <v>2889.2369864269331</v>
      </c>
      <c r="T194" s="4">
        <f t="shared" si="158"/>
        <v>24.040862878521093</v>
      </c>
      <c r="U194" s="4">
        <f t="shared" si="159"/>
        <v>91.528130582804437</v>
      </c>
      <c r="V194" s="4">
        <f t="shared" si="160"/>
        <v>109.55803414706735</v>
      </c>
      <c r="W194" s="11">
        <f t="shared" si="201"/>
        <v>-1.219247815263802E-2</v>
      </c>
      <c r="X194" s="11">
        <f t="shared" si="202"/>
        <v>-1.3228699347321071E-2</v>
      </c>
      <c r="Y194" s="11">
        <f t="shared" si="203"/>
        <v>-1.2203590333800474E-2</v>
      </c>
      <c r="Z194" s="4">
        <f t="shared" si="170"/>
        <v>4749.145816751131</v>
      </c>
      <c r="AA194" s="4">
        <f t="shared" si="161"/>
        <v>42875.311482119367</v>
      </c>
      <c r="AB194" s="4">
        <f t="shared" si="162"/>
        <v>5150.8859220788718</v>
      </c>
      <c r="AC194" s="12">
        <f t="shared" si="163"/>
        <v>1.6413795805442206</v>
      </c>
      <c r="AD194" s="12">
        <f t="shared" si="164"/>
        <v>4.0890182996665034</v>
      </c>
      <c r="AE194" s="12">
        <f t="shared" si="165"/>
        <v>1.8577896287832296</v>
      </c>
      <c r="AF194" s="11">
        <f t="shared" si="204"/>
        <v>-2.9039671966837322E-3</v>
      </c>
      <c r="AG194" s="11">
        <f t="shared" si="205"/>
        <v>2.0567434751257441E-3</v>
      </c>
      <c r="AH194" s="11">
        <f t="shared" si="206"/>
        <v>8.257041531207765E-4</v>
      </c>
      <c r="AI194" s="1">
        <f t="shared" si="185"/>
        <v>253894.31165731043</v>
      </c>
      <c r="AJ194" s="1">
        <f t="shared" si="186"/>
        <v>229761.30737459415</v>
      </c>
      <c r="AK194" s="1">
        <f t="shared" si="187"/>
        <v>51340.470220504911</v>
      </c>
      <c r="AL194" s="16">
        <f t="shared" si="181"/>
        <v>52.950602140366009</v>
      </c>
      <c r="AM194" s="16">
        <f t="shared" si="181"/>
        <v>21.06121648109368</v>
      </c>
      <c r="AN194" s="16">
        <f t="shared" si="181"/>
        <v>3.5270894521568557</v>
      </c>
      <c r="AO194" s="7">
        <f t="shared" si="207"/>
        <v>4.5661567356524808E-3</v>
      </c>
      <c r="AP194" s="7">
        <f t="shared" si="207"/>
        <v>7.0315382420787585E-3</v>
      </c>
      <c r="AQ194" s="7">
        <f t="shared" si="207"/>
        <v>5.0897092582743346E-3</v>
      </c>
      <c r="AR194" s="1">
        <f t="shared" si="167"/>
        <v>124858.98562985306</v>
      </c>
      <c r="AS194" s="1">
        <f t="shared" si="168"/>
        <v>119367.33007197913</v>
      </c>
      <c r="AT194" s="1">
        <f t="shared" si="169"/>
        <v>26371.749081847436</v>
      </c>
      <c r="AU194" s="1">
        <f t="shared" si="188"/>
        <v>24971.797125970614</v>
      </c>
      <c r="AV194" s="1">
        <f t="shared" si="189"/>
        <v>23873.466014395828</v>
      </c>
      <c r="AW194" s="1">
        <f t="shared" si="190"/>
        <v>5274.3498163694876</v>
      </c>
      <c r="AX194">
        <v>0.05</v>
      </c>
      <c r="AY194">
        <v>0.05</v>
      </c>
      <c r="AZ194">
        <v>0.05</v>
      </c>
      <c r="BA194">
        <f t="shared" si="171"/>
        <v>0.05</v>
      </c>
      <c r="BB194">
        <f t="shared" si="172"/>
        <v>2.5000000000000006E-4</v>
      </c>
      <c r="BC194">
        <f t="shared" si="172"/>
        <v>2.5000000000000006E-4</v>
      </c>
      <c r="BD194">
        <f t="shared" si="172"/>
        <v>2.5000000000000006E-4</v>
      </c>
      <c r="BE194">
        <f t="shared" si="173"/>
        <v>31.214746407463274</v>
      </c>
      <c r="BF194">
        <f t="shared" si="173"/>
        <v>29.841832517994789</v>
      </c>
      <c r="BG194">
        <f t="shared" si="173"/>
        <v>6.592937270461861</v>
      </c>
      <c r="BH194">
        <f t="shared" ref="BH194:BH257" si="208">IF(AX193=0.99,2*BB$5*AX194*AR194/Z194*1000,BH193*(1+BK193))</f>
        <v>0</v>
      </c>
      <c r="BI194">
        <f t="shared" si="176"/>
        <v>27.840574434487753</v>
      </c>
      <c r="BJ194">
        <f t="shared" si="176"/>
        <v>51.19847241968025</v>
      </c>
      <c r="BK194" s="7">
        <f t="shared" si="174"/>
        <v>5.4419626059298842E-4</v>
      </c>
      <c r="BL194" s="7"/>
      <c r="BM194" s="7"/>
      <c r="BN194" s="8">
        <f>MAX(BN$3*climate!$I304+BN$4*climate!$I304^2+BN$5*climate!$I304^6,-99)</f>
        <v>-36.688130440387127</v>
      </c>
      <c r="BO194" s="8">
        <f>MAX(BO$3*climate!$I304+BO$4*climate!$I304^2+BO$5*climate!$I304^6,-99)</f>
        <v>-31.293339360871865</v>
      </c>
      <c r="BP194" s="8">
        <f>MAX(BP$3*climate!$I304+BP$4*climate!$I304^2+BP$5*climate!$I304^6,-99)</f>
        <v>-26.882097430881856</v>
      </c>
      <c r="BQ194" s="8"/>
      <c r="BR194" s="8"/>
      <c r="BS194" s="8"/>
      <c r="BT194" s="8"/>
      <c r="BU194" s="8"/>
      <c r="BV194" s="8"/>
      <c r="BW194" s="8">
        <f>MAX(BW$3*climate!$I304+BW$4*climate!$I304^2+BW$5*climate!$I304^6,-99)</f>
        <v>-99</v>
      </c>
      <c r="BX194" s="8">
        <f>MAX(BX$3*climate!$I304+BX$4*climate!$I304^2+BX$5*climate!$I304^6,-99)</f>
        <v>-99</v>
      </c>
      <c r="BY194" s="8">
        <f>MAX(BY$3*climate!$I304+BY$4*climate!$I304^2+BY$5*climate!$I304^6,-99)</f>
        <v>-99</v>
      </c>
    </row>
    <row r="195" spans="1:77">
      <c r="A195">
        <f t="shared" si="191"/>
        <v>2149</v>
      </c>
      <c r="B195" s="4">
        <f t="shared" ref="B195:B258" si="209">B194*(1+E195)</f>
        <v>1286.3440541685698</v>
      </c>
      <c r="C195" s="4">
        <f t="shared" ref="C195:C258" si="210">C194*(1+F195)</f>
        <v>3571.5475064392267</v>
      </c>
      <c r="D195" s="4">
        <f t="shared" ref="D195:D258" si="211">D194*(1+G195)</f>
        <v>6805.16784488342</v>
      </c>
      <c r="E195" s="11">
        <f t="shared" si="192"/>
        <v>7.8118672326852584E-6</v>
      </c>
      <c r="F195" s="11">
        <f t="shared" si="193"/>
        <v>1.5661071632643215E-5</v>
      </c>
      <c r="G195" s="11">
        <f t="shared" si="194"/>
        <v>3.4576972309187945E-5</v>
      </c>
      <c r="H195" s="4">
        <f t="shared" ref="H195:H258" si="212">AR195</f>
        <v>124570.90950994486</v>
      </c>
      <c r="I195" s="4">
        <f t="shared" ref="I195:I258" si="213">AS195</f>
        <v>119733.61017133809</v>
      </c>
      <c r="J195" s="4">
        <f t="shared" ref="J195:J258" si="214">AT195</f>
        <v>26428.626957855009</v>
      </c>
      <c r="K195" s="4">
        <f t="shared" si="182"/>
        <v>96841.050499869147</v>
      </c>
      <c r="L195" s="4">
        <f t="shared" si="183"/>
        <v>33524.294428526446</v>
      </c>
      <c r="M195" s="4">
        <f t="shared" si="184"/>
        <v>3883.6113318976868</v>
      </c>
      <c r="N195" s="11">
        <f t="shared" si="195"/>
        <v>-2.3150055420865234E-3</v>
      </c>
      <c r="O195" s="11">
        <f t="shared" si="196"/>
        <v>3.0528032407191041E-3</v>
      </c>
      <c r="P195" s="11">
        <f t="shared" si="197"/>
        <v>2.1221226368981494E-3</v>
      </c>
      <c r="Q195" s="4">
        <f t="shared" si="198"/>
        <v>2958.2782162696972</v>
      </c>
      <c r="R195" s="4">
        <f t="shared" si="199"/>
        <v>10814.020276660642</v>
      </c>
      <c r="S195" s="4">
        <f t="shared" si="200"/>
        <v>2860.1333043512191</v>
      </c>
      <c r="T195" s="4">
        <f t="shared" ref="T195:T258" si="215">T194*(1+W195)</f>
        <v>23.747745183104158</v>
      </c>
      <c r="U195" s="4">
        <f t="shared" ref="U195:U258" si="216">U194*(1+X195)</f>
        <v>90.317332461502176</v>
      </c>
      <c r="V195" s="4">
        <f t="shared" ref="V195:V258" si="217">V194*(1+Y195)</f>
        <v>108.22103278056001</v>
      </c>
      <c r="W195" s="11">
        <f t="shared" si="201"/>
        <v>-1.219247815263802E-2</v>
      </c>
      <c r="X195" s="11">
        <f t="shared" si="202"/>
        <v>-1.3228699347321071E-2</v>
      </c>
      <c r="Y195" s="11">
        <f t="shared" si="203"/>
        <v>-1.2203590333800474E-2</v>
      </c>
      <c r="Z195" s="4">
        <f t="shared" si="170"/>
        <v>4667.0179756996431</v>
      </c>
      <c r="AA195" s="4">
        <f t="shared" ref="AA195:AA258" si="218">R194*AD195*(1-AY194)</f>
        <v>42528.008557166992</v>
      </c>
      <c r="AB195" s="4">
        <f t="shared" ref="AB195:AB258" si="219">S194*AE195*(1-AZ194)</f>
        <v>5103.4252258808501</v>
      </c>
      <c r="AC195" s="12">
        <f t="shared" ref="AC195:AC258" si="220">AC194*(1+AF195)</f>
        <v>1.6366130680850137</v>
      </c>
      <c r="AD195" s="12">
        <f t="shared" ref="AD195:AD258" si="221">AD194*(1+AG195)</f>
        <v>4.0974283613740123</v>
      </c>
      <c r="AE195" s="12">
        <f t="shared" ref="AE195:AE258" si="222">AE194*(1+AH195)</f>
        <v>1.8593236133953406</v>
      </c>
      <c r="AF195" s="11">
        <f t="shared" si="204"/>
        <v>-2.9039671966837322E-3</v>
      </c>
      <c r="AG195" s="11">
        <f t="shared" si="205"/>
        <v>2.0567434751257441E-3</v>
      </c>
      <c r="AH195" s="11">
        <f t="shared" si="206"/>
        <v>8.257041531207765E-4</v>
      </c>
      <c r="AI195" s="1">
        <f t="shared" si="185"/>
        <v>253476.67761755001</v>
      </c>
      <c r="AJ195" s="1">
        <f t="shared" si="186"/>
        <v>230658.64265153056</v>
      </c>
      <c r="AK195" s="1">
        <f t="shared" si="187"/>
        <v>51480.773014823913</v>
      </c>
      <c r="AL195" s="16">
        <f t="shared" ref="AL195:AN210" si="223">AL194*(1+AO195)</f>
        <v>53.189965081499899</v>
      </c>
      <c r="AM195" s="16">
        <f t="shared" si="223"/>
        <v>21.207828302714077</v>
      </c>
      <c r="AN195" s="16">
        <f t="shared" si="223"/>
        <v>3.5448617933978666</v>
      </c>
      <c r="AO195" s="7">
        <f t="shared" si="207"/>
        <v>4.5204951682959555E-3</v>
      </c>
      <c r="AP195" s="7">
        <f t="shared" si="207"/>
        <v>6.9612228596579711E-3</v>
      </c>
      <c r="AQ195" s="7">
        <f t="shared" si="207"/>
        <v>5.0388121656915908E-3</v>
      </c>
      <c r="AR195" s="1">
        <f t="shared" ref="AR195:AR258" si="224">AL195*AI195^$AR$5*B195^(1-$AR$5)*(1-BB194+0.01*BN194)</f>
        <v>124570.90950994486</v>
      </c>
      <c r="AS195" s="1">
        <f t="shared" ref="AS195:AS258" si="225">AM195*AJ195^$AR$5*C195^(1-$AR$5)*(1-BC194+0.01*BO194)</f>
        <v>119733.61017133809</v>
      </c>
      <c r="AT195" s="1">
        <f t="shared" ref="AT195:AT258" si="226">AN195*AK195^$AR$5*D195^(1-$AR$5)*(1-BD194+0.01*BP194)</f>
        <v>26428.626957855009</v>
      </c>
      <c r="AU195" s="1">
        <f t="shared" si="188"/>
        <v>24914.181901988974</v>
      </c>
      <c r="AV195" s="1">
        <f t="shared" si="189"/>
        <v>23946.722034267619</v>
      </c>
      <c r="AW195" s="1">
        <f t="shared" si="190"/>
        <v>5285.7253915710025</v>
      </c>
      <c r="AX195">
        <v>0.05</v>
      </c>
      <c r="AY195">
        <v>0.05</v>
      </c>
      <c r="AZ195">
        <v>0.05</v>
      </c>
      <c r="BA195">
        <f t="shared" si="171"/>
        <v>0.05</v>
      </c>
      <c r="BB195">
        <f t="shared" si="172"/>
        <v>2.5000000000000006E-4</v>
      </c>
      <c r="BC195">
        <f t="shared" si="172"/>
        <v>2.5000000000000006E-4</v>
      </c>
      <c r="BD195">
        <f t="shared" si="172"/>
        <v>2.5000000000000006E-4</v>
      </c>
      <c r="BE195">
        <f t="shared" si="173"/>
        <v>31.142727377486221</v>
      </c>
      <c r="BF195">
        <f t="shared" si="173"/>
        <v>29.933402542834529</v>
      </c>
      <c r="BG195">
        <f t="shared" si="173"/>
        <v>6.607156739463754</v>
      </c>
      <c r="BH195">
        <f t="shared" si="208"/>
        <v>0</v>
      </c>
      <c r="BI195">
        <f t="shared" si="176"/>
        <v>28.15405993214797</v>
      </c>
      <c r="BJ195">
        <f t="shared" si="176"/>
        <v>51.78605698742934</v>
      </c>
      <c r="BK195" s="7">
        <f t="shared" si="174"/>
        <v>4.9919741874848711E-4</v>
      </c>
      <c r="BL195" s="7"/>
      <c r="BM195" s="7"/>
      <c r="BN195" s="8">
        <f>MAX(BN$3*climate!$I305+BN$4*climate!$I305^2+BN$5*climate!$I305^6,-99)</f>
        <v>-37.096732460622484</v>
      </c>
      <c r="BO195" s="8">
        <f>MAX(BO$3*climate!$I305+BO$4*climate!$I305^2+BO$5*climate!$I305^6,-99)</f>
        <v>-31.611378777047911</v>
      </c>
      <c r="BP195" s="8">
        <f>MAX(BP$3*climate!$I305+BP$4*climate!$I305^2+BP$5*climate!$I305^6,-99)</f>
        <v>-27.131816973759499</v>
      </c>
      <c r="BQ195" s="8"/>
      <c r="BR195" s="8"/>
      <c r="BS195" s="8"/>
      <c r="BT195" s="8"/>
      <c r="BU195" s="8"/>
      <c r="BV195" s="8"/>
      <c r="BW195" s="8">
        <f>MAX(BW$3*climate!$I305+BW$4*climate!$I305^2+BW$5*climate!$I305^6,-99)</f>
        <v>-99</v>
      </c>
      <c r="BX195" s="8">
        <f>MAX(BX$3*climate!$I305+BX$4*climate!$I305^2+BX$5*climate!$I305^6,-99)</f>
        <v>-99</v>
      </c>
      <c r="BY195" s="8">
        <f>MAX(BY$3*climate!$I305+BY$4*climate!$I305^2+BY$5*climate!$I305^6,-99)</f>
        <v>-99</v>
      </c>
    </row>
    <row r="196" spans="1:77">
      <c r="A196">
        <f t="shared" si="191"/>
        <v>2150</v>
      </c>
      <c r="B196" s="4">
        <f t="shared" si="209"/>
        <v>1286.3536004800881</v>
      </c>
      <c r="C196" s="4">
        <f t="shared" si="210"/>
        <v>3571.6006439874977</v>
      </c>
      <c r="D196" s="4">
        <f t="shared" si="211"/>
        <v>6805.3913818785459</v>
      </c>
      <c r="E196" s="11">
        <f t="shared" si="192"/>
        <v>7.421273871050995E-6</v>
      </c>
      <c r="F196" s="11">
        <f t="shared" si="193"/>
        <v>1.4878018051011053E-5</v>
      </c>
      <c r="G196" s="11">
        <f t="shared" si="194"/>
        <v>3.2848123693728547E-5</v>
      </c>
      <c r="H196" s="4">
        <f t="shared" si="212"/>
        <v>124278.71515633039</v>
      </c>
      <c r="I196" s="4">
        <f t="shared" si="213"/>
        <v>120093.44765646369</v>
      </c>
      <c r="J196" s="4">
        <f t="shared" si="214"/>
        <v>26484.55685130474</v>
      </c>
      <c r="K196" s="4">
        <f t="shared" si="182"/>
        <v>96613.182495036803</v>
      </c>
      <c r="L196" s="4">
        <f t="shared" si="183"/>
        <v>33624.54530257501</v>
      </c>
      <c r="M196" s="4">
        <f t="shared" si="184"/>
        <v>3891.7022350585221</v>
      </c>
      <c r="N196" s="11">
        <f t="shared" si="195"/>
        <v>-2.3530104605035129E-3</v>
      </c>
      <c r="O196" s="11">
        <f t="shared" si="196"/>
        <v>2.9903947497627037E-3</v>
      </c>
      <c r="P196" s="11">
        <f t="shared" si="197"/>
        <v>2.0833452344681813E-3</v>
      </c>
      <c r="Q196" s="4">
        <f t="shared" si="198"/>
        <v>2915.3551197771035</v>
      </c>
      <c r="R196" s="4">
        <f t="shared" si="199"/>
        <v>10703.034488529405</v>
      </c>
      <c r="S196" s="4">
        <f t="shared" si="200"/>
        <v>2831.2083342575988</v>
      </c>
      <c r="T196" s="4">
        <f t="shared" si="215"/>
        <v>23.458201318784745</v>
      </c>
      <c r="U196" s="4">
        <f t="shared" si="216"/>
        <v>89.122551624516916</v>
      </c>
      <c r="V196" s="4">
        <f t="shared" si="217"/>
        <v>106.90034763100526</v>
      </c>
      <c r="W196" s="11">
        <f t="shared" si="201"/>
        <v>-1.219247815263802E-2</v>
      </c>
      <c r="X196" s="11">
        <f t="shared" si="202"/>
        <v>-1.3228699347321071E-2</v>
      </c>
      <c r="Y196" s="11">
        <f t="shared" si="203"/>
        <v>-1.2203590333800474E-2</v>
      </c>
      <c r="Z196" s="4">
        <f t="shared" ref="Z196:Z259" si="227">Q195*AC196*(1-AX195)</f>
        <v>4586.1222124013411</v>
      </c>
      <c r="AA196" s="4">
        <f t="shared" si="218"/>
        <v>42180.766662992639</v>
      </c>
      <c r="AB196" s="4">
        <f t="shared" si="219"/>
        <v>5056.189192740374</v>
      </c>
      <c r="AC196" s="12">
        <f t="shared" si="220"/>
        <v>1.631860397421631</v>
      </c>
      <c r="AD196" s="12">
        <f t="shared" si="221"/>
        <v>4.1058557204210633</v>
      </c>
      <c r="AE196" s="12">
        <f t="shared" si="222"/>
        <v>1.8608588646249167</v>
      </c>
      <c r="AF196" s="11">
        <f t="shared" si="204"/>
        <v>-2.9039671966837322E-3</v>
      </c>
      <c r="AG196" s="11">
        <f t="shared" si="205"/>
        <v>2.0567434751257441E-3</v>
      </c>
      <c r="AH196" s="11">
        <f t="shared" si="206"/>
        <v>8.257041531207765E-4</v>
      </c>
      <c r="AI196" s="1">
        <f t="shared" si="185"/>
        <v>253043.19175778399</v>
      </c>
      <c r="AJ196" s="1">
        <f t="shared" si="186"/>
        <v>231539.50042064514</v>
      </c>
      <c r="AK196" s="1">
        <f t="shared" si="187"/>
        <v>51618.421104912522</v>
      </c>
      <c r="AL196" s="16">
        <f t="shared" si="223"/>
        <v>53.42800561185112</v>
      </c>
      <c r="AM196" s="16">
        <f t="shared" si="223"/>
        <v>21.353984397706789</v>
      </c>
      <c r="AN196" s="16">
        <f t="shared" si="223"/>
        <v>3.5625450672008325</v>
      </c>
      <c r="AO196" s="7">
        <f t="shared" si="207"/>
        <v>4.4752902166129956E-3</v>
      </c>
      <c r="AP196" s="7">
        <f t="shared" si="207"/>
        <v>6.8916106310613909E-3</v>
      </c>
      <c r="AQ196" s="7">
        <f t="shared" si="207"/>
        <v>4.9884240440346752E-3</v>
      </c>
      <c r="AR196" s="1">
        <f t="shared" si="224"/>
        <v>124278.71515633039</v>
      </c>
      <c r="AS196" s="1">
        <f t="shared" si="225"/>
        <v>120093.44765646369</v>
      </c>
      <c r="AT196" s="1">
        <f t="shared" si="226"/>
        <v>26484.55685130474</v>
      </c>
      <c r="AU196" s="1">
        <f t="shared" si="188"/>
        <v>24855.74303126608</v>
      </c>
      <c r="AV196" s="1">
        <f t="shared" si="189"/>
        <v>24018.689531292737</v>
      </c>
      <c r="AW196" s="1">
        <f t="shared" si="190"/>
        <v>5296.9113702609484</v>
      </c>
      <c r="AX196">
        <v>0.05</v>
      </c>
      <c r="AY196">
        <v>0.05</v>
      </c>
      <c r="AZ196">
        <v>0.05</v>
      </c>
      <c r="BA196">
        <f t="shared" si="171"/>
        <v>4.9999999999999996E-2</v>
      </c>
      <c r="BB196">
        <f t="shared" si="172"/>
        <v>2.5000000000000006E-4</v>
      </c>
      <c r="BC196">
        <f t="shared" si="172"/>
        <v>2.5000000000000006E-4</v>
      </c>
      <c r="BD196">
        <f t="shared" si="172"/>
        <v>2.5000000000000006E-4</v>
      </c>
      <c r="BE196">
        <f t="shared" si="173"/>
        <v>31.069678789082605</v>
      </c>
      <c r="BF196">
        <f t="shared" si="173"/>
        <v>30.023361914115927</v>
      </c>
      <c r="BG196">
        <f t="shared" si="173"/>
        <v>6.6211392128261863</v>
      </c>
      <c r="BH196">
        <f t="shared" si="208"/>
        <v>0</v>
      </c>
      <c r="BI196">
        <f t="shared" si="176"/>
        <v>28.471139136934628</v>
      </c>
      <c r="BJ196">
        <f t="shared" si="176"/>
        <v>52.380470432813333</v>
      </c>
      <c r="BK196" s="7">
        <f t="shared" si="174"/>
        <v>4.5643847639231794E-4</v>
      </c>
      <c r="BL196" s="7"/>
      <c r="BM196" s="7"/>
      <c r="BN196" s="8">
        <f>MAX(BN$3*climate!$I306+BN$4*climate!$I306^2+BN$5*climate!$I306^6,-99)</f>
        <v>-37.501358479649035</v>
      </c>
      <c r="BO196" s="8">
        <f>MAX(BO$3*climate!$I306+BO$4*climate!$I306^2+BO$5*climate!$I306^6,-99)</f>
        <v>-31.926243788095363</v>
      </c>
      <c r="BP196" s="8">
        <f>MAX(BP$3*climate!$I306+BP$4*climate!$I306^2+BP$5*climate!$I306^6,-99)</f>
        <v>-27.378976767377267</v>
      </c>
      <c r="BQ196" s="8"/>
      <c r="BR196" s="8"/>
      <c r="BS196" s="8"/>
      <c r="BT196" s="8"/>
      <c r="BU196" s="8"/>
      <c r="BV196" s="8"/>
      <c r="BW196" s="8">
        <f>MAX(BW$3*climate!$I306+BW$4*climate!$I306^2+BW$5*climate!$I306^6,-99)</f>
        <v>-99</v>
      </c>
      <c r="BX196" s="8">
        <f>MAX(BX$3*climate!$I306+BX$4*climate!$I306^2+BX$5*climate!$I306^6,-99)</f>
        <v>-99</v>
      </c>
      <c r="BY196" s="8">
        <f>MAX(BY$3*climate!$I306+BY$4*climate!$I306^2+BY$5*climate!$I306^6,-99)</f>
        <v>-99</v>
      </c>
    </row>
    <row r="197" spans="1:77">
      <c r="A197">
        <f t="shared" si="191"/>
        <v>2151</v>
      </c>
      <c r="B197" s="4">
        <f t="shared" si="209"/>
        <v>1286.3626695433341</v>
      </c>
      <c r="C197" s="4">
        <f t="shared" si="210"/>
        <v>3571.6511254094075</v>
      </c>
      <c r="D197" s="4">
        <f t="shared" si="211"/>
        <v>6805.6037489995479</v>
      </c>
      <c r="E197" s="11">
        <f t="shared" si="192"/>
        <v>7.0502101774984448E-6</v>
      </c>
      <c r="F197" s="11">
        <f t="shared" si="193"/>
        <v>1.41341171484605E-5</v>
      </c>
      <c r="G197" s="11">
        <f t="shared" si="194"/>
        <v>3.120571750904212E-5</v>
      </c>
      <c r="H197" s="4">
        <f t="shared" si="212"/>
        <v>123982.746423445</v>
      </c>
      <c r="I197" s="4">
        <f t="shared" si="213"/>
        <v>120447.04318749109</v>
      </c>
      <c r="J197" s="4">
        <f t="shared" si="214"/>
        <v>26539.57452335766</v>
      </c>
      <c r="K197" s="4">
        <f t="shared" si="182"/>
        <v>96382.419483192542</v>
      </c>
      <c r="L197" s="4">
        <f t="shared" si="183"/>
        <v>33723.070635485034</v>
      </c>
      <c r="M197" s="4">
        <f t="shared" si="184"/>
        <v>3899.6649676024831</v>
      </c>
      <c r="N197" s="11">
        <f t="shared" si="195"/>
        <v>-2.3885251048024747E-3</v>
      </c>
      <c r="O197" s="11">
        <f t="shared" si="196"/>
        <v>2.9301610482292961E-3</v>
      </c>
      <c r="P197" s="11">
        <f t="shared" si="197"/>
        <v>2.0460795978245461E-3</v>
      </c>
      <c r="Q197" s="4">
        <f t="shared" si="198"/>
        <v>2872.9514731368236</v>
      </c>
      <c r="R197" s="4">
        <f t="shared" si="199"/>
        <v>10592.543718697876</v>
      </c>
      <c r="S197" s="4">
        <f t="shared" si="200"/>
        <v>2802.4670615678911</v>
      </c>
      <c r="T197" s="4">
        <f t="shared" si="215"/>
        <v>23.172187711705277</v>
      </c>
      <c r="U197" s="4">
        <f t="shared" si="216"/>
        <v>87.943576184010084</v>
      </c>
      <c r="V197" s="4">
        <f t="shared" si="217"/>
        <v>105.59577958197562</v>
      </c>
      <c r="W197" s="11">
        <f t="shared" si="201"/>
        <v>-1.219247815263802E-2</v>
      </c>
      <c r="X197" s="11">
        <f t="shared" si="202"/>
        <v>-1.3228699347321071E-2</v>
      </c>
      <c r="Y197" s="11">
        <f t="shared" si="203"/>
        <v>-1.2203590333800474E-2</v>
      </c>
      <c r="Z197" s="4">
        <f t="shared" si="227"/>
        <v>4506.4552242880045</v>
      </c>
      <c r="AA197" s="4">
        <f t="shared" si="218"/>
        <v>41833.724249419312</v>
      </c>
      <c r="AB197" s="4">
        <f t="shared" si="219"/>
        <v>5009.1878649235732</v>
      </c>
      <c r="AC197" s="12">
        <f t="shared" si="220"/>
        <v>1.6271215283579514</v>
      </c>
      <c r="AD197" s="12">
        <f t="shared" si="221"/>
        <v>4.1143004123838471</v>
      </c>
      <c r="AE197" s="12">
        <f t="shared" si="222"/>
        <v>1.8623953835178091</v>
      </c>
      <c r="AF197" s="11">
        <f t="shared" si="204"/>
        <v>-2.9039671966837322E-3</v>
      </c>
      <c r="AG197" s="11">
        <f t="shared" si="205"/>
        <v>2.0567434751257441E-3</v>
      </c>
      <c r="AH197" s="11">
        <f t="shared" si="206"/>
        <v>8.257041531207765E-4</v>
      </c>
      <c r="AI197" s="1">
        <f t="shared" si="185"/>
        <v>252594.61561327169</v>
      </c>
      <c r="AJ197" s="1">
        <f t="shared" si="186"/>
        <v>232404.23990987337</v>
      </c>
      <c r="AK197" s="1">
        <f t="shared" si="187"/>
        <v>51753.49036468222</v>
      </c>
      <c r="AL197" s="16">
        <f t="shared" si="223"/>
        <v>53.6647203843509</v>
      </c>
      <c r="AM197" s="16">
        <f t="shared" si="223"/>
        <v>21.499676110138633</v>
      </c>
      <c r="AN197" s="16">
        <f t="shared" si="223"/>
        <v>3.5801388378173025</v>
      </c>
      <c r="AO197" s="7">
        <f t="shared" si="207"/>
        <v>4.4305373144468653E-3</v>
      </c>
      <c r="AP197" s="7">
        <f t="shared" si="207"/>
        <v>6.8226945247507774E-3</v>
      </c>
      <c r="AQ197" s="7">
        <f t="shared" si="207"/>
        <v>4.9385398035943287E-3</v>
      </c>
      <c r="AR197" s="1">
        <f t="shared" si="224"/>
        <v>123982.746423445</v>
      </c>
      <c r="AS197" s="1">
        <f t="shared" si="225"/>
        <v>120447.04318749109</v>
      </c>
      <c r="AT197" s="1">
        <f t="shared" si="226"/>
        <v>26539.57452335766</v>
      </c>
      <c r="AU197" s="1">
        <f t="shared" si="188"/>
        <v>24796.549284689001</v>
      </c>
      <c r="AV197" s="1">
        <f t="shared" si="189"/>
        <v>24089.408637498218</v>
      </c>
      <c r="AW197" s="1">
        <f t="shared" si="190"/>
        <v>5307.914904671532</v>
      </c>
      <c r="AX197">
        <v>0.05</v>
      </c>
      <c r="AY197">
        <v>0.05</v>
      </c>
      <c r="AZ197">
        <v>0.05</v>
      </c>
      <c r="BA197">
        <f t="shared" si="171"/>
        <v>4.9999999999999996E-2</v>
      </c>
      <c r="BB197">
        <f t="shared" si="172"/>
        <v>2.5000000000000006E-4</v>
      </c>
      <c r="BC197">
        <f t="shared" si="172"/>
        <v>2.5000000000000006E-4</v>
      </c>
      <c r="BD197">
        <f t="shared" si="172"/>
        <v>2.5000000000000006E-4</v>
      </c>
      <c r="BE197">
        <f t="shared" si="173"/>
        <v>30.995686605861259</v>
      </c>
      <c r="BF197">
        <f t="shared" si="173"/>
        <v>30.11176079687278</v>
      </c>
      <c r="BG197">
        <f t="shared" si="173"/>
        <v>6.6348936308394162</v>
      </c>
      <c r="BH197">
        <f t="shared" si="208"/>
        <v>0</v>
      </c>
      <c r="BI197">
        <f t="shared" si="176"/>
        <v>28.791852828920202</v>
      </c>
      <c r="BJ197">
        <f t="shared" si="176"/>
        <v>52.98179113863717</v>
      </c>
      <c r="BK197" s="7">
        <f t="shared" si="174"/>
        <v>4.1588213257037765E-4</v>
      </c>
      <c r="BL197" s="7"/>
      <c r="BM197" s="7"/>
      <c r="BN197" s="8">
        <f>MAX(BN$3*climate!$I307+BN$4*climate!$I307^2+BN$5*climate!$I307^6,-99)</f>
        <v>-37.901958800530082</v>
      </c>
      <c r="BO197" s="8">
        <f>MAX(BO$3*climate!$I307+BO$4*climate!$I307^2+BO$5*climate!$I307^6,-99)</f>
        <v>-32.237899218796478</v>
      </c>
      <c r="BP197" s="8">
        <f>MAX(BP$3*climate!$I307+BP$4*climate!$I307^2+BP$5*climate!$I307^6,-99)</f>
        <v>-27.623552154087889</v>
      </c>
      <c r="BQ197" s="8"/>
      <c r="BR197" s="8"/>
      <c r="BS197" s="8"/>
      <c r="BT197" s="8"/>
      <c r="BU197" s="8"/>
      <c r="BV197" s="8"/>
      <c r="BW197" s="8">
        <f>MAX(BW$3*climate!$I307+BW$4*climate!$I307^2+BW$5*climate!$I307^6,-99)</f>
        <v>-99</v>
      </c>
      <c r="BX197" s="8">
        <f>MAX(BX$3*climate!$I307+BX$4*climate!$I307^2+BX$5*climate!$I307^6,-99)</f>
        <v>-99</v>
      </c>
      <c r="BY197" s="8">
        <f>MAX(BY$3*climate!$I307+BY$4*climate!$I307^2+BY$5*climate!$I307^6,-99)</f>
        <v>-99</v>
      </c>
    </row>
    <row r="198" spans="1:77">
      <c r="A198">
        <f t="shared" si="191"/>
        <v>2152</v>
      </c>
      <c r="B198" s="4">
        <f t="shared" si="209"/>
        <v>1286.3712852141596</v>
      </c>
      <c r="C198" s="4">
        <f t="shared" si="210"/>
        <v>3571.6990834380567</v>
      </c>
      <c r="D198" s="4">
        <f t="shared" si="211"/>
        <v>6805.8055040602139</v>
      </c>
      <c r="E198" s="11">
        <f t="shared" si="192"/>
        <v>6.6976996686235225E-6</v>
      </c>
      <c r="F198" s="11">
        <f t="shared" si="193"/>
        <v>1.3427411291037474E-5</v>
      </c>
      <c r="G198" s="11">
        <f t="shared" si="194"/>
        <v>2.9645431633590013E-5</v>
      </c>
      <c r="H198" s="4">
        <f t="shared" si="212"/>
        <v>123683.34054683168</v>
      </c>
      <c r="I198" s="4">
        <f t="shared" si="213"/>
        <v>120794.59678225125</v>
      </c>
      <c r="J198" s="4">
        <f t="shared" si="214"/>
        <v>26593.715208141115</v>
      </c>
      <c r="K198" s="4">
        <f t="shared" si="182"/>
        <v>96149.021645986475</v>
      </c>
      <c r="L198" s="4">
        <f t="shared" si="183"/>
        <v>33819.925464150918</v>
      </c>
      <c r="M198" s="4">
        <f t="shared" si="184"/>
        <v>3907.5044375387765</v>
      </c>
      <c r="N198" s="11">
        <f t="shared" si="195"/>
        <v>-2.4215810150601813E-3</v>
      </c>
      <c r="O198" s="11">
        <f t="shared" si="196"/>
        <v>2.872064341731928E-3</v>
      </c>
      <c r="P198" s="11">
        <f t="shared" si="197"/>
        <v>2.0102931922156841E-3</v>
      </c>
      <c r="Q198" s="4">
        <f t="shared" si="198"/>
        <v>2831.0697759543323</v>
      </c>
      <c r="R198" s="4">
        <f t="shared" si="199"/>
        <v>10482.578911960376</v>
      </c>
      <c r="S198" s="4">
        <f t="shared" si="200"/>
        <v>2773.9141611759546</v>
      </c>
      <c r="T198" s="4">
        <f t="shared" si="215"/>
        <v>22.889661319281483</v>
      </c>
      <c r="U198" s="4">
        <f t="shared" si="216"/>
        <v>86.780197055143589</v>
      </c>
      <c r="V198" s="4">
        <f t="shared" si="217"/>
        <v>104.3071319469789</v>
      </c>
      <c r="W198" s="11">
        <f t="shared" si="201"/>
        <v>-1.219247815263802E-2</v>
      </c>
      <c r="X198" s="11">
        <f t="shared" si="202"/>
        <v>-1.3228699347321071E-2</v>
      </c>
      <c r="Y198" s="11">
        <f t="shared" si="203"/>
        <v>-1.2203590333800474E-2</v>
      </c>
      <c r="Z198" s="4">
        <f t="shared" si="227"/>
        <v>4428.0128778316048</v>
      </c>
      <c r="AA198" s="4">
        <f t="shared" si="218"/>
        <v>41487.014649318189</v>
      </c>
      <c r="AB198" s="4">
        <f t="shared" si="219"/>
        <v>4962.430751178159</v>
      </c>
      <c r="AC198" s="12">
        <f t="shared" si="220"/>
        <v>1.622396420814582</v>
      </c>
      <c r="AD198" s="12">
        <f t="shared" si="221"/>
        <v>4.1227624729117247</v>
      </c>
      <c r="AE198" s="12">
        <f t="shared" si="222"/>
        <v>1.8639331711207328</v>
      </c>
      <c r="AF198" s="11">
        <f t="shared" si="204"/>
        <v>-2.9039671966837322E-3</v>
      </c>
      <c r="AG198" s="11">
        <f t="shared" si="205"/>
        <v>2.0567434751257441E-3</v>
      </c>
      <c r="AH198" s="11">
        <f t="shared" si="206"/>
        <v>8.257041531207765E-4</v>
      </c>
      <c r="AI198" s="1">
        <f t="shared" si="185"/>
        <v>252131.70333663354</v>
      </c>
      <c r="AJ198" s="1">
        <f t="shared" si="186"/>
        <v>233253.22455638426</v>
      </c>
      <c r="AK198" s="1">
        <f t="shared" si="187"/>
        <v>51886.05623288553</v>
      </c>
      <c r="AL198" s="16">
        <f t="shared" si="223"/>
        <v>53.9001062950218</v>
      </c>
      <c r="AM198" s="16">
        <f t="shared" si="223"/>
        <v>21.644894975394386</v>
      </c>
      <c r="AN198" s="16">
        <f t="shared" si="223"/>
        <v>3.5976426893887279</v>
      </c>
      <c r="AO198" s="7">
        <f t="shared" si="207"/>
        <v>4.3862319413023963E-3</v>
      </c>
      <c r="AP198" s="7">
        <f t="shared" si="207"/>
        <v>6.7544675795032693E-3</v>
      </c>
      <c r="AQ198" s="7">
        <f t="shared" si="207"/>
        <v>4.8891544055583852E-3</v>
      </c>
      <c r="AR198" s="1">
        <f t="shared" si="224"/>
        <v>123683.34054683168</v>
      </c>
      <c r="AS198" s="1">
        <f t="shared" si="225"/>
        <v>120794.59678225125</v>
      </c>
      <c r="AT198" s="1">
        <f t="shared" si="226"/>
        <v>26593.715208141115</v>
      </c>
      <c r="AU198" s="1">
        <f t="shared" si="188"/>
        <v>24736.668109366336</v>
      </c>
      <c r="AV198" s="1">
        <f t="shared" si="189"/>
        <v>24158.919356450249</v>
      </c>
      <c r="AW198" s="1">
        <f t="shared" si="190"/>
        <v>5318.7430416282232</v>
      </c>
      <c r="AX198">
        <v>0.05</v>
      </c>
      <c r="AY198">
        <v>0.05</v>
      </c>
      <c r="AZ198">
        <v>0.05</v>
      </c>
      <c r="BA198">
        <f t="shared" si="171"/>
        <v>0.05</v>
      </c>
      <c r="BB198">
        <f t="shared" si="172"/>
        <v>2.5000000000000006E-4</v>
      </c>
      <c r="BC198">
        <f t="shared" si="172"/>
        <v>2.5000000000000006E-4</v>
      </c>
      <c r="BD198">
        <f t="shared" si="172"/>
        <v>2.5000000000000006E-4</v>
      </c>
      <c r="BE198">
        <f t="shared" si="173"/>
        <v>30.920835136707925</v>
      </c>
      <c r="BF198">
        <f t="shared" si="173"/>
        <v>30.198649195562819</v>
      </c>
      <c r="BG198">
        <f t="shared" si="173"/>
        <v>6.64842880203528</v>
      </c>
      <c r="BH198">
        <f t="shared" si="208"/>
        <v>0</v>
      </c>
      <c r="BI198">
        <f t="shared" si="176"/>
        <v>29.116242227430661</v>
      </c>
      <c r="BJ198">
        <f t="shared" si="176"/>
        <v>53.590098364248924</v>
      </c>
      <c r="BK198" s="7">
        <f t="shared" si="174"/>
        <v>3.7749065565817475E-4</v>
      </c>
      <c r="BL198" s="7"/>
      <c r="BM198" s="7"/>
      <c r="BN198" s="8">
        <f>MAX(BN$3*climate!$I308+BN$4*climate!$I308^2+BN$5*climate!$I308^6,-99)</f>
        <v>-38.298487014178846</v>
      </c>
      <c r="BO198" s="8">
        <f>MAX(BO$3*climate!$I308+BO$4*climate!$I308^2+BO$5*climate!$I308^6,-99)</f>
        <v>-32.546312370275302</v>
      </c>
      <c r="BP198" s="8">
        <f>MAX(BP$3*climate!$I308+BP$4*climate!$I308^2+BP$5*climate!$I308^6,-99)</f>
        <v>-27.865520350717951</v>
      </c>
      <c r="BQ198" s="8"/>
      <c r="BR198" s="8"/>
      <c r="BS198" s="8"/>
      <c r="BT198" s="8"/>
      <c r="BU198" s="8"/>
      <c r="BV198" s="8"/>
      <c r="BW198" s="8">
        <f>MAX(BW$3*climate!$I308+BW$4*climate!$I308^2+BW$5*climate!$I308^6,-99)</f>
        <v>-99</v>
      </c>
      <c r="BX198" s="8">
        <f>MAX(BX$3*climate!$I308+BX$4*climate!$I308^2+BX$5*climate!$I308^6,-99)</f>
        <v>-99</v>
      </c>
      <c r="BY198" s="8">
        <f>MAX(BY$3*climate!$I308+BY$4*climate!$I308^2+BY$5*climate!$I308^6,-99)</f>
        <v>-99</v>
      </c>
    </row>
    <row r="199" spans="1:77">
      <c r="A199">
        <f t="shared" si="191"/>
        <v>2153</v>
      </c>
      <c r="B199" s="4">
        <f t="shared" si="209"/>
        <v>1286.3794701562638</v>
      </c>
      <c r="C199" s="4">
        <f t="shared" si="210"/>
        <v>3571.744644177028</v>
      </c>
      <c r="D199" s="4">
        <f t="shared" si="211"/>
        <v>6805.997177049906</v>
      </c>
      <c r="E199" s="11">
        <f t="shared" si="192"/>
        <v>6.362814685192346E-6</v>
      </c>
      <c r="F199" s="11">
        <f t="shared" si="193"/>
        <v>1.2756040726485601E-5</v>
      </c>
      <c r="G199" s="11">
        <f t="shared" si="194"/>
        <v>2.8163160051910511E-5</v>
      </c>
      <c r="H199" s="4">
        <f t="shared" si="212"/>
        <v>123380.82800749669</v>
      </c>
      <c r="I199" s="4">
        <f t="shared" si="213"/>
        <v>121136.30760634315</v>
      </c>
      <c r="J199" s="4">
        <f t="shared" si="214"/>
        <v>26647.013595176461</v>
      </c>
      <c r="K199" s="4">
        <f t="shared" si="182"/>
        <v>95913.244007624686</v>
      </c>
      <c r="L199" s="4">
        <f t="shared" si="183"/>
        <v>33915.164625172802</v>
      </c>
      <c r="M199" s="4">
        <f t="shared" si="184"/>
        <v>3915.2254845228636</v>
      </c>
      <c r="N199" s="11">
        <f t="shared" si="195"/>
        <v>-2.4522104783333276E-3</v>
      </c>
      <c r="O199" s="11">
        <f t="shared" si="196"/>
        <v>2.8160665558780718E-3</v>
      </c>
      <c r="P199" s="11">
        <f t="shared" si="197"/>
        <v>1.9759534781105259E-3</v>
      </c>
      <c r="Q199" s="4">
        <f t="shared" si="198"/>
        <v>2789.712035704606</v>
      </c>
      <c r="R199" s="4">
        <f t="shared" si="199"/>
        <v>10373.169479486294</v>
      </c>
      <c r="S199" s="4">
        <f t="shared" si="200"/>
        <v>2745.5540063577373</v>
      </c>
      <c r="T199" s="4">
        <f t="shared" si="215"/>
        <v>22.61057962372486</v>
      </c>
      <c r="U199" s="4">
        <f t="shared" si="216"/>
        <v>85.632207918999811</v>
      </c>
      <c r="V199" s="4">
        <f t="shared" si="217"/>
        <v>103.0342104398043</v>
      </c>
      <c r="W199" s="11">
        <f t="shared" si="201"/>
        <v>-1.219247815263802E-2</v>
      </c>
      <c r="X199" s="11">
        <f t="shared" si="202"/>
        <v>-1.3228699347321071E-2</v>
      </c>
      <c r="Y199" s="11">
        <f t="shared" si="203"/>
        <v>-1.2203590333800474E-2</v>
      </c>
      <c r="Z199" s="4">
        <f t="shared" si="227"/>
        <v>4350.79024866082</v>
      </c>
      <c r="AA199" s="4">
        <f t="shared" si="218"/>
        <v>41140.766135795981</v>
      </c>
      <c r="AB199" s="4">
        <f t="shared" si="219"/>
        <v>4915.9268402714188</v>
      </c>
      <c r="AC199" s="12">
        <f t="shared" si="220"/>
        <v>1.6176850348285194</v>
      </c>
      <c r="AD199" s="12">
        <f t="shared" si="221"/>
        <v>4.1312419377273795</v>
      </c>
      <c r="AE199" s="12">
        <f t="shared" si="222"/>
        <v>1.8654722284812668</v>
      </c>
      <c r="AF199" s="11">
        <f t="shared" si="204"/>
        <v>-2.9039671966837322E-3</v>
      </c>
      <c r="AG199" s="11">
        <f t="shared" si="205"/>
        <v>2.0567434751257441E-3</v>
      </c>
      <c r="AH199" s="11">
        <f t="shared" si="206"/>
        <v>8.257041531207765E-4</v>
      </c>
      <c r="AI199" s="1">
        <f t="shared" si="185"/>
        <v>251655.20111233654</v>
      </c>
      <c r="AJ199" s="1">
        <f t="shared" si="186"/>
        <v>234086.82145719609</v>
      </c>
      <c r="AK199" s="1">
        <f t="shared" si="187"/>
        <v>52016.1936512252</v>
      </c>
      <c r="AL199" s="16">
        <f t="shared" si="223"/>
        <v>54.134160479213911</v>
      </c>
      <c r="AM199" s="16">
        <f t="shared" si="223"/>
        <v>21.789632719353712</v>
      </c>
      <c r="AN199" s="16">
        <f t="shared" si="223"/>
        <v>3.615056225687133</v>
      </c>
      <c r="AO199" s="7">
        <f t="shared" si="207"/>
        <v>4.342369621889372E-3</v>
      </c>
      <c r="AP199" s="7">
        <f t="shared" si="207"/>
        <v>6.6869229037082364E-3</v>
      </c>
      <c r="AQ199" s="7">
        <f t="shared" si="207"/>
        <v>4.8402628615028011E-3</v>
      </c>
      <c r="AR199" s="1">
        <f t="shared" si="224"/>
        <v>123380.82800749669</v>
      </c>
      <c r="AS199" s="1">
        <f t="shared" si="225"/>
        <v>121136.30760634315</v>
      </c>
      <c r="AT199" s="1">
        <f t="shared" si="226"/>
        <v>26647.013595176461</v>
      </c>
      <c r="AU199" s="1">
        <f t="shared" si="188"/>
        <v>24676.165601499339</v>
      </c>
      <c r="AV199" s="1">
        <f t="shared" si="189"/>
        <v>24227.261521268632</v>
      </c>
      <c r="AW199" s="1">
        <f t="shared" si="190"/>
        <v>5329.4027190352926</v>
      </c>
      <c r="AX199">
        <v>0.05</v>
      </c>
      <c r="AY199">
        <v>0.05</v>
      </c>
      <c r="AZ199">
        <v>0.05</v>
      </c>
      <c r="BA199">
        <f t="shared" ref="BA199:BA262" si="228">(AX199*Z199+AY199*AA199+AZ199*AB199)/(Z199+AA199+AB199)</f>
        <v>5.000000000000001E-2</v>
      </c>
      <c r="BB199">
        <f t="shared" ref="BB199:BD262" si="229">BB$5*AX199^2</f>
        <v>2.5000000000000006E-4</v>
      </c>
      <c r="BC199">
        <f t="shared" si="229"/>
        <v>2.5000000000000006E-4</v>
      </c>
      <c r="BD199">
        <f t="shared" si="229"/>
        <v>2.5000000000000006E-4</v>
      </c>
      <c r="BE199">
        <f t="shared" ref="BE199:BG262" si="230">BB199*AR199</f>
        <v>30.845207001874179</v>
      </c>
      <c r="BF199">
        <f t="shared" si="230"/>
        <v>30.284076901585795</v>
      </c>
      <c r="BG199">
        <f t="shared" si="230"/>
        <v>6.6617533987941169</v>
      </c>
      <c r="BH199">
        <f t="shared" si="208"/>
        <v>0</v>
      </c>
      <c r="BI199">
        <f t="shared" si="176"/>
        <v>29.444348995957135</v>
      </c>
      <c r="BJ199">
        <f t="shared" si="176"/>
        <v>54.205472255777558</v>
      </c>
      <c r="BK199" s="7">
        <f t="shared" si="174"/>
        <v>3.4122591177077055E-4</v>
      </c>
      <c r="BL199" s="7"/>
      <c r="BM199" s="7"/>
      <c r="BN199" s="8">
        <f>MAX(BN$3*climate!$I309+BN$4*climate!$I309^2+BN$5*climate!$I309^6,-99)</f>
        <v>-38.690899938164058</v>
      </c>
      <c r="BO199" s="8">
        <f>MAX(BO$3*climate!$I309+BO$4*climate!$I309^2+BO$5*climate!$I309^6,-99)</f>
        <v>-32.851452972413824</v>
      </c>
      <c r="BP199" s="8">
        <f>MAX(BP$3*climate!$I309+BP$4*climate!$I309^2+BP$5*climate!$I309^6,-99)</f>
        <v>-28.104860411245937</v>
      </c>
      <c r="BQ199" s="8"/>
      <c r="BR199" s="8"/>
      <c r="BS199" s="8"/>
      <c r="BT199" s="8"/>
      <c r="BU199" s="8"/>
      <c r="BV199" s="8"/>
      <c r="BW199" s="8">
        <f>MAX(BW$3*climate!$I309+BW$4*climate!$I309^2+BW$5*climate!$I309^6,-99)</f>
        <v>-99</v>
      </c>
      <c r="BX199" s="8">
        <f>MAX(BX$3*climate!$I309+BX$4*climate!$I309^2+BX$5*climate!$I309^6,-99)</f>
        <v>-99</v>
      </c>
      <c r="BY199" s="8">
        <f>MAX(BY$3*climate!$I309+BY$4*climate!$I309^2+BY$5*climate!$I309^6,-99)</f>
        <v>-99</v>
      </c>
    </row>
    <row r="200" spans="1:77">
      <c r="A200">
        <f t="shared" si="191"/>
        <v>2154</v>
      </c>
      <c r="B200" s="4">
        <f t="shared" si="209"/>
        <v>1286.387245900738</v>
      </c>
      <c r="C200" s="4">
        <f t="shared" si="210"/>
        <v>3571.7879274311663</v>
      </c>
      <c r="D200" s="4">
        <f t="shared" si="211"/>
        <v>6806.1792715183265</v>
      </c>
      <c r="E200" s="11">
        <f t="shared" si="192"/>
        <v>6.0446739509327286E-6</v>
      </c>
      <c r="F200" s="11">
        <f t="shared" si="193"/>
        <v>1.211823869016132E-5</v>
      </c>
      <c r="G200" s="11">
        <f t="shared" si="194"/>
        <v>2.6755002049314986E-5</v>
      </c>
      <c r="H200" s="4">
        <f t="shared" si="212"/>
        <v>123075.53241108989</v>
      </c>
      <c r="I200" s="4">
        <f t="shared" si="213"/>
        <v>121472.37377233541</v>
      </c>
      <c r="J200" s="4">
        <f t="shared" si="214"/>
        <v>26699.503813164287</v>
      </c>
      <c r="K200" s="4">
        <f t="shared" si="182"/>
        <v>95675.336336929773</v>
      </c>
      <c r="L200" s="4">
        <f t="shared" si="183"/>
        <v>34008.842697359825</v>
      </c>
      <c r="M200" s="4">
        <f t="shared" si="184"/>
        <v>3922.8328770141466</v>
      </c>
      <c r="N200" s="11">
        <f t="shared" si="195"/>
        <v>-2.4804465030502376E-3</v>
      </c>
      <c r="O200" s="11">
        <f t="shared" si="196"/>
        <v>2.7621293666812985E-3</v>
      </c>
      <c r="P200" s="11">
        <f t="shared" si="197"/>
        <v>1.9430279357741664E-3</v>
      </c>
      <c r="Q200" s="4">
        <f t="shared" si="198"/>
        <v>2748.8797858499338</v>
      </c>
      <c r="R200" s="4">
        <f t="shared" si="199"/>
        <v>10264.343330292848</v>
      </c>
      <c r="S200" s="4">
        <f t="shared" si="200"/>
        <v>2717.3906776578247</v>
      </c>
      <c r="T200" s="4">
        <f t="shared" si="215"/>
        <v>22.334900625644114</v>
      </c>
      <c r="U200" s="4">
        <f t="shared" si="216"/>
        <v>84.499405185992075</v>
      </c>
      <c r="V200" s="4">
        <f t="shared" si="217"/>
        <v>101.77682314523034</v>
      </c>
      <c r="W200" s="11">
        <f t="shared" si="201"/>
        <v>-1.219247815263802E-2</v>
      </c>
      <c r="X200" s="11">
        <f t="shared" si="202"/>
        <v>-1.3228699347321071E-2</v>
      </c>
      <c r="Y200" s="11">
        <f t="shared" si="203"/>
        <v>-1.2203590333800474E-2</v>
      </c>
      <c r="Z200" s="4">
        <f t="shared" si="227"/>
        <v>4274.7816610081109</v>
      </c>
      <c r="AA200" s="4">
        <f t="shared" si="218"/>
        <v>40795.101984612855</v>
      </c>
      <c r="AB200" s="4">
        <f t="shared" si="219"/>
        <v>4869.6846145834852</v>
      </c>
      <c r="AC200" s="12">
        <f t="shared" si="220"/>
        <v>1.6129873305528113</v>
      </c>
      <c r="AD200" s="12">
        <f t="shared" si="221"/>
        <v>4.1397388426269659</v>
      </c>
      <c r="AE200" s="12">
        <f t="shared" si="222"/>
        <v>1.8670125566478553</v>
      </c>
      <c r="AF200" s="11">
        <f t="shared" si="204"/>
        <v>-2.9039671966837322E-3</v>
      </c>
      <c r="AG200" s="11">
        <f t="shared" si="205"/>
        <v>2.0567434751257441E-3</v>
      </c>
      <c r="AH200" s="11">
        <f t="shared" si="206"/>
        <v>8.257041531207765E-4</v>
      </c>
      <c r="AI200" s="1">
        <f t="shared" si="185"/>
        <v>251165.84660260225</v>
      </c>
      <c r="AJ200" s="1">
        <f t="shared" si="186"/>
        <v>234905.40083274513</v>
      </c>
      <c r="AK200" s="1">
        <f t="shared" si="187"/>
        <v>52143.977005137975</v>
      </c>
      <c r="AL200" s="16">
        <f t="shared" si="223"/>
        <v>54.366880307845612</v>
      </c>
      <c r="AM200" s="16">
        <f t="shared" si="223"/>
        <v>21.933881257507206</v>
      </c>
      <c r="AN200" s="16">
        <f t="shared" si="223"/>
        <v>3.6323790698546565</v>
      </c>
      <c r="AO200" s="7">
        <f t="shared" si="207"/>
        <v>4.298945925670478E-3</v>
      </c>
      <c r="AP200" s="7">
        <f t="shared" si="207"/>
        <v>6.6200536746711539E-3</v>
      </c>
      <c r="AQ200" s="7">
        <f t="shared" si="207"/>
        <v>4.7918602328877727E-3</v>
      </c>
      <c r="AR200" s="1">
        <f t="shared" si="224"/>
        <v>123075.53241108989</v>
      </c>
      <c r="AS200" s="1">
        <f t="shared" si="225"/>
        <v>121472.37377233541</v>
      </c>
      <c r="AT200" s="1">
        <f t="shared" si="226"/>
        <v>26699.503813164287</v>
      </c>
      <c r="AU200" s="1">
        <f t="shared" si="188"/>
        <v>24615.10648221798</v>
      </c>
      <c r="AV200" s="1">
        <f t="shared" si="189"/>
        <v>24294.474754467083</v>
      </c>
      <c r="AW200" s="1">
        <f t="shared" si="190"/>
        <v>5339.9007626328575</v>
      </c>
      <c r="AX200">
        <v>0.05</v>
      </c>
      <c r="AY200">
        <v>0.05</v>
      </c>
      <c r="AZ200">
        <v>0.05</v>
      </c>
      <c r="BA200">
        <f t="shared" si="228"/>
        <v>4.9999999999999996E-2</v>
      </c>
      <c r="BB200">
        <f t="shared" si="229"/>
        <v>2.5000000000000006E-4</v>
      </c>
      <c r="BC200">
        <f t="shared" si="229"/>
        <v>2.5000000000000006E-4</v>
      </c>
      <c r="BD200">
        <f t="shared" si="229"/>
        <v>2.5000000000000006E-4</v>
      </c>
      <c r="BE200">
        <f t="shared" si="230"/>
        <v>30.768883102772481</v>
      </c>
      <c r="BF200">
        <f t="shared" si="230"/>
        <v>30.368093443083861</v>
      </c>
      <c r="BG200">
        <f t="shared" si="230"/>
        <v>6.6748759532910729</v>
      </c>
      <c r="BH200">
        <f t="shared" si="208"/>
        <v>0</v>
      </c>
      <c r="BI200">
        <f t="shared" si="176"/>
        <v>29.776215247152106</v>
      </c>
      <c r="BJ200">
        <f t="shared" si="176"/>
        <v>54.827993856534292</v>
      </c>
      <c r="BK200" s="7">
        <f t="shared" ref="BK200:BK263" si="231">SUM(H200:J200)/SUM(H199:J199)-1+BK$5</f>
        <v>3.0704939357262262E-4</v>
      </c>
      <c r="BL200" s="7"/>
      <c r="BM200" s="7"/>
      <c r="BN200" s="8">
        <f>MAX(BN$3*climate!$I310+BN$4*climate!$I310^2+BN$5*climate!$I310^6,-99)</f>
        <v>-39.079157553939694</v>
      </c>
      <c r="BO200" s="8">
        <f>MAX(BO$3*climate!$I310+BO$4*climate!$I310^2+BO$5*climate!$I310^6,-99)</f>
        <v>-33.153293135150847</v>
      </c>
      <c r="BP200" s="8">
        <f>MAX(BP$3*climate!$I310+BP$4*climate!$I310^2+BP$5*climate!$I310^6,-99)</f>
        <v>-28.341553188695109</v>
      </c>
      <c r="BQ200" s="8"/>
      <c r="BR200" s="8"/>
      <c r="BS200" s="8"/>
      <c r="BT200" s="8"/>
      <c r="BU200" s="8"/>
      <c r="BV200" s="8"/>
      <c r="BW200" s="8">
        <f>MAX(BW$3*climate!$I310+BW$4*climate!$I310^2+BW$5*climate!$I310^6,-99)</f>
        <v>-99</v>
      </c>
      <c r="BX200" s="8">
        <f>MAX(BX$3*climate!$I310+BX$4*climate!$I310^2+BX$5*climate!$I310^6,-99)</f>
        <v>-99</v>
      </c>
      <c r="BY200" s="8">
        <f>MAX(BY$3*climate!$I310+BY$4*climate!$I310^2+BY$5*climate!$I310^6,-99)</f>
        <v>-99</v>
      </c>
    </row>
    <row r="201" spans="1:77">
      <c r="A201">
        <f t="shared" si="191"/>
        <v>2155</v>
      </c>
      <c r="B201" s="4">
        <f t="shared" si="209"/>
        <v>1286.3946329026403</v>
      </c>
      <c r="C201" s="4">
        <f t="shared" si="210"/>
        <v>3571.829047020889</v>
      </c>
      <c r="D201" s="4">
        <f t="shared" si="211"/>
        <v>6806.3522658916663</v>
      </c>
      <c r="E201" s="11">
        <f t="shared" si="192"/>
        <v>5.7424402533860917E-6</v>
      </c>
      <c r="F201" s="11">
        <f t="shared" si="193"/>
        <v>1.1512326755653253E-5</v>
      </c>
      <c r="G201" s="11">
        <f t="shared" si="194"/>
        <v>2.5417251946849235E-5</v>
      </c>
      <c r="H201" s="4">
        <f t="shared" si="212"/>
        <v>122767.77038149633</v>
      </c>
      <c r="I201" s="4">
        <f t="shared" si="213"/>
        <v>121802.9921480905</v>
      </c>
      <c r="J201" s="4">
        <f t="shared" si="214"/>
        <v>26751.219415099258</v>
      </c>
      <c r="K201" s="4">
        <f t="shared" si="182"/>
        <v>95435.543060748998</v>
      </c>
      <c r="L201" s="4">
        <f t="shared" si="183"/>
        <v>34101.013946812825</v>
      </c>
      <c r="M201" s="4">
        <f t="shared" si="184"/>
        <v>3930.3313096438324</v>
      </c>
      <c r="N201" s="11">
        <f t="shared" si="195"/>
        <v>-2.5063227929120746E-3</v>
      </c>
      <c r="O201" s="11">
        <f t="shared" si="196"/>
        <v>2.7102142308463861E-3</v>
      </c>
      <c r="P201" s="11">
        <f t="shared" si="197"/>
        <v>1.911484089373916E-3</v>
      </c>
      <c r="Q201" s="4">
        <f t="shared" si="198"/>
        <v>2708.5741038445158</v>
      </c>
      <c r="R201" s="4">
        <f t="shared" si="199"/>
        <v>10156.126903557857</v>
      </c>
      <c r="S201" s="4">
        <f t="shared" si="200"/>
        <v>2689.4279717392451</v>
      </c>
      <c r="T201" s="4">
        <f t="shared" si="215"/>
        <v>22.062582837724605</v>
      </c>
      <c r="U201" s="4">
        <f t="shared" si="216"/>
        <v>83.381587959759116</v>
      </c>
      <c r="V201" s="4">
        <f t="shared" si="217"/>
        <v>100.53478049009028</v>
      </c>
      <c r="W201" s="11">
        <f t="shared" si="201"/>
        <v>-1.219247815263802E-2</v>
      </c>
      <c r="X201" s="11">
        <f t="shared" si="202"/>
        <v>-1.3228699347321071E-2</v>
      </c>
      <c r="Y201" s="11">
        <f t="shared" si="203"/>
        <v>-1.2203590333800474E-2</v>
      </c>
      <c r="Z201" s="4">
        <f t="shared" si="227"/>
        <v>4199.9807264446099</v>
      </c>
      <c r="AA201" s="4">
        <f t="shared" si="218"/>
        <v>40450.140541455672</v>
      </c>
      <c r="AB201" s="4">
        <f t="shared" si="219"/>
        <v>4823.7120637316484</v>
      </c>
      <c r="AC201" s="12">
        <f t="shared" si="220"/>
        <v>1.6083032682562195</v>
      </c>
      <c r="AD201" s="12">
        <f t="shared" si="221"/>
        <v>4.1482532234802632</v>
      </c>
      <c r="AE201" s="12">
        <f t="shared" si="222"/>
        <v>1.8685541566698081</v>
      </c>
      <c r="AF201" s="11">
        <f t="shared" si="204"/>
        <v>-2.9039671966837322E-3</v>
      </c>
      <c r="AG201" s="11">
        <f t="shared" si="205"/>
        <v>2.0567434751257441E-3</v>
      </c>
      <c r="AH201" s="11">
        <f t="shared" si="206"/>
        <v>8.257041531207765E-4</v>
      </c>
      <c r="AI201" s="1">
        <f t="shared" si="185"/>
        <v>250664.36842456003</v>
      </c>
      <c r="AJ201" s="1">
        <f t="shared" si="186"/>
        <v>235709.33550393771</v>
      </c>
      <c r="AK201" s="1">
        <f t="shared" si="187"/>
        <v>52269.480067257042</v>
      </c>
      <c r="AL201" s="16">
        <f t="shared" si="223"/>
        <v>54.598263383650533</v>
      </c>
      <c r="AM201" s="16">
        <f t="shared" si="223"/>
        <v>22.07763269401358</v>
      </c>
      <c r="AN201" s="16">
        <f t="shared" si="223"/>
        <v>3.6496108641421103</v>
      </c>
      <c r="AO201" s="7">
        <f t="shared" si="207"/>
        <v>4.255956466413773E-3</v>
      </c>
      <c r="AP201" s="7">
        <f t="shared" si="207"/>
        <v>6.5538531379244419E-3</v>
      </c>
      <c r="AQ201" s="7">
        <f t="shared" si="207"/>
        <v>4.7439416305588948E-3</v>
      </c>
      <c r="AR201" s="1">
        <f t="shared" si="224"/>
        <v>122767.77038149633</v>
      </c>
      <c r="AS201" s="1">
        <f t="shared" si="225"/>
        <v>121802.9921480905</v>
      </c>
      <c r="AT201" s="1">
        <f t="shared" si="226"/>
        <v>26751.219415099258</v>
      </c>
      <c r="AU201" s="1">
        <f t="shared" si="188"/>
        <v>24553.554076299268</v>
      </c>
      <c r="AV201" s="1">
        <f t="shared" si="189"/>
        <v>24360.598429618101</v>
      </c>
      <c r="AW201" s="1">
        <f t="shared" si="190"/>
        <v>5350.2438830198516</v>
      </c>
      <c r="AX201">
        <v>0.05</v>
      </c>
      <c r="AY201">
        <v>0.05</v>
      </c>
      <c r="AZ201">
        <v>0.05</v>
      </c>
      <c r="BA201">
        <f t="shared" si="228"/>
        <v>0.05</v>
      </c>
      <c r="BB201">
        <f t="shared" si="229"/>
        <v>2.5000000000000006E-4</v>
      </c>
      <c r="BC201">
        <f t="shared" si="229"/>
        <v>2.5000000000000006E-4</v>
      </c>
      <c r="BD201">
        <f t="shared" si="229"/>
        <v>2.5000000000000006E-4</v>
      </c>
      <c r="BE201">
        <f t="shared" si="230"/>
        <v>30.691942595374091</v>
      </c>
      <c r="BF201">
        <f t="shared" si="230"/>
        <v>30.450748037022635</v>
      </c>
      <c r="BG201">
        <f t="shared" si="230"/>
        <v>6.687804853774816</v>
      </c>
      <c r="BH201">
        <f t="shared" si="208"/>
        <v>0</v>
      </c>
      <c r="BI201">
        <f t="shared" si="176"/>
        <v>30.111883547909969</v>
      </c>
      <c r="BJ201">
        <f t="shared" si="176"/>
        <v>55.457745117573168</v>
      </c>
      <c r="BK201" s="7">
        <f t="shared" si="231"/>
        <v>2.7492224938652221E-4</v>
      </c>
      <c r="BL201" s="7"/>
      <c r="BM201" s="7"/>
      <c r="BN201" s="8">
        <f>MAX(BN$3*climate!$I311+BN$4*climate!$I311^2+BN$5*climate!$I311^6,-99)</f>
        <v>-39.463222942659904</v>
      </c>
      <c r="BO201" s="8">
        <f>MAX(BO$3*climate!$I311+BO$4*climate!$I311^2+BO$5*climate!$I311^6,-99)</f>
        <v>-33.45180729878264</v>
      </c>
      <c r="BP201" s="8">
        <f>MAX(BP$3*climate!$I311+BP$4*climate!$I311^2+BP$5*climate!$I311^6,-99)</f>
        <v>-28.575581296329865</v>
      </c>
      <c r="BQ201" s="8"/>
      <c r="BR201" s="8"/>
      <c r="BS201" s="8"/>
      <c r="BT201" s="8"/>
      <c r="BU201" s="8"/>
      <c r="BV201" s="8"/>
      <c r="BW201" s="8">
        <f>MAX(BW$3*climate!$I311+BW$4*climate!$I311^2+BW$5*climate!$I311^6,-99)</f>
        <v>-99</v>
      </c>
      <c r="BX201" s="8">
        <f>MAX(BX$3*climate!$I311+BX$4*climate!$I311^2+BX$5*climate!$I311^6,-99)</f>
        <v>-99</v>
      </c>
      <c r="BY201" s="8">
        <f>MAX(BY$3*climate!$I311+BY$4*climate!$I311^2+BY$5*climate!$I311^6,-99)</f>
        <v>-99</v>
      </c>
    </row>
    <row r="202" spans="1:77">
      <c r="A202">
        <f t="shared" si="191"/>
        <v>2156</v>
      </c>
      <c r="B202" s="4">
        <f t="shared" si="209"/>
        <v>1286.4016505947459</v>
      </c>
      <c r="C202" s="4">
        <f t="shared" si="210"/>
        <v>3571.8681110808388</v>
      </c>
      <c r="D202" s="4">
        <f t="shared" si="211"/>
        <v>6806.5166147235286</v>
      </c>
      <c r="E202" s="11">
        <f t="shared" si="192"/>
        <v>5.4553182407167866E-6</v>
      </c>
      <c r="F202" s="11">
        <f t="shared" si="193"/>
        <v>1.093671041787059E-5</v>
      </c>
      <c r="G202" s="11">
        <f t="shared" si="194"/>
        <v>2.4146389349506773E-5</v>
      </c>
      <c r="H202" s="4">
        <f t="shared" si="212"/>
        <v>122457.85146841699</v>
      </c>
      <c r="I202" s="4">
        <f t="shared" si="213"/>
        <v>122128.35817419687</v>
      </c>
      <c r="J202" s="4">
        <f t="shared" si="214"/>
        <v>26802.19336468749</v>
      </c>
      <c r="K202" s="4">
        <f t="shared" si="182"/>
        <v>95194.103188378765</v>
      </c>
      <c r="L202" s="4">
        <f t="shared" si="183"/>
        <v>34191.732274583097</v>
      </c>
      <c r="M202" s="4">
        <f t="shared" si="184"/>
        <v>3937.7254007887495</v>
      </c>
      <c r="N202" s="11">
        <f t="shared" si="195"/>
        <v>-2.5298737202820165E-3</v>
      </c>
      <c r="O202" s="11">
        <f t="shared" si="196"/>
        <v>2.6602824159940308E-3</v>
      </c>
      <c r="P202" s="11">
        <f t="shared" si="197"/>
        <v>1.8812895306750121E-3</v>
      </c>
      <c r="Q202" s="4">
        <f t="shared" si="198"/>
        <v>2668.7956289969802</v>
      </c>
      <c r="R202" s="4">
        <f t="shared" si="199"/>
        <v>10048.545201668176</v>
      </c>
      <c r="S202" s="4">
        <f t="shared" si="200"/>
        <v>2661.6694101842622</v>
      </c>
      <c r="T202" s="4">
        <f t="shared" si="215"/>
        <v>21.79358527848488</v>
      </c>
      <c r="U202" s="4">
        <f t="shared" si="216"/>
        <v>82.278558001537263</v>
      </c>
      <c r="V202" s="4">
        <f t="shared" si="217"/>
        <v>99.30789521469066</v>
      </c>
      <c r="W202" s="11">
        <f t="shared" si="201"/>
        <v>-1.219247815263802E-2</v>
      </c>
      <c r="X202" s="11">
        <f t="shared" si="202"/>
        <v>-1.3228699347321071E-2</v>
      </c>
      <c r="Y202" s="11">
        <f t="shared" si="203"/>
        <v>-1.2203590333800474E-2</v>
      </c>
      <c r="Z202" s="4">
        <f t="shared" si="227"/>
        <v>4126.3803818638789</v>
      </c>
      <c r="AA202" s="4">
        <f t="shared" si="218"/>
        <v>40105.995293697713</v>
      </c>
      <c r="AB202" s="4">
        <f t="shared" si="219"/>
        <v>4778.0166982021838</v>
      </c>
      <c r="AC202" s="12">
        <f t="shared" si="220"/>
        <v>1.6036328083228841</v>
      </c>
      <c r="AD202" s="12">
        <f t="shared" si="221"/>
        <v>4.1567851162308251</v>
      </c>
      <c r="AE202" s="12">
        <f t="shared" si="222"/>
        <v>1.8700970295973014</v>
      </c>
      <c r="AF202" s="11">
        <f t="shared" si="204"/>
        <v>-2.9039671966837322E-3</v>
      </c>
      <c r="AG202" s="11">
        <f t="shared" si="205"/>
        <v>2.0567434751257441E-3</v>
      </c>
      <c r="AH202" s="11">
        <f t="shared" si="206"/>
        <v>8.257041531207765E-4</v>
      </c>
      <c r="AI202" s="1">
        <f t="shared" si="185"/>
        <v>250151.48565840331</v>
      </c>
      <c r="AJ202" s="1">
        <f t="shared" si="186"/>
        <v>236499.00038316206</v>
      </c>
      <c r="AK202" s="1">
        <f t="shared" si="187"/>
        <v>52392.775943551191</v>
      </c>
      <c r="AL202" s="16">
        <f t="shared" si="223"/>
        <v>54.828307537432124</v>
      </c>
      <c r="AM202" s="16">
        <f t="shared" si="223"/>
        <v>22.220879320700085</v>
      </c>
      <c r="AN202" s="16">
        <f t="shared" si="223"/>
        <v>3.6667512696467166</v>
      </c>
      <c r="AO202" s="7">
        <f t="shared" ref="AO202:AQ217" si="232">AO$5*AO201</f>
        <v>4.2133969017496354E-3</v>
      </c>
      <c r="AP202" s="7">
        <f t="shared" si="232"/>
        <v>6.4883146065451971E-3</v>
      </c>
      <c r="AQ202" s="7">
        <f t="shared" si="232"/>
        <v>4.696502214253306E-3</v>
      </c>
      <c r="AR202" s="1">
        <f t="shared" si="224"/>
        <v>122457.85146841699</v>
      </c>
      <c r="AS202" s="1">
        <f t="shared" si="225"/>
        <v>122128.35817419687</v>
      </c>
      <c r="AT202" s="1">
        <f t="shared" si="226"/>
        <v>26802.19336468749</v>
      </c>
      <c r="AU202" s="1">
        <f t="shared" si="188"/>
        <v>24491.570293683399</v>
      </c>
      <c r="AV202" s="1">
        <f t="shared" si="189"/>
        <v>24425.671634839375</v>
      </c>
      <c r="AW202" s="1">
        <f t="shared" si="190"/>
        <v>5360.4386729374983</v>
      </c>
      <c r="AX202">
        <v>0.05</v>
      </c>
      <c r="AY202">
        <v>0.05</v>
      </c>
      <c r="AZ202">
        <v>0.05</v>
      </c>
      <c r="BA202">
        <f t="shared" si="228"/>
        <v>0.05</v>
      </c>
      <c r="BB202">
        <f t="shared" si="229"/>
        <v>2.5000000000000006E-4</v>
      </c>
      <c r="BC202">
        <f t="shared" si="229"/>
        <v>2.5000000000000006E-4</v>
      </c>
      <c r="BD202">
        <f t="shared" si="229"/>
        <v>2.5000000000000006E-4</v>
      </c>
      <c r="BE202">
        <f t="shared" si="230"/>
        <v>30.614462867104255</v>
      </c>
      <c r="BF202">
        <f t="shared" si="230"/>
        <v>30.532089543549223</v>
      </c>
      <c r="BG202">
        <f t="shared" si="230"/>
        <v>6.7005483411718743</v>
      </c>
      <c r="BH202">
        <f t="shared" si="208"/>
        <v>0</v>
      </c>
      <c r="BI202">
        <f t="shared" si="176"/>
        <v>30.451396924536176</v>
      </c>
      <c r="BJ202">
        <f t="shared" si="176"/>
        <v>56.094808908416567</v>
      </c>
      <c r="BK202" s="7">
        <f t="shared" si="231"/>
        <v>2.4480531263693095E-4</v>
      </c>
      <c r="BL202" s="7"/>
      <c r="BM202" s="7"/>
      <c r="BN202" s="8">
        <f>MAX(BN$3*climate!$I312+BN$4*climate!$I312^2+BN$5*climate!$I312^6,-99)</f>
        <v>-39.843062219735558</v>
      </c>
      <c r="BO202" s="8">
        <f>MAX(BO$3*climate!$I312+BO$4*climate!$I312^2+BO$5*climate!$I312^6,-99)</f>
        <v>-33.746972183381658</v>
      </c>
      <c r="BP202" s="8">
        <f>MAX(BP$3*climate!$I312+BP$4*climate!$I312^2+BP$5*climate!$I312^6,-99)</f>
        <v>-28.806929068241622</v>
      </c>
      <c r="BQ202" s="8"/>
      <c r="BR202" s="8"/>
      <c r="BS202" s="8"/>
      <c r="BT202" s="8"/>
      <c r="BU202" s="8"/>
      <c r="BV202" s="8"/>
      <c r="BW202" s="8">
        <f>MAX(BW$3*climate!$I312+BW$4*climate!$I312^2+BW$5*climate!$I312^6,-99)</f>
        <v>-99</v>
      </c>
      <c r="BX202" s="8">
        <f>MAX(BX$3*climate!$I312+BX$4*climate!$I312^2+BX$5*climate!$I312^6,-99)</f>
        <v>-99</v>
      </c>
      <c r="BY202" s="8">
        <f>MAX(BY$3*climate!$I312+BY$4*climate!$I312^2+BY$5*climate!$I312^6,-99)</f>
        <v>-99</v>
      </c>
    </row>
    <row r="203" spans="1:77">
      <c r="A203">
        <f t="shared" si="191"/>
        <v>2157</v>
      </c>
      <c r="B203" s="4">
        <f t="shared" si="209"/>
        <v>1286.4083174386158</v>
      </c>
      <c r="C203" s="4">
        <f t="shared" si="210"/>
        <v>3571.9052223436611</v>
      </c>
      <c r="D203" s="4">
        <f t="shared" si="211"/>
        <v>6806.6727498838072</v>
      </c>
      <c r="E203" s="11">
        <f t="shared" si="192"/>
        <v>5.1825523286809467E-6</v>
      </c>
      <c r="F203" s="11">
        <f t="shared" si="193"/>
        <v>1.038987489697706E-5</v>
      </c>
      <c r="G203" s="11">
        <f t="shared" si="194"/>
        <v>2.2939069882031434E-5</v>
      </c>
      <c r="H203" s="4">
        <f t="shared" si="212"/>
        <v>122146.0780685018</v>
      </c>
      <c r="I203" s="4">
        <f t="shared" si="213"/>
        <v>122448.66569045599</v>
      </c>
      <c r="J203" s="4">
        <f t="shared" si="214"/>
        <v>26852.458024036307</v>
      </c>
      <c r="K203" s="4">
        <f t="shared" si="182"/>
        <v>94951.250246662297</v>
      </c>
      <c r="L203" s="4">
        <f t="shared" si="183"/>
        <v>34281.051166893179</v>
      </c>
      <c r="M203" s="4">
        <f t="shared" si="184"/>
        <v>3945.0196903464603</v>
      </c>
      <c r="N203" s="11">
        <f t="shared" si="195"/>
        <v>-2.5511342991055841E-3</v>
      </c>
      <c r="O203" s="11">
        <f t="shared" si="196"/>
        <v>2.6122950306464165E-3</v>
      </c>
      <c r="P203" s="11">
        <f t="shared" si="197"/>
        <v>1.8524119422471674E-3</v>
      </c>
      <c r="Q203" s="4">
        <f t="shared" si="198"/>
        <v>2629.5445801637466</v>
      </c>
      <c r="R203" s="4">
        <f t="shared" si="199"/>
        <v>9941.6218239016271</v>
      </c>
      <c r="S203" s="4">
        <f t="shared" si="200"/>
        <v>2634.1182482344034</v>
      </c>
      <c r="T203" s="4">
        <f t="shared" si="215"/>
        <v>21.527867466109299</v>
      </c>
      <c r="U203" s="4">
        <f t="shared" si="216"/>
        <v>81.190119695003801</v>
      </c>
      <c r="V203" s="4">
        <f t="shared" si="217"/>
        <v>98.095982344578587</v>
      </c>
      <c r="W203" s="11">
        <f t="shared" si="201"/>
        <v>-1.219247815263802E-2</v>
      </c>
      <c r="X203" s="11">
        <f t="shared" si="202"/>
        <v>-1.3228699347321071E-2</v>
      </c>
      <c r="Y203" s="11">
        <f t="shared" si="203"/>
        <v>-1.2203590333800474E-2</v>
      </c>
      <c r="Z203" s="4">
        <f t="shared" si="227"/>
        <v>4053.9729266797322</v>
      </c>
      <c r="AA203" s="4">
        <f t="shared" si="218"/>
        <v>39762.774946289202</v>
      </c>
      <c r="AB203" s="4">
        <f t="shared" si="219"/>
        <v>4732.6055629676812</v>
      </c>
      <c r="AC203" s="12">
        <f t="shared" si="220"/>
        <v>1.5989759112519886</v>
      </c>
      <c r="AD203" s="12">
        <f t="shared" si="221"/>
        <v>4.1653345568961324</v>
      </c>
      <c r="AE203" s="12">
        <f t="shared" si="222"/>
        <v>1.8716411764813787</v>
      </c>
      <c r="AF203" s="11">
        <f t="shared" si="204"/>
        <v>-2.9039671966837322E-3</v>
      </c>
      <c r="AG203" s="11">
        <f t="shared" si="205"/>
        <v>2.0567434751257441E-3</v>
      </c>
      <c r="AH203" s="11">
        <f t="shared" si="206"/>
        <v>8.257041531207765E-4</v>
      </c>
      <c r="AI203" s="1">
        <f t="shared" si="185"/>
        <v>249627.90738624637</v>
      </c>
      <c r="AJ203" s="1">
        <f t="shared" si="186"/>
        <v>237274.77197968523</v>
      </c>
      <c r="AK203" s="1">
        <f t="shared" si="187"/>
        <v>52513.93702213357</v>
      </c>
      <c r="AL203" s="16">
        <f t="shared" si="223"/>
        <v>55.057010824327456</v>
      </c>
      <c r="AM203" s="16">
        <f t="shared" si="223"/>
        <v>22.363613616008191</v>
      </c>
      <c r="AN203" s="16">
        <f t="shared" si="223"/>
        <v>3.683799966049158</v>
      </c>
      <c r="AO203" s="7">
        <f t="shared" si="232"/>
        <v>4.1712629327321392E-3</v>
      </c>
      <c r="AP203" s="7">
        <f t="shared" si="232"/>
        <v>6.4234314604797449E-3</v>
      </c>
      <c r="AQ203" s="7">
        <f t="shared" si="232"/>
        <v>4.6495371921107731E-3</v>
      </c>
      <c r="AR203" s="1">
        <f t="shared" si="224"/>
        <v>122146.0780685018</v>
      </c>
      <c r="AS203" s="1">
        <f t="shared" si="225"/>
        <v>122448.66569045599</v>
      </c>
      <c r="AT203" s="1">
        <f t="shared" si="226"/>
        <v>26852.458024036307</v>
      </c>
      <c r="AU203" s="1">
        <f t="shared" si="188"/>
        <v>24429.215613700362</v>
      </c>
      <c r="AV203" s="1">
        <f t="shared" si="189"/>
        <v>24489.7331380912</v>
      </c>
      <c r="AW203" s="1">
        <f t="shared" si="190"/>
        <v>5370.4916048072619</v>
      </c>
      <c r="AX203">
        <v>0.05</v>
      </c>
      <c r="AY203">
        <v>0.05</v>
      </c>
      <c r="AZ203">
        <v>0.05</v>
      </c>
      <c r="BA203">
        <f t="shared" si="228"/>
        <v>0.05</v>
      </c>
      <c r="BB203">
        <f t="shared" si="229"/>
        <v>2.5000000000000006E-4</v>
      </c>
      <c r="BC203">
        <f t="shared" si="229"/>
        <v>2.5000000000000006E-4</v>
      </c>
      <c r="BD203">
        <f t="shared" si="229"/>
        <v>2.5000000000000006E-4</v>
      </c>
      <c r="BE203">
        <f t="shared" si="230"/>
        <v>30.536519517125456</v>
      </c>
      <c r="BF203">
        <f t="shared" si="230"/>
        <v>30.612166422614006</v>
      </c>
      <c r="BG203">
        <f t="shared" si="230"/>
        <v>6.7131145060090782</v>
      </c>
      <c r="BH203">
        <f t="shared" si="208"/>
        <v>0</v>
      </c>
      <c r="BI203">
        <f t="shared" si="176"/>
        <v>30.794798868000875</v>
      </c>
      <c r="BJ203">
        <f t="shared" si="176"/>
        <v>56.739269027943038</v>
      </c>
      <c r="BK203" s="7">
        <f t="shared" si="231"/>
        <v>2.1665913149271354E-4</v>
      </c>
      <c r="BL203" s="7"/>
      <c r="BM203" s="7"/>
      <c r="BN203" s="8">
        <f>MAX(BN$3*climate!$I313+BN$4*climate!$I313^2+BN$5*climate!$I313^6,-99)</f>
        <v>-40.21864446828333</v>
      </c>
      <c r="BO203" s="8">
        <f>MAX(BO$3*climate!$I313+BO$4*climate!$I313^2+BO$5*climate!$I313^6,-99)</f>
        <v>-34.038766737444902</v>
      </c>
      <c r="BP203" s="8">
        <f>MAX(BP$3*climate!$I313+BP$4*climate!$I313^2+BP$5*climate!$I313^6,-99)</f>
        <v>-29.035582519407555</v>
      </c>
      <c r="BQ203" s="8"/>
      <c r="BR203" s="8"/>
      <c r="BS203" s="8"/>
      <c r="BT203" s="8"/>
      <c r="BU203" s="8"/>
      <c r="BV203" s="8"/>
      <c r="BW203" s="8">
        <f>MAX(BW$3*climate!$I313+BW$4*climate!$I313^2+BW$5*climate!$I313^6,-99)</f>
        <v>-99</v>
      </c>
      <c r="BX203" s="8">
        <f>MAX(BX$3*climate!$I313+BX$4*climate!$I313^2+BX$5*climate!$I313^6,-99)</f>
        <v>-99</v>
      </c>
      <c r="BY203" s="8">
        <f>MAX(BY$3*climate!$I313+BY$4*climate!$I313^2+BY$5*climate!$I313^6,-99)</f>
        <v>-99</v>
      </c>
    </row>
    <row r="204" spans="1:77">
      <c r="A204">
        <f t="shared" si="191"/>
        <v>2158</v>
      </c>
      <c r="B204" s="4">
        <f t="shared" si="209"/>
        <v>1286.4146509731158</v>
      </c>
      <c r="C204" s="4">
        <f t="shared" si="210"/>
        <v>3571.940478409645</v>
      </c>
      <c r="D204" s="4">
        <f t="shared" si="211"/>
        <v>6806.8210816885867</v>
      </c>
      <c r="E204" s="11">
        <f t="shared" si="192"/>
        <v>4.9234247122468991E-6</v>
      </c>
      <c r="F204" s="11">
        <f t="shared" si="193"/>
        <v>9.8703811521282059E-6</v>
      </c>
      <c r="G204" s="11">
        <f t="shared" si="194"/>
        <v>2.1792116387929863E-5</v>
      </c>
      <c r="H204" s="4">
        <f t="shared" si="212"/>
        <v>121832.74535958971</v>
      </c>
      <c r="I204" s="4">
        <f t="shared" si="213"/>
        <v>122764.10677137117</v>
      </c>
      <c r="J204" s="4">
        <f t="shared" si="214"/>
        <v>26902.045142585284</v>
      </c>
      <c r="K204" s="4">
        <f t="shared" si="182"/>
        <v>94707.212225411626</v>
      </c>
      <c r="L204" s="4">
        <f t="shared" si="183"/>
        <v>34369.023647905276</v>
      </c>
      <c r="M204" s="4">
        <f t="shared" si="184"/>
        <v>3952.2186377068133</v>
      </c>
      <c r="N204" s="11">
        <f t="shared" si="195"/>
        <v>-2.5701401573620108E-3</v>
      </c>
      <c r="O204" s="11">
        <f t="shared" si="196"/>
        <v>2.5662130540808903E-3</v>
      </c>
      <c r="P204" s="11">
        <f t="shared" si="197"/>
        <v>1.8248191201601927E-3</v>
      </c>
      <c r="Q204" s="4">
        <f t="shared" si="198"/>
        <v>2590.8207732480687</v>
      </c>
      <c r="R204" s="4">
        <f t="shared" si="199"/>
        <v>9835.3790006460076</v>
      </c>
      <c r="S204" s="4">
        <f t="shared" si="200"/>
        <v>2606.7774834587217</v>
      </c>
      <c r="T204" s="4">
        <f t="shared" si="215"/>
        <v>21.265389412355876</v>
      </c>
      <c r="U204" s="4">
        <f t="shared" si="216"/>
        <v>80.116080011585581</v>
      </c>
      <c r="V204" s="4">
        <f t="shared" si="217"/>
        <v>96.898859162653622</v>
      </c>
      <c r="W204" s="11">
        <f t="shared" si="201"/>
        <v>-1.219247815263802E-2</v>
      </c>
      <c r="X204" s="11">
        <f t="shared" si="202"/>
        <v>-1.3228699347321071E-2</v>
      </c>
      <c r="Y204" s="11">
        <f t="shared" si="203"/>
        <v>-1.2203590333800474E-2</v>
      </c>
      <c r="Z204" s="4">
        <f t="shared" si="227"/>
        <v>3982.7500592070051</v>
      </c>
      <c r="AA204" s="4">
        <f t="shared" si="218"/>
        <v>39420.58350142483</v>
      </c>
      <c r="AB204" s="4">
        <f t="shared" si="219"/>
        <v>4687.485251068706</v>
      </c>
      <c r="AC204" s="12">
        <f t="shared" si="220"/>
        <v>1.5943325376574253</v>
      </c>
      <c r="AD204" s="12">
        <f t="shared" si="221"/>
        <v>4.173901581567744</v>
      </c>
      <c r="AE204" s="12">
        <f t="shared" si="222"/>
        <v>1.8731865983739513</v>
      </c>
      <c r="AF204" s="11">
        <f t="shared" si="204"/>
        <v>-2.9039671966837322E-3</v>
      </c>
      <c r="AG204" s="11">
        <f t="shared" si="205"/>
        <v>2.0567434751257441E-3</v>
      </c>
      <c r="AH204" s="11">
        <f t="shared" si="206"/>
        <v>8.257041531207765E-4</v>
      </c>
      <c r="AI204" s="1">
        <f t="shared" si="185"/>
        <v>249094.3322613221</v>
      </c>
      <c r="AJ204" s="1">
        <f t="shared" si="186"/>
        <v>238037.02791980791</v>
      </c>
      <c r="AK204" s="1">
        <f t="shared" si="187"/>
        <v>52633.034924727479</v>
      </c>
      <c r="AL204" s="16">
        <f t="shared" si="223"/>
        <v>55.284371520081621</v>
      </c>
      <c r="AM204" s="16">
        <f t="shared" si="223"/>
        <v>22.505828243886562</v>
      </c>
      <c r="AN204" s="16">
        <f t="shared" si="223"/>
        <v>3.7007566513500958</v>
      </c>
      <c r="AO204" s="7">
        <f t="shared" si="232"/>
        <v>4.1295503034048178E-3</v>
      </c>
      <c r="AP204" s="7">
        <f t="shared" si="232"/>
        <v>6.3591971458749471E-3</v>
      </c>
      <c r="AQ204" s="7">
        <f t="shared" si="232"/>
        <v>4.6030418201896649E-3</v>
      </c>
      <c r="AR204" s="1">
        <f t="shared" si="224"/>
        <v>121832.74535958971</v>
      </c>
      <c r="AS204" s="1">
        <f t="shared" si="225"/>
        <v>122764.10677137117</v>
      </c>
      <c r="AT204" s="1">
        <f t="shared" si="226"/>
        <v>26902.045142585284</v>
      </c>
      <c r="AU204" s="1">
        <f t="shared" si="188"/>
        <v>24366.549071917943</v>
      </c>
      <c r="AV204" s="1">
        <f t="shared" si="189"/>
        <v>24552.821354274234</v>
      </c>
      <c r="AW204" s="1">
        <f t="shared" si="190"/>
        <v>5380.4090285170569</v>
      </c>
      <c r="AX204">
        <v>0.05</v>
      </c>
      <c r="AY204">
        <v>0.05</v>
      </c>
      <c r="AZ204">
        <v>0.05</v>
      </c>
      <c r="BA204">
        <f t="shared" si="228"/>
        <v>4.9999999999999996E-2</v>
      </c>
      <c r="BB204">
        <f t="shared" si="229"/>
        <v>2.5000000000000006E-4</v>
      </c>
      <c r="BC204">
        <f t="shared" si="229"/>
        <v>2.5000000000000006E-4</v>
      </c>
      <c r="BD204">
        <f t="shared" si="229"/>
        <v>2.5000000000000006E-4</v>
      </c>
      <c r="BE204">
        <f t="shared" si="230"/>
        <v>30.458186339897434</v>
      </c>
      <c r="BF204">
        <f t="shared" si="230"/>
        <v>30.691026692842801</v>
      </c>
      <c r="BG204">
        <f t="shared" si="230"/>
        <v>6.7255112856463226</v>
      </c>
      <c r="BH204">
        <f t="shared" si="208"/>
        <v>0</v>
      </c>
      <c r="BI204">
        <f t="shared" si="176"/>
        <v>31.142133339283006</v>
      </c>
      <c r="BJ204">
        <f t="shared" si="176"/>
        <v>57.391210215438775</v>
      </c>
      <c r="BK204" s="7">
        <f t="shared" si="231"/>
        <v>1.9044399873169304E-4</v>
      </c>
      <c r="BL204" s="7"/>
      <c r="BM204" s="7"/>
      <c r="BN204" s="8">
        <f>MAX(BN$3*climate!$I314+BN$4*climate!$I314^2+BN$5*climate!$I314^6,-99)</f>
        <v>-40.589941671613857</v>
      </c>
      <c r="BO204" s="8">
        <f>MAX(BO$3*climate!$I314+BO$4*climate!$I314^2+BO$5*climate!$I314^6,-99)</f>
        <v>-34.327172085880655</v>
      </c>
      <c r="BP204" s="8">
        <f>MAX(BP$3*climate!$I314+BP$4*climate!$I314^2+BP$5*climate!$I314^6,-99)</f>
        <v>-29.26152930530252</v>
      </c>
      <c r="BQ204" s="8"/>
      <c r="BR204" s="8"/>
      <c r="BS204" s="8"/>
      <c r="BT204" s="8"/>
      <c r="BU204" s="8"/>
      <c r="BV204" s="8"/>
      <c r="BW204" s="8">
        <f>MAX(BW$3*climate!$I314+BW$4*climate!$I314^2+BW$5*climate!$I314^6,-99)</f>
        <v>-99</v>
      </c>
      <c r="BX204" s="8">
        <f>MAX(BX$3*climate!$I314+BX$4*climate!$I314^2+BX$5*climate!$I314^6,-99)</f>
        <v>-99</v>
      </c>
      <c r="BY204" s="8">
        <f>MAX(BY$3*climate!$I314+BY$4*climate!$I314^2+BY$5*climate!$I314^6,-99)</f>
        <v>-99</v>
      </c>
    </row>
    <row r="205" spans="1:77">
      <c r="A205">
        <f t="shared" si="191"/>
        <v>2159</v>
      </c>
      <c r="B205" s="4">
        <f t="shared" si="209"/>
        <v>1286.4206678605144</v>
      </c>
      <c r="C205" s="4">
        <f t="shared" si="210"/>
        <v>3571.9739720029211</v>
      </c>
      <c r="D205" s="4">
        <f t="shared" si="211"/>
        <v>6806.961999973968</v>
      </c>
      <c r="E205" s="11">
        <f t="shared" si="192"/>
        <v>4.6772534766345542E-6</v>
      </c>
      <c r="F205" s="11">
        <f t="shared" si="193"/>
        <v>9.376862094521795E-6</v>
      </c>
      <c r="G205" s="11">
        <f t="shared" si="194"/>
        <v>2.0702510568533371E-5</v>
      </c>
      <c r="H205" s="4">
        <f t="shared" si="212"/>
        <v>121518.14124760016</v>
      </c>
      <c r="I205" s="4">
        <f t="shared" si="213"/>
        <v>123074.87157055043</v>
      </c>
      <c r="J205" s="4">
        <f t="shared" si="214"/>
        <v>26950.985847246375</v>
      </c>
      <c r="K205" s="4">
        <f t="shared" si="182"/>
        <v>94462.211532795642</v>
      </c>
      <c r="L205" s="4">
        <f t="shared" si="183"/>
        <v>34455.702235013312</v>
      </c>
      <c r="M205" s="4">
        <f t="shared" si="184"/>
        <v>3959.3266199149407</v>
      </c>
      <c r="N205" s="11">
        <f t="shared" si="195"/>
        <v>-2.5869275090988353E-3</v>
      </c>
      <c r="O205" s="11">
        <f t="shared" si="196"/>
        <v>2.5219973658843209E-3</v>
      </c>
      <c r="P205" s="11">
        <f t="shared" si="197"/>
        <v>1.7984789961549286E-3</v>
      </c>
      <c r="Q205" s="4">
        <f t="shared" si="198"/>
        <v>2552.623638481366</v>
      </c>
      <c r="R205" s="4">
        <f t="shared" si="199"/>
        <v>9729.8376280610883</v>
      </c>
      <c r="S205" s="4">
        <f t="shared" si="200"/>
        <v>2579.6498643399887</v>
      </c>
      <c r="T205" s="4">
        <f t="shared" si="215"/>
        <v>21.006111616538387</v>
      </c>
      <c r="U205" s="4">
        <f t="shared" si="216"/>
        <v>79.056248476226401</v>
      </c>
      <c r="V205" s="4">
        <f t="shared" si="217"/>
        <v>95.716345181619971</v>
      </c>
      <c r="W205" s="11">
        <f t="shared" si="201"/>
        <v>-1.219247815263802E-2</v>
      </c>
      <c r="X205" s="11">
        <f t="shared" si="202"/>
        <v>-1.3228699347321071E-2</v>
      </c>
      <c r="Y205" s="11">
        <f t="shared" si="203"/>
        <v>-1.2203590333800474E-2</v>
      </c>
      <c r="Z205" s="4">
        <f t="shared" si="227"/>
        <v>3912.7029121978694</v>
      </c>
      <c r="AA205" s="4">
        <f t="shared" si="218"/>
        <v>39079.520341651427</v>
      </c>
      <c r="AB205" s="4">
        <f t="shared" si="219"/>
        <v>4642.6619171397706</v>
      </c>
      <c r="AC205" s="12">
        <f t="shared" si="220"/>
        <v>1.5897026482674625</v>
      </c>
      <c r="AD205" s="12">
        <f t="shared" si="221"/>
        <v>4.1824862264114504</v>
      </c>
      <c r="AE205" s="12">
        <f t="shared" si="222"/>
        <v>1.8747332963277989</v>
      </c>
      <c r="AF205" s="11">
        <f t="shared" si="204"/>
        <v>-2.9039671966837322E-3</v>
      </c>
      <c r="AG205" s="11">
        <f t="shared" si="205"/>
        <v>2.0567434751257441E-3</v>
      </c>
      <c r="AH205" s="11">
        <f t="shared" si="206"/>
        <v>8.257041531207765E-4</v>
      </c>
      <c r="AI205" s="1">
        <f t="shared" si="185"/>
        <v>248551.44810710783</v>
      </c>
      <c r="AJ205" s="1">
        <f t="shared" si="186"/>
        <v>238786.14648210135</v>
      </c>
      <c r="AK205" s="1">
        <f t="shared" si="187"/>
        <v>52750.140460771785</v>
      </c>
      <c r="AL205" s="16">
        <f t="shared" si="223"/>
        <v>55.510388117334067</v>
      </c>
      <c r="AM205" s="16">
        <f t="shared" si="223"/>
        <v>22.6475160526333</v>
      </c>
      <c r="AN205" s="16">
        <f t="shared" si="223"/>
        <v>3.71762104160628</v>
      </c>
      <c r="AO205" s="7">
        <f t="shared" si="232"/>
        <v>4.08825480037077E-3</v>
      </c>
      <c r="AP205" s="7">
        <f t="shared" si="232"/>
        <v>6.2956051744161978E-3</v>
      </c>
      <c r="AQ205" s="7">
        <f t="shared" si="232"/>
        <v>4.5570114019877683E-3</v>
      </c>
      <c r="AR205" s="1">
        <f t="shared" si="224"/>
        <v>121518.14124760016</v>
      </c>
      <c r="AS205" s="1">
        <f t="shared" si="225"/>
        <v>123074.87157055043</v>
      </c>
      <c r="AT205" s="1">
        <f t="shared" si="226"/>
        <v>26950.985847246375</v>
      </c>
      <c r="AU205" s="1">
        <f t="shared" si="188"/>
        <v>24303.628249520032</v>
      </c>
      <c r="AV205" s="1">
        <f t="shared" si="189"/>
        <v>24614.974314110088</v>
      </c>
      <c r="AW205" s="1">
        <f t="shared" si="190"/>
        <v>5390.197169449275</v>
      </c>
      <c r="AX205">
        <v>0.05</v>
      </c>
      <c r="AY205">
        <v>0.05</v>
      </c>
      <c r="AZ205">
        <v>0.05</v>
      </c>
      <c r="BA205">
        <f t="shared" si="228"/>
        <v>4.9999999999999996E-2</v>
      </c>
      <c r="BB205">
        <f t="shared" si="229"/>
        <v>2.5000000000000006E-4</v>
      </c>
      <c r="BC205">
        <f t="shared" si="229"/>
        <v>2.5000000000000006E-4</v>
      </c>
      <c r="BD205">
        <f t="shared" si="229"/>
        <v>2.5000000000000006E-4</v>
      </c>
      <c r="BE205">
        <f t="shared" si="230"/>
        <v>30.379535311900046</v>
      </c>
      <c r="BF205">
        <f t="shared" si="230"/>
        <v>30.768717892637614</v>
      </c>
      <c r="BG205">
        <f t="shared" si="230"/>
        <v>6.7377464618115956</v>
      </c>
      <c r="BH205">
        <f t="shared" si="208"/>
        <v>0</v>
      </c>
      <c r="BI205">
        <f t="shared" ref="BI205:BJ268" si="233">2*BC$5*AY205*AS205/AA205*1000</f>
        <v>31.493444774800825</v>
      </c>
      <c r="BJ205">
        <f t="shared" si="233"/>
        <v>58.050718161813123</v>
      </c>
      <c r="BK205" s="7">
        <f t="shared" si="231"/>
        <v>1.6611998171534026E-4</v>
      </c>
      <c r="BL205" s="7"/>
      <c r="BM205" s="7"/>
      <c r="BN205" s="8">
        <f>MAX(BN$3*climate!$I315+BN$4*climate!$I315^2+BN$5*climate!$I315^6,-99)</f>
        <v>-40.956928644899506</v>
      </c>
      <c r="BO205" s="8">
        <f>MAX(BO$3*climate!$I315+BO$4*climate!$I315^2+BO$5*climate!$I315^6,-99)</f>
        <v>-34.612171477437421</v>
      </c>
      <c r="BP205" s="8">
        <f>MAX(BP$3*climate!$I315+BP$4*climate!$I315^2+BP$5*climate!$I315^6,-99)</f>
        <v>-29.484758681141297</v>
      </c>
      <c r="BQ205" s="8"/>
      <c r="BR205" s="8"/>
      <c r="BS205" s="8"/>
      <c r="BT205" s="8"/>
      <c r="BU205" s="8"/>
      <c r="BV205" s="8"/>
      <c r="BW205" s="8">
        <f>MAX(BW$3*climate!$I315+BW$4*climate!$I315^2+BW$5*climate!$I315^6,-99)</f>
        <v>-99</v>
      </c>
      <c r="BX205" s="8">
        <f>MAX(BX$3*climate!$I315+BX$4*climate!$I315^2+BX$5*climate!$I315^6,-99)</f>
        <v>-99</v>
      </c>
      <c r="BY205" s="8">
        <f>MAX(BY$3*climate!$I315+BY$4*climate!$I315^2+BY$5*climate!$I315^6,-99)</f>
        <v>-99</v>
      </c>
    </row>
    <row r="206" spans="1:77">
      <c r="A206">
        <f t="shared" si="191"/>
        <v>2160</v>
      </c>
      <c r="B206" s="4">
        <f t="shared" si="209"/>
        <v>1286.4263839302787</v>
      </c>
      <c r="C206" s="4">
        <f t="shared" si="210"/>
        <v>3572.0057912148945</v>
      </c>
      <c r="D206" s="4">
        <f t="shared" si="211"/>
        <v>6807.0958751165745</v>
      </c>
      <c r="E206" s="11">
        <f t="shared" si="192"/>
        <v>4.4433908028028263E-6</v>
      </c>
      <c r="F206" s="11">
        <f t="shared" si="193"/>
        <v>8.9080189897957047E-6</v>
      </c>
      <c r="G206" s="11">
        <f t="shared" si="194"/>
        <v>1.9667385040106701E-5</v>
      </c>
      <c r="H206" s="4">
        <f t="shared" si="212"/>
        <v>121202.54632561674</v>
      </c>
      <c r="I206" s="4">
        <f t="shared" si="213"/>
        <v>123381.14817393481</v>
      </c>
      <c r="J206" s="4">
        <f t="shared" si="214"/>
        <v>26999.310633719822</v>
      </c>
      <c r="K206" s="4">
        <f t="shared" si="182"/>
        <v>94216.464960334357</v>
      </c>
      <c r="L206" s="4">
        <f t="shared" si="183"/>
        <v>34541.138896634031</v>
      </c>
      <c r="M206" s="4">
        <f t="shared" si="184"/>
        <v>3966.3479300205163</v>
      </c>
      <c r="N206" s="11">
        <f t="shared" si="195"/>
        <v>-2.6015331260370589E-3</v>
      </c>
      <c r="O206" s="11">
        <f t="shared" si="196"/>
        <v>2.4796087752900764E-3</v>
      </c>
      <c r="P206" s="11">
        <f t="shared" si="197"/>
        <v>1.7733596592559575E-3</v>
      </c>
      <c r="Q206" s="4">
        <f t="shared" si="198"/>
        <v>2514.9522374652897</v>
      </c>
      <c r="R206" s="4">
        <f t="shared" si="199"/>
        <v>9625.0173030950282</v>
      </c>
      <c r="S206" s="4">
        <f t="shared" si="200"/>
        <v>2552.7378987691682</v>
      </c>
      <c r="T206" s="4">
        <f t="shared" si="215"/>
        <v>20.749995059581867</v>
      </c>
      <c r="U206" s="4">
        <f t="shared" si="216"/>
        <v>78.010437133607297</v>
      </c>
      <c r="V206" s="4">
        <f t="shared" si="217"/>
        <v>94.54826211677485</v>
      </c>
      <c r="W206" s="11">
        <f t="shared" si="201"/>
        <v>-1.219247815263802E-2</v>
      </c>
      <c r="X206" s="11">
        <f t="shared" si="202"/>
        <v>-1.3228699347321071E-2</v>
      </c>
      <c r="Y206" s="11">
        <f t="shared" si="203"/>
        <v>-1.2203590333800474E-2</v>
      </c>
      <c r="Z206" s="4">
        <f t="shared" si="227"/>
        <v>3843.8220875097431</v>
      </c>
      <c r="AA206" s="4">
        <f t="shared" si="218"/>
        <v>38739.680316081976</v>
      </c>
      <c r="AB206" s="4">
        <f t="shared" si="219"/>
        <v>4598.1412908607335</v>
      </c>
      <c r="AC206" s="12">
        <f t="shared" si="220"/>
        <v>1.5850862039244127</v>
      </c>
      <c r="AD206" s="12">
        <f t="shared" si="221"/>
        <v>4.191088527667425</v>
      </c>
      <c r="AE206" s="12">
        <f t="shared" si="222"/>
        <v>1.8762812713965706</v>
      </c>
      <c r="AF206" s="11">
        <f t="shared" si="204"/>
        <v>-2.9039671966837322E-3</v>
      </c>
      <c r="AG206" s="11">
        <f t="shared" si="205"/>
        <v>2.0567434751257441E-3</v>
      </c>
      <c r="AH206" s="11">
        <f t="shared" si="206"/>
        <v>8.257041531207765E-4</v>
      </c>
      <c r="AI206" s="1">
        <f t="shared" si="185"/>
        <v>247999.93154591709</v>
      </c>
      <c r="AJ206" s="1">
        <f t="shared" si="186"/>
        <v>239522.50614800132</v>
      </c>
      <c r="AK206" s="1">
        <f t="shared" si="187"/>
        <v>52865.32358414388</v>
      </c>
      <c r="AL206" s="16">
        <f t="shared" si="223"/>
        <v>55.735059321918293</v>
      </c>
      <c r="AM206" s="16">
        <f t="shared" si="223"/>
        <v>22.788670073689445</v>
      </c>
      <c r="AN206" s="16">
        <f t="shared" si="223"/>
        <v>3.7343928706664009</v>
      </c>
      <c r="AO206" s="7">
        <f t="shared" si="232"/>
        <v>4.0473722523670626E-3</v>
      </c>
      <c r="AP206" s="7">
        <f t="shared" si="232"/>
        <v>6.2326491226720356E-3</v>
      </c>
      <c r="AQ206" s="7">
        <f t="shared" si="232"/>
        <v>4.5114412879678906E-3</v>
      </c>
      <c r="AR206" s="1">
        <f t="shared" si="224"/>
        <v>121202.54632561674</v>
      </c>
      <c r="AS206" s="1">
        <f t="shared" si="225"/>
        <v>123381.14817393481</v>
      </c>
      <c r="AT206" s="1">
        <f t="shared" si="226"/>
        <v>26999.310633719822</v>
      </c>
      <c r="AU206" s="1">
        <f t="shared" si="188"/>
        <v>24240.50926512335</v>
      </c>
      <c r="AV206" s="1">
        <f t="shared" si="189"/>
        <v>24676.229634786963</v>
      </c>
      <c r="AW206" s="1">
        <f t="shared" si="190"/>
        <v>5399.8621267439648</v>
      </c>
      <c r="AX206">
        <v>0.05</v>
      </c>
      <c r="AY206">
        <v>0.05</v>
      </c>
      <c r="AZ206">
        <v>0.05</v>
      </c>
      <c r="BA206">
        <f t="shared" si="228"/>
        <v>0.05</v>
      </c>
      <c r="BB206">
        <f t="shared" si="229"/>
        <v>2.5000000000000006E-4</v>
      </c>
      <c r="BC206">
        <f t="shared" si="229"/>
        <v>2.5000000000000006E-4</v>
      </c>
      <c r="BD206">
        <f t="shared" si="229"/>
        <v>2.5000000000000006E-4</v>
      </c>
      <c r="BE206">
        <f t="shared" si="230"/>
        <v>30.300636581404191</v>
      </c>
      <c r="BF206">
        <f t="shared" si="230"/>
        <v>30.845287043483708</v>
      </c>
      <c r="BG206">
        <f t="shared" si="230"/>
        <v>6.7498276584299575</v>
      </c>
      <c r="BH206">
        <f t="shared" si="208"/>
        <v>0</v>
      </c>
      <c r="BI206">
        <f t="shared" si="233"/>
        <v>31.848778091933738</v>
      </c>
      <c r="BJ206">
        <f t="shared" si="233"/>
        <v>58.717879520978762</v>
      </c>
      <c r="BK206" s="7">
        <f t="shared" si="231"/>
        <v>1.4364695248714199E-4</v>
      </c>
      <c r="BL206" s="7"/>
      <c r="BM206" s="7"/>
      <c r="BN206" s="8">
        <f>MAX(BN$3*climate!$I316+BN$4*climate!$I316^2+BN$5*climate!$I316^6,-99)</f>
        <v>-41.319582966157796</v>
      </c>
      <c r="BO206" s="8">
        <f>MAX(BO$3*climate!$I316+BO$4*climate!$I316^2+BO$5*climate!$I316^6,-99)</f>
        <v>-34.893750231675973</v>
      </c>
      <c r="BP206" s="8">
        <f>MAX(BP$3*climate!$I316+BP$4*climate!$I316^2+BP$5*climate!$I316^6,-99)</f>
        <v>-29.705261460825994</v>
      </c>
      <c r="BQ206" s="8"/>
      <c r="BR206" s="8"/>
      <c r="BS206" s="8"/>
      <c r="BT206" s="8"/>
      <c r="BU206" s="8"/>
      <c r="BV206" s="8"/>
      <c r="BW206" s="8">
        <f>MAX(BW$3*climate!$I316+BW$4*climate!$I316^2+BW$5*climate!$I316^6,-99)</f>
        <v>-99</v>
      </c>
      <c r="BX206" s="8">
        <f>MAX(BX$3*climate!$I316+BX$4*climate!$I316^2+BX$5*climate!$I316^6,-99)</f>
        <v>-99</v>
      </c>
      <c r="BY206" s="8">
        <f>MAX(BY$3*climate!$I316+BY$4*climate!$I316^2+BY$5*climate!$I316^6,-99)</f>
        <v>-99</v>
      </c>
    </row>
    <row r="207" spans="1:77">
      <c r="A207">
        <f t="shared" si="191"/>
        <v>2161</v>
      </c>
      <c r="B207" s="4">
        <f t="shared" si="209"/>
        <v>1286.4318142206835</v>
      </c>
      <c r="C207" s="4">
        <f t="shared" si="210"/>
        <v>3572.0360197355435</v>
      </c>
      <c r="D207" s="4">
        <f t="shared" si="211"/>
        <v>6807.223059003376</v>
      </c>
      <c r="E207" s="11">
        <f t="shared" si="192"/>
        <v>4.2212212626626845E-6</v>
      </c>
      <c r="F207" s="11">
        <f t="shared" si="193"/>
        <v>8.462618040305919E-6</v>
      </c>
      <c r="G207" s="11">
        <f t="shared" si="194"/>
        <v>1.8684015788101366E-5</v>
      </c>
      <c r="H207" s="4">
        <f t="shared" si="212"/>
        <v>120886.23384469679</v>
      </c>
      <c r="I207" s="4">
        <f t="shared" si="213"/>
        <v>123683.12246173571</v>
      </c>
      <c r="J207" s="4">
        <f t="shared" si="214"/>
        <v>27047.049358951983</v>
      </c>
      <c r="K207" s="4">
        <f t="shared" si="182"/>
        <v>93970.183657133297</v>
      </c>
      <c r="L207" s="4">
        <f t="shared" si="183"/>
        <v>34625.385012464852</v>
      </c>
      <c r="M207" s="4">
        <f t="shared" si="184"/>
        <v>3973.286775608005</v>
      </c>
      <c r="N207" s="11">
        <f t="shared" si="195"/>
        <v>-2.6139943087946094E-3</v>
      </c>
      <c r="O207" s="11">
        <f t="shared" si="196"/>
        <v>2.4390080501668354E-3</v>
      </c>
      <c r="P207" s="11">
        <f t="shared" si="197"/>
        <v>1.7494293768254288E-3</v>
      </c>
      <c r="Q207" s="4">
        <f t="shared" si="198"/>
        <v>2477.8052799546599</v>
      </c>
      <c r="R207" s="4">
        <f t="shared" si="199"/>
        <v>9520.9363587695916</v>
      </c>
      <c r="S207" s="4">
        <f t="shared" si="200"/>
        <v>2526.0438624392368</v>
      </c>
      <c r="T207" s="4">
        <f t="shared" si="215"/>
        <v>20.497001198150567</v>
      </c>
      <c r="U207" s="4">
        <f t="shared" si="216"/>
        <v>76.978460514813719</v>
      </c>
      <c r="V207" s="4">
        <f t="shared" si="217"/>
        <v>93.394433859128938</v>
      </c>
      <c r="W207" s="11">
        <f t="shared" si="201"/>
        <v>-1.219247815263802E-2</v>
      </c>
      <c r="X207" s="11">
        <f t="shared" si="202"/>
        <v>-1.3228699347321071E-2</v>
      </c>
      <c r="Y207" s="11">
        <f t="shared" si="203"/>
        <v>-1.2203590333800474E-2</v>
      </c>
      <c r="Z207" s="4">
        <f t="shared" si="227"/>
        <v>3776.0976898843369</v>
      </c>
      <c r="AA207" s="4">
        <f t="shared" si="218"/>
        <v>38401.153829398507</v>
      </c>
      <c r="AB207" s="4">
        <f t="shared" si="219"/>
        <v>4553.9286903157663</v>
      </c>
      <c r="AC207" s="12">
        <f t="shared" si="220"/>
        <v>1.5804831655843004</v>
      </c>
      <c r="AD207" s="12">
        <f t="shared" si="221"/>
        <v>4.1997085216503791</v>
      </c>
      <c r="AE207" s="12">
        <f t="shared" si="222"/>
        <v>1.8778305246347855</v>
      </c>
      <c r="AF207" s="11">
        <f t="shared" si="204"/>
        <v>-2.9039671966837322E-3</v>
      </c>
      <c r="AG207" s="11">
        <f t="shared" si="205"/>
        <v>2.0567434751257441E-3</v>
      </c>
      <c r="AH207" s="11">
        <f t="shared" si="206"/>
        <v>8.257041531207765E-4</v>
      </c>
      <c r="AI207" s="1">
        <f t="shared" si="185"/>
        <v>247440.44765644873</v>
      </c>
      <c r="AJ207" s="1">
        <f t="shared" si="186"/>
        <v>240246.48516798814</v>
      </c>
      <c r="AK207" s="1">
        <f t="shared" si="187"/>
        <v>52978.653352473462</v>
      </c>
      <c r="AL207" s="16">
        <f t="shared" si="223"/>
        <v>55.958384049176018</v>
      </c>
      <c r="AM207" s="16">
        <f t="shared" si="223"/>
        <v>22.929283520385674</v>
      </c>
      <c r="AN207" s="16">
        <f t="shared" si="223"/>
        <v>3.7510718899067959</v>
      </c>
      <c r="AO207" s="7">
        <f t="shared" si="232"/>
        <v>4.0068985298433923E-3</v>
      </c>
      <c r="AP207" s="7">
        <f t="shared" si="232"/>
        <v>6.1703226314453151E-3</v>
      </c>
      <c r="AQ207" s="7">
        <f t="shared" si="232"/>
        <v>4.4663268750882116E-3</v>
      </c>
      <c r="AR207" s="1">
        <f t="shared" si="224"/>
        <v>120886.23384469679</v>
      </c>
      <c r="AS207" s="1">
        <f t="shared" si="225"/>
        <v>123683.12246173571</v>
      </c>
      <c r="AT207" s="1">
        <f t="shared" si="226"/>
        <v>27047.049358951983</v>
      </c>
      <c r="AU207" s="1">
        <f t="shared" si="188"/>
        <v>24177.24676893936</v>
      </c>
      <c r="AV207" s="1">
        <f t="shared" si="189"/>
        <v>24736.624492347142</v>
      </c>
      <c r="AW207" s="1">
        <f t="shared" si="190"/>
        <v>5409.4098717903971</v>
      </c>
      <c r="AX207">
        <v>0.05</v>
      </c>
      <c r="AY207">
        <v>0.05</v>
      </c>
      <c r="AZ207">
        <v>0.05</v>
      </c>
      <c r="BA207">
        <f t="shared" si="228"/>
        <v>5.000000000000001E-2</v>
      </c>
      <c r="BB207">
        <f t="shared" si="229"/>
        <v>2.5000000000000006E-4</v>
      </c>
      <c r="BC207">
        <f t="shared" si="229"/>
        <v>2.5000000000000006E-4</v>
      </c>
      <c r="BD207">
        <f t="shared" si="229"/>
        <v>2.5000000000000006E-4</v>
      </c>
      <c r="BE207">
        <f t="shared" si="230"/>
        <v>30.221558461174205</v>
      </c>
      <c r="BF207">
        <f t="shared" si="230"/>
        <v>30.920780615433934</v>
      </c>
      <c r="BG207">
        <f t="shared" si="230"/>
        <v>6.7617623397379969</v>
      </c>
      <c r="BH207">
        <f t="shared" si="208"/>
        <v>0</v>
      </c>
      <c r="BI207">
        <f t="shared" si="233"/>
        <v>32.208178694632991</v>
      </c>
      <c r="BJ207">
        <f t="shared" si="233"/>
        <v>59.392781921397557</v>
      </c>
      <c r="BK207" s="7">
        <f t="shared" si="231"/>
        <v>1.2298461789495008E-4</v>
      </c>
      <c r="BL207" s="7"/>
      <c r="BM207" s="7"/>
      <c r="BN207" s="8">
        <f>MAX(BN$3*climate!$I317+BN$4*climate!$I317^2+BN$5*climate!$I317^6,-99)</f>
        <v>-41.677884906681442</v>
      </c>
      <c r="BO207" s="8">
        <f>MAX(BO$3*climate!$I317+BO$4*climate!$I317^2+BO$5*climate!$I317^6,-99)</f>
        <v>-35.171895685581049</v>
      </c>
      <c r="BP207" s="8">
        <f>MAX(BP$3*climate!$I317+BP$4*climate!$I317^2+BP$5*climate!$I317^6,-99)</f>
        <v>-29.923029975670058</v>
      </c>
      <c r="BQ207" s="8"/>
      <c r="BR207" s="8"/>
      <c r="BS207" s="8"/>
      <c r="BT207" s="8"/>
      <c r="BU207" s="8"/>
      <c r="BV207" s="8"/>
      <c r="BW207" s="8">
        <f>MAX(BW$3*climate!$I317+BW$4*climate!$I317^2+BW$5*climate!$I317^6,-99)</f>
        <v>-99</v>
      </c>
      <c r="BX207" s="8">
        <f>MAX(BX$3*climate!$I317+BX$4*climate!$I317^2+BX$5*climate!$I317^6,-99)</f>
        <v>-99</v>
      </c>
      <c r="BY207" s="8">
        <f>MAX(BY$3*climate!$I317+BY$4*climate!$I317^2+BY$5*climate!$I317^6,-99)</f>
        <v>-99</v>
      </c>
    </row>
    <row r="208" spans="1:77">
      <c r="A208">
        <f t="shared" si="191"/>
        <v>2162</v>
      </c>
      <c r="B208" s="4">
        <f t="shared" si="209"/>
        <v>1286.4369730183441</v>
      </c>
      <c r="C208" s="4">
        <f t="shared" si="210"/>
        <v>3572.0647370731813</v>
      </c>
      <c r="D208" s="4">
        <f t="shared" si="211"/>
        <v>6807.343885953328</v>
      </c>
      <c r="E208" s="11">
        <f t="shared" si="192"/>
        <v>4.0101601995295501E-6</v>
      </c>
      <c r="F208" s="11">
        <f t="shared" si="193"/>
        <v>8.0394871382906234E-6</v>
      </c>
      <c r="G208" s="11">
        <f t="shared" si="194"/>
        <v>1.7749814998696296E-5</v>
      </c>
      <c r="H208" s="4">
        <f t="shared" si="212"/>
        <v>120569.46969593699</v>
      </c>
      <c r="I208" s="4">
        <f t="shared" si="213"/>
        <v>123980.97797895357</v>
      </c>
      <c r="J208" s="4">
        <f t="shared" si="214"/>
        <v>27094.231234699095</v>
      </c>
      <c r="K208" s="4">
        <f t="shared" si="182"/>
        <v>93723.573112988975</v>
      </c>
      <c r="L208" s="4">
        <f t="shared" si="183"/>
        <v>34708.491336172992</v>
      </c>
      <c r="M208" s="4">
        <f t="shared" si="184"/>
        <v>3980.1472775023044</v>
      </c>
      <c r="N208" s="11">
        <f t="shared" si="195"/>
        <v>-2.6243488577624152E-3</v>
      </c>
      <c r="O208" s="11">
        <f t="shared" si="196"/>
        <v>2.400155945651461E-3</v>
      </c>
      <c r="P208" s="11">
        <f t="shared" si="197"/>
        <v>1.7266566149758411E-3</v>
      </c>
      <c r="Q208" s="4">
        <f t="shared" si="198"/>
        <v>2441.1811403631154</v>
      </c>
      <c r="R208" s="4">
        <f t="shared" si="199"/>
        <v>9417.6118996528512</v>
      </c>
      <c r="S208" s="4">
        <f t="shared" si="200"/>
        <v>2499.5698071299357</v>
      </c>
      <c r="T208" s="4">
        <f t="shared" si="215"/>
        <v>20.24709195884752</v>
      </c>
      <c r="U208" s="4">
        <f t="shared" si="216"/>
        <v>75.960135604443622</v>
      </c>
      <c r="V208" s="4">
        <f t="shared" si="217"/>
        <v>92.254686448854898</v>
      </c>
      <c r="W208" s="11">
        <f t="shared" si="201"/>
        <v>-1.219247815263802E-2</v>
      </c>
      <c r="X208" s="11">
        <f t="shared" si="202"/>
        <v>-1.3228699347321071E-2</v>
      </c>
      <c r="Y208" s="11">
        <f t="shared" si="203"/>
        <v>-1.2203590333800474E-2</v>
      </c>
      <c r="Z208" s="4">
        <f t="shared" si="227"/>
        <v>3709.5193598205183</v>
      </c>
      <c r="AA208" s="4">
        <f t="shared" si="218"/>
        <v>38064.02693333257</v>
      </c>
      <c r="AB208" s="4">
        <f t="shared" si="219"/>
        <v>4510.0290352432194</v>
      </c>
      <c r="AC208" s="12">
        <f t="shared" si="220"/>
        <v>1.5758934943165326</v>
      </c>
      <c r="AD208" s="12">
        <f t="shared" si="221"/>
        <v>4.2083462447497135</v>
      </c>
      <c r="AE208" s="12">
        <f t="shared" si="222"/>
        <v>1.8793810570978333</v>
      </c>
      <c r="AF208" s="11">
        <f t="shared" si="204"/>
        <v>-2.9039671966837322E-3</v>
      </c>
      <c r="AG208" s="11">
        <f t="shared" si="205"/>
        <v>2.0567434751257441E-3</v>
      </c>
      <c r="AH208" s="11">
        <f t="shared" si="206"/>
        <v>8.257041531207765E-4</v>
      </c>
      <c r="AI208" s="1">
        <f t="shared" si="185"/>
        <v>246873.64965974321</v>
      </c>
      <c r="AJ208" s="1">
        <f t="shared" si="186"/>
        <v>240958.46114353649</v>
      </c>
      <c r="AK208" s="1">
        <f t="shared" si="187"/>
        <v>53090.197889016512</v>
      </c>
      <c r="AL208" s="16">
        <f t="shared" si="223"/>
        <v>56.180361420287284</v>
      </c>
      <c r="AM208" s="16">
        <f t="shared" si="223"/>
        <v>23.06934978664405</v>
      </c>
      <c r="AN208" s="16">
        <f t="shared" si="223"/>
        <v>3.7676578679671513</v>
      </c>
      <c r="AO208" s="7">
        <f t="shared" si="232"/>
        <v>3.9668295445449584E-3</v>
      </c>
      <c r="AP208" s="7">
        <f t="shared" si="232"/>
        <v>6.108619405130862E-3</v>
      </c>
      <c r="AQ208" s="7">
        <f t="shared" si="232"/>
        <v>4.4216636063373295E-3</v>
      </c>
      <c r="AR208" s="1">
        <f t="shared" si="224"/>
        <v>120569.46969593699</v>
      </c>
      <c r="AS208" s="1">
        <f t="shared" si="225"/>
        <v>123980.97797895357</v>
      </c>
      <c r="AT208" s="1">
        <f t="shared" si="226"/>
        <v>27094.231234699095</v>
      </c>
      <c r="AU208" s="1">
        <f t="shared" si="188"/>
        <v>24113.893939187401</v>
      </c>
      <c r="AV208" s="1">
        <f t="shared" si="189"/>
        <v>24796.195595790716</v>
      </c>
      <c r="AW208" s="1">
        <f t="shared" si="190"/>
        <v>5418.8462469398191</v>
      </c>
      <c r="AX208">
        <v>0.05</v>
      </c>
      <c r="AY208">
        <v>0.05</v>
      </c>
      <c r="AZ208">
        <v>0.05</v>
      </c>
      <c r="BA208">
        <f t="shared" si="228"/>
        <v>0.05</v>
      </c>
      <c r="BB208">
        <f t="shared" si="229"/>
        <v>2.5000000000000006E-4</v>
      </c>
      <c r="BC208">
        <f t="shared" si="229"/>
        <v>2.5000000000000006E-4</v>
      </c>
      <c r="BD208">
        <f t="shared" si="229"/>
        <v>2.5000000000000006E-4</v>
      </c>
      <c r="BE208">
        <f t="shared" si="230"/>
        <v>30.142367423984254</v>
      </c>
      <c r="BF208">
        <f t="shared" si="230"/>
        <v>30.995244494738401</v>
      </c>
      <c r="BG208">
        <f t="shared" si="230"/>
        <v>6.7735578086747754</v>
      </c>
      <c r="BH208">
        <f t="shared" si="208"/>
        <v>0</v>
      </c>
      <c r="BI208">
        <f t="shared" si="233"/>
        <v>32.57169247912227</v>
      </c>
      <c r="BJ208">
        <f t="shared" si="233"/>
        <v>60.075513977789612</v>
      </c>
      <c r="BK208" s="7">
        <f t="shared" si="231"/>
        <v>1.0409254969667714E-4</v>
      </c>
      <c r="BL208" s="7"/>
      <c r="BM208" s="7"/>
      <c r="BN208" s="8">
        <f>MAX(BN$3*climate!$I318+BN$4*climate!$I318^2+BN$5*climate!$I318^6,-99)</f>
        <v>-42.031817361039842</v>
      </c>
      <c r="BO208" s="8">
        <f>MAX(BO$3*climate!$I318+BO$4*climate!$I318^2+BO$5*climate!$I318^6,-99)</f>
        <v>-35.446597139905151</v>
      </c>
      <c r="BP208" s="8">
        <f>MAX(BP$3*climate!$I318+BP$4*climate!$I318^2+BP$5*climate!$I318^6,-99)</f>
        <v>-30.138058032967372</v>
      </c>
      <c r="BQ208" s="8"/>
      <c r="BR208" s="8"/>
      <c r="BS208" s="8"/>
      <c r="BT208" s="8"/>
      <c r="BU208" s="8"/>
      <c r="BV208" s="8"/>
      <c r="BW208" s="8">
        <f>MAX(BW$3*climate!$I318+BW$4*climate!$I318^2+BW$5*climate!$I318^6,-99)</f>
        <v>-99</v>
      </c>
      <c r="BX208" s="8">
        <f>MAX(BX$3*climate!$I318+BX$4*climate!$I318^2+BX$5*climate!$I318^6,-99)</f>
        <v>-99</v>
      </c>
      <c r="BY208" s="8">
        <f>MAX(BY$3*climate!$I318+BY$4*climate!$I318^2+BY$5*climate!$I318^6,-99)</f>
        <v>-99</v>
      </c>
    </row>
    <row r="209" spans="1:77">
      <c r="A209">
        <f t="shared" si="191"/>
        <v>2163</v>
      </c>
      <c r="B209" s="4">
        <f t="shared" si="209"/>
        <v>1286.441873895775</v>
      </c>
      <c r="C209" s="4">
        <f t="shared" si="210"/>
        <v>3572.0920187632664</v>
      </c>
      <c r="D209" s="4">
        <f t="shared" si="211"/>
        <v>6807.4586735932053</v>
      </c>
      <c r="E209" s="11">
        <f t="shared" si="192"/>
        <v>3.8096521895530725E-6</v>
      </c>
      <c r="F209" s="11">
        <f t="shared" si="193"/>
        <v>7.6375127813760918E-6</v>
      </c>
      <c r="G209" s="11">
        <f t="shared" si="194"/>
        <v>1.6862324248761479E-5</v>
      </c>
      <c r="H209" s="4">
        <f t="shared" si="212"/>
        <v>120252.51240332387</v>
      </c>
      <c r="I209" s="4">
        <f t="shared" si="213"/>
        <v>124274.89581434612</v>
      </c>
      <c r="J209" s="4">
        <f t="shared" si="214"/>
        <v>27140.884822162519</v>
      </c>
      <c r="K209" s="4">
        <f t="shared" si="182"/>
        <v>93476.833149996251</v>
      </c>
      <c r="L209" s="4">
        <f t="shared" si="183"/>
        <v>34790.507960478775</v>
      </c>
      <c r="M209" s="4">
        <f t="shared" si="184"/>
        <v>3986.9334686444231</v>
      </c>
      <c r="N209" s="11">
        <f t="shared" si="195"/>
        <v>-2.6326350436433055E-3</v>
      </c>
      <c r="O209" s="11">
        <f t="shared" si="196"/>
        <v>2.3630132324508057E-3</v>
      </c>
      <c r="P209" s="11">
        <f t="shared" si="197"/>
        <v>1.7050100584159456E-3</v>
      </c>
      <c r="Q209" s="4">
        <f t="shared" si="198"/>
        <v>2405.0778739749576</v>
      </c>
      <c r="R209" s="4">
        <f t="shared" si="199"/>
        <v>9315.0598374428828</v>
      </c>
      <c r="S209" s="4">
        <f t="shared" si="200"/>
        <v>2473.3175688758834</v>
      </c>
      <c r="T209" s="4">
        <f t="shared" si="215"/>
        <v>20.000229732484819</v>
      </c>
      <c r="U209" s="4">
        <f t="shared" si="216"/>
        <v>74.955281808150701</v>
      </c>
      <c r="V209" s="4">
        <f t="shared" si="217"/>
        <v>91.128848049059854</v>
      </c>
      <c r="W209" s="11">
        <f t="shared" si="201"/>
        <v>-1.219247815263802E-2</v>
      </c>
      <c r="X209" s="11">
        <f t="shared" si="202"/>
        <v>-1.3228699347321071E-2</v>
      </c>
      <c r="Y209" s="11">
        <f t="shared" si="203"/>
        <v>-1.2203590333800474E-2</v>
      </c>
      <c r="Z209" s="4">
        <f t="shared" si="227"/>
        <v>3644.0763055268021</v>
      </c>
      <c r="AA209" s="4">
        <f t="shared" si="218"/>
        <v>37728.381420323778</v>
      </c>
      <c r="AB209" s="4">
        <f t="shared" si="219"/>
        <v>4466.4468601604995</v>
      </c>
      <c r="AC209" s="12">
        <f t="shared" si="220"/>
        <v>1.57131715130357</v>
      </c>
      <c r="AD209" s="12">
        <f t="shared" si="221"/>
        <v>4.2170017334296723</v>
      </c>
      <c r="AE209" s="12">
        <f t="shared" si="222"/>
        <v>1.8809328698419756</v>
      </c>
      <c r="AF209" s="11">
        <f t="shared" si="204"/>
        <v>-2.9039671966837322E-3</v>
      </c>
      <c r="AG209" s="11">
        <f t="shared" si="205"/>
        <v>2.0567434751257441E-3</v>
      </c>
      <c r="AH209" s="11">
        <f t="shared" si="206"/>
        <v>8.257041531207765E-4</v>
      </c>
      <c r="AI209" s="1">
        <f t="shared" si="185"/>
        <v>246300.17863295629</v>
      </c>
      <c r="AJ209" s="1">
        <f t="shared" si="186"/>
        <v>241658.81062497356</v>
      </c>
      <c r="AK209" s="1">
        <f t="shared" si="187"/>
        <v>53200.024347054685</v>
      </c>
      <c r="AL209" s="16">
        <f t="shared" si="223"/>
        <v>56.400990758617439</v>
      </c>
      <c r="AM209" s="16">
        <f t="shared" si="223"/>
        <v>23.208862445636793</v>
      </c>
      <c r="AN209" s="16">
        <f t="shared" si="223"/>
        <v>3.7841505904863131</v>
      </c>
      <c r="AO209" s="7">
        <f t="shared" si="232"/>
        <v>3.9271612490995086E-3</v>
      </c>
      <c r="AP209" s="7">
        <f t="shared" si="232"/>
        <v>6.047533211079553E-3</v>
      </c>
      <c r="AQ209" s="7">
        <f t="shared" si="232"/>
        <v>4.3774469702739559E-3</v>
      </c>
      <c r="AR209" s="1">
        <f t="shared" si="224"/>
        <v>120252.51240332387</v>
      </c>
      <c r="AS209" s="1">
        <f t="shared" si="225"/>
        <v>124274.89581434612</v>
      </c>
      <c r="AT209" s="1">
        <f t="shared" si="226"/>
        <v>27140.884822162519</v>
      </c>
      <c r="AU209" s="1">
        <f t="shared" si="188"/>
        <v>24050.502480664774</v>
      </c>
      <c r="AV209" s="1">
        <f t="shared" si="189"/>
        <v>24854.979162869226</v>
      </c>
      <c r="AW209" s="1">
        <f t="shared" si="190"/>
        <v>5428.1769644325041</v>
      </c>
      <c r="AX209">
        <v>0.05</v>
      </c>
      <c r="AY209">
        <v>0.05</v>
      </c>
      <c r="AZ209">
        <v>0.05</v>
      </c>
      <c r="BA209">
        <f t="shared" si="228"/>
        <v>5.000000000000001E-2</v>
      </c>
      <c r="BB209">
        <f t="shared" si="229"/>
        <v>2.5000000000000006E-4</v>
      </c>
      <c r="BC209">
        <f t="shared" si="229"/>
        <v>2.5000000000000006E-4</v>
      </c>
      <c r="BD209">
        <f t="shared" si="229"/>
        <v>2.5000000000000006E-4</v>
      </c>
      <c r="BE209">
        <f t="shared" si="230"/>
        <v>30.063128100830973</v>
      </c>
      <c r="BF209">
        <f t="shared" si="230"/>
        <v>31.068723953586538</v>
      </c>
      <c r="BG209">
        <f t="shared" si="230"/>
        <v>6.7852212055406316</v>
      </c>
      <c r="BH209">
        <f t="shared" si="208"/>
        <v>0</v>
      </c>
      <c r="BI209">
        <f t="shared" si="233"/>
        <v>32.939365839691419</v>
      </c>
      <c r="BJ209">
        <f t="shared" si="233"/>
        <v>60.766165303010524</v>
      </c>
      <c r="BK209" s="7">
        <f t="shared" si="231"/>
        <v>8.6930214637792602E-5</v>
      </c>
      <c r="BL209" s="7"/>
      <c r="BM209" s="7"/>
      <c r="BN209" s="8">
        <f>MAX(BN$3*climate!$I319+BN$4*climate!$I319^2+BN$5*climate!$I319^6,-99)</f>
        <v>-42.381365776772732</v>
      </c>
      <c r="BO209" s="8">
        <f>MAX(BO$3*climate!$I319+BO$4*climate!$I319^2+BO$5*climate!$I319^6,-99)</f>
        <v>-35.717845805333681</v>
      </c>
      <c r="BP209" s="8">
        <f>MAX(BP$3*climate!$I319+BP$4*climate!$I319^2+BP$5*climate!$I319^6,-99)</f>
        <v>-30.350340874472337</v>
      </c>
      <c r="BQ209" s="8"/>
      <c r="BR209" s="8"/>
      <c r="BS209" s="8"/>
      <c r="BT209" s="8"/>
      <c r="BU209" s="8"/>
      <c r="BV209" s="8"/>
      <c r="BW209" s="8">
        <f>MAX(BW$3*climate!$I319+BW$4*climate!$I319^2+BW$5*climate!$I319^6,-99)</f>
        <v>-99</v>
      </c>
      <c r="BX209" s="8">
        <f>MAX(BX$3*climate!$I319+BX$4*climate!$I319^2+BX$5*climate!$I319^6,-99)</f>
        <v>-99</v>
      </c>
      <c r="BY209" s="8">
        <f>MAX(BY$3*climate!$I319+BY$4*climate!$I319^2+BY$5*climate!$I319^6,-99)</f>
        <v>-99</v>
      </c>
    </row>
    <row r="210" spans="1:77">
      <c r="A210">
        <f t="shared" si="191"/>
        <v>2164</v>
      </c>
      <c r="B210" s="4">
        <f t="shared" si="209"/>
        <v>1286.4465297470715</v>
      </c>
      <c r="C210" s="4">
        <f t="shared" si="210"/>
        <v>3572.1179365667931</v>
      </c>
      <c r="D210" s="4">
        <f t="shared" si="211"/>
        <v>6807.5677236898964</v>
      </c>
      <c r="E210" s="11">
        <f t="shared" si="192"/>
        <v>3.6191695800754187E-6</v>
      </c>
      <c r="F210" s="11">
        <f t="shared" si="193"/>
        <v>7.2556371423072865E-6</v>
      </c>
      <c r="G210" s="11">
        <f t="shared" si="194"/>
        <v>1.6019208036323405E-5</v>
      </c>
      <c r="H210" s="4">
        <f t="shared" si="212"/>
        <v>119935.61312689869</v>
      </c>
      <c r="I210" s="4">
        <f t="shared" si="213"/>
        <v>124565.0544876855</v>
      </c>
      <c r="J210" s="4">
        <f t="shared" si="214"/>
        <v>27187.038027658225</v>
      </c>
      <c r="K210" s="4">
        <f t="shared" si="182"/>
        <v>93230.157922287894</v>
      </c>
      <c r="L210" s="4">
        <f t="shared" si="183"/>
        <v>34871.484284588463</v>
      </c>
      <c r="M210" s="4">
        <f t="shared" si="184"/>
        <v>3993.6492931313906</v>
      </c>
      <c r="N210" s="11">
        <f t="shared" si="195"/>
        <v>-2.6388915776868194E-3</v>
      </c>
      <c r="O210" s="11">
        <f t="shared" si="196"/>
        <v>2.3275407246619029E-3</v>
      </c>
      <c r="P210" s="11">
        <f t="shared" si="197"/>
        <v>1.6844586296171915E-3</v>
      </c>
      <c r="Q210" s="4">
        <f t="shared" si="198"/>
        <v>2369.4932328482887</v>
      </c>
      <c r="R210" s="4">
        <f t="shared" si="199"/>
        <v>9213.2949265886127</v>
      </c>
      <c r="S210" s="4">
        <f t="shared" si="200"/>
        <v>2447.2887760108847</v>
      </c>
      <c r="T210" s="4">
        <f t="shared" si="215"/>
        <v>19.756377368423756</v>
      </c>
      <c r="U210" s="4">
        <f t="shared" si="216"/>
        <v>73.96372092061695</v>
      </c>
      <c r="V210" s="4">
        <f t="shared" si="217"/>
        <v>90.016748919877969</v>
      </c>
      <c r="W210" s="11">
        <f t="shared" si="201"/>
        <v>-1.219247815263802E-2</v>
      </c>
      <c r="X210" s="11">
        <f t="shared" si="202"/>
        <v>-1.3228699347321071E-2</v>
      </c>
      <c r="Y210" s="11">
        <f t="shared" si="203"/>
        <v>-1.2203590333800474E-2</v>
      </c>
      <c r="Z210" s="4">
        <f t="shared" si="227"/>
        <v>3579.757333942217</v>
      </c>
      <c r="AA210" s="4">
        <f t="shared" si="218"/>
        <v>37394.294919071392</v>
      </c>
      <c r="AB210" s="4">
        <f t="shared" si="219"/>
        <v>4423.1863273495183</v>
      </c>
      <c r="AC210" s="12">
        <f t="shared" si="220"/>
        <v>1.5667540978405978</v>
      </c>
      <c r="AD210" s="12">
        <f t="shared" si="221"/>
        <v>4.2256750242294974</v>
      </c>
      <c r="AE210" s="12">
        <f t="shared" si="222"/>
        <v>1.8824859639243454</v>
      </c>
      <c r="AF210" s="11">
        <f t="shared" si="204"/>
        <v>-2.9039671966837322E-3</v>
      </c>
      <c r="AG210" s="11">
        <f t="shared" si="205"/>
        <v>2.0567434751257441E-3</v>
      </c>
      <c r="AH210" s="11">
        <f t="shared" si="206"/>
        <v>8.257041531207765E-4</v>
      </c>
      <c r="AI210" s="1">
        <f t="shared" si="185"/>
        <v>245720.66325032545</v>
      </c>
      <c r="AJ210" s="1">
        <f t="shared" si="186"/>
        <v>242347.90872534542</v>
      </c>
      <c r="AK210" s="1">
        <f t="shared" si="187"/>
        <v>53308.198876781724</v>
      </c>
      <c r="AL210" s="16">
        <f t="shared" si="223"/>
        <v>56.620271586082325</v>
      </c>
      <c r="AM210" s="16">
        <f t="shared" si="223"/>
        <v>23.347815248403844</v>
      </c>
      <c r="AN210" s="16">
        <f t="shared" si="223"/>
        <v>3.8005498598383238</v>
      </c>
      <c r="AO210" s="7">
        <f t="shared" si="232"/>
        <v>3.8878896366085136E-3</v>
      </c>
      <c r="AP210" s="7">
        <f t="shared" si="232"/>
        <v>5.9870578789687576E-3</v>
      </c>
      <c r="AQ210" s="7">
        <f t="shared" si="232"/>
        <v>4.3336725005712166E-3</v>
      </c>
      <c r="AR210" s="1">
        <f t="shared" si="224"/>
        <v>119935.61312689869</v>
      </c>
      <c r="AS210" s="1">
        <f t="shared" si="225"/>
        <v>124565.0544876855</v>
      </c>
      <c r="AT210" s="1">
        <f t="shared" si="226"/>
        <v>27187.038027658225</v>
      </c>
      <c r="AU210" s="1">
        <f t="shared" si="188"/>
        <v>23987.122625379739</v>
      </c>
      <c r="AV210" s="1">
        <f t="shared" si="189"/>
        <v>24913.0108975371</v>
      </c>
      <c r="AW210" s="1">
        <f t="shared" si="190"/>
        <v>5437.4076055316455</v>
      </c>
      <c r="AX210">
        <v>0.05</v>
      </c>
      <c r="AY210">
        <v>0.05</v>
      </c>
      <c r="AZ210">
        <v>0.05</v>
      </c>
      <c r="BA210">
        <f t="shared" si="228"/>
        <v>5.000000000000001E-2</v>
      </c>
      <c r="BB210">
        <f t="shared" si="229"/>
        <v>2.5000000000000006E-4</v>
      </c>
      <c r="BC210">
        <f t="shared" si="229"/>
        <v>2.5000000000000006E-4</v>
      </c>
      <c r="BD210">
        <f t="shared" si="229"/>
        <v>2.5000000000000006E-4</v>
      </c>
      <c r="BE210">
        <f t="shared" si="230"/>
        <v>29.983903281724679</v>
      </c>
      <c r="BF210">
        <f t="shared" si="230"/>
        <v>31.141263621921382</v>
      </c>
      <c r="BG210">
        <f t="shared" si="230"/>
        <v>6.7967595069145581</v>
      </c>
      <c r="BH210">
        <f t="shared" si="208"/>
        <v>0</v>
      </c>
      <c r="BI210">
        <f t="shared" si="233"/>
        <v>33.31124567457919</v>
      </c>
      <c r="BJ210">
        <f t="shared" si="233"/>
        <v>61.464826520092288</v>
      </c>
      <c r="BK210" s="7">
        <f t="shared" si="231"/>
        <v>7.1457004395814039E-5</v>
      </c>
      <c r="BL210" s="7"/>
      <c r="BM210" s="7"/>
      <c r="BN210" s="8">
        <f>MAX(BN$3*climate!$I320+BN$4*climate!$I320^2+BN$5*climate!$I320^6,-99)</f>
        <v>-42.726518083891222</v>
      </c>
      <c r="BO210" s="8">
        <f>MAX(BO$3*climate!$I320+BO$4*climate!$I320^2+BO$5*climate!$I320^6,-99)</f>
        <v>-35.985634748556208</v>
      </c>
      <c r="BP210" s="8">
        <f>MAX(BP$3*climate!$I320+BP$4*climate!$I320^2+BP$5*climate!$I320^6,-99)</f>
        <v>-30.559875134853858</v>
      </c>
      <c r="BQ210" s="8"/>
      <c r="BR210" s="8"/>
      <c r="BS210" s="8"/>
      <c r="BT210" s="8"/>
      <c r="BU210" s="8"/>
      <c r="BV210" s="8"/>
      <c r="BW210" s="8">
        <f>MAX(BW$3*climate!$I320+BW$4*climate!$I320^2+BW$5*climate!$I320^6,-99)</f>
        <v>-99</v>
      </c>
      <c r="BX210" s="8">
        <f>MAX(BX$3*climate!$I320+BX$4*climate!$I320^2+BX$5*climate!$I320^6,-99)</f>
        <v>-99</v>
      </c>
      <c r="BY210" s="8">
        <f>MAX(BY$3*climate!$I320+BY$4*climate!$I320^2+BY$5*climate!$I320^6,-99)</f>
        <v>-99</v>
      </c>
    </row>
    <row r="211" spans="1:77">
      <c r="A211">
        <f t="shared" si="191"/>
        <v>2165</v>
      </c>
      <c r="B211" s="4">
        <f t="shared" si="209"/>
        <v>1286.4509528218111</v>
      </c>
      <c r="C211" s="4">
        <f t="shared" si="210"/>
        <v>3572.1425586587916</v>
      </c>
      <c r="D211" s="4">
        <f t="shared" si="211"/>
        <v>6807.6713229413044</v>
      </c>
      <c r="E211" s="11">
        <f t="shared" si="192"/>
        <v>3.4382111010716474E-6</v>
      </c>
      <c r="F211" s="11">
        <f t="shared" si="193"/>
        <v>6.8928552851919216E-6</v>
      </c>
      <c r="G211" s="11">
        <f t="shared" si="194"/>
        <v>1.5218247634507234E-5</v>
      </c>
      <c r="H211" s="4">
        <f t="shared" si="212"/>
        <v>119619.01567576302</v>
      </c>
      <c r="I211" s="4">
        <f t="shared" si="213"/>
        <v>124851.62984514939</v>
      </c>
      <c r="J211" s="4">
        <f t="shared" si="214"/>
        <v>27232.718099284586</v>
      </c>
      <c r="K211" s="4">
        <f t="shared" si="182"/>
        <v>92983.735923534812</v>
      </c>
      <c r="L211" s="4">
        <f t="shared" si="183"/>
        <v>34951.468983932878</v>
      </c>
      <c r="M211" s="4">
        <f t="shared" si="184"/>
        <v>4000.2986054148232</v>
      </c>
      <c r="N211" s="11">
        <f t="shared" si="195"/>
        <v>-2.6431575816753261E-3</v>
      </c>
      <c r="O211" s="11">
        <f t="shared" si="196"/>
        <v>2.2936993071949185E-3</v>
      </c>
      <c r="P211" s="11">
        <f t="shared" si="197"/>
        <v>1.6649715073551175E-3</v>
      </c>
      <c r="Q211" s="4">
        <f t="shared" si="198"/>
        <v>2334.4246813960185</v>
      </c>
      <c r="R211" s="4">
        <f t="shared" si="199"/>
        <v>9112.3307998793753</v>
      </c>
      <c r="S211" s="4">
        <f t="shared" si="200"/>
        <v>2421.4848570820554</v>
      </c>
      <c r="T211" s="4">
        <f t="shared" si="215"/>
        <v>19.515498168983978</v>
      </c>
      <c r="U211" s="4">
        <f t="shared" si="216"/>
        <v>72.985277093948952</v>
      </c>
      <c r="V211" s="4">
        <f t="shared" si="217"/>
        <v>88.918221392879204</v>
      </c>
      <c r="W211" s="11">
        <f t="shared" si="201"/>
        <v>-1.219247815263802E-2</v>
      </c>
      <c r="X211" s="11">
        <f t="shared" si="202"/>
        <v>-1.3228699347321071E-2</v>
      </c>
      <c r="Y211" s="11">
        <f t="shared" si="203"/>
        <v>-1.2203590333800474E-2</v>
      </c>
      <c r="Z211" s="4">
        <f t="shared" si="227"/>
        <v>3516.5508808171189</v>
      </c>
      <c r="AA211" s="4">
        <f t="shared" si="218"/>
        <v>37061.84099169913</v>
      </c>
      <c r="AB211" s="4">
        <f t="shared" si="219"/>
        <v>4380.2512396888715</v>
      </c>
      <c r="AC211" s="12">
        <f t="shared" si="220"/>
        <v>1.5622042953351989</v>
      </c>
      <c r="AD211" s="12">
        <f t="shared" si="221"/>
        <v>4.2343661537635828</v>
      </c>
      <c r="AE211" s="12">
        <f t="shared" si="222"/>
        <v>1.8840403404029493</v>
      </c>
      <c r="AF211" s="11">
        <f t="shared" si="204"/>
        <v>-2.9039671966837322E-3</v>
      </c>
      <c r="AG211" s="11">
        <f t="shared" si="205"/>
        <v>2.0567434751257441E-3</v>
      </c>
      <c r="AH211" s="11">
        <f t="shared" si="206"/>
        <v>8.257041531207765E-4</v>
      </c>
      <c r="AI211" s="1">
        <f t="shared" si="185"/>
        <v>245135.71955067266</v>
      </c>
      <c r="AJ211" s="1">
        <f t="shared" si="186"/>
        <v>243026.128750348</v>
      </c>
      <c r="AK211" s="1">
        <f t="shared" si="187"/>
        <v>53414.786594635203</v>
      </c>
      <c r="AL211" s="16">
        <f t="shared" ref="AL211:AN226" si="234">AL210*(1+AO211)</f>
        <v>56.838203619532599</v>
      </c>
      <c r="AM211" s="16">
        <f t="shared" si="234"/>
        <v>23.486202122431113</v>
      </c>
      <c r="AN211" s="16">
        <f t="shared" si="234"/>
        <v>3.8168554948688085</v>
      </c>
      <c r="AO211" s="7">
        <f t="shared" si="232"/>
        <v>3.8490107402424285E-3</v>
      </c>
      <c r="AP211" s="7">
        <f t="shared" si="232"/>
        <v>5.9271873001790704E-3</v>
      </c>
      <c r="AQ211" s="7">
        <f t="shared" si="232"/>
        <v>4.2903357755655043E-3</v>
      </c>
      <c r="AR211" s="1">
        <f t="shared" si="224"/>
        <v>119619.01567576302</v>
      </c>
      <c r="AS211" s="1">
        <f t="shared" si="225"/>
        <v>124851.62984514939</v>
      </c>
      <c r="AT211" s="1">
        <f t="shared" si="226"/>
        <v>27232.718099284586</v>
      </c>
      <c r="AU211" s="1">
        <f t="shared" si="188"/>
        <v>23923.803135152604</v>
      </c>
      <c r="AV211" s="1">
        <f t="shared" si="189"/>
        <v>24970.32596902988</v>
      </c>
      <c r="AW211" s="1">
        <f t="shared" si="190"/>
        <v>5446.5436198569178</v>
      </c>
      <c r="AX211">
        <v>0.05</v>
      </c>
      <c r="AY211">
        <v>0.05</v>
      </c>
      <c r="AZ211">
        <v>0.05</v>
      </c>
      <c r="BA211">
        <f t="shared" si="228"/>
        <v>4.9999999999999996E-2</v>
      </c>
      <c r="BB211">
        <f t="shared" si="229"/>
        <v>2.5000000000000006E-4</v>
      </c>
      <c r="BC211">
        <f t="shared" si="229"/>
        <v>2.5000000000000006E-4</v>
      </c>
      <c r="BD211">
        <f t="shared" si="229"/>
        <v>2.5000000000000006E-4</v>
      </c>
      <c r="BE211">
        <f t="shared" si="230"/>
        <v>29.904753918940763</v>
      </c>
      <c r="BF211">
        <f t="shared" si="230"/>
        <v>31.212907461287354</v>
      </c>
      <c r="BG211">
        <f t="shared" si="230"/>
        <v>6.8081795248211483</v>
      </c>
      <c r="BH211">
        <f t="shared" si="208"/>
        <v>0</v>
      </c>
      <c r="BI211">
        <f t="shared" si="233"/>
        <v>33.687379391950032</v>
      </c>
      <c r="BJ211">
        <f t="shared" si="233"/>
        <v>62.171589274452046</v>
      </c>
      <c r="BK211" s="7">
        <f t="shared" si="231"/>
        <v>5.7632265389129245E-5</v>
      </c>
      <c r="BL211" s="7"/>
      <c r="BM211" s="7"/>
      <c r="BN211" s="8">
        <f>MAX(BN$3*climate!$I321+BN$4*climate!$I321^2+BN$5*climate!$I321^6,-99)</f>
        <v>-43.067264624295831</v>
      </c>
      <c r="BO211" s="8">
        <f>MAX(BO$3*climate!$I321+BO$4*climate!$I321^2+BO$5*climate!$I321^6,-99)</f>
        <v>-36.249958838324829</v>
      </c>
      <c r="BP211" s="8">
        <f>MAX(BP$3*climate!$I321+BP$4*climate!$I321^2+BP$5*climate!$I321^6,-99)</f>
        <v>-30.766658800182761</v>
      </c>
      <c r="BQ211" s="8"/>
      <c r="BR211" s="8"/>
      <c r="BS211" s="8"/>
      <c r="BT211" s="8"/>
      <c r="BU211" s="8"/>
      <c r="BV211" s="8"/>
      <c r="BW211" s="8">
        <f>MAX(BW$3*climate!$I321+BW$4*climate!$I321^2+BW$5*climate!$I321^6,-99)</f>
        <v>-99</v>
      </c>
      <c r="BX211" s="8">
        <f>MAX(BX$3*climate!$I321+BX$4*climate!$I321^2+BX$5*climate!$I321^6,-99)</f>
        <v>-99</v>
      </c>
      <c r="BY211" s="8">
        <f>MAX(BY$3*climate!$I321+BY$4*climate!$I321^2+BY$5*climate!$I321^6,-99)</f>
        <v>-99</v>
      </c>
    </row>
    <row r="212" spans="1:77">
      <c r="A212">
        <f t="shared" si="191"/>
        <v>2166</v>
      </c>
      <c r="B212" s="4">
        <f t="shared" si="209"/>
        <v>1286.4551547572607</v>
      </c>
      <c r="C212" s="4">
        <f t="shared" si="210"/>
        <v>3572.1659498074205</v>
      </c>
      <c r="D212" s="4">
        <f t="shared" si="211"/>
        <v>6807.7697437279103</v>
      </c>
      <c r="E212" s="11">
        <f t="shared" si="192"/>
        <v>3.2663005460180647E-6</v>
      </c>
      <c r="F212" s="11">
        <f t="shared" si="193"/>
        <v>6.5482125209323249E-6</v>
      </c>
      <c r="G212" s="11">
        <f t="shared" si="194"/>
        <v>1.4457335252781871E-5</v>
      </c>
      <c r="H212" s="4">
        <f t="shared" si="212"/>
        <v>119302.95653045726</v>
      </c>
      <c r="I212" s="4">
        <f t="shared" si="213"/>
        <v>125134.79496266809</v>
      </c>
      <c r="J212" s="4">
        <f t="shared" si="214"/>
        <v>27277.951624550882</v>
      </c>
      <c r="K212" s="4">
        <f t="shared" si="182"/>
        <v>92737.750001840031</v>
      </c>
      <c r="L212" s="4">
        <f t="shared" si="183"/>
        <v>35030.509982162017</v>
      </c>
      <c r="M212" s="4">
        <f t="shared" si="184"/>
        <v>4006.885169652282</v>
      </c>
      <c r="N212" s="11">
        <f t="shared" si="195"/>
        <v>-2.6454725576638971E-3</v>
      </c>
      <c r="O212" s="11">
        <f t="shared" si="196"/>
        <v>2.2614499626745221E-3</v>
      </c>
      <c r="P212" s="11">
        <f t="shared" si="197"/>
        <v>1.6465181445564081E-3</v>
      </c>
      <c r="Q212" s="4">
        <f t="shared" si="198"/>
        <v>2299.8694116328629</v>
      </c>
      <c r="R212" s="4">
        <f t="shared" si="199"/>
        <v>9012.1800039375175</v>
      </c>
      <c r="S212" s="4">
        <f t="shared" si="200"/>
        <v>2395.907048627816</v>
      </c>
      <c r="T212" s="4">
        <f t="shared" si="215"/>
        <v>19.277555883920794</v>
      </c>
      <c r="U212" s="4">
        <f t="shared" si="216"/>
        <v>72.019776806492175</v>
      </c>
      <c r="V212" s="4">
        <f t="shared" si="217"/>
        <v>87.833099845790329</v>
      </c>
      <c r="W212" s="11">
        <f t="shared" si="201"/>
        <v>-1.219247815263802E-2</v>
      </c>
      <c r="X212" s="11">
        <f t="shared" si="202"/>
        <v>-1.3228699347321071E-2</v>
      </c>
      <c r="Y212" s="11">
        <f t="shared" si="203"/>
        <v>-1.2203590333800474E-2</v>
      </c>
      <c r="Z212" s="4">
        <f t="shared" si="227"/>
        <v>3454.4450398481126</v>
      </c>
      <c r="AA212" s="4">
        <f t="shared" si="218"/>
        <v>36731.089232271064</v>
      </c>
      <c r="AB212" s="4">
        <f t="shared" si="219"/>
        <v>4337.6450533202433</v>
      </c>
      <c r="AC212" s="12">
        <f t="shared" si="220"/>
        <v>1.5576677053070271</v>
      </c>
      <c r="AD212" s="12">
        <f t="shared" si="221"/>
        <v>4.2430751587216298</v>
      </c>
      <c r="AE212" s="12">
        <f t="shared" si="222"/>
        <v>1.8855960003366672</v>
      </c>
      <c r="AF212" s="11">
        <f t="shared" si="204"/>
        <v>-2.9039671966837322E-3</v>
      </c>
      <c r="AG212" s="11">
        <f t="shared" si="205"/>
        <v>2.0567434751257441E-3</v>
      </c>
      <c r="AH212" s="11">
        <f t="shared" si="206"/>
        <v>8.257041531207765E-4</v>
      </c>
      <c r="AI212" s="1">
        <f t="shared" si="185"/>
        <v>244545.95073075802</v>
      </c>
      <c r="AJ212" s="1">
        <f t="shared" si="186"/>
        <v>243693.84184434309</v>
      </c>
      <c r="AK212" s="1">
        <f t="shared" si="187"/>
        <v>53519.851555028596</v>
      </c>
      <c r="AL212" s="16">
        <f t="shared" si="234"/>
        <v>57.05478676715839</v>
      </c>
      <c r="AM212" s="16">
        <f t="shared" si="234"/>
        <v>23.624017170191131</v>
      </c>
      <c r="AN212" s="16">
        <f t="shared" si="234"/>
        <v>3.8330673306318102</v>
      </c>
      <c r="AO212" s="7">
        <f t="shared" si="232"/>
        <v>3.8105206328400043E-3</v>
      </c>
      <c r="AP212" s="7">
        <f t="shared" si="232"/>
        <v>5.8679154271772793E-3</v>
      </c>
      <c r="AQ212" s="7">
        <f t="shared" si="232"/>
        <v>4.247432417809849E-3</v>
      </c>
      <c r="AR212" s="1">
        <f t="shared" si="224"/>
        <v>119302.95653045726</v>
      </c>
      <c r="AS212" s="1">
        <f t="shared" si="225"/>
        <v>125134.79496266809</v>
      </c>
      <c r="AT212" s="1">
        <f t="shared" si="226"/>
        <v>27277.951624550882</v>
      </c>
      <c r="AU212" s="1">
        <f t="shared" si="188"/>
        <v>23860.591306091454</v>
      </c>
      <c r="AV212" s="1">
        <f t="shared" si="189"/>
        <v>25026.958992533619</v>
      </c>
      <c r="AW212" s="1">
        <f t="shared" si="190"/>
        <v>5455.5903249101766</v>
      </c>
      <c r="AX212">
        <v>0.05</v>
      </c>
      <c r="AY212">
        <v>0.05</v>
      </c>
      <c r="AZ212">
        <v>0.05</v>
      </c>
      <c r="BA212">
        <f t="shared" si="228"/>
        <v>4.9999999999999989E-2</v>
      </c>
      <c r="BB212">
        <f t="shared" si="229"/>
        <v>2.5000000000000006E-4</v>
      </c>
      <c r="BC212">
        <f t="shared" si="229"/>
        <v>2.5000000000000006E-4</v>
      </c>
      <c r="BD212">
        <f t="shared" si="229"/>
        <v>2.5000000000000006E-4</v>
      </c>
      <c r="BE212">
        <f t="shared" si="230"/>
        <v>29.825739132614324</v>
      </c>
      <c r="BF212">
        <f t="shared" si="230"/>
        <v>31.283698740667031</v>
      </c>
      <c r="BG212">
        <f t="shared" si="230"/>
        <v>6.8194879061377218</v>
      </c>
      <c r="BH212">
        <f t="shared" si="208"/>
        <v>0</v>
      </c>
      <c r="BI212">
        <f t="shared" si="233"/>
        <v>34.067814915961613</v>
      </c>
      <c r="BJ212">
        <f t="shared" si="233"/>
        <v>62.886546246265645</v>
      </c>
      <c r="BK212" s="7">
        <f t="shared" si="231"/>
        <v>4.5415328374209807E-5</v>
      </c>
      <c r="BL212" s="7"/>
      <c r="BM212" s="7"/>
      <c r="BN212" s="8">
        <f>MAX(BN$3*climate!$I322+BN$4*climate!$I322^2+BN$5*climate!$I322^6,-99)</f>
        <v>-43.4035980812167</v>
      </c>
      <c r="BO212" s="8">
        <f>MAX(BO$3*climate!$I322+BO$4*climate!$I322^2+BO$5*climate!$I322^6,-99)</f>
        <v>-36.510814691577366</v>
      </c>
      <c r="BP212" s="8">
        <f>MAX(BP$3*climate!$I322+BP$4*climate!$I322^2+BP$5*climate!$I322^6,-99)</f>
        <v>-30.970691166510186</v>
      </c>
      <c r="BQ212" s="8"/>
      <c r="BR212" s="8"/>
      <c r="BS212" s="8"/>
      <c r="BT212" s="8"/>
      <c r="BU212" s="8"/>
      <c r="BV212" s="8"/>
      <c r="BW212" s="8">
        <f>MAX(BW$3*climate!$I322+BW$4*climate!$I322^2+BW$5*climate!$I322^6,-99)</f>
        <v>-99</v>
      </c>
      <c r="BX212" s="8">
        <f>MAX(BX$3*climate!$I322+BX$4*climate!$I322^2+BX$5*climate!$I322^6,-99)</f>
        <v>-99</v>
      </c>
      <c r="BY212" s="8">
        <f>MAX(BY$3*climate!$I322+BY$4*climate!$I322^2+BY$5*climate!$I322^6,-99)</f>
        <v>-99</v>
      </c>
    </row>
    <row r="213" spans="1:77">
      <c r="A213">
        <f t="shared" si="191"/>
        <v>2167</v>
      </c>
      <c r="B213" s="4">
        <f t="shared" si="209"/>
        <v>1286.4591466089764</v>
      </c>
      <c r="C213" s="4">
        <f t="shared" si="210"/>
        <v>3572.18817154413</v>
      </c>
      <c r="D213" s="4">
        <f t="shared" si="211"/>
        <v>6807.8632448269427</v>
      </c>
      <c r="E213" s="11">
        <f t="shared" si="192"/>
        <v>3.1029855187171612E-6</v>
      </c>
      <c r="F213" s="11">
        <f t="shared" si="193"/>
        <v>6.2208018948857086E-6</v>
      </c>
      <c r="G213" s="11">
        <f t="shared" si="194"/>
        <v>1.3734468490142777E-5</v>
      </c>
      <c r="H213" s="4">
        <f t="shared" si="212"/>
        <v>118987.66487424454</v>
      </c>
      <c r="I213" s="4">
        <f t="shared" si="213"/>
        <v>125414.72005705028</v>
      </c>
      <c r="J213" s="4">
        <f t="shared" si="214"/>
        <v>27322.764528930082</v>
      </c>
      <c r="K213" s="4">
        <f t="shared" si="182"/>
        <v>92492.377381659084</v>
      </c>
      <c r="L213" s="4">
        <f t="shared" si="183"/>
        <v>35108.654425345667</v>
      </c>
      <c r="M213" s="4">
        <f t="shared" si="184"/>
        <v>4013.4126592057646</v>
      </c>
      <c r="N213" s="11">
        <f t="shared" si="195"/>
        <v>-2.6458763575359923E-3</v>
      </c>
      <c r="O213" s="11">
        <f t="shared" si="196"/>
        <v>2.2307537978591974E-3</v>
      </c>
      <c r="P213" s="11">
        <f t="shared" si="197"/>
        <v>1.6290682854904759E-3</v>
      </c>
      <c r="Q213" s="4">
        <f t="shared" si="198"/>
        <v>2265.8243580778239</v>
      </c>
      <c r="R213" s="4">
        <f t="shared" si="199"/>
        <v>8912.8540345532656</v>
      </c>
      <c r="S213" s="4">
        <f t="shared" si="200"/>
        <v>2370.5564028145418</v>
      </c>
      <c r="T213" s="4">
        <f t="shared" si="215"/>
        <v>19.042514704969832</v>
      </c>
      <c r="U213" s="4">
        <f t="shared" si="216"/>
        <v>71.067048832057921</v>
      </c>
      <c r="V213" s="4">
        <f t="shared" si="217"/>
        <v>86.761220677524506</v>
      </c>
      <c r="W213" s="11">
        <f t="shared" si="201"/>
        <v>-1.219247815263802E-2</v>
      </c>
      <c r="X213" s="11">
        <f t="shared" si="202"/>
        <v>-1.3228699347321071E-2</v>
      </c>
      <c r="Y213" s="11">
        <f t="shared" si="203"/>
        <v>-1.2203590333800474E-2</v>
      </c>
      <c r="Z213" s="4">
        <f t="shared" si="227"/>
        <v>3393.4275908638019</v>
      </c>
      <c r="AA213" s="4">
        <f t="shared" si="218"/>
        <v>36402.105366402575</v>
      </c>
      <c r="AB213" s="4">
        <f t="shared" si="219"/>
        <v>4295.3708901372411</v>
      </c>
      <c r="AC213" s="12">
        <f t="shared" si="220"/>
        <v>1.5531442893874818</v>
      </c>
      <c r="AD213" s="12">
        <f t="shared" si="221"/>
        <v>4.2518020758687989</v>
      </c>
      <c r="AE213" s="12">
        <f t="shared" si="222"/>
        <v>1.8871529447852531</v>
      </c>
      <c r="AF213" s="11">
        <f t="shared" si="204"/>
        <v>-2.9039671966837322E-3</v>
      </c>
      <c r="AG213" s="11">
        <f t="shared" si="205"/>
        <v>2.0567434751257441E-3</v>
      </c>
      <c r="AH213" s="11">
        <f t="shared" si="206"/>
        <v>8.257041531207765E-4</v>
      </c>
      <c r="AI213" s="1">
        <f t="shared" si="185"/>
        <v>243951.94696377369</v>
      </c>
      <c r="AJ213" s="1">
        <f t="shared" si="186"/>
        <v>244351.41665244239</v>
      </c>
      <c r="AK213" s="1">
        <f t="shared" si="187"/>
        <v>53623.456724435913</v>
      </c>
      <c r="AL213" s="16">
        <f t="shared" si="234"/>
        <v>57.270021124915147</v>
      </c>
      <c r="AM213" s="16">
        <f t="shared" si="234"/>
        <v>23.761254667647947</v>
      </c>
      <c r="AN213" s="16">
        <f t="shared" si="234"/>
        <v>3.8491852181271864</v>
      </c>
      <c r="AO213" s="7">
        <f t="shared" si="232"/>
        <v>3.7724154265116041E-3</v>
      </c>
      <c r="AP213" s="7">
        <f t="shared" si="232"/>
        <v>5.8092362729055061E-3</v>
      </c>
      <c r="AQ213" s="7">
        <f t="shared" si="232"/>
        <v>4.2049580936317507E-3</v>
      </c>
      <c r="AR213" s="1">
        <f t="shared" si="224"/>
        <v>118987.66487424454</v>
      </c>
      <c r="AS213" s="1">
        <f t="shared" si="225"/>
        <v>125414.72005705028</v>
      </c>
      <c r="AT213" s="1">
        <f t="shared" si="226"/>
        <v>27322.764528930082</v>
      </c>
      <c r="AU213" s="1">
        <f t="shared" si="188"/>
        <v>23797.532974848909</v>
      </c>
      <c r="AV213" s="1">
        <f t="shared" si="189"/>
        <v>25082.944011410058</v>
      </c>
      <c r="AW213" s="1">
        <f t="shared" si="190"/>
        <v>5464.5529057860167</v>
      </c>
      <c r="AX213">
        <v>0.05</v>
      </c>
      <c r="AY213">
        <v>0.05</v>
      </c>
      <c r="AZ213">
        <v>0.05</v>
      </c>
      <c r="BA213">
        <f t="shared" si="228"/>
        <v>4.9999999999999996E-2</v>
      </c>
      <c r="BB213">
        <f t="shared" si="229"/>
        <v>2.5000000000000006E-4</v>
      </c>
      <c r="BC213">
        <f t="shared" si="229"/>
        <v>2.5000000000000006E-4</v>
      </c>
      <c r="BD213">
        <f t="shared" si="229"/>
        <v>2.5000000000000006E-4</v>
      </c>
      <c r="BE213">
        <f t="shared" si="230"/>
        <v>29.746916218561143</v>
      </c>
      <c r="BF213">
        <f t="shared" si="230"/>
        <v>31.353680014262576</v>
      </c>
      <c r="BG213">
        <f t="shared" si="230"/>
        <v>6.8306911322325217</v>
      </c>
      <c r="BH213">
        <f t="shared" si="208"/>
        <v>0</v>
      </c>
      <c r="BI213">
        <f t="shared" si="233"/>
        <v>34.452600692926445</v>
      </c>
      <c r="BJ213">
        <f t="shared" si="233"/>
        <v>63.609791163009675</v>
      </c>
      <c r="BK213" s="7">
        <f t="shared" si="231"/>
        <v>3.4765537804126723E-5</v>
      </c>
      <c r="BL213" s="7"/>
      <c r="BM213" s="7"/>
      <c r="BN213" s="8">
        <f>MAX(BN$3*climate!$I323+BN$4*climate!$I323^2+BN$5*climate!$I323^6,-99)</f>
        <v>-43.735513408775539</v>
      </c>
      <c r="BO213" s="8">
        <f>MAX(BO$3*climate!$I323+BO$4*climate!$I323^2+BO$5*climate!$I323^6,-99)</f>
        <v>-36.768200619698469</v>
      </c>
      <c r="BP213" s="8">
        <f>MAX(BP$3*climate!$I323+BP$4*climate!$I323^2+BP$5*climate!$I323^6,-99)</f>
        <v>-31.171972798590762</v>
      </c>
      <c r="BQ213" s="8"/>
      <c r="BR213" s="8"/>
      <c r="BS213" s="8"/>
      <c r="BT213" s="8"/>
      <c r="BU213" s="8"/>
      <c r="BV213" s="8"/>
      <c r="BW213" s="8">
        <f>MAX(BW$3*climate!$I323+BW$4*climate!$I323^2+BW$5*climate!$I323^6,-99)</f>
        <v>-99</v>
      </c>
      <c r="BX213" s="8">
        <f>MAX(BX$3*climate!$I323+BX$4*climate!$I323^2+BX$5*climate!$I323^6,-99)</f>
        <v>-99</v>
      </c>
      <c r="BY213" s="8">
        <f>MAX(BY$3*climate!$I323+BY$4*climate!$I323^2+BY$5*climate!$I323^6,-99)</f>
        <v>-99</v>
      </c>
    </row>
    <row r="214" spans="1:77">
      <c r="A214">
        <f t="shared" si="191"/>
        <v>2168</v>
      </c>
      <c r="B214" s="4">
        <f t="shared" si="209"/>
        <v>1286.4629388798737</v>
      </c>
      <c r="C214" s="4">
        <f t="shared" si="210"/>
        <v>3572.2092823253292</v>
      </c>
      <c r="D214" s="4">
        <f t="shared" si="211"/>
        <v>6807.9520720910032</v>
      </c>
      <c r="E214" s="11">
        <f t="shared" si="192"/>
        <v>2.9478362427813031E-6</v>
      </c>
      <c r="F214" s="11">
        <f t="shared" si="193"/>
        <v>5.9097618001414232E-6</v>
      </c>
      <c r="G214" s="11">
        <f t="shared" si="194"/>
        <v>1.3047745065635638E-5</v>
      </c>
      <c r="H214" s="4">
        <f t="shared" si="212"/>
        <v>118673.36263283886</v>
      </c>
      <c r="I214" s="4">
        <f t="shared" si="213"/>
        <v>125691.57240469396</v>
      </c>
      <c r="J214" s="4">
        <f t="shared" si="214"/>
        <v>27367.18207529802</v>
      </c>
      <c r="K214" s="4">
        <f t="shared" si="182"/>
        <v>92247.789692385573</v>
      </c>
      <c r="L214" s="4">
        <f t="shared" si="183"/>
        <v>35185.948658325819</v>
      </c>
      <c r="M214" s="4">
        <f t="shared" si="184"/>
        <v>4019.8846562814338</v>
      </c>
      <c r="N214" s="11">
        <f t="shared" si="195"/>
        <v>-2.6444091523807334E-3</v>
      </c>
      <c r="O214" s="11">
        <f t="shared" si="196"/>
        <v>2.2015720694881225E-3</v>
      </c>
      <c r="P214" s="11">
        <f t="shared" si="197"/>
        <v>1.6125919822433943E-3</v>
      </c>
      <c r="Q214" s="4">
        <f t="shared" si="198"/>
        <v>2232.2862123030818</v>
      </c>
      <c r="R214" s="4">
        <f t="shared" si="199"/>
        <v>8814.3633718040492</v>
      </c>
      <c r="S214" s="4">
        <f t="shared" si="200"/>
        <v>2345.433794927048</v>
      </c>
      <c r="T214" s="4">
        <f t="shared" si="215"/>
        <v>18.8103392604582</v>
      </c>
      <c r="U214" s="4">
        <f t="shared" si="216"/>
        <v>70.126924209557245</v>
      </c>
      <c r="V214" s="4">
        <f t="shared" si="217"/>
        <v>85.702422283515531</v>
      </c>
      <c r="W214" s="11">
        <f t="shared" si="201"/>
        <v>-1.219247815263802E-2</v>
      </c>
      <c r="X214" s="11">
        <f t="shared" si="202"/>
        <v>-1.3228699347321071E-2</v>
      </c>
      <c r="Y214" s="11">
        <f t="shared" si="203"/>
        <v>-1.2203590333800474E-2</v>
      </c>
      <c r="Z214" s="4">
        <f t="shared" si="227"/>
        <v>3333.4860270604008</v>
      </c>
      <c r="AA214" s="4">
        <f t="shared" si="218"/>
        <v>36074.951351726238</v>
      </c>
      <c r="AB214" s="4">
        <f t="shared" si="219"/>
        <v>4253.4315500860648</v>
      </c>
      <c r="AC214" s="12">
        <f t="shared" si="220"/>
        <v>1.548634009319384</v>
      </c>
      <c r="AD214" s="12">
        <f t="shared" si="221"/>
        <v>4.2605469420458677</v>
      </c>
      <c r="AE214" s="12">
        <f t="shared" si="222"/>
        <v>1.8887111748093364</v>
      </c>
      <c r="AF214" s="11">
        <f t="shared" si="204"/>
        <v>-2.9039671966837322E-3</v>
      </c>
      <c r="AG214" s="11">
        <f t="shared" si="205"/>
        <v>2.0567434751257441E-3</v>
      </c>
      <c r="AH214" s="11">
        <f t="shared" si="206"/>
        <v>8.257041531207765E-4</v>
      </c>
      <c r="AI214" s="1">
        <f t="shared" si="185"/>
        <v>243354.28524224524</v>
      </c>
      <c r="AJ214" s="1">
        <f t="shared" si="186"/>
        <v>244999.21899860821</v>
      </c>
      <c r="AK214" s="1">
        <f t="shared" si="187"/>
        <v>53725.663957778343</v>
      </c>
      <c r="AL214" s="16">
        <f t="shared" si="234"/>
        <v>57.483906972971738</v>
      </c>
      <c r="AM214" s="16">
        <f t="shared" si="234"/>
        <v>23.897909062727944</v>
      </c>
      <c r="AN214" s="16">
        <f t="shared" si="234"/>
        <v>3.8652090240386698</v>
      </c>
      <c r="AO214" s="7">
        <f t="shared" si="232"/>
        <v>3.734691272246488E-3</v>
      </c>
      <c r="AP214" s="7">
        <f t="shared" si="232"/>
        <v>5.7511439101764509E-3</v>
      </c>
      <c r="AQ214" s="7">
        <f t="shared" si="232"/>
        <v>4.1629085126954329E-3</v>
      </c>
      <c r="AR214" s="1">
        <f t="shared" si="224"/>
        <v>118673.36263283886</v>
      </c>
      <c r="AS214" s="1">
        <f t="shared" si="225"/>
        <v>125691.57240469396</v>
      </c>
      <c r="AT214" s="1">
        <f t="shared" si="226"/>
        <v>27367.18207529802</v>
      </c>
      <c r="AU214" s="1">
        <f t="shared" si="188"/>
        <v>23734.672526567774</v>
      </c>
      <c r="AV214" s="1">
        <f t="shared" si="189"/>
        <v>25138.314480938792</v>
      </c>
      <c r="AW214" s="1">
        <f t="shared" si="190"/>
        <v>5473.4364150596048</v>
      </c>
      <c r="AX214">
        <v>0.05</v>
      </c>
      <c r="AY214">
        <v>0.05</v>
      </c>
      <c r="AZ214">
        <v>0.05</v>
      </c>
      <c r="BA214">
        <f t="shared" si="228"/>
        <v>4.9999999999999996E-2</v>
      </c>
      <c r="BB214">
        <f t="shared" si="229"/>
        <v>2.5000000000000006E-4</v>
      </c>
      <c r="BC214">
        <f t="shared" si="229"/>
        <v>2.5000000000000006E-4</v>
      </c>
      <c r="BD214">
        <f t="shared" si="229"/>
        <v>2.5000000000000006E-4</v>
      </c>
      <c r="BE214">
        <f t="shared" si="230"/>
        <v>29.668340658209722</v>
      </c>
      <c r="BF214">
        <f t="shared" si="230"/>
        <v>31.422893101173496</v>
      </c>
      <c r="BG214">
        <f t="shared" si="230"/>
        <v>6.8417955188245063</v>
      </c>
      <c r="BH214">
        <f t="shared" si="208"/>
        <v>0</v>
      </c>
      <c r="BI214">
        <f t="shared" si="233"/>
        <v>34.841785697565321</v>
      </c>
      <c r="BJ214">
        <f t="shared" si="233"/>
        <v>64.341418812168897</v>
      </c>
      <c r="BK214" s="7">
        <f t="shared" si="231"/>
        <v>2.5642280884863311E-5</v>
      </c>
      <c r="BL214" s="7"/>
      <c r="BM214" s="7"/>
      <c r="BN214" s="8">
        <f>MAX(BN$3*climate!$I324+BN$4*climate!$I324^2+BN$5*climate!$I324^6,-99)</f>
        <v>-44.063007761764709</v>
      </c>
      <c r="BO214" s="8">
        <f>MAX(BO$3*climate!$I324+BO$4*climate!$I324^2+BO$5*climate!$I324^6,-99)</f>
        <v>-37.022116574988814</v>
      </c>
      <c r="BP214" s="8">
        <f>MAX(BP$3*climate!$I324+BP$4*climate!$I324^2+BP$5*climate!$I324^6,-99)</f>
        <v>-31.370505488802358</v>
      </c>
      <c r="BQ214" s="8"/>
      <c r="BR214" s="8"/>
      <c r="BS214" s="8"/>
      <c r="BT214" s="8"/>
      <c r="BU214" s="8"/>
      <c r="BV214" s="8"/>
      <c r="BW214" s="8">
        <f>MAX(BW$3*climate!$I324+BW$4*climate!$I324^2+BW$5*climate!$I324^6,-99)</f>
        <v>-99</v>
      </c>
      <c r="BX214" s="8">
        <f>MAX(BX$3*climate!$I324+BX$4*climate!$I324^2+BX$5*climate!$I324^6,-99)</f>
        <v>-99</v>
      </c>
      <c r="BY214" s="8">
        <f>MAX(BY$3*climate!$I324+BY$4*climate!$I324^2+BY$5*climate!$I324^6,-99)</f>
        <v>-99</v>
      </c>
    </row>
    <row r="215" spans="1:77">
      <c r="A215">
        <f t="shared" si="191"/>
        <v>2169</v>
      </c>
      <c r="B215" s="4">
        <f t="shared" si="209"/>
        <v>1286.466541547846</v>
      </c>
      <c r="C215" s="4">
        <f t="shared" si="210"/>
        <v>3572.2293376859902</v>
      </c>
      <c r="D215" s="4">
        <f t="shared" si="211"/>
        <v>6808.0364590929066</v>
      </c>
      <c r="E215" s="11">
        <f t="shared" si="192"/>
        <v>2.8004444306422377E-6</v>
      </c>
      <c r="F215" s="11">
        <f t="shared" si="193"/>
        <v>5.6142737101343516E-6</v>
      </c>
      <c r="G215" s="11">
        <f t="shared" si="194"/>
        <v>1.2395357812353855E-5</v>
      </c>
      <c r="H215" s="4">
        <f t="shared" si="212"/>
        <v>118360.26452211841</v>
      </c>
      <c r="I215" s="4">
        <f t="shared" si="213"/>
        <v>125965.51626768733</v>
      </c>
      <c r="J215" s="4">
        <f t="shared" si="214"/>
        <v>27411.228864221772</v>
      </c>
      <c r="K215" s="4">
        <f t="shared" si="182"/>
        <v>92004.153003241066</v>
      </c>
      <c r="L215" s="4">
        <f t="shared" si="183"/>
        <v>35262.438203165577</v>
      </c>
      <c r="M215" s="4">
        <f t="shared" si="184"/>
        <v>4026.3046517048188</v>
      </c>
      <c r="N215" s="11">
        <f t="shared" si="195"/>
        <v>-2.6411114017685922E-3</v>
      </c>
      <c r="O215" s="11">
        <f t="shared" si="196"/>
        <v>2.1738662095631689E-3</v>
      </c>
      <c r="P215" s="11">
        <f t="shared" si="197"/>
        <v>1.5970596104923906E-3</v>
      </c>
      <c r="Q215" s="4">
        <f t="shared" si="198"/>
        <v>2199.2514371214497</v>
      </c>
      <c r="R215" s="4">
        <f t="shared" si="199"/>
        <v>8716.7175149048053</v>
      </c>
      <c r="S215" s="4">
        <f t="shared" si="200"/>
        <v>2320.5399307087173</v>
      </c>
      <c r="T215" s="4">
        <f t="shared" si="215"/>
        <v>18.580994609981353</v>
      </c>
      <c r="U215" s="4">
        <f t="shared" si="216"/>
        <v>69.199236213036642</v>
      </c>
      <c r="V215" s="4">
        <f t="shared" si="217"/>
        <v>84.656545031353133</v>
      </c>
      <c r="W215" s="11">
        <f t="shared" si="201"/>
        <v>-1.219247815263802E-2</v>
      </c>
      <c r="X215" s="11">
        <f t="shared" si="202"/>
        <v>-1.3228699347321071E-2</v>
      </c>
      <c r="Y215" s="11">
        <f t="shared" si="203"/>
        <v>-1.2203590333800474E-2</v>
      </c>
      <c r="Z215" s="4">
        <f t="shared" si="227"/>
        <v>3274.6075812885251</v>
      </c>
      <c r="AA215" s="4">
        <f t="shared" si="218"/>
        <v>35749.685478980384</v>
      </c>
      <c r="AB215" s="4">
        <f t="shared" si="219"/>
        <v>4211.8295232681048</v>
      </c>
      <c r="AC215" s="12">
        <f t="shared" si="220"/>
        <v>1.5441368269566518</v>
      </c>
      <c r="AD215" s="12">
        <f t="shared" si="221"/>
        <v>4.2693097941693878</v>
      </c>
      <c r="AE215" s="12">
        <f t="shared" si="222"/>
        <v>1.8902706914704221</v>
      </c>
      <c r="AF215" s="11">
        <f t="shared" si="204"/>
        <v>-2.9039671966837322E-3</v>
      </c>
      <c r="AG215" s="11">
        <f t="shared" si="205"/>
        <v>2.0567434751257441E-3</v>
      </c>
      <c r="AH215" s="11">
        <f t="shared" si="206"/>
        <v>8.257041531207765E-4</v>
      </c>
      <c r="AI215" s="1">
        <f t="shared" si="185"/>
        <v>242753.52924458848</v>
      </c>
      <c r="AJ215" s="1">
        <f t="shared" si="186"/>
        <v>245637.6115796862</v>
      </c>
      <c r="AK215" s="1">
        <f t="shared" si="187"/>
        <v>53826.533977060113</v>
      </c>
      <c r="AL215" s="16">
        <f t="shared" si="234"/>
        <v>57.696444772181664</v>
      </c>
      <c r="AM215" s="16">
        <f t="shared" si="234"/>
        <v>24.033974973758284</v>
      </c>
      <c r="AN215" s="16">
        <f t="shared" si="234"/>
        <v>3.8811386304726923</v>
      </c>
      <c r="AO215" s="7">
        <f t="shared" si="232"/>
        <v>3.6973443595240229E-3</v>
      </c>
      <c r="AP215" s="7">
        <f t="shared" si="232"/>
        <v>5.6936324710746868E-3</v>
      </c>
      <c r="AQ215" s="7">
        <f t="shared" si="232"/>
        <v>4.1212794275684783E-3</v>
      </c>
      <c r="AR215" s="1">
        <f t="shared" si="224"/>
        <v>118360.26452211841</v>
      </c>
      <c r="AS215" s="1">
        <f t="shared" si="225"/>
        <v>125965.51626768733</v>
      </c>
      <c r="AT215" s="1">
        <f t="shared" si="226"/>
        <v>27411.228864221772</v>
      </c>
      <c r="AU215" s="1">
        <f t="shared" si="188"/>
        <v>23672.052904423683</v>
      </c>
      <c r="AV215" s="1">
        <f t="shared" si="189"/>
        <v>25193.103253537469</v>
      </c>
      <c r="AW215" s="1">
        <f t="shared" si="190"/>
        <v>5482.2457728443551</v>
      </c>
      <c r="AX215">
        <v>0.05</v>
      </c>
      <c r="AY215">
        <v>0.05</v>
      </c>
      <c r="AZ215">
        <v>0.05</v>
      </c>
      <c r="BA215">
        <f t="shared" si="228"/>
        <v>0.05</v>
      </c>
      <c r="BB215">
        <f t="shared" si="229"/>
        <v>2.5000000000000006E-4</v>
      </c>
      <c r="BC215">
        <f t="shared" si="229"/>
        <v>2.5000000000000006E-4</v>
      </c>
      <c r="BD215">
        <f t="shared" si="229"/>
        <v>2.5000000000000006E-4</v>
      </c>
      <c r="BE215">
        <f t="shared" si="230"/>
        <v>29.59006613052961</v>
      </c>
      <c r="BF215">
        <f t="shared" si="230"/>
        <v>31.491379066921841</v>
      </c>
      <c r="BG215">
        <f t="shared" si="230"/>
        <v>6.852807216055445</v>
      </c>
      <c r="BH215">
        <f t="shared" si="208"/>
        <v>0</v>
      </c>
      <c r="BI215">
        <f t="shared" si="233"/>
        <v>35.235419439354466</v>
      </c>
      <c r="BJ215">
        <f t="shared" si="233"/>
        <v>65.081525054111054</v>
      </c>
      <c r="BK215" s="7">
        <f t="shared" si="231"/>
        <v>1.8005016295674636E-5</v>
      </c>
      <c r="BL215" s="7"/>
      <c r="BM215" s="7"/>
      <c r="BN215" s="8">
        <f>MAX(BN$3*climate!$I325+BN$4*climate!$I325^2+BN$5*climate!$I325^6,-99)</f>
        <v>-44.386080425732544</v>
      </c>
      <c r="BO215" s="8">
        <f>MAX(BO$3*climate!$I325+BO$4*climate!$I325^2+BO$5*climate!$I325^6,-99)</f>
        <v>-37.272564097408335</v>
      </c>
      <c r="BP215" s="8">
        <f>MAX(BP$3*climate!$I325+BP$4*climate!$I325^2+BP$5*climate!$I325^6,-99)</f>
        <v>-31.566292216310792</v>
      </c>
      <c r="BQ215" s="8"/>
      <c r="BR215" s="8"/>
      <c r="BS215" s="8"/>
      <c r="BT215" s="8"/>
      <c r="BU215" s="8"/>
      <c r="BV215" s="8"/>
      <c r="BW215" s="8">
        <f>MAX(BW$3*climate!$I325+BW$4*climate!$I325^2+BW$5*climate!$I325^6,-99)</f>
        <v>-99</v>
      </c>
      <c r="BX215" s="8">
        <f>MAX(BX$3*climate!$I325+BX$4*climate!$I325^2+BX$5*climate!$I325^6,-99)</f>
        <v>-99</v>
      </c>
      <c r="BY215" s="8">
        <f>MAX(BY$3*climate!$I325+BY$4*climate!$I325^2+BY$5*climate!$I325^6,-99)</f>
        <v>-99</v>
      </c>
    </row>
    <row r="216" spans="1:77">
      <c r="A216">
        <f t="shared" si="191"/>
        <v>2170</v>
      </c>
      <c r="B216" s="4">
        <f t="shared" si="209"/>
        <v>1286.4699640920046</v>
      </c>
      <c r="C216" s="4">
        <f t="shared" si="210"/>
        <v>3572.2483903855841</v>
      </c>
      <c r="D216" s="4">
        <f t="shared" si="211"/>
        <v>6808.1166277384218</v>
      </c>
      <c r="E216" s="11">
        <f t="shared" si="192"/>
        <v>2.6604222091101257E-6</v>
      </c>
      <c r="F216" s="11">
        <f t="shared" si="193"/>
        <v>5.3335600246276335E-6</v>
      </c>
      <c r="G216" s="11">
        <f t="shared" si="194"/>
        <v>1.1775589921736162E-5</v>
      </c>
      <c r="H216" s="4">
        <f t="shared" si="212"/>
        <v>118048.57810337293</v>
      </c>
      <c r="I216" s="4">
        <f t="shared" si="213"/>
        <v>126236.71282709623</v>
      </c>
      <c r="J216" s="4">
        <f t="shared" si="214"/>
        <v>27454.928835060786</v>
      </c>
      <c r="K216" s="4">
        <f t="shared" si="182"/>
        <v>91761.627864115799</v>
      </c>
      <c r="L216" s="4">
        <f t="shared" si="183"/>
        <v>35338.167739637611</v>
      </c>
      <c r="M216" s="4">
        <f t="shared" si="184"/>
        <v>4032.6760448257774</v>
      </c>
      <c r="N216" s="11">
        <f t="shared" si="195"/>
        <v>-2.6360238229324873E-3</v>
      </c>
      <c r="O216" s="11">
        <f t="shared" si="196"/>
        <v>2.147597850032934E-3</v>
      </c>
      <c r="P216" s="11">
        <f t="shared" si="197"/>
        <v>1.5824418845853394E-3</v>
      </c>
      <c r="Q216" s="4">
        <f t="shared" si="198"/>
        <v>2166.716280405853</v>
      </c>
      <c r="R216" s="4">
        <f t="shared" si="199"/>
        <v>8619.9250167392547</v>
      </c>
      <c r="S216" s="4">
        <f t="shared" si="200"/>
        <v>2295.8753535476249</v>
      </c>
      <c r="T216" s="4">
        <f t="shared" si="215"/>
        <v>18.35444623914487</v>
      </c>
      <c r="U216" s="4">
        <f t="shared" si="216"/>
        <v>68.283820322110131</v>
      </c>
      <c r="V216" s="4">
        <f t="shared" si="217"/>
        <v>83.623431236715561</v>
      </c>
      <c r="W216" s="11">
        <f t="shared" si="201"/>
        <v>-1.219247815263802E-2</v>
      </c>
      <c r="X216" s="11">
        <f t="shared" si="202"/>
        <v>-1.3228699347321071E-2</v>
      </c>
      <c r="Y216" s="11">
        <f t="shared" si="203"/>
        <v>-1.2203590333800474E-2</v>
      </c>
      <c r="Z216" s="4">
        <f t="shared" si="227"/>
        <v>3216.7792513944564</v>
      </c>
      <c r="AA216" s="4">
        <f t="shared" si="218"/>
        <v>35426.362473501758</v>
      </c>
      <c r="AB216" s="4">
        <f t="shared" si="219"/>
        <v>4170.5670018355868</v>
      </c>
      <c r="AC216" s="12">
        <f t="shared" si="220"/>
        <v>1.5396527042639783</v>
      </c>
      <c r="AD216" s="12">
        <f t="shared" si="221"/>
        <v>4.2780906692318359</v>
      </c>
      <c r="AE216" s="12">
        <f t="shared" si="222"/>
        <v>1.8918314958308917</v>
      </c>
      <c r="AF216" s="11">
        <f t="shared" si="204"/>
        <v>-2.9039671966837322E-3</v>
      </c>
      <c r="AG216" s="11">
        <f t="shared" si="205"/>
        <v>2.0567434751257441E-3</v>
      </c>
      <c r="AH216" s="11">
        <f t="shared" si="206"/>
        <v>8.257041531207765E-4</v>
      </c>
      <c r="AI216" s="1">
        <f t="shared" si="185"/>
        <v>242150.2292245533</v>
      </c>
      <c r="AJ216" s="1">
        <f t="shared" si="186"/>
        <v>246266.95367525506</v>
      </c>
      <c r="AK216" s="1">
        <f t="shared" si="187"/>
        <v>53926.126352198458</v>
      </c>
      <c r="AL216" s="16">
        <f t="shared" si="234"/>
        <v>57.907635160578252</v>
      </c>
      <c r="AM216" s="16">
        <f t="shared" si="234"/>
        <v>24.169447187874674</v>
      </c>
      <c r="AN216" s="16">
        <f t="shared" si="234"/>
        <v>3.8969739346980674</v>
      </c>
      <c r="AO216" s="7">
        <f t="shared" si="232"/>
        <v>3.6603709159287825E-3</v>
      </c>
      <c r="AP216" s="7">
        <f t="shared" si="232"/>
        <v>5.6366961463639401E-3</v>
      </c>
      <c r="AQ216" s="7">
        <f t="shared" si="232"/>
        <v>4.0800666332927935E-3</v>
      </c>
      <c r="AR216" s="1">
        <f t="shared" si="224"/>
        <v>118048.57810337293</v>
      </c>
      <c r="AS216" s="1">
        <f t="shared" si="225"/>
        <v>126236.71282709623</v>
      </c>
      <c r="AT216" s="1">
        <f t="shared" si="226"/>
        <v>27454.928835060786</v>
      </c>
      <c r="AU216" s="1">
        <f t="shared" si="188"/>
        <v>23609.715620674586</v>
      </c>
      <c r="AV216" s="1">
        <f t="shared" si="189"/>
        <v>25247.342565419247</v>
      </c>
      <c r="AW216" s="1">
        <f t="shared" si="190"/>
        <v>5490.9857670121573</v>
      </c>
      <c r="AX216">
        <v>0.05</v>
      </c>
      <c r="AY216">
        <v>0.05</v>
      </c>
      <c r="AZ216">
        <v>0.05</v>
      </c>
      <c r="BA216">
        <f t="shared" si="228"/>
        <v>4.9999999999999996E-2</v>
      </c>
      <c r="BB216">
        <f t="shared" si="229"/>
        <v>2.5000000000000006E-4</v>
      </c>
      <c r="BC216">
        <f t="shared" si="229"/>
        <v>2.5000000000000006E-4</v>
      </c>
      <c r="BD216">
        <f t="shared" si="229"/>
        <v>2.5000000000000006E-4</v>
      </c>
      <c r="BE216">
        <f t="shared" si="230"/>
        <v>29.51214452584324</v>
      </c>
      <c r="BF216">
        <f t="shared" si="230"/>
        <v>31.559178206774064</v>
      </c>
      <c r="BG216">
        <f t="shared" si="230"/>
        <v>6.8637322087651977</v>
      </c>
      <c r="BH216">
        <f t="shared" si="208"/>
        <v>0</v>
      </c>
      <c r="BI216">
        <f t="shared" si="233"/>
        <v>35.633551968966302</v>
      </c>
      <c r="BJ216">
        <f t="shared" si="233"/>
        <v>65.830206835130767</v>
      </c>
      <c r="BK216" s="7">
        <f t="shared" si="231"/>
        <v>1.181330252553181E-5</v>
      </c>
      <c r="BL216" s="7"/>
      <c r="BM216" s="7"/>
      <c r="BN216" s="8">
        <f>MAX(BN$3*climate!$I326+BN$4*climate!$I326^2+BN$5*climate!$I326^6,-99)</f>
        <v>-44.704732747460753</v>
      </c>
      <c r="BO216" s="8">
        <f>MAX(BO$3*climate!$I326+BO$4*climate!$I326^2+BO$5*climate!$I326^6,-99)</f>
        <v>-37.51954626165606</v>
      </c>
      <c r="BP216" s="8">
        <f>MAX(BP$3*climate!$I326+BP$4*climate!$I326^2+BP$5*climate!$I326^6,-99)</f>
        <v>-31.75933710652561</v>
      </c>
      <c r="BQ216" s="8"/>
      <c r="BR216" s="8"/>
      <c r="BS216" s="8"/>
      <c r="BT216" s="8"/>
      <c r="BU216" s="8"/>
      <c r="BV216" s="8"/>
      <c r="BW216" s="8">
        <f>MAX(BW$3*climate!$I326+BW$4*climate!$I326^2+BW$5*climate!$I326^6,-99)</f>
        <v>-99</v>
      </c>
      <c r="BX216" s="8">
        <f>MAX(BX$3*climate!$I326+BX$4*climate!$I326^2+BX$5*climate!$I326^6,-99)</f>
        <v>-99</v>
      </c>
      <c r="BY216" s="8">
        <f>MAX(BY$3*climate!$I326+BY$4*climate!$I326^2+BY$5*climate!$I326^6,-99)</f>
        <v>-99</v>
      </c>
    </row>
    <row r="217" spans="1:77">
      <c r="A217">
        <f t="shared" si="191"/>
        <v>2171</v>
      </c>
      <c r="B217" s="4">
        <f t="shared" si="209"/>
        <v>1286.4732155176052</v>
      </c>
      <c r="C217" s="4">
        <f t="shared" si="210"/>
        <v>3572.2664905467359</v>
      </c>
      <c r="D217" s="4">
        <f t="shared" si="211"/>
        <v>6808.1927888484915</v>
      </c>
      <c r="E217" s="11">
        <f t="shared" si="192"/>
        <v>2.5274010986546194E-6</v>
      </c>
      <c r="F217" s="11">
        <f t="shared" si="193"/>
        <v>5.0668820233962516E-6</v>
      </c>
      <c r="G217" s="11">
        <f t="shared" si="194"/>
        <v>1.1186810425649353E-5</v>
      </c>
      <c r="H217" s="4">
        <f t="shared" si="212"/>
        <v>117738.50384564231</v>
      </c>
      <c r="I217" s="4">
        <f t="shared" si="213"/>
        <v>126505.32012323019</v>
      </c>
      <c r="J217" s="4">
        <f t="shared" si="214"/>
        <v>27498.305267842476</v>
      </c>
      <c r="K217" s="4">
        <f t="shared" si="182"/>
        <v>91520.369352012422</v>
      </c>
      <c r="L217" s="4">
        <f t="shared" si="183"/>
        <v>35413.181087693301</v>
      </c>
      <c r="M217" s="4">
        <f t="shared" si="184"/>
        <v>4039.0021435473218</v>
      </c>
      <c r="N217" s="11">
        <f t="shared" si="195"/>
        <v>-2.6291873598912607E-3</v>
      </c>
      <c r="O217" s="11">
        <f t="shared" si="196"/>
        <v>2.1227288468481653E-3</v>
      </c>
      <c r="P217" s="11">
        <f t="shared" si="197"/>
        <v>1.5687098718633052E-3</v>
      </c>
      <c r="Q217" s="4">
        <f t="shared" si="198"/>
        <v>2134.6767885355143</v>
      </c>
      <c r="R217" s="4">
        <f t="shared" si="199"/>
        <v>8523.993518025798</v>
      </c>
      <c r="S217" s="4">
        <f t="shared" si="200"/>
        <v>2271.4404515053488</v>
      </c>
      <c r="T217" s="4">
        <f t="shared" si="215"/>
        <v>18.130660054370328</v>
      </c>
      <c r="U217" s="4">
        <f t="shared" si="216"/>
        <v>67.380514192782442</v>
      </c>
      <c r="V217" s="4">
        <f t="shared" si="217"/>
        <v>82.602925139595953</v>
      </c>
      <c r="W217" s="11">
        <f t="shared" si="201"/>
        <v>-1.219247815263802E-2</v>
      </c>
      <c r="X217" s="11">
        <f t="shared" si="202"/>
        <v>-1.3228699347321071E-2</v>
      </c>
      <c r="Y217" s="11">
        <f t="shared" si="203"/>
        <v>-1.2203590333800474E-2</v>
      </c>
      <c r="Z217" s="4">
        <f t="shared" si="227"/>
        <v>3159.9878246211706</v>
      </c>
      <c r="AA217" s="4">
        <f t="shared" si="218"/>
        <v>35105.033596914305</v>
      </c>
      <c r="AB217" s="4">
        <f t="shared" si="219"/>
        <v>4129.6458916723514</v>
      </c>
      <c r="AC217" s="12">
        <f t="shared" si="220"/>
        <v>1.5351816033165102</v>
      </c>
      <c r="AD217" s="12">
        <f t="shared" si="221"/>
        <v>4.2868896043017752</v>
      </c>
      <c r="AE217" s="12">
        <f t="shared" si="222"/>
        <v>1.8933935889540039</v>
      </c>
      <c r="AF217" s="11">
        <f t="shared" si="204"/>
        <v>-2.9039671966837322E-3</v>
      </c>
      <c r="AG217" s="11">
        <f t="shared" si="205"/>
        <v>2.0567434751257441E-3</v>
      </c>
      <c r="AH217" s="11">
        <f t="shared" si="206"/>
        <v>8.257041531207765E-4</v>
      </c>
      <c r="AI217" s="1">
        <f t="shared" si="185"/>
        <v>241544.92192277254</v>
      </c>
      <c r="AJ217" s="1">
        <f t="shared" si="186"/>
        <v>246887.6008731488</v>
      </c>
      <c r="AK217" s="1">
        <f t="shared" si="187"/>
        <v>54024.499483990767</v>
      </c>
      <c r="AL217" s="16">
        <f t="shared" si="234"/>
        <v>58.117478949894732</v>
      </c>
      <c r="AM217" s="16">
        <f t="shared" si="234"/>
        <v>24.30432065940008</v>
      </c>
      <c r="AN217" s="16">
        <f t="shared" si="234"/>
        <v>3.912714848886623</v>
      </c>
      <c r="AO217" s="7">
        <f t="shared" si="232"/>
        <v>3.6237672067694947E-3</v>
      </c>
      <c r="AP217" s="7">
        <f t="shared" si="232"/>
        <v>5.580329184900301E-3</v>
      </c>
      <c r="AQ217" s="7">
        <f t="shared" si="232"/>
        <v>4.0392659669598657E-3</v>
      </c>
      <c r="AR217" s="1">
        <f t="shared" si="224"/>
        <v>117738.50384564231</v>
      </c>
      <c r="AS217" s="1">
        <f t="shared" si="225"/>
        <v>126505.32012323019</v>
      </c>
      <c r="AT217" s="1">
        <f t="shared" si="226"/>
        <v>27498.305267842476</v>
      </c>
      <c r="AU217" s="1">
        <f t="shared" si="188"/>
        <v>23547.700769128463</v>
      </c>
      <c r="AV217" s="1">
        <f t="shared" si="189"/>
        <v>25301.064024646039</v>
      </c>
      <c r="AW217" s="1">
        <f t="shared" si="190"/>
        <v>5499.6610535684958</v>
      </c>
      <c r="AX217">
        <v>0.05</v>
      </c>
      <c r="AY217">
        <v>0.05</v>
      </c>
      <c r="AZ217">
        <v>0.05</v>
      </c>
      <c r="BA217">
        <f t="shared" si="228"/>
        <v>0.05</v>
      </c>
      <c r="BB217">
        <f t="shared" si="229"/>
        <v>2.5000000000000006E-4</v>
      </c>
      <c r="BC217">
        <f t="shared" si="229"/>
        <v>2.5000000000000006E-4</v>
      </c>
      <c r="BD217">
        <f t="shared" si="229"/>
        <v>2.5000000000000006E-4</v>
      </c>
      <c r="BE217">
        <f t="shared" si="230"/>
        <v>29.434625961410582</v>
      </c>
      <c r="BF217">
        <f t="shared" si="230"/>
        <v>31.626330030807555</v>
      </c>
      <c r="BG217">
        <f t="shared" si="230"/>
        <v>6.8745763169606207</v>
      </c>
      <c r="BH217">
        <f t="shared" si="208"/>
        <v>0</v>
      </c>
      <c r="BI217">
        <f t="shared" si="233"/>
        <v>36.036233884803885</v>
      </c>
      <c r="BJ217">
        <f t="shared" si="233"/>
        <v>66.587562200658084</v>
      </c>
      <c r="BK217" s="7">
        <f t="shared" si="231"/>
        <v>7.0268257921224375E-6</v>
      </c>
      <c r="BL217" s="7"/>
      <c r="BM217" s="7"/>
      <c r="BN217" s="8">
        <f>MAX(BN$3*climate!$I327+BN$4*climate!$I327^2+BN$5*climate!$I327^6,-99)</f>
        <v>-45.01896806591369</v>
      </c>
      <c r="BO217" s="8">
        <f>MAX(BO$3*climate!$I327+BO$4*climate!$I327^2+BO$5*climate!$I327^6,-99)</f>
        <v>-37.763067624645416</v>
      </c>
      <c r="BP217" s="8">
        <f>MAX(BP$3*climate!$I327+BP$4*climate!$I327^2+BP$5*climate!$I327^6,-99)</f>
        <v>-31.949645390890169</v>
      </c>
      <c r="BQ217" s="8"/>
      <c r="BR217" s="8"/>
      <c r="BS217" s="8"/>
      <c r="BT217" s="8"/>
      <c r="BU217" s="8"/>
      <c r="BV217" s="8"/>
      <c r="BW217" s="8">
        <f>MAX(BW$3*climate!$I327+BW$4*climate!$I327^2+BW$5*climate!$I327^6,-99)</f>
        <v>-99</v>
      </c>
      <c r="BX217" s="8">
        <f>MAX(BX$3*climate!$I327+BX$4*climate!$I327^2+BX$5*climate!$I327^6,-99)</f>
        <v>-99</v>
      </c>
      <c r="BY217" s="8">
        <f>MAX(BY$3*climate!$I327+BY$4*climate!$I327^2+BY$5*climate!$I327^6,-99)</f>
        <v>-99</v>
      </c>
    </row>
    <row r="218" spans="1:77">
      <c r="A218">
        <f t="shared" si="191"/>
        <v>2172</v>
      </c>
      <c r="B218" s="4">
        <f t="shared" si="209"/>
        <v>1286.4763043797327</v>
      </c>
      <c r="C218" s="4">
        <f t="shared" si="210"/>
        <v>3572.2836857869565</v>
      </c>
      <c r="D218" s="4">
        <f t="shared" si="211"/>
        <v>6808.2651427124574</v>
      </c>
      <c r="E218" s="11">
        <f t="shared" si="192"/>
        <v>2.4010310437218881E-6</v>
      </c>
      <c r="F218" s="11">
        <f t="shared" si="193"/>
        <v>4.8135379222264389E-6</v>
      </c>
      <c r="G218" s="11">
        <f t="shared" si="194"/>
        <v>1.0627469904366886E-5</v>
      </c>
      <c r="H218" s="4">
        <f t="shared" si="212"/>
        <v>117430.23519470637</v>
      </c>
      <c r="I218" s="4">
        <f t="shared" si="213"/>
        <v>126771.49300267255</v>
      </c>
      <c r="J218" s="4">
        <f t="shared" si="214"/>
        <v>27541.38078587667</v>
      </c>
      <c r="K218" s="4">
        <f t="shared" si="182"/>
        <v>91280.527122747677</v>
      </c>
      <c r="L218" s="4">
        <f t="shared" si="183"/>
        <v>35487.521191852211</v>
      </c>
      <c r="M218" s="4">
        <f t="shared" si="184"/>
        <v>4045.2861644727313</v>
      </c>
      <c r="N218" s="11">
        <f t="shared" si="195"/>
        <v>-2.6206431525886975E-3</v>
      </c>
      <c r="O218" s="11">
        <f t="shared" si="196"/>
        <v>2.0992213033566021E-3</v>
      </c>
      <c r="P218" s="11">
        <f t="shared" si="197"/>
        <v>1.5558350062896409E-3</v>
      </c>
      <c r="Q218" s="4">
        <f t="shared" si="198"/>
        <v>2103.128819464559</v>
      </c>
      <c r="R218" s="4">
        <f t="shared" si="199"/>
        <v>8428.9297810750377</v>
      </c>
      <c r="S218" s="4">
        <f t="shared" si="200"/>
        <v>2247.2354641858306</v>
      </c>
      <c r="T218" s="4">
        <f t="shared" si="215"/>
        <v>17.909602377764511</v>
      </c>
      <c r="U218" s="4">
        <f t="shared" si="216"/>
        <v>66.489157628658219</v>
      </c>
      <c r="V218" s="4">
        <f t="shared" si="217"/>
        <v>81.594872880818741</v>
      </c>
      <c r="W218" s="11">
        <f t="shared" si="201"/>
        <v>-1.219247815263802E-2</v>
      </c>
      <c r="X218" s="11">
        <f t="shared" si="202"/>
        <v>-1.3228699347321071E-2</v>
      </c>
      <c r="Y218" s="11">
        <f t="shared" si="203"/>
        <v>-1.2203590333800474E-2</v>
      </c>
      <c r="Z218" s="4">
        <f t="shared" si="227"/>
        <v>3104.219901076272</v>
      </c>
      <c r="AA218" s="4">
        <f t="shared" si="218"/>
        <v>34785.746748817481</v>
      </c>
      <c r="AB218" s="4">
        <f t="shared" si="219"/>
        <v>4089.0678238523633</v>
      </c>
      <c r="AC218" s="12">
        <f t="shared" si="220"/>
        <v>1.5307234862995267</v>
      </c>
      <c r="AD218" s="12">
        <f t="shared" si="221"/>
        <v>4.2957066365240069</v>
      </c>
      <c r="AE218" s="12">
        <f t="shared" si="222"/>
        <v>1.8949569719038954</v>
      </c>
      <c r="AF218" s="11">
        <f t="shared" si="204"/>
        <v>-2.9039671966837322E-3</v>
      </c>
      <c r="AG218" s="11">
        <f t="shared" si="205"/>
        <v>2.0567434751257441E-3</v>
      </c>
      <c r="AH218" s="11">
        <f t="shared" si="206"/>
        <v>8.257041531207765E-4</v>
      </c>
      <c r="AI218" s="1">
        <f t="shared" si="185"/>
        <v>240938.13049962374</v>
      </c>
      <c r="AJ218" s="1">
        <f t="shared" si="186"/>
        <v>247499.90481047996</v>
      </c>
      <c r="AK218" s="1">
        <f t="shared" si="187"/>
        <v>54121.71058916019</v>
      </c>
      <c r="AL218" s="16">
        <f t="shared" si="234"/>
        <v>58.32597712210989</v>
      </c>
      <c r="AM218" s="16">
        <f t="shared" si="234"/>
        <v>24.438590508195954</v>
      </c>
      <c r="AN218" s="16">
        <f t="shared" si="234"/>
        <v>3.9283612998548736</v>
      </c>
      <c r="AO218" s="7">
        <f t="shared" ref="AO218:AQ233" si="235">AO$5*AO217</f>
        <v>3.5875295347017997E-3</v>
      </c>
      <c r="AP218" s="7">
        <f t="shared" si="235"/>
        <v>5.5245258930512976E-3</v>
      </c>
      <c r="AQ218" s="7">
        <f t="shared" si="235"/>
        <v>3.998873307290267E-3</v>
      </c>
      <c r="AR218" s="1">
        <f t="shared" si="224"/>
        <v>117430.23519470637</v>
      </c>
      <c r="AS218" s="1">
        <f t="shared" si="225"/>
        <v>126771.49300267255</v>
      </c>
      <c r="AT218" s="1">
        <f t="shared" si="226"/>
        <v>27541.38078587667</v>
      </c>
      <c r="AU218" s="1">
        <f t="shared" si="188"/>
        <v>23486.047038941277</v>
      </c>
      <c r="AV218" s="1">
        <f t="shared" si="189"/>
        <v>25354.298600534512</v>
      </c>
      <c r="AW218" s="1">
        <f t="shared" si="190"/>
        <v>5508.2761571753344</v>
      </c>
      <c r="AX218">
        <v>0.05</v>
      </c>
      <c r="AY218">
        <v>0.05</v>
      </c>
      <c r="AZ218">
        <v>0.05</v>
      </c>
      <c r="BA218">
        <f t="shared" si="228"/>
        <v>0.05</v>
      </c>
      <c r="BB218">
        <f t="shared" si="229"/>
        <v>2.5000000000000006E-4</v>
      </c>
      <c r="BC218">
        <f t="shared" si="229"/>
        <v>2.5000000000000006E-4</v>
      </c>
      <c r="BD218">
        <f t="shared" si="229"/>
        <v>2.5000000000000006E-4</v>
      </c>
      <c r="BE218">
        <f t="shared" si="230"/>
        <v>29.3575587986766</v>
      </c>
      <c r="BF218">
        <f t="shared" si="230"/>
        <v>31.692873250668146</v>
      </c>
      <c r="BG218">
        <f t="shared" si="230"/>
        <v>6.885345196469169</v>
      </c>
      <c r="BH218">
        <f t="shared" si="208"/>
        <v>0</v>
      </c>
      <c r="BI218">
        <f t="shared" si="233"/>
        <v>36.443516339628985</v>
      </c>
      <c r="BJ218">
        <f t="shared" si="233"/>
        <v>67.353690308637596</v>
      </c>
      <c r="BK218" s="7">
        <f t="shared" si="231"/>
        <v>3.6054274814567577E-6</v>
      </c>
      <c r="BL218" s="7"/>
      <c r="BM218" s="7"/>
      <c r="BN218" s="8">
        <f>MAX(BN$3*climate!$I328+BN$4*climate!$I328^2+BN$5*climate!$I328^6,-99)</f>
        <v>-45.328791643735485</v>
      </c>
      <c r="BO218" s="8">
        <f>MAX(BO$3*climate!$I328+BO$4*climate!$I328^2+BO$5*climate!$I328^6,-99)</f>
        <v>-38.003134173430766</v>
      </c>
      <c r="BP218" s="8">
        <f>MAX(BP$3*climate!$I328+BP$4*climate!$I328^2+BP$5*climate!$I328^6,-99)</f>
        <v>-32.137223367046815</v>
      </c>
      <c r="BQ218" s="8"/>
      <c r="BR218" s="8"/>
      <c r="BS218" s="8"/>
      <c r="BT218" s="8"/>
      <c r="BU218" s="8"/>
      <c r="BV218" s="8"/>
      <c r="BW218" s="8">
        <f>MAX(BW$3*climate!$I328+BW$4*climate!$I328^2+BW$5*climate!$I328^6,-99)</f>
        <v>-99</v>
      </c>
      <c r="BX218" s="8">
        <f>MAX(BX$3*climate!$I328+BX$4*climate!$I328^2+BX$5*climate!$I328^6,-99)</f>
        <v>-99</v>
      </c>
      <c r="BY218" s="8">
        <f>MAX(BY$3*climate!$I328+BY$4*climate!$I328^2+BY$5*climate!$I328^6,-99)</f>
        <v>-99</v>
      </c>
    </row>
    <row r="219" spans="1:77">
      <c r="A219">
        <f t="shared" si="191"/>
        <v>2173</v>
      </c>
      <c r="B219" s="4">
        <f t="shared" si="209"/>
        <v>1286.4792388057992</v>
      </c>
      <c r="C219" s="4">
        <f t="shared" si="210"/>
        <v>3572.3000213437972</v>
      </c>
      <c r="D219" s="4">
        <f t="shared" si="211"/>
        <v>6808.3338796137168</v>
      </c>
      <c r="E219" s="11">
        <f t="shared" si="192"/>
        <v>2.2809794915357937E-6</v>
      </c>
      <c r="F219" s="11">
        <f t="shared" si="193"/>
        <v>4.5728610261151166E-6</v>
      </c>
      <c r="G219" s="11">
        <f t="shared" si="194"/>
        <v>1.0096096409148541E-5</v>
      </c>
      <c r="H219" s="4">
        <f t="shared" si="212"/>
        <v>117123.95864829906</v>
      </c>
      <c r="I219" s="4">
        <f t="shared" si="213"/>
        <v>127035.38307185617</v>
      </c>
      <c r="J219" s="4">
        <f t="shared" si="214"/>
        <v>27584.177359071829</v>
      </c>
      <c r="K219" s="4">
        <f t="shared" si="182"/>
        <v>91042.245467576911</v>
      </c>
      <c r="L219" s="4">
        <f t="shared" si="183"/>
        <v>35561.230107450232</v>
      </c>
      <c r="M219" s="4">
        <f t="shared" si="184"/>
        <v>4051.5312331652085</v>
      </c>
      <c r="N219" s="11">
        <f t="shared" si="195"/>
        <v>-2.6104325060518629E-3</v>
      </c>
      <c r="O219" s="11">
        <f t="shared" si="196"/>
        <v>2.0770375930045937E-3</v>
      </c>
      <c r="P219" s="11">
        <f t="shared" si="197"/>
        <v>1.5437891013307947E-3</v>
      </c>
      <c r="Q219" s="4">
        <f t="shared" si="198"/>
        <v>2072.0680554099395</v>
      </c>
      <c r="R219" s="4">
        <f t="shared" si="199"/>
        <v>8334.739723099312</v>
      </c>
      <c r="S219" s="4">
        <f t="shared" si="200"/>
        <v>2223.2604894419505</v>
      </c>
      <c r="T219" s="4">
        <f t="shared" si="215"/>
        <v>17.691239942051183</v>
      </c>
      <c r="U219" s="4">
        <f t="shared" si="216"/>
        <v>65.609592552532064</v>
      </c>
      <c r="V219" s="4">
        <f t="shared" si="217"/>
        <v>80.599122478842702</v>
      </c>
      <c r="W219" s="11">
        <f t="shared" si="201"/>
        <v>-1.219247815263802E-2</v>
      </c>
      <c r="X219" s="11">
        <f t="shared" si="202"/>
        <v>-1.3228699347321071E-2</v>
      </c>
      <c r="Y219" s="11">
        <f t="shared" si="203"/>
        <v>-1.2203590333800474E-2</v>
      </c>
      <c r="Z219" s="4">
        <f t="shared" si="227"/>
        <v>3049.4619162754998</v>
      </c>
      <c r="AA219" s="4">
        <f t="shared" si="218"/>
        <v>34468.546568288431</v>
      </c>
      <c r="AB219" s="4">
        <f t="shared" si="219"/>
        <v>4048.8341658697695</v>
      </c>
      <c r="AC219" s="12">
        <f t="shared" si="220"/>
        <v>1.5262783155081194</v>
      </c>
      <c r="AD219" s="12">
        <f t="shared" si="221"/>
        <v>4.304541803119732</v>
      </c>
      <c r="AE219" s="12">
        <f t="shared" si="222"/>
        <v>1.8965216457455816</v>
      </c>
      <c r="AF219" s="11">
        <f t="shared" si="204"/>
        <v>-2.9039671966837322E-3</v>
      </c>
      <c r="AG219" s="11">
        <f t="shared" si="205"/>
        <v>2.0567434751257441E-3</v>
      </c>
      <c r="AH219" s="11">
        <f t="shared" si="206"/>
        <v>8.257041531207765E-4</v>
      </c>
      <c r="AI219" s="1">
        <f t="shared" si="185"/>
        <v>240330.36448860264</v>
      </c>
      <c r="AJ219" s="1">
        <f t="shared" si="186"/>
        <v>248104.21292996648</v>
      </c>
      <c r="AK219" s="1">
        <f t="shared" si="187"/>
        <v>54217.815687419505</v>
      </c>
      <c r="AL219" s="16">
        <f t="shared" si="234"/>
        <v>58.533130826020141</v>
      </c>
      <c r="AM219" s="16">
        <f t="shared" si="234"/>
        <v>24.572252017987637</v>
      </c>
      <c r="AN219" s="16">
        <f t="shared" si="234"/>
        <v>3.9439132288068213</v>
      </c>
      <c r="AO219" s="7">
        <f t="shared" si="235"/>
        <v>3.5516542393547817E-3</v>
      </c>
      <c r="AP219" s="7">
        <f t="shared" si="235"/>
        <v>5.4692806341207845E-3</v>
      </c>
      <c r="AQ219" s="7">
        <f t="shared" si="235"/>
        <v>3.9588845742173639E-3</v>
      </c>
      <c r="AR219" s="1">
        <f t="shared" si="224"/>
        <v>117123.95864829906</v>
      </c>
      <c r="AS219" s="1">
        <f t="shared" si="225"/>
        <v>127035.38307185617</v>
      </c>
      <c r="AT219" s="1">
        <f t="shared" si="226"/>
        <v>27584.177359071829</v>
      </c>
      <c r="AU219" s="1">
        <f t="shared" si="188"/>
        <v>23424.791729659813</v>
      </c>
      <c r="AV219" s="1">
        <f t="shared" si="189"/>
        <v>25407.076614371235</v>
      </c>
      <c r="AW219" s="1">
        <f t="shared" si="190"/>
        <v>5516.8354718143664</v>
      </c>
      <c r="AX219">
        <v>0.05</v>
      </c>
      <c r="AY219">
        <v>0.05</v>
      </c>
      <c r="AZ219">
        <v>0.05</v>
      </c>
      <c r="BA219">
        <f t="shared" si="228"/>
        <v>0.05</v>
      </c>
      <c r="BB219">
        <f t="shared" si="229"/>
        <v>2.5000000000000006E-4</v>
      </c>
      <c r="BC219">
        <f t="shared" si="229"/>
        <v>2.5000000000000006E-4</v>
      </c>
      <c r="BD219">
        <f t="shared" si="229"/>
        <v>2.5000000000000006E-4</v>
      </c>
      <c r="BE219">
        <f t="shared" si="230"/>
        <v>29.28098966207477</v>
      </c>
      <c r="BF219">
        <f t="shared" si="230"/>
        <v>31.758845767964051</v>
      </c>
      <c r="BG219">
        <f t="shared" si="230"/>
        <v>6.8960443397679594</v>
      </c>
      <c r="BH219">
        <f t="shared" si="208"/>
        <v>0</v>
      </c>
      <c r="BI219">
        <f t="shared" si="233"/>
        <v>36.855451047283381</v>
      </c>
      <c r="BJ219">
        <f t="shared" si="233"/>
        <v>68.128691443074217</v>
      </c>
      <c r="BK219" s="7">
        <f t="shared" si="231"/>
        <v>1.5091310798798219E-6</v>
      </c>
      <c r="BL219" s="7"/>
      <c r="BM219" s="7"/>
      <c r="BN219" s="8">
        <f>MAX(BN$3*climate!$I329+BN$4*climate!$I329^2+BN$5*climate!$I329^6,-99)</f>
        <v>-45.634210599365716</v>
      </c>
      <c r="BO219" s="8">
        <f>MAX(BO$3*climate!$I329+BO$4*climate!$I329^2+BO$5*climate!$I329^6,-99)</f>
        <v>-38.239753273636772</v>
      </c>
      <c r="BP219" s="8">
        <f>MAX(BP$3*climate!$I329+BP$4*climate!$I329^2+BP$5*climate!$I329^6,-99)</f>
        <v>-32.32207835941508</v>
      </c>
      <c r="BQ219" s="8"/>
      <c r="BR219" s="8"/>
      <c r="BS219" s="8"/>
      <c r="BT219" s="8"/>
      <c r="BU219" s="8"/>
      <c r="BV219" s="8"/>
      <c r="BW219" s="8">
        <f>MAX(BW$3*climate!$I329+BW$4*climate!$I329^2+BW$5*climate!$I329^6,-99)</f>
        <v>-99</v>
      </c>
      <c r="BX219" s="8">
        <f>MAX(BX$3*climate!$I329+BX$4*climate!$I329^2+BX$5*climate!$I329^6,-99)</f>
        <v>-99</v>
      </c>
      <c r="BY219" s="8">
        <f>MAX(BY$3*climate!$I329+BY$4*climate!$I329^2+BY$5*climate!$I329^6,-99)</f>
        <v>-99</v>
      </c>
    </row>
    <row r="220" spans="1:77">
      <c r="A220">
        <f t="shared" si="191"/>
        <v>2174</v>
      </c>
      <c r="B220" s="4">
        <f t="shared" si="209"/>
        <v>1286.4820265169212</v>
      </c>
      <c r="C220" s="4">
        <f t="shared" si="210"/>
        <v>3572.3155401937615</v>
      </c>
      <c r="D220" s="4">
        <f t="shared" si="211"/>
        <v>6808.3991803291892</v>
      </c>
      <c r="E220" s="11">
        <f t="shared" si="192"/>
        <v>2.166930516959004E-6</v>
      </c>
      <c r="F220" s="11">
        <f t="shared" si="193"/>
        <v>4.3442179748093603E-6</v>
      </c>
      <c r="G220" s="11">
        <f t="shared" si="194"/>
        <v>9.5912915886911132E-6</v>
      </c>
      <c r="H220" s="4">
        <f t="shared" si="212"/>
        <v>116819.85383712538</v>
      </c>
      <c r="I220" s="4">
        <f t="shared" si="213"/>
        <v>127297.13865697023</v>
      </c>
      <c r="J220" s="4">
        <f t="shared" si="214"/>
        <v>27626.71630791709</v>
      </c>
      <c r="K220" s="4">
        <f t="shared" si="182"/>
        <v>90805.663374410797</v>
      </c>
      <c r="L220" s="4">
        <f t="shared" si="183"/>
        <v>35634.34898868583</v>
      </c>
      <c r="M220" s="4">
        <f t="shared" si="184"/>
        <v>4057.7403845144877</v>
      </c>
      <c r="N220" s="11">
        <f t="shared" si="195"/>
        <v>-2.5985968596344833E-3</v>
      </c>
      <c r="O220" s="11">
        <f t="shared" si="196"/>
        <v>2.0561403813834644E-3</v>
      </c>
      <c r="P220" s="11">
        <f t="shared" si="197"/>
        <v>1.5325443621048151E-3</v>
      </c>
      <c r="Q220" s="4">
        <f t="shared" si="198"/>
        <v>2041.4900151565168</v>
      </c>
      <c r="R220" s="4">
        <f t="shared" si="199"/>
        <v>8241.4284490384143</v>
      </c>
      <c r="S220" s="4">
        <f t="shared" si="200"/>
        <v>2199.5154899179838</v>
      </c>
      <c r="T220" s="4">
        <f t="shared" si="215"/>
        <v>17.475539885564647</v>
      </c>
      <c r="U220" s="4">
        <f t="shared" si="216"/>
        <v>64.741662978354384</v>
      </c>
      <c r="V220" s="4">
        <f t="shared" si="217"/>
        <v>79.615523806847094</v>
      </c>
      <c r="W220" s="11">
        <f t="shared" si="201"/>
        <v>-1.219247815263802E-2</v>
      </c>
      <c r="X220" s="11">
        <f t="shared" si="202"/>
        <v>-1.3228699347321071E-2</v>
      </c>
      <c r="Y220" s="11">
        <f t="shared" si="203"/>
        <v>-1.2203590333800474E-2</v>
      </c>
      <c r="Z220" s="4">
        <f t="shared" si="227"/>
        <v>2995.7001627721606</v>
      </c>
      <c r="AA220" s="4">
        <f t="shared" si="218"/>
        <v>34153.474535022375</v>
      </c>
      <c r="AB220" s="4">
        <f t="shared" si="219"/>
        <v>4008.9460326347867</v>
      </c>
      <c r="AC220" s="12">
        <f t="shared" si="220"/>
        <v>1.5218460533468741</v>
      </c>
      <c r="AD220" s="12">
        <f t="shared" si="221"/>
        <v>4.3133951413867049</v>
      </c>
      <c r="AE220" s="12">
        <f t="shared" si="222"/>
        <v>1.8980876115449572</v>
      </c>
      <c r="AF220" s="11">
        <f t="shared" si="204"/>
        <v>-2.9039671966837322E-3</v>
      </c>
      <c r="AG220" s="11">
        <f t="shared" si="205"/>
        <v>2.0567434751257441E-3</v>
      </c>
      <c r="AH220" s="11">
        <f t="shared" si="206"/>
        <v>8.257041531207765E-4</v>
      </c>
      <c r="AI220" s="1">
        <f t="shared" si="185"/>
        <v>239722.1197694022</v>
      </c>
      <c r="AJ220" s="1">
        <f t="shared" si="186"/>
        <v>248700.86825134107</v>
      </c>
      <c r="AK220" s="1">
        <f t="shared" si="187"/>
        <v>54312.869590491922</v>
      </c>
      <c r="AL220" s="16">
        <f t="shared" si="234"/>
        <v>58.738941373838678</v>
      </c>
      <c r="AM220" s="16">
        <f t="shared" si="234"/>
        <v>24.705300634665367</v>
      </c>
      <c r="AN220" s="16">
        <f t="shared" si="234"/>
        <v>3.9593705910779611</v>
      </c>
      <c r="AO220" s="7">
        <f t="shared" si="235"/>
        <v>3.5161376969612339E-3</v>
      </c>
      <c r="AP220" s="7">
        <f t="shared" si="235"/>
        <v>5.4145878277795769E-3</v>
      </c>
      <c r="AQ220" s="7">
        <f t="shared" si="235"/>
        <v>3.9192957284751905E-3</v>
      </c>
      <c r="AR220" s="1">
        <f t="shared" si="224"/>
        <v>116819.85383712538</v>
      </c>
      <c r="AS220" s="1">
        <f t="shared" si="225"/>
        <v>127297.13865697023</v>
      </c>
      <c r="AT220" s="1">
        <f t="shared" si="226"/>
        <v>27626.71630791709</v>
      </c>
      <c r="AU220" s="1">
        <f t="shared" si="188"/>
        <v>23363.970767425079</v>
      </c>
      <c r="AV220" s="1">
        <f t="shared" si="189"/>
        <v>25459.427731394047</v>
      </c>
      <c r="AW220" s="1">
        <f t="shared" si="190"/>
        <v>5525.3432615834181</v>
      </c>
      <c r="AX220">
        <v>0.05</v>
      </c>
      <c r="AY220">
        <v>0.05</v>
      </c>
      <c r="AZ220">
        <v>0.05</v>
      </c>
      <c r="BA220">
        <f t="shared" si="228"/>
        <v>5.000000000000001E-2</v>
      </c>
      <c r="BB220">
        <f t="shared" si="229"/>
        <v>2.5000000000000006E-4</v>
      </c>
      <c r="BC220">
        <f t="shared" si="229"/>
        <v>2.5000000000000006E-4</v>
      </c>
      <c r="BD220">
        <f t="shared" si="229"/>
        <v>2.5000000000000006E-4</v>
      </c>
      <c r="BE220">
        <f t="shared" si="230"/>
        <v>29.204963459281352</v>
      </c>
      <c r="BF220">
        <f t="shared" si="230"/>
        <v>31.824284664242565</v>
      </c>
      <c r="BG220">
        <f t="shared" si="230"/>
        <v>6.9066790769792741</v>
      </c>
      <c r="BH220">
        <f t="shared" si="208"/>
        <v>0</v>
      </c>
      <c r="BI220">
        <f t="shared" si="233"/>
        <v>37.272090289506139</v>
      </c>
      <c r="BJ220">
        <f t="shared" si="233"/>
        <v>68.912667027747631</v>
      </c>
      <c r="BK220" s="7">
        <f t="shared" si="231"/>
        <v>6.9816857561910695E-7</v>
      </c>
      <c r="BL220" s="7"/>
      <c r="BM220" s="7"/>
      <c r="BN220" s="8">
        <f>MAX(BN$3*climate!$I330+BN$4*climate!$I330^2+BN$5*climate!$I330^6,-99)</f>
        <v>-45.935233839840336</v>
      </c>
      <c r="BO220" s="8">
        <f>MAX(BO$3*climate!$I330+BO$4*climate!$I330^2+BO$5*climate!$I330^6,-99)</f>
        <v>-38.472933618439455</v>
      </c>
      <c r="BP220" s="8">
        <f>MAX(BP$3*climate!$I330+BP$4*climate!$I330^2+BP$5*climate!$I330^6,-99)</f>
        <v>-32.504218680218521</v>
      </c>
      <c r="BQ220" s="8"/>
      <c r="BR220" s="8"/>
      <c r="BS220" s="8"/>
      <c r="BT220" s="8"/>
      <c r="BU220" s="8"/>
      <c r="BV220" s="8"/>
      <c r="BW220" s="8">
        <f>MAX(BW$3*climate!$I330+BW$4*climate!$I330^2+BW$5*climate!$I330^6,-99)</f>
        <v>-99</v>
      </c>
      <c r="BX220" s="8">
        <f>MAX(BX$3*climate!$I330+BX$4*climate!$I330^2+BX$5*climate!$I330^6,-99)</f>
        <v>-99</v>
      </c>
      <c r="BY220" s="8">
        <f>MAX(BY$3*climate!$I330+BY$4*climate!$I330^2+BY$5*climate!$I330^6,-99)</f>
        <v>-99</v>
      </c>
    </row>
    <row r="221" spans="1:77">
      <c r="A221">
        <f t="shared" si="191"/>
        <v>2175</v>
      </c>
      <c r="B221" s="4">
        <f t="shared" si="209"/>
        <v>1286.4846748482257</v>
      </c>
      <c r="C221" s="4">
        <f t="shared" si="210"/>
        <v>3572.3302831652741</v>
      </c>
      <c r="D221" s="4">
        <f t="shared" si="211"/>
        <v>6808.4612166038914</v>
      </c>
      <c r="E221" s="11">
        <f t="shared" si="192"/>
        <v>2.0585839911110538E-6</v>
      </c>
      <c r="F221" s="11">
        <f t="shared" si="193"/>
        <v>4.127007076068892E-6</v>
      </c>
      <c r="G221" s="11">
        <f t="shared" si="194"/>
        <v>9.1117270092565574E-6</v>
      </c>
      <c r="H221" s="4">
        <f t="shared" si="212"/>
        <v>116518.09361127375</v>
      </c>
      <c r="I221" s="4">
        <f t="shared" si="213"/>
        <v>127556.90476996946</v>
      </c>
      <c r="J221" s="4">
        <f t="shared" si="214"/>
        <v>27669.01830809459</v>
      </c>
      <c r="K221" s="4">
        <f t="shared" si="182"/>
        <v>90570.914593304493</v>
      </c>
      <c r="L221" s="4">
        <f t="shared" si="183"/>
        <v>35706.918078399875</v>
      </c>
      <c r="M221" s="4">
        <f t="shared" si="184"/>
        <v>4063.916563204878</v>
      </c>
      <c r="N221" s="11">
        <f t="shared" si="195"/>
        <v>-2.5851777563519196E-3</v>
      </c>
      <c r="O221" s="11">
        <f t="shared" si="196"/>
        <v>2.0364926475038292E-3</v>
      </c>
      <c r="P221" s="11">
        <f t="shared" si="197"/>
        <v>1.5220733967999944E-3</v>
      </c>
      <c r="Q221" s="4">
        <f t="shared" si="198"/>
        <v>2011.3900659781887</v>
      </c>
      <c r="R221" s="4">
        <f t="shared" si="199"/>
        <v>8149.0002838680284</v>
      </c>
      <c r="S221" s="4">
        <f t="shared" si="200"/>
        <v>2176.0002994265078</v>
      </c>
      <c r="T221" s="4">
        <f t="shared" si="215"/>
        <v>17.262469747304344</v>
      </c>
      <c r="U221" s="4">
        <f t="shared" si="216"/>
        <v>63.885214983568147</v>
      </c>
      <c r="V221" s="4">
        <f t="shared" si="217"/>
        <v>78.643928570097387</v>
      </c>
      <c r="W221" s="11">
        <f t="shared" si="201"/>
        <v>-1.219247815263802E-2</v>
      </c>
      <c r="X221" s="11">
        <f t="shared" si="202"/>
        <v>-1.3228699347321071E-2</v>
      </c>
      <c r="Y221" s="11">
        <f t="shared" si="203"/>
        <v>-1.2203590333800474E-2</v>
      </c>
      <c r="Z221" s="4">
        <f t="shared" si="227"/>
        <v>2942.9208108841567</v>
      </c>
      <c r="AA221" s="4">
        <f t="shared" si="218"/>
        <v>33840.569069949306</v>
      </c>
      <c r="AB221" s="4">
        <f t="shared" si="219"/>
        <v>3969.4042972305933</v>
      </c>
      <c r="AC221" s="12">
        <f t="shared" si="220"/>
        <v>1.517426662329552</v>
      </c>
      <c r="AD221" s="12">
        <f t="shared" si="221"/>
        <v>4.3222666886993908</v>
      </c>
      <c r="AE221" s="12">
        <f t="shared" si="222"/>
        <v>1.899654870368797</v>
      </c>
      <c r="AF221" s="11">
        <f t="shared" si="204"/>
        <v>-2.9039671966837322E-3</v>
      </c>
      <c r="AG221" s="11">
        <f t="shared" si="205"/>
        <v>2.0567434751257441E-3</v>
      </c>
      <c r="AH221" s="11">
        <f t="shared" si="206"/>
        <v>8.257041531207765E-4</v>
      </c>
      <c r="AI221" s="1">
        <f t="shared" si="185"/>
        <v>239113.87855988706</v>
      </c>
      <c r="AJ221" s="1">
        <f t="shared" si="186"/>
        <v>249290.209157601</v>
      </c>
      <c r="AK221" s="1">
        <f t="shared" si="187"/>
        <v>54406.925893026149</v>
      </c>
      <c r="AL221" s="16">
        <f t="shared" si="234"/>
        <v>58.943410237822391</v>
      </c>
      <c r="AM221" s="16">
        <f t="shared" si="234"/>
        <v>24.837731964562479</v>
      </c>
      <c r="AN221" s="16">
        <f t="shared" si="234"/>
        <v>3.9747333558805722</v>
      </c>
      <c r="AO221" s="7">
        <f t="shared" si="235"/>
        <v>3.4809763199916215E-3</v>
      </c>
      <c r="AP221" s="7">
        <f t="shared" si="235"/>
        <v>5.3604419495017807E-3</v>
      </c>
      <c r="AQ221" s="7">
        <f t="shared" si="235"/>
        <v>3.8801027711904386E-3</v>
      </c>
      <c r="AR221" s="1">
        <f t="shared" si="224"/>
        <v>116518.09361127375</v>
      </c>
      <c r="AS221" s="1">
        <f t="shared" si="225"/>
        <v>127556.90476996946</v>
      </c>
      <c r="AT221" s="1">
        <f t="shared" si="226"/>
        <v>27669.01830809459</v>
      </c>
      <c r="AU221" s="1">
        <f t="shared" si="188"/>
        <v>23303.618722254752</v>
      </c>
      <c r="AV221" s="1">
        <f t="shared" si="189"/>
        <v>25511.380953993896</v>
      </c>
      <c r="AW221" s="1">
        <f t="shared" si="190"/>
        <v>5533.8036616189183</v>
      </c>
      <c r="AX221">
        <v>0.05</v>
      </c>
      <c r="AY221">
        <v>0.05</v>
      </c>
      <c r="AZ221">
        <v>0.05</v>
      </c>
      <c r="BA221">
        <f t="shared" si="228"/>
        <v>0.05</v>
      </c>
      <c r="BB221">
        <f t="shared" si="229"/>
        <v>2.5000000000000006E-4</v>
      </c>
      <c r="BC221">
        <f t="shared" si="229"/>
        <v>2.5000000000000006E-4</v>
      </c>
      <c r="BD221">
        <f t="shared" si="229"/>
        <v>2.5000000000000006E-4</v>
      </c>
      <c r="BE221">
        <f t="shared" si="230"/>
        <v>29.129523402818446</v>
      </c>
      <c r="BF221">
        <f t="shared" si="230"/>
        <v>31.889226192492373</v>
      </c>
      <c r="BG221">
        <f t="shared" si="230"/>
        <v>6.9172545770236491</v>
      </c>
      <c r="BH221">
        <f t="shared" si="208"/>
        <v>0</v>
      </c>
      <c r="BI221">
        <f t="shared" si="233"/>
        <v>37.693486922842865</v>
      </c>
      <c r="BJ221">
        <f t="shared" si="233"/>
        <v>69.705719640095481</v>
      </c>
      <c r="BK221" s="7">
        <f t="shared" si="231"/>
        <v>1.1330062668069019E-6</v>
      </c>
      <c r="BL221" s="7"/>
      <c r="BM221" s="7"/>
      <c r="BN221" s="8">
        <f>MAX(BN$3*climate!$I331+BN$4*climate!$I331^2+BN$5*climate!$I331^6,-99)</f>
        <v>-46.231871994340047</v>
      </c>
      <c r="BO221" s="8">
        <f>MAX(BO$3*climate!$I331+BO$4*climate!$I331^2+BO$5*climate!$I331^6,-99)</f>
        <v>-38.702685178144606</v>
      </c>
      <c r="BP221" s="8">
        <f>MAX(BP$3*climate!$I331+BP$4*climate!$I331^2+BP$5*climate!$I331^6,-99)</f>
        <v>-32.6836535909936</v>
      </c>
      <c r="BQ221" s="8"/>
      <c r="BR221" s="8"/>
      <c r="BS221" s="8"/>
      <c r="BT221" s="8"/>
      <c r="BU221" s="8"/>
      <c r="BV221" s="8"/>
      <c r="BW221" s="8">
        <f>MAX(BW$3*climate!$I331+BW$4*climate!$I331^2+BW$5*climate!$I331^6,-99)</f>
        <v>-99</v>
      </c>
      <c r="BX221" s="8">
        <f>MAX(BX$3*climate!$I331+BX$4*climate!$I331^2+BX$5*climate!$I331^6,-99)</f>
        <v>-99</v>
      </c>
      <c r="BY221" s="8">
        <f>MAX(BY$3*climate!$I331+BY$4*climate!$I331^2+BY$5*climate!$I331^6,-99)</f>
        <v>-99</v>
      </c>
    </row>
    <row r="222" spans="1:77">
      <c r="A222">
        <f t="shared" si="191"/>
        <v>2176</v>
      </c>
      <c r="B222" s="4">
        <f t="shared" si="209"/>
        <v>1286.4871907681445</v>
      </c>
      <c r="C222" s="4">
        <f t="shared" si="210"/>
        <v>3572.3442890460124</v>
      </c>
      <c r="D222" s="4">
        <f t="shared" si="211"/>
        <v>6808.5201516018515</v>
      </c>
      <c r="E222" s="11">
        <f t="shared" si="192"/>
        <v>1.9556547915555009E-6</v>
      </c>
      <c r="F222" s="11">
        <f t="shared" si="193"/>
        <v>3.9206567222654473E-6</v>
      </c>
      <c r="G222" s="11">
        <f t="shared" si="194"/>
        <v>8.6561406587937299E-6</v>
      </c>
      <c r="H222" s="4">
        <f t="shared" si="212"/>
        <v>116218.84413161948</v>
      </c>
      <c r="I222" s="4">
        <f t="shared" si="213"/>
        <v>127814.82308046655</v>
      </c>
      <c r="J222" s="4">
        <f t="shared" si="214"/>
        <v>27711.103395687252</v>
      </c>
      <c r="K222" s="4">
        <f t="shared" si="182"/>
        <v>90338.127705901803</v>
      </c>
      <c r="L222" s="4">
        <f t="shared" si="183"/>
        <v>35778.976699527266</v>
      </c>
      <c r="M222" s="4">
        <f t="shared" si="184"/>
        <v>4070.0626242793182</v>
      </c>
      <c r="N222" s="11">
        <f t="shared" si="195"/>
        <v>-2.5702168124058788E-3</v>
      </c>
      <c r="O222" s="11">
        <f t="shared" si="196"/>
        <v>2.0180577043691361E-3</v>
      </c>
      <c r="P222" s="11">
        <f t="shared" si="197"/>
        <v>1.5123492273654282E-3</v>
      </c>
      <c r="Q222" s="4">
        <f t="shared" si="198"/>
        <v>1981.7634351747322</v>
      </c>
      <c r="R222" s="4">
        <f t="shared" si="199"/>
        <v>8057.4588043612503</v>
      </c>
      <c r="S222" s="4">
        <f t="shared" si="200"/>
        <v>2152.7146291587296</v>
      </c>
      <c r="T222" s="4">
        <f t="shared" si="215"/>
        <v>17.051997462049762</v>
      </c>
      <c r="U222" s="4">
        <f t="shared" si="216"/>
        <v>63.040096681811555</v>
      </c>
      <c r="V222" s="4">
        <f t="shared" si="217"/>
        <v>77.684190283587256</v>
      </c>
      <c r="W222" s="11">
        <f t="shared" si="201"/>
        <v>-1.219247815263802E-2</v>
      </c>
      <c r="X222" s="11">
        <f t="shared" si="202"/>
        <v>-1.3228699347321071E-2</v>
      </c>
      <c r="Y222" s="11">
        <f t="shared" si="203"/>
        <v>-1.2203590333800474E-2</v>
      </c>
      <c r="Z222" s="4">
        <f t="shared" si="227"/>
        <v>2891.1099285316841</v>
      </c>
      <c r="AA222" s="4">
        <f t="shared" si="218"/>
        <v>33529.86563517154</v>
      </c>
      <c r="AB222" s="4">
        <f t="shared" si="219"/>
        <v>3930.2096014271046</v>
      </c>
      <c r="AC222" s="12">
        <f t="shared" si="220"/>
        <v>1.5130201050787737</v>
      </c>
      <c r="AD222" s="12">
        <f t="shared" si="221"/>
        <v>4.3311564825091269</v>
      </c>
      <c r="AE222" s="12">
        <f t="shared" si="222"/>
        <v>1.9012234232847567</v>
      </c>
      <c r="AF222" s="11">
        <f t="shared" si="204"/>
        <v>-2.9039671966837322E-3</v>
      </c>
      <c r="AG222" s="11">
        <f t="shared" si="205"/>
        <v>2.0567434751257441E-3</v>
      </c>
      <c r="AH222" s="11">
        <f t="shared" si="206"/>
        <v>8.257041531207765E-4</v>
      </c>
      <c r="AI222" s="1">
        <f t="shared" si="185"/>
        <v>238506.10942615313</v>
      </c>
      <c r="AJ222" s="1">
        <f t="shared" si="186"/>
        <v>249872.5691958348</v>
      </c>
      <c r="AK222" s="1">
        <f t="shared" si="187"/>
        <v>54500.036965342457</v>
      </c>
      <c r="AL222" s="16">
        <f t="shared" si="234"/>
        <v>59.146539046927231</v>
      </c>
      <c r="AM222" s="16">
        <f t="shared" si="234"/>
        <v>24.969541772712265</v>
      </c>
      <c r="AN222" s="16">
        <f t="shared" si="234"/>
        <v>3.9900015060503788</v>
      </c>
      <c r="AO222" s="7">
        <f t="shared" si="235"/>
        <v>3.4461665567917053E-3</v>
      </c>
      <c r="AP222" s="7">
        <f t="shared" si="235"/>
        <v>5.3068375300067624E-3</v>
      </c>
      <c r="AQ222" s="7">
        <f t="shared" si="235"/>
        <v>3.841301743478534E-3</v>
      </c>
      <c r="AR222" s="1">
        <f t="shared" si="224"/>
        <v>116218.84413161948</v>
      </c>
      <c r="AS222" s="1">
        <f t="shared" si="225"/>
        <v>127814.82308046655</v>
      </c>
      <c r="AT222" s="1">
        <f t="shared" si="226"/>
        <v>27711.103395687252</v>
      </c>
      <c r="AU222" s="1">
        <f t="shared" si="188"/>
        <v>23243.768826323896</v>
      </c>
      <c r="AV222" s="1">
        <f t="shared" si="189"/>
        <v>25562.964616093312</v>
      </c>
      <c r="AW222" s="1">
        <f t="shared" si="190"/>
        <v>5542.220679137451</v>
      </c>
      <c r="AX222">
        <v>0.05</v>
      </c>
      <c r="AY222">
        <v>0.05</v>
      </c>
      <c r="AZ222">
        <v>0.05</v>
      </c>
      <c r="BA222">
        <f t="shared" si="228"/>
        <v>4.9999999999999996E-2</v>
      </c>
      <c r="BB222">
        <f t="shared" si="229"/>
        <v>2.5000000000000006E-4</v>
      </c>
      <c r="BC222">
        <f t="shared" si="229"/>
        <v>2.5000000000000006E-4</v>
      </c>
      <c r="BD222">
        <f t="shared" si="229"/>
        <v>2.5000000000000006E-4</v>
      </c>
      <c r="BE222">
        <f t="shared" si="230"/>
        <v>29.054711032904876</v>
      </c>
      <c r="BF222">
        <f t="shared" si="230"/>
        <v>31.953705770116645</v>
      </c>
      <c r="BG222">
        <f t="shared" si="230"/>
        <v>6.9277758489218151</v>
      </c>
      <c r="BH222">
        <f t="shared" si="208"/>
        <v>0</v>
      </c>
      <c r="BI222">
        <f t="shared" si="233"/>
        <v>38.11969438565054</v>
      </c>
      <c r="BJ222">
        <f t="shared" si="233"/>
        <v>70.507953025266218</v>
      </c>
      <c r="BK222" s="7">
        <f t="shared" si="231"/>
        <v>2.7743699555493606E-6</v>
      </c>
      <c r="BL222" s="7"/>
      <c r="BM222" s="7"/>
      <c r="BN222" s="8">
        <f>MAX(BN$3*climate!$I332+BN$4*climate!$I332^2+BN$5*climate!$I332^6,-99)</f>
        <v>-46.524137348543938</v>
      </c>
      <c r="BO222" s="8">
        <f>MAX(BO$3*climate!$I332+BO$4*climate!$I332^2+BO$5*climate!$I332^6,-99)</f>
        <v>-38.929019150405409</v>
      </c>
      <c r="BP222" s="8">
        <f>MAX(BP$3*climate!$I332+BP$4*climate!$I332^2+BP$5*climate!$I332^6,-99)</f>
        <v>-32.860393264611055</v>
      </c>
      <c r="BQ222" s="8"/>
      <c r="BR222" s="8"/>
      <c r="BS222" s="8"/>
      <c r="BT222" s="8"/>
      <c r="BU222" s="8"/>
      <c r="BV222" s="8"/>
      <c r="BW222" s="8">
        <f>MAX(BW$3*climate!$I332+BW$4*climate!$I332^2+BW$5*climate!$I332^6,-99)</f>
        <v>-99</v>
      </c>
      <c r="BX222" s="8">
        <f>MAX(BX$3*climate!$I332+BX$4*climate!$I332^2+BX$5*climate!$I332^6,-99)</f>
        <v>-99</v>
      </c>
      <c r="BY222" s="8">
        <f>MAX(BY$3*climate!$I332+BY$4*climate!$I332^2+BY$5*climate!$I332^6,-99)</f>
        <v>-99</v>
      </c>
    </row>
    <row r="223" spans="1:77">
      <c r="A223">
        <f t="shared" si="191"/>
        <v>2177</v>
      </c>
      <c r="B223" s="4">
        <f t="shared" si="209"/>
        <v>1286.4895808967415</v>
      </c>
      <c r="C223" s="4">
        <f t="shared" si="210"/>
        <v>3572.357594684881</v>
      </c>
      <c r="D223" s="4">
        <f t="shared" si="211"/>
        <v>6808.5761403345559</v>
      </c>
      <c r="E223" s="11">
        <f t="shared" si="192"/>
        <v>1.8578720519777259E-6</v>
      </c>
      <c r="F223" s="11">
        <f t="shared" si="193"/>
        <v>3.7246238861521749E-6</v>
      </c>
      <c r="G223" s="11">
        <f t="shared" si="194"/>
        <v>8.2233336258540438E-6</v>
      </c>
      <c r="H223" s="4">
        <f t="shared" si="212"/>
        <v>115922.26496583136</v>
      </c>
      <c r="I223" s="4">
        <f t="shared" si="213"/>
        <v>128071.03189327929</v>
      </c>
      <c r="J223" s="4">
        <f t="shared" si="214"/>
        <v>27752.990972946598</v>
      </c>
      <c r="K223" s="4">
        <f t="shared" si="182"/>
        <v>90107.426198530331</v>
      </c>
      <c r="L223" s="4">
        <f t="shared" si="183"/>
        <v>35850.563248155588</v>
      </c>
      <c r="M223" s="4">
        <f t="shared" si="184"/>
        <v>4076.1813337939534</v>
      </c>
      <c r="N223" s="11">
        <f t="shared" si="195"/>
        <v>-2.5537556868847622E-3</v>
      </c>
      <c r="O223" s="11">
        <f t="shared" si="196"/>
        <v>2.0007992187565105E-3</v>
      </c>
      <c r="P223" s="11">
        <f t="shared" si="197"/>
        <v>1.503345299439518E-3</v>
      </c>
      <c r="Q223" s="4">
        <f t="shared" si="198"/>
        <v>1952.6052212249842</v>
      </c>
      <c r="R223" s="4">
        <f t="shared" si="199"/>
        <v>7966.8068702759638</v>
      </c>
      <c r="S223" s="4">
        <f t="shared" si="200"/>
        <v>2129.6580737275026</v>
      </c>
      <c r="T223" s="4">
        <f t="shared" si="215"/>
        <v>16.844091355534882</v>
      </c>
      <c r="U223" s="4">
        <f t="shared" si="216"/>
        <v>62.206158195981814</v>
      </c>
      <c r="V223" s="4">
        <f t="shared" si="217"/>
        <v>76.736164249953347</v>
      </c>
      <c r="W223" s="11">
        <f t="shared" si="201"/>
        <v>-1.219247815263802E-2</v>
      </c>
      <c r="X223" s="11">
        <f t="shared" si="202"/>
        <v>-1.3228699347321071E-2</v>
      </c>
      <c r="Y223" s="11">
        <f t="shared" si="203"/>
        <v>-1.2203590333800474E-2</v>
      </c>
      <c r="Z223" s="4">
        <f t="shared" si="227"/>
        <v>2840.2535001997012</v>
      </c>
      <c r="AA223" s="4">
        <f t="shared" si="218"/>
        <v>33221.396833080114</v>
      </c>
      <c r="AB223" s="4">
        <f t="shared" si="219"/>
        <v>3891.3623659482032</v>
      </c>
      <c r="AC223" s="12">
        <f t="shared" si="220"/>
        <v>1.508626344325702</v>
      </c>
      <c r="AD223" s="12">
        <f t="shared" si="221"/>
        <v>4.3400645603442758</v>
      </c>
      <c r="AE223" s="12">
        <f t="shared" si="222"/>
        <v>1.9027932713613733</v>
      </c>
      <c r="AF223" s="11">
        <f t="shared" si="204"/>
        <v>-2.9039671966837322E-3</v>
      </c>
      <c r="AG223" s="11">
        <f t="shared" si="205"/>
        <v>2.0567434751257441E-3</v>
      </c>
      <c r="AH223" s="11">
        <f t="shared" si="206"/>
        <v>8.257041531207765E-4</v>
      </c>
      <c r="AI223" s="1">
        <f t="shared" si="185"/>
        <v>237899.26730986172</v>
      </c>
      <c r="AJ223" s="1">
        <f t="shared" si="186"/>
        <v>250448.27689234464</v>
      </c>
      <c r="AK223" s="1">
        <f t="shared" si="187"/>
        <v>54592.253947945661</v>
      </c>
      <c r="AL223" s="16">
        <f t="shared" si="234"/>
        <v>59.3483295834926</v>
      </c>
      <c r="AM223" s="16">
        <f t="shared" si="234"/>
        <v>25.100725981084903</v>
      </c>
      <c r="AN223" s="16">
        <f t="shared" si="234"/>
        <v>4.0051750377946354</v>
      </c>
      <c r="AO223" s="7">
        <f t="shared" si="235"/>
        <v>3.4117048912237881E-3</v>
      </c>
      <c r="AP223" s="7">
        <f t="shared" si="235"/>
        <v>5.2537691547066947E-3</v>
      </c>
      <c r="AQ223" s="7">
        <f t="shared" si="235"/>
        <v>3.8028887260437485E-3</v>
      </c>
      <c r="AR223" s="1">
        <f t="shared" si="224"/>
        <v>115922.26496583136</v>
      </c>
      <c r="AS223" s="1">
        <f t="shared" si="225"/>
        <v>128071.03189327929</v>
      </c>
      <c r="AT223" s="1">
        <f t="shared" si="226"/>
        <v>27752.990972946598</v>
      </c>
      <c r="AU223" s="1">
        <f t="shared" si="188"/>
        <v>23184.452993166273</v>
      </c>
      <c r="AV223" s="1">
        <f t="shared" si="189"/>
        <v>25614.206378655857</v>
      </c>
      <c r="AW223" s="1">
        <f t="shared" si="190"/>
        <v>5550.59819458932</v>
      </c>
      <c r="AX223">
        <v>0.05</v>
      </c>
      <c r="AY223">
        <v>0.05</v>
      </c>
      <c r="AZ223">
        <v>0.05</v>
      </c>
      <c r="BA223">
        <f t="shared" si="228"/>
        <v>0.05</v>
      </c>
      <c r="BB223">
        <f t="shared" si="229"/>
        <v>2.5000000000000006E-4</v>
      </c>
      <c r="BC223">
        <f t="shared" si="229"/>
        <v>2.5000000000000006E-4</v>
      </c>
      <c r="BD223">
        <f t="shared" si="229"/>
        <v>2.5000000000000006E-4</v>
      </c>
      <c r="BE223">
        <f t="shared" si="230"/>
        <v>28.980566241457847</v>
      </c>
      <c r="BF223">
        <f t="shared" si="230"/>
        <v>32.017757973319831</v>
      </c>
      <c r="BG223">
        <f t="shared" si="230"/>
        <v>6.9382477432366514</v>
      </c>
      <c r="BH223">
        <f t="shared" si="208"/>
        <v>0</v>
      </c>
      <c r="BI223">
        <f t="shared" si="233"/>
        <v>38.550766705195535</v>
      </c>
      <c r="BJ223">
        <f t="shared" si="233"/>
        <v>71.319472110339092</v>
      </c>
      <c r="BK223" s="7">
        <f t="shared" si="231"/>
        <v>5.5832694794144544E-6</v>
      </c>
      <c r="BL223" s="7"/>
      <c r="BM223" s="7"/>
      <c r="BN223" s="8">
        <f>MAX(BN$3*climate!$I333+BN$4*climate!$I333^2+BN$5*climate!$I333^6,-99)</f>
        <v>-46.812043779842035</v>
      </c>
      <c r="BO223" s="8">
        <f>MAX(BO$3*climate!$I333+BO$4*climate!$I333^2+BO$5*climate!$I333^6,-99)</f>
        <v>-39.15194791111854</v>
      </c>
      <c r="BP223" s="8">
        <f>MAX(BP$3*climate!$I333+BP$4*climate!$I333^2+BP$5*climate!$I333^6,-99)</f>
        <v>-33.034448747838454</v>
      </c>
      <c r="BQ223" s="8"/>
      <c r="BR223" s="8"/>
      <c r="BS223" s="8"/>
      <c r="BT223" s="8"/>
      <c r="BU223" s="8"/>
      <c r="BV223" s="8"/>
      <c r="BW223" s="8">
        <f>MAX(BW$3*climate!$I333+BW$4*climate!$I333^2+BW$5*climate!$I333^6,-99)</f>
        <v>-99</v>
      </c>
      <c r="BX223" s="8">
        <f>MAX(BX$3*climate!$I333+BX$4*climate!$I333^2+BX$5*climate!$I333^6,-99)</f>
        <v>-99</v>
      </c>
      <c r="BY223" s="8">
        <f>MAX(BY$3*climate!$I333+BY$4*climate!$I333^2+BY$5*climate!$I333^6,-99)</f>
        <v>-99</v>
      </c>
    </row>
    <row r="224" spans="1:77">
      <c r="A224">
        <f t="shared" si="191"/>
        <v>2178</v>
      </c>
      <c r="B224" s="4">
        <f t="shared" si="209"/>
        <v>1286.491851523127</v>
      </c>
      <c r="C224" s="4">
        <f t="shared" si="210"/>
        <v>3572.3702350888861</v>
      </c>
      <c r="D224" s="4">
        <f t="shared" si="211"/>
        <v>6808.6293300680181</v>
      </c>
      <c r="E224" s="11">
        <f t="shared" si="192"/>
        <v>1.7649784493788394E-6</v>
      </c>
      <c r="F224" s="11">
        <f t="shared" si="193"/>
        <v>3.5383926918445661E-6</v>
      </c>
      <c r="G224" s="11">
        <f t="shared" si="194"/>
        <v>7.8121669445613405E-6</v>
      </c>
      <c r="H224" s="4">
        <f t="shared" si="212"/>
        <v>115628.50918860242</v>
      </c>
      <c r="I224" s="4">
        <f t="shared" si="213"/>
        <v>128325.66613141169</v>
      </c>
      <c r="J224" s="4">
        <f t="shared" si="214"/>
        <v>27794.699814588192</v>
      </c>
      <c r="K224" s="4">
        <f t="shared" si="182"/>
        <v>89878.928538649823</v>
      </c>
      <c r="L224" s="4">
        <f t="shared" si="183"/>
        <v>35921.715188128801</v>
      </c>
      <c r="M224" s="4">
        <f t="shared" si="184"/>
        <v>4082.2753695581955</v>
      </c>
      <c r="N224" s="11">
        <f t="shared" si="195"/>
        <v>-2.5358360517041545E-3</v>
      </c>
      <c r="O224" s="11">
        <f t="shared" si="196"/>
        <v>1.9846812302697359E-3</v>
      </c>
      <c r="P224" s="11">
        <f t="shared" si="197"/>
        <v>1.4950354916056785E-3</v>
      </c>
      <c r="Q224" s="4">
        <f t="shared" si="198"/>
        <v>1923.9104045577446</v>
      </c>
      <c r="R224" s="4">
        <f t="shared" si="199"/>
        <v>7877.0466549442272</v>
      </c>
      <c r="S224" s="4">
        <f t="shared" si="200"/>
        <v>2106.830117042829</v>
      </c>
      <c r="T224" s="4">
        <f t="shared" si="215"/>
        <v>16.638720139681485</v>
      </c>
      <c r="U224" s="4">
        <f t="shared" si="216"/>
        <v>61.383251631655277</v>
      </c>
      <c r="V224" s="4">
        <f t="shared" si="217"/>
        <v>75.799707537659685</v>
      </c>
      <c r="W224" s="11">
        <f t="shared" si="201"/>
        <v>-1.219247815263802E-2</v>
      </c>
      <c r="X224" s="11">
        <f t="shared" si="202"/>
        <v>-1.3228699347321071E-2</v>
      </c>
      <c r="Y224" s="11">
        <f t="shared" si="203"/>
        <v>-1.2203590333800474E-2</v>
      </c>
      <c r="Z224" s="4">
        <f t="shared" si="227"/>
        <v>2790.3374450404553</v>
      </c>
      <c r="AA224" s="4">
        <f t="shared" si="218"/>
        <v>32915.192504516184</v>
      </c>
      <c r="AB224" s="4">
        <f t="shared" si="219"/>
        <v>3852.8628004895127</v>
      </c>
      <c r="AC224" s="12">
        <f t="shared" si="220"/>
        <v>1.5042453429097273</v>
      </c>
      <c r="AD224" s="12">
        <f t="shared" si="221"/>
        <v>4.3489909598103882</v>
      </c>
      <c r="AE224" s="12">
        <f t="shared" si="222"/>
        <v>1.9043644156680666</v>
      </c>
      <c r="AF224" s="11">
        <f t="shared" si="204"/>
        <v>-2.9039671966837322E-3</v>
      </c>
      <c r="AG224" s="11">
        <f t="shared" si="205"/>
        <v>2.0567434751257441E-3</v>
      </c>
      <c r="AH224" s="11">
        <f t="shared" si="206"/>
        <v>8.257041531207765E-4</v>
      </c>
      <c r="AI224" s="1">
        <f t="shared" si="185"/>
        <v>237293.79357204185</v>
      </c>
      <c r="AJ224" s="1">
        <f t="shared" si="186"/>
        <v>251017.65558176604</v>
      </c>
      <c r="AK224" s="1">
        <f t="shared" si="187"/>
        <v>54683.626747740418</v>
      </c>
      <c r="AL224" s="16">
        <f t="shared" si="234"/>
        <v>59.548783779955301</v>
      </c>
      <c r="AM224" s="16">
        <f t="shared" si="234"/>
        <v>25.231280666805869</v>
      </c>
      <c r="AN224" s="16">
        <f t="shared" si="234"/>
        <v>4.0202539604417264</v>
      </c>
      <c r="AO224" s="7">
        <f t="shared" si="235"/>
        <v>3.3775878423115504E-3</v>
      </c>
      <c r="AP224" s="7">
        <f t="shared" si="235"/>
        <v>5.2012314631596276E-3</v>
      </c>
      <c r="AQ224" s="7">
        <f t="shared" si="235"/>
        <v>3.7648598387833108E-3</v>
      </c>
      <c r="AR224" s="1">
        <f t="shared" si="224"/>
        <v>115628.50918860242</v>
      </c>
      <c r="AS224" s="1">
        <f t="shared" si="225"/>
        <v>128325.66613141169</v>
      </c>
      <c r="AT224" s="1">
        <f t="shared" si="226"/>
        <v>27794.699814588192</v>
      </c>
      <c r="AU224" s="1">
        <f t="shared" si="188"/>
        <v>23125.701837720484</v>
      </c>
      <c r="AV224" s="1">
        <f t="shared" si="189"/>
        <v>25665.133226282342</v>
      </c>
      <c r="AW224" s="1">
        <f t="shared" si="190"/>
        <v>5558.9399629176387</v>
      </c>
      <c r="AX224">
        <v>0.05</v>
      </c>
      <c r="AY224">
        <v>0.05</v>
      </c>
      <c r="AZ224">
        <v>0.05</v>
      </c>
      <c r="BA224">
        <f t="shared" si="228"/>
        <v>4.9999999999999989E-2</v>
      </c>
      <c r="BB224">
        <f t="shared" si="229"/>
        <v>2.5000000000000006E-4</v>
      </c>
      <c r="BC224">
        <f t="shared" si="229"/>
        <v>2.5000000000000006E-4</v>
      </c>
      <c r="BD224">
        <f t="shared" si="229"/>
        <v>2.5000000000000006E-4</v>
      </c>
      <c r="BE224">
        <f t="shared" si="230"/>
        <v>28.907127297150613</v>
      </c>
      <c r="BF224">
        <f t="shared" si="230"/>
        <v>32.081416532852934</v>
      </c>
      <c r="BG224">
        <f t="shared" si="230"/>
        <v>6.9486749536470498</v>
      </c>
      <c r="BH224">
        <f t="shared" si="208"/>
        <v>0</v>
      </c>
      <c r="BI224">
        <f t="shared" si="233"/>
        <v>38.986758504846833</v>
      </c>
      <c r="BJ224">
        <f t="shared" si="233"/>
        <v>72.1403830187175</v>
      </c>
      <c r="BK224" s="7">
        <f t="shared" si="231"/>
        <v>9.5210225896646961E-6</v>
      </c>
      <c r="BL224" s="7"/>
      <c r="BM224" s="7"/>
      <c r="BN224" s="8">
        <f>MAX(BN$3*climate!$I334+BN$4*climate!$I334^2+BN$5*climate!$I334^6,-99)</f>
        <v>-47.09560669345634</v>
      </c>
      <c r="BO224" s="8">
        <f>MAX(BO$3*climate!$I334+BO$4*climate!$I334^2+BO$5*climate!$I334^6,-99)</f>
        <v>-39.371484966034785</v>
      </c>
      <c r="BP224" s="8">
        <f>MAX(BP$3*climate!$I334+BP$4*climate!$I334^2+BP$5*climate!$I334^6,-99)</f>
        <v>-33.205831924469933</v>
      </c>
      <c r="BQ224" s="8"/>
      <c r="BR224" s="8"/>
      <c r="BS224" s="8"/>
      <c r="BT224" s="8"/>
      <c r="BU224" s="8"/>
      <c r="BV224" s="8"/>
      <c r="BW224" s="8">
        <f>MAX(BW$3*climate!$I334+BW$4*climate!$I334^2+BW$5*climate!$I334^6,-99)</f>
        <v>-99</v>
      </c>
      <c r="BX224" s="8">
        <f>MAX(BX$3*climate!$I334+BX$4*climate!$I334^2+BX$5*climate!$I334^6,-99)</f>
        <v>-99</v>
      </c>
      <c r="BY224" s="8">
        <f>MAX(BY$3*climate!$I334+BY$4*climate!$I334^2+BY$5*climate!$I334^6,-99)</f>
        <v>-99</v>
      </c>
    </row>
    <row r="225" spans="1:77">
      <c r="A225">
        <f t="shared" si="191"/>
        <v>2179</v>
      </c>
      <c r="B225" s="4">
        <f t="shared" si="209"/>
        <v>1286.4940086220008</v>
      </c>
      <c r="C225" s="4">
        <f t="shared" si="210"/>
        <v>3572.3822435151819</v>
      </c>
      <c r="D225" s="4">
        <f t="shared" si="211"/>
        <v>6808.6798607095579</v>
      </c>
      <c r="E225" s="11">
        <f t="shared" si="192"/>
        <v>1.6767295269098973E-6</v>
      </c>
      <c r="F225" s="11">
        <f t="shared" si="193"/>
        <v>3.3614730572523378E-6</v>
      </c>
      <c r="G225" s="11">
        <f t="shared" si="194"/>
        <v>7.4215585973332734E-6</v>
      </c>
      <c r="H225" s="4">
        <f t="shared" si="212"/>
        <v>115337.72348573708</v>
      </c>
      <c r="I225" s="4">
        <f t="shared" si="213"/>
        <v>128578.85732423932</v>
      </c>
      <c r="J225" s="4">
        <f t="shared" si="214"/>
        <v>27836.248074579868</v>
      </c>
      <c r="K225" s="4">
        <f t="shared" si="182"/>
        <v>89652.748254364968</v>
      </c>
      <c r="L225" s="4">
        <f t="shared" si="183"/>
        <v>35992.469047130646</v>
      </c>
      <c r="M225" s="4">
        <f t="shared" si="184"/>
        <v>4088.3473219548537</v>
      </c>
      <c r="N225" s="11">
        <f t="shared" si="195"/>
        <v>-2.5164995618254249E-3</v>
      </c>
      <c r="O225" s="11">
        <f t="shared" si="196"/>
        <v>1.9696681695540175E-3</v>
      </c>
      <c r="P225" s="11">
        <f t="shared" si="197"/>
        <v>1.4873941238597865E-3</v>
      </c>
      <c r="Q225" s="4">
        <f t="shared" si="198"/>
        <v>1895.6738579425289</v>
      </c>
      <c r="R225" s="4">
        <f t="shared" si="199"/>
        <v>7788.1796752419541</v>
      </c>
      <c r="S225" s="4">
        <f t="shared" si="200"/>
        <v>2084.2301380197255</v>
      </c>
      <c r="T225" s="4">
        <f t="shared" si="215"/>
        <v>16.43585290789056</v>
      </c>
      <c r="U225" s="4">
        <f t="shared" si="216"/>
        <v>60.571231050859154</v>
      </c>
      <c r="V225" s="4">
        <f t="shared" si="217"/>
        <v>74.874678959448204</v>
      </c>
      <c r="W225" s="11">
        <f t="shared" si="201"/>
        <v>-1.219247815263802E-2</v>
      </c>
      <c r="X225" s="11">
        <f t="shared" si="202"/>
        <v>-1.3228699347321071E-2</v>
      </c>
      <c r="Y225" s="11">
        <f t="shared" si="203"/>
        <v>-1.2203590333800474E-2</v>
      </c>
      <c r="Z225" s="4">
        <f t="shared" si="227"/>
        <v>2741.3476341322935</v>
      </c>
      <c r="AA225" s="4">
        <f t="shared" si="218"/>
        <v>32611.279825854948</v>
      </c>
      <c r="AB225" s="4">
        <f t="shared" si="219"/>
        <v>3814.7109134847615</v>
      </c>
      <c r="AC225" s="12">
        <f t="shared" si="220"/>
        <v>1.4998770637781531</v>
      </c>
      <c r="AD225" s="12">
        <f t="shared" si="221"/>
        <v>4.3579357185903591</v>
      </c>
      <c r="AE225" s="12">
        <f t="shared" si="222"/>
        <v>1.9059368572751392</v>
      </c>
      <c r="AF225" s="11">
        <f t="shared" si="204"/>
        <v>-2.9039671966837322E-3</v>
      </c>
      <c r="AG225" s="11">
        <f t="shared" si="205"/>
        <v>2.0567434751257441E-3</v>
      </c>
      <c r="AH225" s="11">
        <f t="shared" si="206"/>
        <v>8.257041531207765E-4</v>
      </c>
      <c r="AI225" s="1">
        <f t="shared" si="185"/>
        <v>236690.11605255815</v>
      </c>
      <c r="AJ225" s="1">
        <f t="shared" si="186"/>
        <v>251581.0232498718</v>
      </c>
      <c r="AK225" s="1">
        <f t="shared" si="187"/>
        <v>54774.204035884017</v>
      </c>
      <c r="AL225" s="16">
        <f t="shared" si="234"/>
        <v>59.747903715593722</v>
      </c>
      <c r="AM225" s="16">
        <f t="shared" si="234"/>
        <v>25.361202060357272</v>
      </c>
      <c r="AN225" s="16">
        <f t="shared" si="234"/>
        <v>4.035238296192329</v>
      </c>
      <c r="AO225" s="7">
        <f t="shared" si="235"/>
        <v>3.3438119638884347E-3</v>
      </c>
      <c r="AP225" s="7">
        <f t="shared" si="235"/>
        <v>5.149219148528031E-3</v>
      </c>
      <c r="AQ225" s="7">
        <f t="shared" si="235"/>
        <v>3.7272112403954776E-3</v>
      </c>
      <c r="AR225" s="1">
        <f t="shared" si="224"/>
        <v>115337.72348573708</v>
      </c>
      <c r="AS225" s="1">
        <f t="shared" si="225"/>
        <v>128578.85732423932</v>
      </c>
      <c r="AT225" s="1">
        <f t="shared" si="226"/>
        <v>27836.248074579868</v>
      </c>
      <c r="AU225" s="1">
        <f t="shared" si="188"/>
        <v>23067.544697147416</v>
      </c>
      <c r="AV225" s="1">
        <f t="shared" si="189"/>
        <v>25715.771464847865</v>
      </c>
      <c r="AW225" s="1">
        <f t="shared" si="190"/>
        <v>5567.2496149159742</v>
      </c>
      <c r="AX225">
        <v>0.05</v>
      </c>
      <c r="AY225">
        <v>0.05</v>
      </c>
      <c r="AZ225">
        <v>0.05</v>
      </c>
      <c r="BA225">
        <f t="shared" si="228"/>
        <v>4.9999999999999996E-2</v>
      </c>
      <c r="BB225">
        <f t="shared" si="229"/>
        <v>2.5000000000000006E-4</v>
      </c>
      <c r="BC225">
        <f t="shared" si="229"/>
        <v>2.5000000000000006E-4</v>
      </c>
      <c r="BD225">
        <f t="shared" si="229"/>
        <v>2.5000000000000006E-4</v>
      </c>
      <c r="BE225">
        <f t="shared" si="230"/>
        <v>28.834430871434275</v>
      </c>
      <c r="BF225">
        <f t="shared" si="230"/>
        <v>32.144714331059838</v>
      </c>
      <c r="BG225">
        <f t="shared" si="230"/>
        <v>6.9590620186449685</v>
      </c>
      <c r="BH225">
        <f t="shared" si="208"/>
        <v>0</v>
      </c>
      <c r="BI225">
        <f t="shared" si="233"/>
        <v>39.42772501136222</v>
      </c>
      <c r="BJ225">
        <f t="shared" si="233"/>
        <v>72.970793084688282</v>
      </c>
      <c r="BK225" s="7">
        <f t="shared" si="231"/>
        <v>1.4549278086084527E-5</v>
      </c>
      <c r="BL225" s="7"/>
      <c r="BM225" s="7"/>
      <c r="BN225" s="8">
        <f>MAX(BN$3*climate!$I335+BN$4*climate!$I335^2+BN$5*climate!$I335^6,-99)</f>
        <v>-47.37484295951635</v>
      </c>
      <c r="BO225" s="8">
        <f>MAX(BO$3*climate!$I335+BO$4*climate!$I335^2+BO$5*climate!$I335^6,-99)</f>
        <v>-39.587644903117585</v>
      </c>
      <c r="BP225" s="8">
        <f>MAX(BP$3*climate!$I335+BP$4*climate!$I335^2+BP$5*climate!$I335^6,-99)</f>
        <v>-33.374555479047316</v>
      </c>
      <c r="BQ225" s="8"/>
      <c r="BR225" s="8"/>
      <c r="BS225" s="8"/>
      <c r="BT225" s="8"/>
      <c r="BU225" s="8"/>
      <c r="BV225" s="8"/>
      <c r="BW225" s="8">
        <f>MAX(BW$3*climate!$I335+BW$4*climate!$I335^2+BW$5*climate!$I335^6,-99)</f>
        <v>-99</v>
      </c>
      <c r="BX225" s="8">
        <f>MAX(BX$3*climate!$I335+BX$4*climate!$I335^2+BX$5*climate!$I335^6,-99)</f>
        <v>-99</v>
      </c>
      <c r="BY225" s="8">
        <f>MAX(BY$3*climate!$I335+BY$4*climate!$I335^2+BY$5*climate!$I335^6,-99)</f>
        <v>-99</v>
      </c>
    </row>
    <row r="226" spans="1:77">
      <c r="A226">
        <f t="shared" si="191"/>
        <v>2180</v>
      </c>
      <c r="B226" s="4">
        <f t="shared" si="209"/>
        <v>1286.4960578693667</v>
      </c>
      <c r="C226" s="4">
        <f t="shared" si="210"/>
        <v>3572.393651558511</v>
      </c>
      <c r="D226" s="4">
        <f t="shared" si="211"/>
        <v>6808.7278651752868</v>
      </c>
      <c r="E226" s="11">
        <f t="shared" si="192"/>
        <v>1.5928930505644024E-6</v>
      </c>
      <c r="F226" s="11">
        <f t="shared" si="193"/>
        <v>3.1933994043897209E-6</v>
      </c>
      <c r="G226" s="11">
        <f t="shared" si="194"/>
        <v>7.0504806674666092E-6</v>
      </c>
      <c r="H226" s="4">
        <f t="shared" si="212"/>
        <v>115050.04826173521</v>
      </c>
      <c r="I226" s="4">
        <f t="shared" si="213"/>
        <v>128830.73360067995</v>
      </c>
      <c r="J226" s="4">
        <f t="shared" si="214"/>
        <v>27877.653293391329</v>
      </c>
      <c r="K226" s="4">
        <f t="shared" si="182"/>
        <v>89428.994016721364</v>
      </c>
      <c r="L226" s="4">
        <f t="shared" si="183"/>
        <v>36062.860414186318</v>
      </c>
      <c r="M226" s="4">
        <f t="shared" si="184"/>
        <v>4094.3996948354516</v>
      </c>
      <c r="N226" s="11">
        <f t="shared" si="195"/>
        <v>-2.4957878258093924E-3</v>
      </c>
      <c r="O226" s="11">
        <f t="shared" si="196"/>
        <v>1.9557248757648971E-3</v>
      </c>
      <c r="P226" s="11">
        <f t="shared" si="197"/>
        <v>1.480395965405279E-3</v>
      </c>
      <c r="Q226" s="4">
        <f t="shared" si="198"/>
        <v>1867.8903565029293</v>
      </c>
      <c r="R226" s="4">
        <f t="shared" si="199"/>
        <v>7700.2068209204408</v>
      </c>
      <c r="S226" s="4">
        <f t="shared" si="200"/>
        <v>2061.8574161188826</v>
      </c>
      <c r="T226" s="4">
        <f t="shared" si="215"/>
        <v>16.235459130391131</v>
      </c>
      <c r="U226" s="4">
        <f t="shared" si="216"/>
        <v>59.769952446190217</v>
      </c>
      <c r="V226" s="4">
        <f t="shared" si="217"/>
        <v>73.960939051052264</v>
      </c>
      <c r="W226" s="11">
        <f t="shared" si="201"/>
        <v>-1.219247815263802E-2</v>
      </c>
      <c r="X226" s="11">
        <f t="shared" si="202"/>
        <v>-1.3228699347321071E-2</v>
      </c>
      <c r="Y226" s="11">
        <f t="shared" si="203"/>
        <v>-1.2203590333800474E-2</v>
      </c>
      <c r="Z226" s="4">
        <f t="shared" si="227"/>
        <v>2693.2699069118194</v>
      </c>
      <c r="AA226" s="4">
        <f t="shared" si="218"/>
        <v>32309.683404896979</v>
      </c>
      <c r="AB226" s="4">
        <f t="shared" si="219"/>
        <v>3776.9065216189124</v>
      </c>
      <c r="AC226" s="12">
        <f t="shared" si="220"/>
        <v>1.495521469985883</v>
      </c>
      <c r="AD226" s="12">
        <f t="shared" si="221"/>
        <v>4.3668988744445869</v>
      </c>
      <c r="AE226" s="12">
        <f t="shared" si="222"/>
        <v>1.9075105972537771</v>
      </c>
      <c r="AF226" s="11">
        <f t="shared" si="204"/>
        <v>-2.9039671966837322E-3</v>
      </c>
      <c r="AG226" s="11">
        <f t="shared" si="205"/>
        <v>2.0567434751257441E-3</v>
      </c>
      <c r="AH226" s="11">
        <f t="shared" si="206"/>
        <v>8.257041531207765E-4</v>
      </c>
      <c r="AI226" s="1">
        <f t="shared" si="185"/>
        <v>236088.64914444977</v>
      </c>
      <c r="AJ226" s="1">
        <f t="shared" si="186"/>
        <v>252138.69238973249</v>
      </c>
      <c r="AK226" s="1">
        <f t="shared" si="187"/>
        <v>54864.033247211584</v>
      </c>
      <c r="AL226" s="16">
        <f t="shared" si="234"/>
        <v>59.945691613302557</v>
      </c>
      <c r="AM226" s="16">
        <f t="shared" si="234"/>
        <v>25.49048654376336</v>
      </c>
      <c r="AN226" s="16">
        <f t="shared" si="234"/>
        <v>4.0501280798722181</v>
      </c>
      <c r="AO226" s="7">
        <f t="shared" si="235"/>
        <v>3.3103738442495502E-3</v>
      </c>
      <c r="AP226" s="7">
        <f t="shared" si="235"/>
        <v>5.0977269570427509E-3</v>
      </c>
      <c r="AQ226" s="7">
        <f t="shared" si="235"/>
        <v>3.6899391279915229E-3</v>
      </c>
      <c r="AR226" s="1">
        <f t="shared" si="224"/>
        <v>115050.04826173521</v>
      </c>
      <c r="AS226" s="1">
        <f t="shared" si="225"/>
        <v>128830.73360067995</v>
      </c>
      <c r="AT226" s="1">
        <f t="shared" si="226"/>
        <v>27877.653293391329</v>
      </c>
      <c r="AU226" s="1">
        <f t="shared" si="188"/>
        <v>23010.009652347042</v>
      </c>
      <c r="AV226" s="1">
        <f t="shared" si="189"/>
        <v>25766.146720135992</v>
      </c>
      <c r="AW226" s="1">
        <f t="shared" si="190"/>
        <v>5575.5306586782663</v>
      </c>
      <c r="AX226">
        <v>0.05</v>
      </c>
      <c r="AY226">
        <v>0.05</v>
      </c>
      <c r="AZ226">
        <v>0.05</v>
      </c>
      <c r="BA226">
        <f t="shared" si="228"/>
        <v>0.05</v>
      </c>
      <c r="BB226">
        <f t="shared" si="229"/>
        <v>2.5000000000000006E-4</v>
      </c>
      <c r="BC226">
        <f t="shared" si="229"/>
        <v>2.5000000000000006E-4</v>
      </c>
      <c r="BD226">
        <f t="shared" si="229"/>
        <v>2.5000000000000006E-4</v>
      </c>
      <c r="BE226">
        <f t="shared" si="230"/>
        <v>28.76251206543381</v>
      </c>
      <c r="BF226">
        <f t="shared" si="230"/>
        <v>32.207683400169991</v>
      </c>
      <c r="BG226">
        <f t="shared" si="230"/>
        <v>6.9694133233478341</v>
      </c>
      <c r="BH226">
        <f t="shared" si="208"/>
        <v>0</v>
      </c>
      <c r="BI226">
        <f t="shared" si="233"/>
        <v>39.873722062270005</v>
      </c>
      <c r="BJ226">
        <f t="shared" si="233"/>
        <v>73.810810868154633</v>
      </c>
      <c r="BK226" s="7">
        <f t="shared" si="231"/>
        <v>2.0630038234603632E-5</v>
      </c>
      <c r="BL226" s="7"/>
      <c r="BM226" s="7"/>
      <c r="BN226" s="8">
        <f>MAX(BN$3*climate!$I336+BN$4*climate!$I336^2+BN$5*climate!$I336^6,-99)</f>
        <v>-47.649770851130626</v>
      </c>
      <c r="BO226" s="8">
        <f>MAX(BO$3*climate!$I336+BO$4*climate!$I336^2+BO$5*climate!$I336^6,-99)</f>
        <v>-39.800443345679383</v>
      </c>
      <c r="BP226" s="8">
        <f>MAX(BP$3*climate!$I336+BP$4*climate!$I336^2+BP$5*climate!$I336^6,-99)</f>
        <v>-33.540632861194339</v>
      </c>
      <c r="BQ226" s="8"/>
      <c r="BR226" s="8"/>
      <c r="BS226" s="8"/>
      <c r="BT226" s="8"/>
      <c r="BU226" s="8"/>
      <c r="BV226" s="8"/>
      <c r="BW226" s="8">
        <f>MAX(BW$3*climate!$I336+BW$4*climate!$I336^2+BW$5*climate!$I336^6,-99)</f>
        <v>-99</v>
      </c>
      <c r="BX226" s="8">
        <f>MAX(BX$3*climate!$I336+BX$4*climate!$I336^2+BX$5*climate!$I336^6,-99)</f>
        <v>-99</v>
      </c>
      <c r="BY226" s="8">
        <f>MAX(BY$3*climate!$I336+BY$4*climate!$I336^2+BY$5*climate!$I336^6,-99)</f>
        <v>-99</v>
      </c>
    </row>
    <row r="227" spans="1:77">
      <c r="A227">
        <f t="shared" si="191"/>
        <v>2181</v>
      </c>
      <c r="B227" s="4">
        <f t="shared" si="209"/>
        <v>1286.4980046574656</v>
      </c>
      <c r="C227" s="4">
        <f t="shared" si="210"/>
        <v>3572.4044892342818</v>
      </c>
      <c r="D227" s="4">
        <f t="shared" si="211"/>
        <v>6808.7734697392607</v>
      </c>
      <c r="E227" s="11">
        <f t="shared" si="192"/>
        <v>1.5132483980361823E-6</v>
      </c>
      <c r="F227" s="11">
        <f t="shared" si="193"/>
        <v>3.0337294341702347E-6</v>
      </c>
      <c r="G227" s="11">
        <f t="shared" si="194"/>
        <v>6.6979566340932788E-6</v>
      </c>
      <c r="H227" s="4">
        <f t="shared" si="212"/>
        <v>114765.61775053365</v>
      </c>
      <c r="I227" s="4">
        <f t="shared" si="213"/>
        <v>129081.41968712148</v>
      </c>
      <c r="J227" s="4">
        <f t="shared" si="214"/>
        <v>27918.932405672767</v>
      </c>
      <c r="K227" s="4">
        <f t="shared" si="182"/>
        <v>89207.769724516897</v>
      </c>
      <c r="L227" s="4">
        <f t="shared" si="183"/>
        <v>36132.923938517699</v>
      </c>
      <c r="M227" s="4">
        <f t="shared" si="184"/>
        <v>4100.4349064857215</v>
      </c>
      <c r="N227" s="11">
        <f t="shared" si="195"/>
        <v>-2.4737423766961752E-3</v>
      </c>
      <c r="O227" s="11">
        <f t="shared" si="196"/>
        <v>1.9428166131774116E-3</v>
      </c>
      <c r="P227" s="11">
        <f t="shared" si="197"/>
        <v>1.4740162417172797E-3</v>
      </c>
      <c r="Q227" s="4">
        <f t="shared" si="198"/>
        <v>1840.5545873561259</v>
      </c>
      <c r="R227" s="4">
        <f t="shared" si="199"/>
        <v>7613.1283832831396</v>
      </c>
      <c r="S227" s="4">
        <f t="shared" si="200"/>
        <v>2039.7111367206769</v>
      </c>
      <c r="T227" s="4">
        <f t="shared" si="215"/>
        <v>16.03750864964579</v>
      </c>
      <c r="U227" s="4">
        <f t="shared" si="216"/>
        <v>58.979273715275887</v>
      </c>
      <c r="V227" s="4">
        <f t="shared" si="217"/>
        <v>73.058350050170034</v>
      </c>
      <c r="W227" s="11">
        <f t="shared" si="201"/>
        <v>-1.219247815263802E-2</v>
      </c>
      <c r="X227" s="11">
        <f t="shared" si="202"/>
        <v>-1.3228699347321071E-2</v>
      </c>
      <c r="Y227" s="11">
        <f t="shared" si="203"/>
        <v>-1.2203590333800474E-2</v>
      </c>
      <c r="Z227" s="4">
        <f t="shared" si="227"/>
        <v>2646.0900867971436</v>
      </c>
      <c r="AA227" s="4">
        <f t="shared" si="218"/>
        <v>32010.425375463728</v>
      </c>
      <c r="AB227" s="4">
        <f t="shared" si="219"/>
        <v>3739.4492590872278</v>
      </c>
      <c r="AC227" s="12">
        <f t="shared" si="220"/>
        <v>1.4911785246951077</v>
      </c>
      <c r="AD227" s="12">
        <f t="shared" si="221"/>
        <v>4.3758804652111349</v>
      </c>
      <c r="AE227" s="12">
        <f t="shared" si="222"/>
        <v>1.9090856366760516</v>
      </c>
      <c r="AF227" s="11">
        <f t="shared" si="204"/>
        <v>-2.9039671966837322E-3</v>
      </c>
      <c r="AG227" s="11">
        <f t="shared" si="205"/>
        <v>2.0567434751257441E-3</v>
      </c>
      <c r="AH227" s="11">
        <f t="shared" si="206"/>
        <v>8.257041531207765E-4</v>
      </c>
      <c r="AI227" s="1">
        <f t="shared" si="185"/>
        <v>235489.79388235183</v>
      </c>
      <c r="AJ227" s="1">
        <f t="shared" si="186"/>
        <v>252690.96987089523</v>
      </c>
      <c r="AK227" s="1">
        <f t="shared" si="187"/>
        <v>54953.160581168697</v>
      </c>
      <c r="AL227" s="16">
        <f t="shared" ref="AL227:AN242" si="236">AL226*(1+AO227)</f>
        <v>60.142149836398758</v>
      </c>
      <c r="AM227" s="16">
        <f t="shared" si="236"/>
        <v>25.619130648761619</v>
      </c>
      <c r="AN227" s="16">
        <f t="shared" si="236"/>
        <v>4.0649233586867632</v>
      </c>
      <c r="AO227" s="7">
        <f t="shared" si="235"/>
        <v>3.2772701058070546E-3</v>
      </c>
      <c r="AP227" s="7">
        <f t="shared" si="235"/>
        <v>5.0467496874723235E-3</v>
      </c>
      <c r="AQ227" s="7">
        <f t="shared" si="235"/>
        <v>3.6530397367116078E-3</v>
      </c>
      <c r="AR227" s="1">
        <f t="shared" si="224"/>
        <v>114765.61775053365</v>
      </c>
      <c r="AS227" s="1">
        <f t="shared" si="225"/>
        <v>129081.41968712148</v>
      </c>
      <c r="AT227" s="1">
        <f t="shared" si="226"/>
        <v>27918.932405672767</v>
      </c>
      <c r="AU227" s="1">
        <f t="shared" si="188"/>
        <v>22953.123550106731</v>
      </c>
      <c r="AV227" s="1">
        <f t="shared" si="189"/>
        <v>25816.283937424298</v>
      </c>
      <c r="AW227" s="1">
        <f t="shared" si="190"/>
        <v>5583.7864811345535</v>
      </c>
      <c r="AX227">
        <v>0.05</v>
      </c>
      <c r="AY227">
        <v>0.05</v>
      </c>
      <c r="AZ227">
        <v>0.05</v>
      </c>
      <c r="BA227">
        <f t="shared" si="228"/>
        <v>0.05</v>
      </c>
      <c r="BB227">
        <f t="shared" si="229"/>
        <v>2.5000000000000006E-4</v>
      </c>
      <c r="BC227">
        <f t="shared" si="229"/>
        <v>2.5000000000000006E-4</v>
      </c>
      <c r="BD227">
        <f t="shared" si="229"/>
        <v>2.5000000000000006E-4</v>
      </c>
      <c r="BE227">
        <f t="shared" si="230"/>
        <v>28.69140443763342</v>
      </c>
      <c r="BF227">
        <f t="shared" si="230"/>
        <v>32.270354921780381</v>
      </c>
      <c r="BG227">
        <f t="shared" si="230"/>
        <v>6.9797331014181934</v>
      </c>
      <c r="BH227">
        <f t="shared" si="208"/>
        <v>0</v>
      </c>
      <c r="BI227">
        <f t="shared" si="233"/>
        <v>40.324806113343165</v>
      </c>
      <c r="BJ227">
        <f t="shared" si="233"/>
        <v>74.660546169538293</v>
      </c>
      <c r="BK227" s="7">
        <f t="shared" si="231"/>
        <v>2.7725680408652309E-5</v>
      </c>
      <c r="BL227" s="7"/>
      <c r="BM227" s="7"/>
      <c r="BN227" s="8">
        <f>MAX(BN$3*climate!$I337+BN$4*climate!$I337^2+BN$5*climate!$I337^6,-99)</f>
        <v>-47.920409983492839</v>
      </c>
      <c r="BO227" s="8">
        <f>MAX(BO$3*climate!$I337+BO$4*climate!$I337^2+BO$5*climate!$I337^6,-99)</f>
        <v>-40.00989690632381</v>
      </c>
      <c r="BP227" s="8">
        <f>MAX(BP$3*climate!$I337+BP$4*climate!$I337^2+BP$5*climate!$I337^6,-99)</f>
        <v>-33.704078250583891</v>
      </c>
      <c r="BQ227" s="8"/>
      <c r="BR227" s="8"/>
      <c r="BS227" s="8"/>
      <c r="BT227" s="8"/>
      <c r="BU227" s="8"/>
      <c r="BV227" s="8"/>
      <c r="BW227" s="8">
        <f>MAX(BW$3*climate!$I337+BW$4*climate!$I337^2+BW$5*climate!$I337^6,-99)</f>
        <v>-99</v>
      </c>
      <c r="BX227" s="8">
        <f>MAX(BX$3*climate!$I337+BX$4*climate!$I337^2+BX$5*climate!$I337^6,-99)</f>
        <v>-99</v>
      </c>
      <c r="BY227" s="8">
        <f>MAX(BY$3*climate!$I337+BY$4*climate!$I337^2+BY$5*climate!$I337^6,-99)</f>
        <v>-99</v>
      </c>
    </row>
    <row r="228" spans="1:77">
      <c r="A228">
        <f t="shared" si="191"/>
        <v>2182</v>
      </c>
      <c r="B228" s="4">
        <f t="shared" si="209"/>
        <v>1286.4998541089578</v>
      </c>
      <c r="C228" s="4">
        <f t="shared" si="210"/>
        <v>3572.4147850574991</v>
      </c>
      <c r="D228" s="4">
        <f t="shared" si="211"/>
        <v>6808.8167943652206</v>
      </c>
      <c r="E228" s="11">
        <f t="shared" si="192"/>
        <v>1.4375859781343731E-6</v>
      </c>
      <c r="F228" s="11">
        <f t="shared" si="193"/>
        <v>2.8820429624617226E-6</v>
      </c>
      <c r="G228" s="11">
        <f t="shared" si="194"/>
        <v>6.3630588023886149E-6</v>
      </c>
      <c r="H228" s="4">
        <f t="shared" si="212"/>
        <v>114484.56012906664</v>
      </c>
      <c r="I228" s="4">
        <f t="shared" si="213"/>
        <v>129331.03690989141</v>
      </c>
      <c r="J228" s="4">
        <f t="shared" si="214"/>
        <v>27960.101748331956</v>
      </c>
      <c r="K228" s="4">
        <f t="shared" si="182"/>
        <v>88989.174591364223</v>
      </c>
      <c r="L228" s="4">
        <f t="shared" si="183"/>
        <v>36202.693329691218</v>
      </c>
      <c r="M228" s="4">
        <f t="shared" si="184"/>
        <v>4106.4552906565095</v>
      </c>
      <c r="N228" s="11">
        <f t="shared" si="195"/>
        <v>-2.4504046433143634E-3</v>
      </c>
      <c r="O228" s="11">
        <f t="shared" si="196"/>
        <v>1.9309090870209822E-3</v>
      </c>
      <c r="P228" s="11">
        <f t="shared" si="197"/>
        <v>1.4682306409170565E-3</v>
      </c>
      <c r="Q228" s="4">
        <f t="shared" si="198"/>
        <v>1813.6611588824971</v>
      </c>
      <c r="R228" s="4">
        <f t="shared" si="199"/>
        <v>7526.9440831940974</v>
      </c>
      <c r="S228" s="4">
        <f t="shared" si="200"/>
        <v>2017.7903963334825</v>
      </c>
      <c r="T228" s="4">
        <f t="shared" si="215"/>
        <v>15.841971675812241</v>
      </c>
      <c r="U228" s="4">
        <f t="shared" si="216"/>
        <v>58.199054635573148</v>
      </c>
      <c r="V228" s="4">
        <f t="shared" si="217"/>
        <v>72.16677587569437</v>
      </c>
      <c r="W228" s="11">
        <f t="shared" si="201"/>
        <v>-1.219247815263802E-2</v>
      </c>
      <c r="X228" s="11">
        <f t="shared" si="202"/>
        <v>-1.3228699347321071E-2</v>
      </c>
      <c r="Y228" s="11">
        <f t="shared" si="203"/>
        <v>-1.2203590333800474E-2</v>
      </c>
      <c r="Z228" s="4">
        <f t="shared" si="227"/>
        <v>2599.7939960208282</v>
      </c>
      <c r="AA228" s="4">
        <f t="shared" si="218"/>
        <v>31713.525490599801</v>
      </c>
      <c r="AB228" s="4">
        <f t="shared" si="219"/>
        <v>3702.3385865996802</v>
      </c>
      <c r="AC228" s="12">
        <f t="shared" si="220"/>
        <v>1.4868481911749938</v>
      </c>
      <c r="AD228" s="12">
        <f t="shared" si="221"/>
        <v>4.3848805288058879</v>
      </c>
      <c r="AE228" s="12">
        <f t="shared" si="222"/>
        <v>1.9106619766149182</v>
      </c>
      <c r="AF228" s="11">
        <f t="shared" si="204"/>
        <v>-2.9039671966837322E-3</v>
      </c>
      <c r="AG228" s="11">
        <f t="shared" si="205"/>
        <v>2.0567434751257441E-3</v>
      </c>
      <c r="AH228" s="11">
        <f t="shared" si="206"/>
        <v>8.257041531207765E-4</v>
      </c>
      <c r="AI228" s="1">
        <f t="shared" si="185"/>
        <v>234893.93804422341</v>
      </c>
      <c r="AJ228" s="1">
        <f t="shared" si="186"/>
        <v>253238.15682123002</v>
      </c>
      <c r="AK228" s="1">
        <f t="shared" si="187"/>
        <v>55041.631004186376</v>
      </c>
      <c r="AL228" s="16">
        <f t="shared" si="236"/>
        <v>60.337280885458981</v>
      </c>
      <c r="AM228" s="16">
        <f t="shared" si="236"/>
        <v>25.747131054960619</v>
      </c>
      <c r="AN228" s="16">
        <f t="shared" si="236"/>
        <v>4.0796241919771736</v>
      </c>
      <c r="AO228" s="7">
        <f t="shared" si="235"/>
        <v>3.2444974047489842E-3</v>
      </c>
      <c r="AP228" s="7">
        <f t="shared" si="235"/>
        <v>4.9962821905976005E-3</v>
      </c>
      <c r="AQ228" s="7">
        <f t="shared" si="235"/>
        <v>3.6165093393444917E-3</v>
      </c>
      <c r="AR228" s="1">
        <f t="shared" si="224"/>
        <v>114484.56012906664</v>
      </c>
      <c r="AS228" s="1">
        <f t="shared" si="225"/>
        <v>129331.03690989141</v>
      </c>
      <c r="AT228" s="1">
        <f t="shared" si="226"/>
        <v>27960.101748331956</v>
      </c>
      <c r="AU228" s="1">
        <f t="shared" si="188"/>
        <v>22896.91202581333</v>
      </c>
      <c r="AV228" s="1">
        <f t="shared" si="189"/>
        <v>25866.207381978282</v>
      </c>
      <c r="AW228" s="1">
        <f t="shared" si="190"/>
        <v>5592.0203496663917</v>
      </c>
      <c r="AX228">
        <v>0.05</v>
      </c>
      <c r="AY228">
        <v>0.05</v>
      </c>
      <c r="AZ228">
        <v>0.05</v>
      </c>
      <c r="BA228">
        <f t="shared" si="228"/>
        <v>4.9999999999999996E-2</v>
      </c>
      <c r="BB228">
        <f t="shared" si="229"/>
        <v>2.5000000000000006E-4</v>
      </c>
      <c r="BC228">
        <f t="shared" si="229"/>
        <v>2.5000000000000006E-4</v>
      </c>
      <c r="BD228">
        <f t="shared" si="229"/>
        <v>2.5000000000000006E-4</v>
      </c>
      <c r="BE228">
        <f t="shared" si="230"/>
        <v>28.621140032266666</v>
      </c>
      <c r="BF228">
        <f t="shared" si="230"/>
        <v>32.332759227472863</v>
      </c>
      <c r="BG228">
        <f t="shared" si="230"/>
        <v>6.9900254370829904</v>
      </c>
      <c r="BH228">
        <f t="shared" si="208"/>
        <v>0</v>
      </c>
      <c r="BI228">
        <f t="shared" si="233"/>
        <v>40.781034246169327</v>
      </c>
      <c r="BJ228">
        <f t="shared" si="233"/>
        <v>75.520110044854675</v>
      </c>
      <c r="BK228" s="7">
        <f t="shared" si="231"/>
        <v>3.5798977950252109E-5</v>
      </c>
      <c r="BL228" s="7"/>
      <c r="BM228" s="7"/>
      <c r="BN228" s="8">
        <f>MAX(BN$3*climate!$I338+BN$4*climate!$I338^2+BN$5*climate!$I338^6,-99)</f>
        <v>-48.186781254056484</v>
      </c>
      <c r="BO228" s="8">
        <f>MAX(BO$3*climate!$I338+BO$4*climate!$I338^2+BO$5*climate!$I338^6,-99)</f>
        <v>-40.216023141718168</v>
      </c>
      <c r="BP228" s="8">
        <f>MAX(BP$3*climate!$I338+BP$4*climate!$I338^2+BP$5*climate!$I338^6,-99)</f>
        <v>-33.864906522556055</v>
      </c>
      <c r="BQ228" s="8"/>
      <c r="BR228" s="8"/>
      <c r="BS228" s="8"/>
      <c r="BT228" s="8"/>
      <c r="BU228" s="8"/>
      <c r="BV228" s="8"/>
      <c r="BW228" s="8">
        <f>MAX(BW$3*climate!$I338+BW$4*climate!$I338^2+BW$5*climate!$I338^6,-99)</f>
        <v>-99</v>
      </c>
      <c r="BX228" s="8">
        <f>MAX(BX$3*climate!$I338+BX$4*climate!$I338^2+BX$5*climate!$I338^6,-99)</f>
        <v>-99</v>
      </c>
      <c r="BY228" s="8">
        <f>MAX(BY$3*climate!$I338+BY$4*climate!$I338^2+BY$5*climate!$I338^6,-99)</f>
        <v>-99</v>
      </c>
    </row>
    <row r="229" spans="1:77">
      <c r="A229">
        <f t="shared" si="191"/>
        <v>2183</v>
      </c>
      <c r="B229" s="4">
        <f t="shared" si="209"/>
        <v>1286.5016110904014</v>
      </c>
      <c r="C229" s="4">
        <f t="shared" si="210"/>
        <v>3572.4245661177447</v>
      </c>
      <c r="D229" s="4">
        <f t="shared" si="211"/>
        <v>6808.8579530217767</v>
      </c>
      <c r="E229" s="11">
        <f t="shared" si="192"/>
        <v>1.3657066792276544E-6</v>
      </c>
      <c r="F229" s="11">
        <f t="shared" si="193"/>
        <v>2.7379408143386363E-6</v>
      </c>
      <c r="G229" s="11">
        <f t="shared" si="194"/>
        <v>6.0449058622691835E-6</v>
      </c>
      <c r="H229" s="4">
        <f t="shared" si="212"/>
        <v>114206.99763332824</v>
      </c>
      <c r="I229" s="4">
        <f t="shared" si="213"/>
        <v>129579.70320204644</v>
      </c>
      <c r="J229" s="4">
        <f t="shared" si="214"/>
        <v>28001.17706897897</v>
      </c>
      <c r="K229" s="4">
        <f t="shared" si="182"/>
        <v>88773.303234754363</v>
      </c>
      <c r="L229" s="4">
        <f t="shared" si="183"/>
        <v>36272.201358995917</v>
      </c>
      <c r="M229" s="4">
        <f t="shared" si="184"/>
        <v>4112.4630976553162</v>
      </c>
      <c r="N229" s="11">
        <f t="shared" si="195"/>
        <v>-2.4258159220055253E-3</v>
      </c>
      <c r="O229" s="11">
        <f t="shared" si="196"/>
        <v>1.9199684584707555E-3</v>
      </c>
      <c r="P229" s="11">
        <f t="shared" si="197"/>
        <v>1.463015319435268E-3</v>
      </c>
      <c r="Q229" s="4">
        <f t="shared" si="198"/>
        <v>1787.2046096299719</v>
      </c>
      <c r="R229" s="4">
        <f t="shared" si="199"/>
        <v>7441.6530984062947</v>
      </c>
      <c r="S229" s="4">
        <f t="shared" si="200"/>
        <v>1996.0942076373744</v>
      </c>
      <c r="T229" s="4">
        <f t="shared" si="215"/>
        <v>15.648818782260189</v>
      </c>
      <c r="U229" s="4">
        <f t="shared" si="216"/>
        <v>57.429156839500841</v>
      </c>
      <c r="V229" s="4">
        <f t="shared" si="217"/>
        <v>71.286082107196208</v>
      </c>
      <c r="W229" s="11">
        <f t="shared" si="201"/>
        <v>-1.219247815263802E-2</v>
      </c>
      <c r="X229" s="11">
        <f t="shared" si="202"/>
        <v>-1.3228699347321071E-2</v>
      </c>
      <c r="Y229" s="11">
        <f t="shared" si="203"/>
        <v>-1.2203590333800474E-2</v>
      </c>
      <c r="Z229" s="4">
        <f t="shared" si="227"/>
        <v>2554.3674696914527</v>
      </c>
      <c r="AA229" s="4">
        <f t="shared" si="218"/>
        <v>31419.001214296361</v>
      </c>
      <c r="AB229" s="4">
        <f t="shared" si="219"/>
        <v>3665.5738001308205</v>
      </c>
      <c r="AC229" s="12">
        <f t="shared" si="220"/>
        <v>1.4825304328013731</v>
      </c>
      <c r="AD229" s="12">
        <f t="shared" si="221"/>
        <v>4.393899103222715</v>
      </c>
      <c r="AE229" s="12">
        <f t="shared" si="222"/>
        <v>1.9122396181442192</v>
      </c>
      <c r="AF229" s="11">
        <f t="shared" si="204"/>
        <v>-2.9039671966837322E-3</v>
      </c>
      <c r="AG229" s="11">
        <f t="shared" si="205"/>
        <v>2.0567434751257441E-3</v>
      </c>
      <c r="AH229" s="11">
        <f t="shared" si="206"/>
        <v>8.257041531207765E-4</v>
      </c>
      <c r="AI229" s="1">
        <f t="shared" si="185"/>
        <v>234301.4562656144</v>
      </c>
      <c r="AJ229" s="1">
        <f t="shared" si="186"/>
        <v>253780.54852108529</v>
      </c>
      <c r="AK229" s="1">
        <f t="shared" si="187"/>
        <v>55129.48825343413</v>
      </c>
      <c r="AL229" s="16">
        <f t="shared" si="236"/>
        <v>60.53108739518904</v>
      </c>
      <c r="AM229" s="16">
        <f t="shared" si="236"/>
        <v>25.874484587986011</v>
      </c>
      <c r="AN229" s="16">
        <f t="shared" si="236"/>
        <v>4.0942306509785613</v>
      </c>
      <c r="AO229" s="7">
        <f t="shared" si="235"/>
        <v>3.2120524307014944E-3</v>
      </c>
      <c r="AP229" s="7">
        <f t="shared" si="235"/>
        <v>4.9463193686916243E-3</v>
      </c>
      <c r="AQ229" s="7">
        <f t="shared" si="235"/>
        <v>3.5803442459510469E-3</v>
      </c>
      <c r="AR229" s="1">
        <f t="shared" si="224"/>
        <v>114206.99763332824</v>
      </c>
      <c r="AS229" s="1">
        <f t="shared" si="225"/>
        <v>129579.70320204644</v>
      </c>
      <c r="AT229" s="1">
        <f t="shared" si="226"/>
        <v>28001.17706897897</v>
      </c>
      <c r="AU229" s="1">
        <f t="shared" si="188"/>
        <v>22841.399526665649</v>
      </c>
      <c r="AV229" s="1">
        <f t="shared" si="189"/>
        <v>25915.940640409288</v>
      </c>
      <c r="AW229" s="1">
        <f t="shared" si="190"/>
        <v>5600.2354137957946</v>
      </c>
      <c r="AX229">
        <v>0.05</v>
      </c>
      <c r="AY229">
        <v>0.05</v>
      </c>
      <c r="AZ229">
        <v>0.05</v>
      </c>
      <c r="BA229">
        <f t="shared" si="228"/>
        <v>0.05</v>
      </c>
      <c r="BB229">
        <f t="shared" si="229"/>
        <v>2.5000000000000006E-4</v>
      </c>
      <c r="BC229">
        <f t="shared" si="229"/>
        <v>2.5000000000000006E-4</v>
      </c>
      <c r="BD229">
        <f t="shared" si="229"/>
        <v>2.5000000000000006E-4</v>
      </c>
      <c r="BE229">
        <f t="shared" si="230"/>
        <v>28.551749408332068</v>
      </c>
      <c r="BF229">
        <f t="shared" si="230"/>
        <v>32.394925800511615</v>
      </c>
      <c r="BG229">
        <f t="shared" si="230"/>
        <v>7.0002942672447439</v>
      </c>
      <c r="BH229">
        <f t="shared" si="208"/>
        <v>0</v>
      </c>
      <c r="BI229">
        <f t="shared" si="233"/>
        <v>41.242464175813694</v>
      </c>
      <c r="BJ229">
        <f t="shared" si="233"/>
        <v>76.3896148209583</v>
      </c>
      <c r="BK229" s="7">
        <f t="shared" si="231"/>
        <v>4.4813120223752279E-5</v>
      </c>
      <c r="BL229" s="7"/>
      <c r="BM229" s="7"/>
      <c r="BN229" s="8">
        <f>MAX(BN$3*climate!$I339+BN$4*climate!$I339^2+BN$5*climate!$I339^6,-99)</f>
        <v>-48.448906783810187</v>
      </c>
      <c r="BO229" s="8">
        <f>MAX(BO$3*climate!$I339+BO$4*climate!$I339^2+BO$5*climate!$I339^6,-99)</f>
        <v>-40.418840508219041</v>
      </c>
      <c r="BP229" s="8">
        <f>MAX(BP$3*climate!$I339+BP$4*climate!$I339^2+BP$5*climate!$I339^6,-99)</f>
        <v>-34.023133214403032</v>
      </c>
      <c r="BQ229" s="8"/>
      <c r="BR229" s="8"/>
      <c r="BS229" s="8"/>
      <c r="BT229" s="8"/>
      <c r="BU229" s="8"/>
      <c r="BV229" s="8"/>
      <c r="BW229" s="8">
        <f>MAX(BW$3*climate!$I339+BW$4*climate!$I339^2+BW$5*climate!$I339^6,-99)</f>
        <v>-99</v>
      </c>
      <c r="BX229" s="8">
        <f>MAX(BX$3*climate!$I339+BX$4*climate!$I339^2+BX$5*climate!$I339^6,-99)</f>
        <v>-99</v>
      </c>
      <c r="BY229" s="8">
        <f>MAX(BY$3*climate!$I339+BY$4*climate!$I339^2+BY$5*climate!$I339^6,-99)</f>
        <v>-99</v>
      </c>
    </row>
    <row r="230" spans="1:77">
      <c r="A230">
        <f t="shared" si="191"/>
        <v>2184</v>
      </c>
      <c r="B230" s="4">
        <f t="shared" si="209"/>
        <v>1286.5032802250523</v>
      </c>
      <c r="C230" s="4">
        <f t="shared" si="210"/>
        <v>3572.4338581504194</v>
      </c>
      <c r="D230" s="4">
        <f t="shared" si="211"/>
        <v>6808.8970539818638</v>
      </c>
      <c r="E230" s="11">
        <f t="shared" si="192"/>
        <v>1.2974213452662717E-6</v>
      </c>
      <c r="F230" s="11">
        <f t="shared" si="193"/>
        <v>2.6010437736217044E-6</v>
      </c>
      <c r="G230" s="11">
        <f t="shared" si="194"/>
        <v>5.7426605691557241E-6</v>
      </c>
      <c r="H230" s="4">
        <f t="shared" si="212"/>
        <v>113933.0466766257</v>
      </c>
      <c r="I230" s="4">
        <f t="shared" si="213"/>
        <v>129827.53311426555</v>
      </c>
      <c r="J230" s="4">
        <f t="shared" si="214"/>
        <v>28042.173534709495</v>
      </c>
      <c r="K230" s="4">
        <f t="shared" si="182"/>
        <v>88560.245766878274</v>
      </c>
      <c r="L230" s="4">
        <f t="shared" si="183"/>
        <v>36341.479861990236</v>
      </c>
      <c r="M230" s="4">
        <f t="shared" si="184"/>
        <v>4118.4604954939578</v>
      </c>
      <c r="N230" s="11">
        <f t="shared" si="195"/>
        <v>-2.4000173488269994E-3</v>
      </c>
      <c r="O230" s="11">
        <f t="shared" si="196"/>
        <v>1.9099613588007269E-3</v>
      </c>
      <c r="P230" s="11">
        <f t="shared" si="197"/>
        <v>1.4583469070059696E-3</v>
      </c>
      <c r="Q230" s="4">
        <f t="shared" si="198"/>
        <v>1761.1794168581687</v>
      </c>
      <c r="R230" s="4">
        <f t="shared" si="199"/>
        <v>7357.2540902003739</v>
      </c>
      <c r="S230" s="4">
        <f t="shared" si="200"/>
        <v>1974.6215043646471</v>
      </c>
      <c r="T230" s="4">
        <f t="shared" si="215"/>
        <v>15.458020901142891</v>
      </c>
      <c r="U230" s="4">
        <f t="shared" si="216"/>
        <v>56.669443789900939</v>
      </c>
      <c r="V230" s="4">
        <f t="shared" si="217"/>
        <v>70.416135964658324</v>
      </c>
      <c r="W230" s="11">
        <f t="shared" si="201"/>
        <v>-1.219247815263802E-2</v>
      </c>
      <c r="X230" s="11">
        <f t="shared" si="202"/>
        <v>-1.3228699347321071E-2</v>
      </c>
      <c r="Y230" s="11">
        <f t="shared" si="203"/>
        <v>-1.2203590333800474E-2</v>
      </c>
      <c r="Z230" s="4">
        <f t="shared" si="227"/>
        <v>2509.7963691034183</v>
      </c>
      <c r="AA230" s="4">
        <f t="shared" si="218"/>
        <v>31126.867811655837</v>
      </c>
      <c r="AB230" s="4">
        <f t="shared" si="219"/>
        <v>3629.1540394154758</v>
      </c>
      <c r="AC230" s="12">
        <f t="shared" si="220"/>
        <v>1.4782252130564326</v>
      </c>
      <c r="AD230" s="12">
        <f t="shared" si="221"/>
        <v>4.4029362265336296</v>
      </c>
      <c r="AE230" s="12">
        <f t="shared" si="222"/>
        <v>1.913818562338683</v>
      </c>
      <c r="AF230" s="11">
        <f t="shared" si="204"/>
        <v>-2.9039671966837322E-3</v>
      </c>
      <c r="AG230" s="11">
        <f t="shared" si="205"/>
        <v>2.0567434751257441E-3</v>
      </c>
      <c r="AH230" s="11">
        <f t="shared" si="206"/>
        <v>8.257041531207765E-4</v>
      </c>
      <c r="AI230" s="1">
        <f t="shared" si="185"/>
        <v>233712.71016571863</v>
      </c>
      <c r="AJ230" s="1">
        <f t="shared" si="186"/>
        <v>254318.43430938607</v>
      </c>
      <c r="AK230" s="1">
        <f t="shared" si="187"/>
        <v>55216.774841886516</v>
      </c>
      <c r="AL230" s="16">
        <f t="shared" si="236"/>
        <v>60.72357213132576</v>
      </c>
      <c r="AM230" s="16">
        <f t="shared" si="236"/>
        <v>26.001188217615752</v>
      </c>
      <c r="AN230" s="16">
        <f t="shared" si="236"/>
        <v>4.1087428185798602</v>
      </c>
      <c r="AO230" s="7">
        <f t="shared" si="235"/>
        <v>3.1799319063944794E-3</v>
      </c>
      <c r="AP230" s="7">
        <f t="shared" si="235"/>
        <v>4.8968561750047084E-3</v>
      </c>
      <c r="AQ230" s="7">
        <f t="shared" si="235"/>
        <v>3.5445408034915364E-3</v>
      </c>
      <c r="AR230" s="1">
        <f t="shared" si="224"/>
        <v>113933.0466766257</v>
      </c>
      <c r="AS230" s="1">
        <f t="shared" si="225"/>
        <v>129827.53311426555</v>
      </c>
      <c r="AT230" s="1">
        <f t="shared" si="226"/>
        <v>28042.173534709495</v>
      </c>
      <c r="AU230" s="1">
        <f t="shared" si="188"/>
        <v>22786.609335325142</v>
      </c>
      <c r="AV230" s="1">
        <f t="shared" si="189"/>
        <v>25965.50662285311</v>
      </c>
      <c r="AW230" s="1">
        <f t="shared" si="190"/>
        <v>5608.4347069418991</v>
      </c>
      <c r="AX230">
        <v>0.05</v>
      </c>
      <c r="AY230">
        <v>0.05</v>
      </c>
      <c r="AZ230">
        <v>0.05</v>
      </c>
      <c r="BA230">
        <f t="shared" si="228"/>
        <v>5.000000000000001E-2</v>
      </c>
      <c r="BB230">
        <f t="shared" si="229"/>
        <v>2.5000000000000006E-4</v>
      </c>
      <c r="BC230">
        <f t="shared" si="229"/>
        <v>2.5000000000000006E-4</v>
      </c>
      <c r="BD230">
        <f t="shared" si="229"/>
        <v>2.5000000000000006E-4</v>
      </c>
      <c r="BE230">
        <f t="shared" si="230"/>
        <v>28.48326166915643</v>
      </c>
      <c r="BF230">
        <f t="shared" si="230"/>
        <v>32.456883278566394</v>
      </c>
      <c r="BG230">
        <f t="shared" si="230"/>
        <v>7.0105433836773754</v>
      </c>
      <c r="BH230">
        <f t="shared" si="208"/>
        <v>0</v>
      </c>
      <c r="BI230">
        <f t="shared" si="233"/>
        <v>41.70915425857595</v>
      </c>
      <c r="BJ230">
        <f t="shared" si="233"/>
        <v>77.269174110961885</v>
      </c>
      <c r="BK230" s="7">
        <f t="shared" si="231"/>
        <v>5.4731731826240804E-5</v>
      </c>
      <c r="BL230" s="7"/>
      <c r="BM230" s="7"/>
      <c r="BN230" s="8">
        <f>MAX(BN$3*climate!$I340+BN$4*climate!$I340^2+BN$5*climate!$I340^6,-99)</f>
        <v>-48.706809859680362</v>
      </c>
      <c r="BO230" s="8">
        <f>MAX(BO$3*climate!$I340+BO$4*climate!$I340^2+BO$5*climate!$I340^6,-99)</f>
        <v>-40.618368318370315</v>
      </c>
      <c r="BP230" s="8">
        <f>MAX(BP$3*climate!$I340+BP$4*climate!$I340^2+BP$5*climate!$I340^6,-99)</f>
        <v>-34.178774492334696</v>
      </c>
      <c r="BQ230" s="8"/>
      <c r="BR230" s="8"/>
      <c r="BS230" s="8"/>
      <c r="BT230" s="8"/>
      <c r="BU230" s="8"/>
      <c r="BV230" s="8"/>
      <c r="BW230" s="8">
        <f>MAX(BW$3*climate!$I340+BW$4*climate!$I340^2+BW$5*climate!$I340^6,-99)</f>
        <v>-99</v>
      </c>
      <c r="BX230" s="8">
        <f>MAX(BX$3*climate!$I340+BX$4*climate!$I340^2+BX$5*climate!$I340^6,-99)</f>
        <v>-99</v>
      </c>
      <c r="BY230" s="8">
        <f>MAX(BY$3*climate!$I340+BY$4*climate!$I340^2+BY$5*climate!$I340^6,-99)</f>
        <v>-99</v>
      </c>
    </row>
    <row r="231" spans="1:77">
      <c r="A231">
        <f t="shared" si="191"/>
        <v>2185</v>
      </c>
      <c r="B231" s="4">
        <f t="shared" si="209"/>
        <v>1286.5048659050281</v>
      </c>
      <c r="C231" s="4">
        <f t="shared" si="210"/>
        <v>3572.4426856044206</v>
      </c>
      <c r="D231" s="4">
        <f t="shared" si="211"/>
        <v>6808.9342001072628</v>
      </c>
      <c r="E231" s="11">
        <f t="shared" si="192"/>
        <v>1.232550278002958E-6</v>
      </c>
      <c r="F231" s="11">
        <f t="shared" si="193"/>
        <v>2.4709915849406192E-6</v>
      </c>
      <c r="G231" s="11">
        <f t="shared" si="194"/>
        <v>5.4555275406979374E-6</v>
      </c>
      <c r="H231" s="4">
        <f t="shared" si="212"/>
        <v>113662.81796972873</v>
      </c>
      <c r="I231" s="4">
        <f t="shared" si="213"/>
        <v>130074.63782963651</v>
      </c>
      <c r="J231" s="4">
        <f t="shared" si="214"/>
        <v>28083.105741198655</v>
      </c>
      <c r="K231" s="4">
        <f t="shared" si="182"/>
        <v>88350.087886973837</v>
      </c>
      <c r="L231" s="4">
        <f t="shared" si="183"/>
        <v>36410.559742158388</v>
      </c>
      <c r="M231" s="4">
        <f t="shared" si="184"/>
        <v>4124.4495710879764</v>
      </c>
      <c r="N231" s="11">
        <f t="shared" si="195"/>
        <v>-2.373049872260391E-3</v>
      </c>
      <c r="O231" s="11">
        <f t="shared" si="196"/>
        <v>1.9008549027306199E-3</v>
      </c>
      <c r="P231" s="11">
        <f t="shared" si="197"/>
        <v>1.4542025110042545E-3</v>
      </c>
      <c r="Q231" s="4">
        <f t="shared" si="198"/>
        <v>1735.5800047278708</v>
      </c>
      <c r="R231" s="4">
        <f t="shared" si="199"/>
        <v>7273.7452293265396</v>
      </c>
      <c r="S231" s="4">
        <f t="shared" si="200"/>
        <v>1953.3711460187938</v>
      </c>
      <c r="T231" s="4">
        <f t="shared" si="215"/>
        <v>15.269549319022685</v>
      </c>
      <c r="U231" s="4">
        <f t="shared" si="216"/>
        <v>55.919780755824426</v>
      </c>
      <c r="V231" s="4">
        <f t="shared" si="217"/>
        <v>69.556806288456443</v>
      </c>
      <c r="W231" s="11">
        <f t="shared" si="201"/>
        <v>-1.219247815263802E-2</v>
      </c>
      <c r="X231" s="11">
        <f t="shared" si="202"/>
        <v>-1.3228699347321071E-2</v>
      </c>
      <c r="Y231" s="11">
        <f t="shared" si="203"/>
        <v>-1.2203590333800474E-2</v>
      </c>
      <c r="Z231" s="4">
        <f t="shared" si="227"/>
        <v>2466.066594314872</v>
      </c>
      <c r="AA231" s="4">
        <f t="shared" si="218"/>
        <v>30837.138437426915</v>
      </c>
      <c r="AB231" s="4">
        <f t="shared" si="219"/>
        <v>3593.0782961912864</v>
      </c>
      <c r="AC231" s="12">
        <f t="shared" si="220"/>
        <v>1.4739324955284059</v>
      </c>
      <c r="AD231" s="12">
        <f t="shared" si="221"/>
        <v>4.4119919368889473</v>
      </c>
      <c r="AE231" s="12">
        <f t="shared" si="222"/>
        <v>1.9153988102739257</v>
      </c>
      <c r="AF231" s="11">
        <f t="shared" si="204"/>
        <v>-2.9039671966837322E-3</v>
      </c>
      <c r="AG231" s="11">
        <f t="shared" si="205"/>
        <v>2.0567434751257441E-3</v>
      </c>
      <c r="AH231" s="11">
        <f t="shared" si="206"/>
        <v>8.257041531207765E-4</v>
      </c>
      <c r="AI231" s="1">
        <f t="shared" si="185"/>
        <v>233128.04848447192</v>
      </c>
      <c r="AJ231" s="1">
        <f t="shared" si="186"/>
        <v>254852.09750130057</v>
      </c>
      <c r="AK231" s="1">
        <f t="shared" si="187"/>
        <v>55303.532064639767</v>
      </c>
      <c r="AL231" s="16">
        <f t="shared" si="236"/>
        <v>60.914737987571506</v>
      </c>
      <c r="AM231" s="16">
        <f t="shared" si="236"/>
        <v>26.127239055905836</v>
      </c>
      <c r="AN231" s="16">
        <f t="shared" si="236"/>
        <v>4.1231607890856541</v>
      </c>
      <c r="AO231" s="7">
        <f t="shared" si="235"/>
        <v>3.1481325873305346E-3</v>
      </c>
      <c r="AP231" s="7">
        <f t="shared" si="235"/>
        <v>4.847887613254661E-3</v>
      </c>
      <c r="AQ231" s="7">
        <f t="shared" si="235"/>
        <v>3.5090953954566208E-3</v>
      </c>
      <c r="AR231" s="1">
        <f t="shared" si="224"/>
        <v>113662.81796972873</v>
      </c>
      <c r="AS231" s="1">
        <f t="shared" si="225"/>
        <v>130074.63782963651</v>
      </c>
      <c r="AT231" s="1">
        <f t="shared" si="226"/>
        <v>28083.105741198655</v>
      </c>
      <c r="AU231" s="1">
        <f t="shared" si="188"/>
        <v>22732.563593945746</v>
      </c>
      <c r="AV231" s="1">
        <f t="shared" si="189"/>
        <v>26014.927565927304</v>
      </c>
      <c r="AW231" s="1">
        <f t="shared" si="190"/>
        <v>5616.6211482397312</v>
      </c>
      <c r="AX231">
        <v>0.05</v>
      </c>
      <c r="AY231">
        <v>0.05</v>
      </c>
      <c r="AZ231">
        <v>0.05</v>
      </c>
      <c r="BA231">
        <f t="shared" si="228"/>
        <v>0.05</v>
      </c>
      <c r="BB231">
        <f t="shared" si="229"/>
        <v>2.5000000000000006E-4</v>
      </c>
      <c r="BC231">
        <f t="shared" si="229"/>
        <v>2.5000000000000006E-4</v>
      </c>
      <c r="BD231">
        <f t="shared" si="229"/>
        <v>2.5000000000000006E-4</v>
      </c>
      <c r="BE231">
        <f t="shared" si="230"/>
        <v>28.415704492432187</v>
      </c>
      <c r="BF231">
        <f t="shared" si="230"/>
        <v>32.518659457409136</v>
      </c>
      <c r="BG231">
        <f t="shared" si="230"/>
        <v>7.0207764352996653</v>
      </c>
      <c r="BH231">
        <f t="shared" si="208"/>
        <v>0</v>
      </c>
      <c r="BI231">
        <f t="shared" si="233"/>
        <v>42.181163499841951</v>
      </c>
      <c r="BJ231">
        <f t="shared" si="233"/>
        <v>78.158902829830197</v>
      </c>
      <c r="BK231" s="7">
        <f t="shared" si="231"/>
        <v>6.5518890979721078E-5</v>
      </c>
      <c r="BL231" s="7"/>
      <c r="BM231" s="7"/>
      <c r="BN231" s="8">
        <f>MAX(BN$3*climate!$I341+BN$4*climate!$I341^2+BN$5*climate!$I341^6,-99)</f>
        <v>-48.960514878087054</v>
      </c>
      <c r="BO231" s="8">
        <f>MAX(BO$3*climate!$I341+BO$4*climate!$I341^2+BO$5*climate!$I341^6,-99)</f>
        <v>-40.814626698291775</v>
      </c>
      <c r="BP231" s="8">
        <f>MAX(BP$3*climate!$I341+BP$4*climate!$I341^2+BP$5*climate!$I341^6,-99)</f>
        <v>-34.331847119137578</v>
      </c>
      <c r="BQ231" s="8"/>
      <c r="BR231" s="8"/>
      <c r="BS231" s="8"/>
      <c r="BT231" s="8"/>
      <c r="BU231" s="8"/>
      <c r="BV231" s="8"/>
      <c r="BW231" s="8">
        <f>MAX(BW$3*climate!$I341+BW$4*climate!$I341^2+BW$5*climate!$I341^6,-99)</f>
        <v>-99</v>
      </c>
      <c r="BX231" s="8">
        <f>MAX(BX$3*climate!$I341+BX$4*climate!$I341^2+BX$5*climate!$I341^6,-99)</f>
        <v>-99</v>
      </c>
      <c r="BY231" s="8">
        <f>MAX(BY$3*climate!$I341+BY$4*climate!$I341^2+BY$5*climate!$I341^6,-99)</f>
        <v>-99</v>
      </c>
    </row>
    <row r="232" spans="1:77">
      <c r="A232">
        <f t="shared" si="191"/>
        <v>2186</v>
      </c>
      <c r="B232" s="4">
        <f t="shared" si="209"/>
        <v>1286.5063723028616</v>
      </c>
      <c r="C232" s="4">
        <f t="shared" si="210"/>
        <v>3572.4510717064436</v>
      </c>
      <c r="D232" s="4">
        <f t="shared" si="211"/>
        <v>6808.969489118911</v>
      </c>
      <c r="E232" s="11">
        <f t="shared" si="192"/>
        <v>1.17092276410281E-6</v>
      </c>
      <c r="F232" s="11">
        <f t="shared" si="193"/>
        <v>2.3474420056935882E-6</v>
      </c>
      <c r="G232" s="11">
        <f t="shared" si="194"/>
        <v>5.1827511636630402E-6</v>
      </c>
      <c r="H232" s="4">
        <f t="shared" si="212"/>
        <v>113396.41664262832</v>
      </c>
      <c r="I232" s="4">
        <f t="shared" si="213"/>
        <v>130321.12518212317</v>
      </c>
      <c r="J232" s="4">
        <f t="shared" si="214"/>
        <v>28123.987722076519</v>
      </c>
      <c r="K232" s="4">
        <f t="shared" si="182"/>
        <v>88142.910974974337</v>
      </c>
      <c r="L232" s="4">
        <f t="shared" si="183"/>
        <v>36479.470975615914</v>
      </c>
      <c r="M232" s="4">
        <f t="shared" si="184"/>
        <v>4130.432331503338</v>
      </c>
      <c r="N232" s="11">
        <f t="shared" si="195"/>
        <v>-2.344954226469409E-3</v>
      </c>
      <c r="O232" s="11">
        <f t="shared" si="196"/>
        <v>1.8926167009110095E-3</v>
      </c>
      <c r="P232" s="11">
        <f t="shared" si="197"/>
        <v>1.4505597200897835E-3</v>
      </c>
      <c r="Q232" s="4">
        <f t="shared" si="198"/>
        <v>1710.4007521417495</v>
      </c>
      <c r="R232" s="4">
        <f t="shared" si="199"/>
        <v>7191.1242212439411</v>
      </c>
      <c r="S232" s="4">
        <f t="shared" si="200"/>
        <v>1932.341922433679</v>
      </c>
      <c r="T232" s="4">
        <f t="shared" si="215"/>
        <v>15.083375672549872</v>
      </c>
      <c r="U232" s="4">
        <f t="shared" si="216"/>
        <v>55.180034788637514</v>
      </c>
      <c r="V232" s="4">
        <f t="shared" si="217"/>
        <v>68.707963519584609</v>
      </c>
      <c r="W232" s="11">
        <f t="shared" si="201"/>
        <v>-1.219247815263802E-2</v>
      </c>
      <c r="X232" s="11">
        <f t="shared" si="202"/>
        <v>-1.3228699347321071E-2</v>
      </c>
      <c r="Y232" s="11">
        <f t="shared" si="203"/>
        <v>-1.2203590333800474E-2</v>
      </c>
      <c r="Z232" s="4">
        <f t="shared" si="227"/>
        <v>2423.1640960140471</v>
      </c>
      <c r="AA232" s="4">
        <f t="shared" si="218"/>
        <v>30549.824222847263</v>
      </c>
      <c r="AB232" s="4">
        <f t="shared" si="219"/>
        <v>3557.3454221894776</v>
      </c>
      <c r="AC232" s="12">
        <f t="shared" si="220"/>
        <v>1.4696522439112651</v>
      </c>
      <c r="AD232" s="12">
        <f t="shared" si="221"/>
        <v>4.421066272517451</v>
      </c>
      <c r="AE232" s="12">
        <f t="shared" si="222"/>
        <v>1.9169803630264515</v>
      </c>
      <c r="AF232" s="11">
        <f t="shared" si="204"/>
        <v>-2.9039671966837322E-3</v>
      </c>
      <c r="AG232" s="11">
        <f t="shared" si="205"/>
        <v>2.0567434751257441E-3</v>
      </c>
      <c r="AH232" s="11">
        <f t="shared" si="206"/>
        <v>8.257041531207765E-4</v>
      </c>
      <c r="AI232" s="1">
        <f t="shared" si="185"/>
        <v>232547.80722997049</v>
      </c>
      <c r="AJ232" s="1">
        <f t="shared" si="186"/>
        <v>255381.81531709782</v>
      </c>
      <c r="AK232" s="1">
        <f t="shared" si="187"/>
        <v>55389.800006415528</v>
      </c>
      <c r="AL232" s="16">
        <f t="shared" si="236"/>
        <v>61.10458798256181</v>
      </c>
      <c r="AM232" s="16">
        <f t="shared" si="236"/>
        <v>26.252634355307631</v>
      </c>
      <c r="AN232" s="16">
        <f t="shared" si="236"/>
        <v>4.1374846679799644</v>
      </c>
      <c r="AO232" s="7">
        <f t="shared" si="235"/>
        <v>3.1166512614572294E-3</v>
      </c>
      <c r="AP232" s="7">
        <f t="shared" si="235"/>
        <v>4.799408737122114E-3</v>
      </c>
      <c r="AQ232" s="7">
        <f t="shared" si="235"/>
        <v>3.4740044415020547E-3</v>
      </c>
      <c r="AR232" s="1">
        <f t="shared" si="224"/>
        <v>113396.41664262832</v>
      </c>
      <c r="AS232" s="1">
        <f t="shared" si="225"/>
        <v>130321.12518212317</v>
      </c>
      <c r="AT232" s="1">
        <f t="shared" si="226"/>
        <v>28123.987722076519</v>
      </c>
      <c r="AU232" s="1">
        <f t="shared" si="188"/>
        <v>22679.283328525664</v>
      </c>
      <c r="AV232" s="1">
        <f t="shared" si="189"/>
        <v>26064.225036424636</v>
      </c>
      <c r="AW232" s="1">
        <f t="shared" si="190"/>
        <v>5624.7975444153044</v>
      </c>
      <c r="AX232">
        <v>0.05</v>
      </c>
      <c r="AY232">
        <v>0.05</v>
      </c>
      <c r="AZ232">
        <v>0.05</v>
      </c>
      <c r="BA232">
        <f t="shared" si="228"/>
        <v>0.05</v>
      </c>
      <c r="BB232">
        <f t="shared" si="229"/>
        <v>2.5000000000000006E-4</v>
      </c>
      <c r="BC232">
        <f t="shared" si="229"/>
        <v>2.5000000000000006E-4</v>
      </c>
      <c r="BD232">
        <f t="shared" si="229"/>
        <v>2.5000000000000006E-4</v>
      </c>
      <c r="BE232">
        <f t="shared" si="230"/>
        <v>28.349104160657088</v>
      </c>
      <c r="BF232">
        <f t="shared" si="230"/>
        <v>32.580281295530803</v>
      </c>
      <c r="BG232">
        <f t="shared" si="230"/>
        <v>7.0309969305191311</v>
      </c>
      <c r="BH232">
        <f t="shared" si="208"/>
        <v>0</v>
      </c>
      <c r="BI232">
        <f t="shared" si="233"/>
        <v>42.658551562028329</v>
      </c>
      <c r="BJ232">
        <f t="shared" si="233"/>
        <v>79.058917210144728</v>
      </c>
      <c r="BK232" s="7">
        <f t="shared" si="231"/>
        <v>7.7139147036220379E-5</v>
      </c>
      <c r="BL232" s="7"/>
      <c r="BM232" s="7"/>
      <c r="BN232" s="8">
        <f>MAX(BN$3*climate!$I342+BN$4*climate!$I342^2+BN$5*climate!$I342^6,-99)</f>
        <v>-49.210047289673362</v>
      </c>
      <c r="BO232" s="8">
        <f>MAX(BO$3*climate!$I342+BO$4*climate!$I342^2+BO$5*climate!$I342^6,-99)</f>
        <v>-41.007636545972851</v>
      </c>
      <c r="BP232" s="8">
        <f>MAX(BP$3*climate!$I342+BP$4*climate!$I342^2+BP$5*climate!$I342^6,-99)</f>
        <v>-34.482368422537455</v>
      </c>
      <c r="BQ232" s="8"/>
      <c r="BR232" s="8"/>
      <c r="BS232" s="8"/>
      <c r="BT232" s="8"/>
      <c r="BU232" s="8"/>
      <c r="BV232" s="8"/>
      <c r="BW232" s="8">
        <f>MAX(BW$3*climate!$I342+BW$4*climate!$I342^2+BW$5*climate!$I342^6,-99)</f>
        <v>-99</v>
      </c>
      <c r="BX232" s="8">
        <f>MAX(BX$3*climate!$I342+BX$4*climate!$I342^2+BX$5*climate!$I342^6,-99)</f>
        <v>-99</v>
      </c>
      <c r="BY232" s="8">
        <f>MAX(BY$3*climate!$I342+BY$4*climate!$I342^2+BY$5*climate!$I342^6,-99)</f>
        <v>-99</v>
      </c>
    </row>
    <row r="233" spans="1:77">
      <c r="A233">
        <f t="shared" si="191"/>
        <v>2187</v>
      </c>
      <c r="B233" s="4">
        <f t="shared" si="209"/>
        <v>1286.5078033824793</v>
      </c>
      <c r="C233" s="4">
        <f t="shared" si="210"/>
        <v>3572.4590385220672</v>
      </c>
      <c r="D233" s="4">
        <f t="shared" si="211"/>
        <v>6809.0030138537268</v>
      </c>
      <c r="E233" s="11">
        <f t="shared" si="192"/>
        <v>1.1123766258976694E-6</v>
      </c>
      <c r="F233" s="11">
        <f t="shared" si="193"/>
        <v>2.2300699054089086E-6</v>
      </c>
      <c r="G233" s="11">
        <f t="shared" si="194"/>
        <v>4.9236136054798881E-6</v>
      </c>
      <c r="H233" s="4">
        <f t="shared" si="212"/>
        <v>113133.94236763484</v>
      </c>
      <c r="I233" s="4">
        <f t="shared" si="213"/>
        <v>130567.0996785102</v>
      </c>
      <c r="J233" s="4">
        <f t="shared" si="214"/>
        <v>28164.832958559291</v>
      </c>
      <c r="K233" s="4">
        <f t="shared" si="182"/>
        <v>87938.792186245351</v>
      </c>
      <c r="L233" s="4">
        <f t="shared" si="183"/>
        <v>36548.242616807176</v>
      </c>
      <c r="M233" s="4">
        <f t="shared" si="184"/>
        <v>4136.4107052463605</v>
      </c>
      <c r="N233" s="11">
        <f t="shared" si="195"/>
        <v>-2.3157709051263575E-3</v>
      </c>
      <c r="O233" s="11">
        <f t="shared" si="196"/>
        <v>1.8852148715982064E-3</v>
      </c>
      <c r="P233" s="11">
        <f t="shared" si="197"/>
        <v>1.4473966072328093E-3</v>
      </c>
      <c r="Q233" s="4">
        <f t="shared" si="198"/>
        <v>1685.6360002426675</v>
      </c>
      <c r="R233" s="4">
        <f t="shared" si="199"/>
        <v>7109.3883306540529</v>
      </c>
      <c r="S233" s="4">
        <f t="shared" si="200"/>
        <v>1911.5325581749669</v>
      </c>
      <c r="T233" s="4">
        <f t="shared" si="215"/>
        <v>14.899471944194277</v>
      </c>
      <c r="U233" s="4">
        <f t="shared" si="216"/>
        <v>54.450074698443913</v>
      </c>
      <c r="V233" s="4">
        <f t="shared" si="217"/>
        <v>67.869479680121884</v>
      </c>
      <c r="W233" s="11">
        <f t="shared" si="201"/>
        <v>-1.219247815263802E-2</v>
      </c>
      <c r="X233" s="11">
        <f t="shared" si="202"/>
        <v>-1.3228699347321071E-2</v>
      </c>
      <c r="Y233" s="11">
        <f t="shared" si="203"/>
        <v>-1.2203590333800474E-2</v>
      </c>
      <c r="Z233" s="4">
        <f t="shared" si="227"/>
        <v>2381.074886694495</v>
      </c>
      <c r="AA233" s="4">
        <f t="shared" si="218"/>
        <v>30264.934360737148</v>
      </c>
      <c r="AB233" s="4">
        <f t="shared" si="219"/>
        <v>3521.954136875449</v>
      </c>
      <c r="AC233" s="12">
        <f t="shared" si="220"/>
        <v>1.4653844220044141</v>
      </c>
      <c r="AD233" s="12">
        <f t="shared" si="221"/>
        <v>4.4301592717265494</v>
      </c>
      <c r="AE233" s="12">
        <f t="shared" si="222"/>
        <v>1.9185632216736535</v>
      </c>
      <c r="AF233" s="11">
        <f t="shared" si="204"/>
        <v>-2.9039671966837322E-3</v>
      </c>
      <c r="AG233" s="11">
        <f t="shared" si="205"/>
        <v>2.0567434751257441E-3</v>
      </c>
      <c r="AH233" s="11">
        <f t="shared" si="206"/>
        <v>8.257041531207765E-4</v>
      </c>
      <c r="AI233" s="1">
        <f t="shared" si="185"/>
        <v>231972.30983549912</v>
      </c>
      <c r="AJ233" s="1">
        <f t="shared" si="186"/>
        <v>255907.8588218127</v>
      </c>
      <c r="AK233" s="1">
        <f t="shared" si="187"/>
        <v>55475.617550189279</v>
      </c>
      <c r="AL233" s="16">
        <f t="shared" si="236"/>
        <v>61.293125256866318</v>
      </c>
      <c r="AM233" s="16">
        <f t="shared" si="236"/>
        <v>26.377371506777994</v>
      </c>
      <c r="AN233" s="16">
        <f t="shared" si="236"/>
        <v>4.1517145716920414</v>
      </c>
      <c r="AO233" s="7">
        <f t="shared" si="235"/>
        <v>3.085484748842657E-3</v>
      </c>
      <c r="AP233" s="7">
        <f t="shared" si="235"/>
        <v>4.7514146497508927E-3</v>
      </c>
      <c r="AQ233" s="7">
        <f t="shared" si="235"/>
        <v>3.4392643970870343E-3</v>
      </c>
      <c r="AR233" s="1">
        <f t="shared" si="224"/>
        <v>113133.94236763484</v>
      </c>
      <c r="AS233" s="1">
        <f t="shared" si="225"/>
        <v>130567.0996785102</v>
      </c>
      <c r="AT233" s="1">
        <f t="shared" si="226"/>
        <v>28164.832958559291</v>
      </c>
      <c r="AU233" s="1">
        <f t="shared" si="188"/>
        <v>22626.788473526969</v>
      </c>
      <c r="AV233" s="1">
        <f t="shared" si="189"/>
        <v>26113.419935702041</v>
      </c>
      <c r="AW233" s="1">
        <f t="shared" si="190"/>
        <v>5632.9665917118582</v>
      </c>
      <c r="AX233">
        <v>0.05</v>
      </c>
      <c r="AY233">
        <v>0.05</v>
      </c>
      <c r="AZ233">
        <v>0.05</v>
      </c>
      <c r="BA233">
        <f t="shared" si="228"/>
        <v>0.05</v>
      </c>
      <c r="BB233">
        <f t="shared" si="229"/>
        <v>2.5000000000000006E-4</v>
      </c>
      <c r="BC233">
        <f t="shared" si="229"/>
        <v>2.5000000000000006E-4</v>
      </c>
      <c r="BD233">
        <f t="shared" si="229"/>
        <v>2.5000000000000006E-4</v>
      </c>
      <c r="BE233">
        <f t="shared" si="230"/>
        <v>28.283485591908715</v>
      </c>
      <c r="BF233">
        <f t="shared" si="230"/>
        <v>32.641774919627558</v>
      </c>
      <c r="BG233">
        <f t="shared" si="230"/>
        <v>7.0412082396398246</v>
      </c>
      <c r="BH233">
        <f t="shared" si="208"/>
        <v>0</v>
      </c>
      <c r="BI233">
        <f t="shared" si="233"/>
        <v>43.141378772621948</v>
      </c>
      <c r="BJ233">
        <f t="shared" si="233"/>
        <v>79.969334818045425</v>
      </c>
      <c r="BK233" s="7">
        <f t="shared" si="231"/>
        <v>8.9557537131801368E-5</v>
      </c>
      <c r="BL233" s="7"/>
      <c r="BM233" s="7"/>
      <c r="BN233" s="8">
        <f>MAX(BN$3*climate!$I343+BN$4*climate!$I343^2+BN$5*climate!$I343^6,-99)</f>
        <v>-49.455433545227891</v>
      </c>
      <c r="BO233" s="8">
        <f>MAX(BO$3*climate!$I343+BO$4*climate!$I343^2+BO$5*climate!$I343^6,-99)</f>
        <v>-41.197419490484911</v>
      </c>
      <c r="BP233" s="8">
        <f>MAX(BP$3*climate!$I343+BP$4*climate!$I343^2+BP$5*climate!$I343^6,-99)</f>
        <v>-34.630356264274781</v>
      </c>
      <c r="BQ233" s="8"/>
      <c r="BR233" s="8"/>
      <c r="BS233" s="8"/>
      <c r="BT233" s="8"/>
      <c r="BU233" s="8"/>
      <c r="BV233" s="8"/>
      <c r="BW233" s="8">
        <f>MAX(BW$3*climate!$I343+BW$4*climate!$I343^2+BW$5*climate!$I343^6,-99)</f>
        <v>-99</v>
      </c>
      <c r="BX233" s="8">
        <f>MAX(BX$3*climate!$I343+BX$4*climate!$I343^2+BX$5*climate!$I343^6,-99)</f>
        <v>-99</v>
      </c>
      <c r="BY233" s="8">
        <f>MAX(BY$3*climate!$I343+BY$4*climate!$I343^2+BY$5*climate!$I343^6,-99)</f>
        <v>-99</v>
      </c>
    </row>
    <row r="234" spans="1:77">
      <c r="A234">
        <f t="shared" si="191"/>
        <v>2188</v>
      </c>
      <c r="B234" s="4">
        <f t="shared" si="209"/>
        <v>1286.5091629096285</v>
      </c>
      <c r="C234" s="4">
        <f t="shared" si="210"/>
        <v>3572.4666070137878</v>
      </c>
      <c r="D234" s="4">
        <f t="shared" si="211"/>
        <v>6809.0348625086117</v>
      </c>
      <c r="E234" s="11">
        <f t="shared" si="192"/>
        <v>1.0567577946027859E-6</v>
      </c>
      <c r="F234" s="11">
        <f t="shared" si="193"/>
        <v>2.118566410138463E-6</v>
      </c>
      <c r="G234" s="11">
        <f t="shared" si="194"/>
        <v>4.6774329252058936E-6</v>
      </c>
      <c r="H234" s="4">
        <f t="shared" si="212"/>
        <v>112875.48948355319</v>
      </c>
      <c r="I234" s="4">
        <f t="shared" si="213"/>
        <v>130812.66252362117</v>
      </c>
      <c r="J234" s="4">
        <f t="shared" si="214"/>
        <v>28205.654389310679</v>
      </c>
      <c r="K234" s="4">
        <f t="shared" si="182"/>
        <v>87737.804547204913</v>
      </c>
      <c r="L234" s="4">
        <f t="shared" si="183"/>
        <v>36616.902805136931</v>
      </c>
      <c r="M234" s="4">
        <f t="shared" si="184"/>
        <v>4142.386543592911</v>
      </c>
      <c r="N234" s="11">
        <f t="shared" si="195"/>
        <v>-2.2855401358568006E-3</v>
      </c>
      <c r="O234" s="11">
        <f t="shared" si="196"/>
        <v>1.8786180514787088E-3</v>
      </c>
      <c r="P234" s="11">
        <f t="shared" si="197"/>
        <v>1.4446917321269126E-3</v>
      </c>
      <c r="Q234" s="4">
        <f t="shared" si="198"/>
        <v>1661.2800595761639</v>
      </c>
      <c r="R234" s="4">
        <f t="shared" si="199"/>
        <v>7028.534405325966</v>
      </c>
      <c r="S234" s="4">
        <f t="shared" si="200"/>
        <v>1890.9417167860163</v>
      </c>
      <c r="T234" s="4">
        <f t="shared" si="215"/>
        <v>14.717810458028845</v>
      </c>
      <c r="U234" s="4">
        <f t="shared" si="216"/>
        <v>53.729771030819023</v>
      </c>
      <c r="V234" s="4">
        <f t="shared" si="217"/>
        <v>67.041228353937484</v>
      </c>
      <c r="W234" s="11">
        <f t="shared" si="201"/>
        <v>-1.219247815263802E-2</v>
      </c>
      <c r="X234" s="11">
        <f t="shared" si="202"/>
        <v>-1.3228699347321071E-2</v>
      </c>
      <c r="Y234" s="11">
        <f t="shared" si="203"/>
        <v>-1.2203590333800474E-2</v>
      </c>
      <c r="Z234" s="4">
        <f t="shared" si="227"/>
        <v>2339.7850511599363</v>
      </c>
      <c r="AA234" s="4">
        <f t="shared" si="218"/>
        <v>29982.476188795681</v>
      </c>
      <c r="AB234" s="4">
        <f t="shared" si="219"/>
        <v>3486.903034941387</v>
      </c>
      <c r="AC234" s="12">
        <f t="shared" si="220"/>
        <v>1.4611289937123819</v>
      </c>
      <c r="AD234" s="12">
        <f t="shared" si="221"/>
        <v>4.4392709729024409</v>
      </c>
      <c r="AE234" s="12">
        <f t="shared" si="222"/>
        <v>1.9201473872938142</v>
      </c>
      <c r="AF234" s="11">
        <f t="shared" si="204"/>
        <v>-2.9039671966837322E-3</v>
      </c>
      <c r="AG234" s="11">
        <f t="shared" si="205"/>
        <v>2.0567434751257441E-3</v>
      </c>
      <c r="AH234" s="11">
        <f t="shared" si="206"/>
        <v>8.257041531207765E-4</v>
      </c>
      <c r="AI234" s="1">
        <f t="shared" si="185"/>
        <v>231401.8673254762</v>
      </c>
      <c r="AJ234" s="1">
        <f t="shared" si="186"/>
        <v>256430.49287533347</v>
      </c>
      <c r="AK234" s="1">
        <f t="shared" si="187"/>
        <v>55561.022386882207</v>
      </c>
      <c r="AL234" s="16">
        <f t="shared" si="236"/>
        <v>61.480353070023398</v>
      </c>
      <c r="AM234" s="16">
        <f t="shared" si="236"/>
        <v>26.501448037883229</v>
      </c>
      <c r="AN234" s="16">
        <f t="shared" si="236"/>
        <v>4.165850627364196</v>
      </c>
      <c r="AO234" s="7">
        <f t="shared" ref="AO234:AQ249" si="237">AO$5*AO233</f>
        <v>3.0546299013542305E-3</v>
      </c>
      <c r="AP234" s="7">
        <f t="shared" si="237"/>
        <v>4.7039005032533839E-3</v>
      </c>
      <c r="AQ234" s="7">
        <f t="shared" si="237"/>
        <v>3.4048717531161639E-3</v>
      </c>
      <c r="AR234" s="1">
        <f t="shared" si="224"/>
        <v>112875.48948355319</v>
      </c>
      <c r="AS234" s="1">
        <f t="shared" si="225"/>
        <v>130812.66252362117</v>
      </c>
      <c r="AT234" s="1">
        <f t="shared" si="226"/>
        <v>28205.654389310679</v>
      </c>
      <c r="AU234" s="1">
        <f t="shared" si="188"/>
        <v>22575.097896710638</v>
      </c>
      <c r="AV234" s="1">
        <f t="shared" si="189"/>
        <v>26162.532504724237</v>
      </c>
      <c r="AW234" s="1">
        <f t="shared" si="190"/>
        <v>5641.130877862136</v>
      </c>
      <c r="AX234">
        <v>0.05</v>
      </c>
      <c r="AY234">
        <v>0.05</v>
      </c>
      <c r="AZ234">
        <v>0.05</v>
      </c>
      <c r="BA234">
        <f t="shared" si="228"/>
        <v>0.05</v>
      </c>
      <c r="BB234">
        <f t="shared" si="229"/>
        <v>2.5000000000000006E-4</v>
      </c>
      <c r="BC234">
        <f t="shared" si="229"/>
        <v>2.5000000000000006E-4</v>
      </c>
      <c r="BD234">
        <f t="shared" si="229"/>
        <v>2.5000000000000006E-4</v>
      </c>
      <c r="BE234">
        <f t="shared" si="230"/>
        <v>28.218872370888302</v>
      </c>
      <c r="BF234">
        <f t="shared" si="230"/>
        <v>32.703165630905303</v>
      </c>
      <c r="BG234">
        <f t="shared" si="230"/>
        <v>7.051413597327671</v>
      </c>
      <c r="BH234">
        <f t="shared" si="208"/>
        <v>0</v>
      </c>
      <c r="BI234">
        <f t="shared" si="233"/>
        <v>43.629706132312485</v>
      </c>
      <c r="BJ234">
        <f t="shared" si="233"/>
        <v>80.890274569349501</v>
      </c>
      <c r="BK234" s="7">
        <f t="shared" si="231"/>
        <v>1.0273960194595588E-4</v>
      </c>
      <c r="BL234" s="7"/>
      <c r="BM234" s="7"/>
      <c r="BN234" s="8">
        <f>MAX(BN$3*climate!$I344+BN$4*climate!$I344^2+BN$5*climate!$I344^6,-99)</f>
        <v>-49.696701042815569</v>
      </c>
      <c r="BO234" s="8">
        <f>MAX(BO$3*climate!$I344+BO$4*climate!$I344^2+BO$5*climate!$I344^6,-99)</f>
        <v>-41.383997852122874</v>
      </c>
      <c r="BP234" s="8">
        <f>MAX(BP$3*climate!$I344+BP$4*climate!$I344^2+BP$5*climate!$I344^6,-99)</f>
        <v>-34.775829009900256</v>
      </c>
      <c r="BQ234" s="8"/>
      <c r="BR234" s="8"/>
      <c r="BS234" s="8"/>
      <c r="BT234" s="8"/>
      <c r="BU234" s="8"/>
      <c r="BV234" s="8"/>
      <c r="BW234" s="8">
        <f>MAX(BW$3*climate!$I344+BW$4*climate!$I344^2+BW$5*climate!$I344^6,-99)</f>
        <v>-99</v>
      </c>
      <c r="BX234" s="8">
        <f>MAX(BX$3*climate!$I344+BX$4*climate!$I344^2+BX$5*climate!$I344^6,-99)</f>
        <v>-99</v>
      </c>
      <c r="BY234" s="8">
        <f>MAX(BY$3*climate!$I344+BY$4*climate!$I344^2+BY$5*climate!$I344^6,-99)</f>
        <v>-99</v>
      </c>
    </row>
    <row r="235" spans="1:77">
      <c r="A235">
        <f t="shared" si="191"/>
        <v>2189</v>
      </c>
      <c r="B235" s="4">
        <f t="shared" si="209"/>
        <v>1286.5104544617848</v>
      </c>
      <c r="C235" s="4">
        <f t="shared" si="210"/>
        <v>3572.4737970961546</v>
      </c>
      <c r="D235" s="4">
        <f t="shared" si="211"/>
        <v>6809.0651188722741</v>
      </c>
      <c r="E235" s="11">
        <f t="shared" si="192"/>
        <v>1.0039199048726466E-6</v>
      </c>
      <c r="F235" s="11">
        <f t="shared" si="193"/>
        <v>2.0126380896315397E-6</v>
      </c>
      <c r="G235" s="11">
        <f t="shared" si="194"/>
        <v>4.4435612789455984E-6</v>
      </c>
      <c r="H235" s="4">
        <f t="shared" si="212"/>
        <v>112621.14712068858</v>
      </c>
      <c r="I235" s="4">
        <f t="shared" si="213"/>
        <v>131057.91164861481</v>
      </c>
      <c r="J235" s="4">
        <f t="shared" si="214"/>
        <v>28246.464420506793</v>
      </c>
      <c r="K235" s="4">
        <f t="shared" si="182"/>
        <v>87540.017051632865</v>
      </c>
      <c r="L235" s="4">
        <f t="shared" si="183"/>
        <v>36685.478772480783</v>
      </c>
      <c r="M235" s="4">
        <f t="shared" si="184"/>
        <v>4148.3616219527366</v>
      </c>
      <c r="N235" s="11">
        <f t="shared" si="195"/>
        <v>-2.2543018553151661E-3</v>
      </c>
      <c r="O235" s="11">
        <f t="shared" si="196"/>
        <v>1.8727954056843021E-3</v>
      </c>
      <c r="P235" s="11">
        <f t="shared" si="197"/>
        <v>1.4424241429296103E-3</v>
      </c>
      <c r="Q235" s="4">
        <f t="shared" si="198"/>
        <v>1637.3272169240718</v>
      </c>
      <c r="R235" s="4">
        <f t="shared" si="199"/>
        <v>6948.5588992134026</v>
      </c>
      <c r="S235" s="4">
        <f t="shared" si="200"/>
        <v>1870.5680048804552</v>
      </c>
      <c r="T235" s="4">
        <f t="shared" si="215"/>
        <v>14.538363875564661</v>
      </c>
      <c r="U235" s="4">
        <f t="shared" si="216"/>
        <v>53.018996043851914</v>
      </c>
      <c r="V235" s="4">
        <f t="shared" si="217"/>
        <v>66.223084667631255</v>
      </c>
      <c r="W235" s="11">
        <f t="shared" si="201"/>
        <v>-1.219247815263802E-2</v>
      </c>
      <c r="X235" s="11">
        <f t="shared" si="202"/>
        <v>-1.3228699347321071E-2</v>
      </c>
      <c r="Y235" s="11">
        <f t="shared" si="203"/>
        <v>-1.2203590333800474E-2</v>
      </c>
      <c r="Z235" s="4">
        <f t="shared" si="227"/>
        <v>2299.2807563795172</v>
      </c>
      <c r="AA235" s="4">
        <f t="shared" si="218"/>
        <v>29702.455271056839</v>
      </c>
      <c r="AB235" s="4">
        <f t="shared" si="219"/>
        <v>3452.1905935533846</v>
      </c>
      <c r="AC235" s="12">
        <f t="shared" si="220"/>
        <v>1.4568859230445177</v>
      </c>
      <c r="AD235" s="12">
        <f t="shared" si="221"/>
        <v>4.4484014145102728</v>
      </c>
      <c r="AE235" s="12">
        <f t="shared" si="222"/>
        <v>1.9217328609661066</v>
      </c>
      <c r="AF235" s="11">
        <f t="shared" si="204"/>
        <v>-2.9039671966837322E-3</v>
      </c>
      <c r="AG235" s="11">
        <f t="shared" si="205"/>
        <v>2.0567434751257441E-3</v>
      </c>
      <c r="AH235" s="11">
        <f t="shared" si="206"/>
        <v>8.257041531207765E-4</v>
      </c>
      <c r="AI235" s="1">
        <f t="shared" si="185"/>
        <v>230836.77848963923</v>
      </c>
      <c r="AJ235" s="1">
        <f t="shared" si="186"/>
        <v>256949.97609252436</v>
      </c>
      <c r="AK235" s="1">
        <f t="shared" si="187"/>
        <v>55646.051026056128</v>
      </c>
      <c r="AL235" s="16">
        <f t="shared" si="236"/>
        <v>61.666274797608573</v>
      </c>
      <c r="AM235" s="16">
        <f t="shared" si="236"/>
        <v>26.624861610897945</v>
      </c>
      <c r="AN235" s="16">
        <f t="shared" si="236"/>
        <v>4.1798929726217207</v>
      </c>
      <c r="AO235" s="7">
        <f t="shared" si="237"/>
        <v>3.0240836023406881E-3</v>
      </c>
      <c r="AP235" s="7">
        <f t="shared" si="237"/>
        <v>4.65686149822085E-3</v>
      </c>
      <c r="AQ235" s="7">
        <f t="shared" si="237"/>
        <v>3.3708230355850022E-3</v>
      </c>
      <c r="AR235" s="1">
        <f t="shared" si="224"/>
        <v>112621.14712068858</v>
      </c>
      <c r="AS235" s="1">
        <f t="shared" si="225"/>
        <v>131057.91164861481</v>
      </c>
      <c r="AT235" s="1">
        <f t="shared" si="226"/>
        <v>28246.464420506793</v>
      </c>
      <c r="AU235" s="1">
        <f t="shared" si="188"/>
        <v>22524.229424137717</v>
      </c>
      <c r="AV235" s="1">
        <f t="shared" si="189"/>
        <v>26211.582329722965</v>
      </c>
      <c r="AW235" s="1">
        <f t="shared" si="190"/>
        <v>5649.292884101359</v>
      </c>
      <c r="AX235">
        <v>0.05</v>
      </c>
      <c r="AY235">
        <v>0.05</v>
      </c>
      <c r="AZ235">
        <v>0.05</v>
      </c>
      <c r="BA235">
        <f t="shared" si="228"/>
        <v>0.05</v>
      </c>
      <c r="BB235">
        <f t="shared" si="229"/>
        <v>2.5000000000000006E-4</v>
      </c>
      <c r="BC235">
        <f t="shared" si="229"/>
        <v>2.5000000000000006E-4</v>
      </c>
      <c r="BD235">
        <f t="shared" si="229"/>
        <v>2.5000000000000006E-4</v>
      </c>
      <c r="BE235">
        <f t="shared" si="230"/>
        <v>28.155286780172151</v>
      </c>
      <c r="BF235">
        <f t="shared" si="230"/>
        <v>32.764477912153708</v>
      </c>
      <c r="BG235">
        <f t="shared" si="230"/>
        <v>7.0616161051267001</v>
      </c>
      <c r="BH235">
        <f t="shared" si="208"/>
        <v>0</v>
      </c>
      <c r="BI235">
        <f t="shared" si="233"/>
        <v>44.123595323219789</v>
      </c>
      <c r="BJ235">
        <f t="shared" si="233"/>
        <v>81.821856745841913</v>
      </c>
      <c r="BK235" s="7">
        <f t="shared" si="231"/>
        <v>1.1665140057992573E-4</v>
      </c>
      <c r="BL235" s="7"/>
      <c r="BM235" s="7"/>
      <c r="BN235" s="8">
        <f>MAX(BN$3*climate!$I345+BN$4*climate!$I345^2+BN$5*climate!$I345^6,-99)</f>
        <v>-49.933878076129766</v>
      </c>
      <c r="BO235" s="8">
        <f>MAX(BO$3*climate!$I345+BO$4*climate!$I345^2+BO$5*climate!$I345^6,-99)</f>
        <v>-41.567394603485013</v>
      </c>
      <c r="BP235" s="8">
        <f>MAX(BP$3*climate!$I345+BP$4*climate!$I345^2+BP$5*climate!$I345^6,-99)</f>
        <v>-34.918805499296475</v>
      </c>
      <c r="BQ235" s="8"/>
      <c r="BR235" s="8"/>
      <c r="BS235" s="8"/>
      <c r="BT235" s="8"/>
      <c r="BU235" s="8"/>
      <c r="BV235" s="8"/>
      <c r="BW235" s="8">
        <f>MAX(BW$3*climate!$I345+BW$4*climate!$I345^2+BW$5*climate!$I345^6,-99)</f>
        <v>-99</v>
      </c>
      <c r="BX235" s="8">
        <f>MAX(BX$3*climate!$I345+BX$4*climate!$I345^2+BX$5*climate!$I345^6,-99)</f>
        <v>-99</v>
      </c>
      <c r="BY235" s="8">
        <f>MAX(BY$3*climate!$I345+BY$4*climate!$I345^2+BY$5*climate!$I345^6,-99)</f>
        <v>-99</v>
      </c>
    </row>
    <row r="236" spans="1:77">
      <c r="A236">
        <f t="shared" si="191"/>
        <v>2190</v>
      </c>
      <c r="B236" s="4">
        <f t="shared" si="209"/>
        <v>1286.5116814375651</v>
      </c>
      <c r="C236" s="4">
        <f t="shared" si="210"/>
        <v>3572.4806276881509</v>
      </c>
      <c r="D236" s="4">
        <f t="shared" si="211"/>
        <v>6809.0938625454764</v>
      </c>
      <c r="E236" s="11">
        <f t="shared" si="192"/>
        <v>9.5372390962901417E-7</v>
      </c>
      <c r="F236" s="11">
        <f t="shared" si="193"/>
        <v>1.9120061851499625E-6</v>
      </c>
      <c r="G236" s="11">
        <f t="shared" si="194"/>
        <v>4.2213832149983184E-6</v>
      </c>
      <c r="H236" s="4">
        <f t="shared" si="212"/>
        <v>112370.99932644593</v>
      </c>
      <c r="I236" s="4">
        <f t="shared" si="213"/>
        <v>131302.94174216263</v>
      </c>
      <c r="J236" s="4">
        <f t="shared" si="214"/>
        <v>28287.274936082373</v>
      </c>
      <c r="K236" s="4">
        <f t="shared" si="182"/>
        <v>87345.49475748335</v>
      </c>
      <c r="L236" s="4">
        <f t="shared" si="183"/>
        <v>36753.996851518918</v>
      </c>
      <c r="M236" s="4">
        <f t="shared" si="184"/>
        <v>4154.3376412654716</v>
      </c>
      <c r="N236" s="11">
        <f t="shared" si="195"/>
        <v>-2.2220956849343665E-3</v>
      </c>
      <c r="O236" s="11">
        <f t="shared" si="196"/>
        <v>1.8677166369580611E-3</v>
      </c>
      <c r="P236" s="11">
        <f t="shared" si="197"/>
        <v>1.4405733774776053E-3</v>
      </c>
      <c r="Q236" s="4">
        <f t="shared" si="198"/>
        <v>1613.7717418164311</v>
      </c>
      <c r="R236" s="4">
        <f t="shared" si="199"/>
        <v>6869.4578948644112</v>
      </c>
      <c r="S236" s="4">
        <f t="shared" si="200"/>
        <v>1850.4099760840561</v>
      </c>
      <c r="T236" s="4">
        <f t="shared" si="215"/>
        <v>14.361105191636737</v>
      </c>
      <c r="U236" s="4">
        <f t="shared" si="216"/>
        <v>52.317623685490993</v>
      </c>
      <c r="V236" s="4">
        <f t="shared" si="217"/>
        <v>65.414925271706906</v>
      </c>
      <c r="W236" s="11">
        <f t="shared" si="201"/>
        <v>-1.219247815263802E-2</v>
      </c>
      <c r="X236" s="11">
        <f t="shared" si="202"/>
        <v>-1.3228699347321071E-2</v>
      </c>
      <c r="Y236" s="11">
        <f t="shared" si="203"/>
        <v>-1.2203590333800474E-2</v>
      </c>
      <c r="Z236" s="4">
        <f t="shared" si="227"/>
        <v>2259.548260714374</v>
      </c>
      <c r="AA236" s="4">
        <f t="shared" si="218"/>
        <v>29424.875477469956</v>
      </c>
      <c r="AB236" s="4">
        <f t="shared" si="219"/>
        <v>3417.8151793555821</v>
      </c>
      <c r="AC236" s="12">
        <f t="shared" si="220"/>
        <v>1.452655174114686</v>
      </c>
      <c r="AD236" s="12">
        <f t="shared" si="221"/>
        <v>4.4575506350943073</v>
      </c>
      <c r="AE236" s="12">
        <f t="shared" si="222"/>
        <v>1.9233196437705951</v>
      </c>
      <c r="AF236" s="11">
        <f t="shared" si="204"/>
        <v>-2.9039671966837322E-3</v>
      </c>
      <c r="AG236" s="11">
        <f t="shared" si="205"/>
        <v>2.0567434751257441E-3</v>
      </c>
      <c r="AH236" s="11">
        <f t="shared" si="206"/>
        <v>8.257041531207765E-4</v>
      </c>
      <c r="AI236" s="1">
        <f t="shared" si="185"/>
        <v>230277.33006481302</v>
      </c>
      <c r="AJ236" s="1">
        <f t="shared" si="186"/>
        <v>257466.5608129949</v>
      </c>
      <c r="AK236" s="1">
        <f t="shared" si="187"/>
        <v>55730.738807551876</v>
      </c>
      <c r="AL236" s="16">
        <f t="shared" si="236"/>
        <v>61.850893928337122</v>
      </c>
      <c r="AM236" s="16">
        <f t="shared" si="236"/>
        <v>26.747610020899877</v>
      </c>
      <c r="AN236" s="16">
        <f t="shared" si="236"/>
        <v>4.1938417553449305</v>
      </c>
      <c r="AO236" s="7">
        <f t="shared" si="237"/>
        <v>2.9938427663172814E-3</v>
      </c>
      <c r="AP236" s="7">
        <f t="shared" si="237"/>
        <v>4.6102928832386413E-3</v>
      </c>
      <c r="AQ236" s="7">
        <f t="shared" si="237"/>
        <v>3.337114805229152E-3</v>
      </c>
      <c r="AR236" s="1">
        <f t="shared" si="224"/>
        <v>112370.99932644593</v>
      </c>
      <c r="AS236" s="1">
        <f t="shared" si="225"/>
        <v>131302.94174216263</v>
      </c>
      <c r="AT236" s="1">
        <f t="shared" si="226"/>
        <v>28287.274936082373</v>
      </c>
      <c r="AU236" s="1">
        <f t="shared" si="188"/>
        <v>22474.199865289189</v>
      </c>
      <c r="AV236" s="1">
        <f t="shared" si="189"/>
        <v>26260.588348432528</v>
      </c>
      <c r="AW236" s="1">
        <f t="shared" si="190"/>
        <v>5657.4549872164753</v>
      </c>
      <c r="AX236">
        <v>0.05</v>
      </c>
      <c r="AY236">
        <v>0.05</v>
      </c>
      <c r="AZ236">
        <v>0.05</v>
      </c>
      <c r="BA236">
        <f t="shared" si="228"/>
        <v>0.05</v>
      </c>
      <c r="BB236">
        <f t="shared" si="229"/>
        <v>2.5000000000000006E-4</v>
      </c>
      <c r="BC236">
        <f t="shared" si="229"/>
        <v>2.5000000000000006E-4</v>
      </c>
      <c r="BD236">
        <f t="shared" si="229"/>
        <v>2.5000000000000006E-4</v>
      </c>
      <c r="BE236">
        <f t="shared" si="230"/>
        <v>28.092749831611489</v>
      </c>
      <c r="BF236">
        <f t="shared" si="230"/>
        <v>32.825735435540665</v>
      </c>
      <c r="BG236">
        <f t="shared" si="230"/>
        <v>7.0718187340205949</v>
      </c>
      <c r="BH236">
        <f t="shared" si="208"/>
        <v>0</v>
      </c>
      <c r="BI236">
        <f t="shared" si="233"/>
        <v>44.623108717214009</v>
      </c>
      <c r="BJ236">
        <f t="shared" si="233"/>
        <v>82.764203011749302</v>
      </c>
      <c r="BK236" s="7">
        <f t="shared" si="231"/>
        <v>1.3125952452730516E-4</v>
      </c>
      <c r="BL236" s="7"/>
      <c r="BM236" s="7"/>
      <c r="BN236" s="8">
        <f>MAX(BN$3*climate!$I346+BN$4*climate!$I346^2+BN$5*climate!$I346^6,-99)</f>
        <v>-50.166993784076624</v>
      </c>
      <c r="BO236" s="8">
        <f>MAX(BO$3*climate!$I346+BO$4*climate!$I346^2+BO$5*climate!$I346^6,-99)</f>
        <v>-41.747633331497937</v>
      </c>
      <c r="BP236" s="8">
        <f>MAX(BP$3*climate!$I346+BP$4*climate!$I346^2+BP$5*climate!$I346^6,-99)</f>
        <v>-35.059305017930171</v>
      </c>
      <c r="BQ236" s="8"/>
      <c r="BR236" s="8"/>
      <c r="BS236" s="8"/>
      <c r="BT236" s="8"/>
      <c r="BU236" s="8"/>
      <c r="BV236" s="8"/>
      <c r="BW236" s="8">
        <f>MAX(BW$3*climate!$I346+BW$4*climate!$I346^2+BW$5*climate!$I346^6,-99)</f>
        <v>-99</v>
      </c>
      <c r="BX236" s="8">
        <f>MAX(BX$3*climate!$I346+BX$4*climate!$I346^2+BX$5*climate!$I346^6,-99)</f>
        <v>-99</v>
      </c>
      <c r="BY236" s="8">
        <f>MAX(BY$3*climate!$I346+BY$4*climate!$I346^2+BY$5*climate!$I346^6,-99)</f>
        <v>-99</v>
      </c>
    </row>
    <row r="237" spans="1:77">
      <c r="A237">
        <f t="shared" si="191"/>
        <v>2191</v>
      </c>
      <c r="B237" s="4">
        <f t="shared" si="209"/>
        <v>1286.5128470656682</v>
      </c>
      <c r="C237" s="4">
        <f t="shared" si="210"/>
        <v>3572.4871167629549</v>
      </c>
      <c r="D237" s="4">
        <f t="shared" si="211"/>
        <v>6809.1211691502895</v>
      </c>
      <c r="E237" s="11">
        <f t="shared" si="192"/>
        <v>9.0603771414756341E-7</v>
      </c>
      <c r="F237" s="11">
        <f t="shared" si="193"/>
        <v>1.8164058758924643E-6</v>
      </c>
      <c r="G237" s="11">
        <f t="shared" si="194"/>
        <v>4.0103140542484025E-6</v>
      </c>
      <c r="H237" s="4">
        <f t="shared" si="212"/>
        <v>112125.12519129788</v>
      </c>
      <c r="I237" s="4">
        <f t="shared" si="213"/>
        <v>131547.84428432278</v>
      </c>
      <c r="J237" s="4">
        <f t="shared" si="214"/>
        <v>28328.09730813402</v>
      </c>
      <c r="K237" s="4">
        <f t="shared" si="182"/>
        <v>87154.29888402397</v>
      </c>
      <c r="L237" s="4">
        <f t="shared" si="183"/>
        <v>36822.48248484065</v>
      </c>
      <c r="M237" s="4">
        <f t="shared" si="184"/>
        <v>4160.3162294245212</v>
      </c>
      <c r="N237" s="11">
        <f t="shared" si="195"/>
        <v>-2.1889609073740823E-3</v>
      </c>
      <c r="O237" s="11">
        <f t="shared" si="196"/>
        <v>1.8633519940267629E-3</v>
      </c>
      <c r="P237" s="11">
        <f t="shared" si="197"/>
        <v>1.4391194638740945E-3</v>
      </c>
      <c r="Q237" s="4">
        <f t="shared" si="198"/>
        <v>1590.6078927290887</v>
      </c>
      <c r="R237" s="4">
        <f t="shared" si="199"/>
        <v>6791.2271251265174</v>
      </c>
      <c r="S237" s="4">
        <f t="shared" si="200"/>
        <v>1830.4661348284314</v>
      </c>
      <c r="T237" s="4">
        <f t="shared" si="215"/>
        <v>14.18600773033997</v>
      </c>
      <c r="U237" s="4">
        <f t="shared" si="216"/>
        <v>51.625529571189347</v>
      </c>
      <c r="V237" s="4">
        <f t="shared" si="217"/>
        <v>64.616628321974829</v>
      </c>
      <c r="W237" s="11">
        <f t="shared" si="201"/>
        <v>-1.219247815263802E-2</v>
      </c>
      <c r="X237" s="11">
        <f t="shared" si="202"/>
        <v>-1.3228699347321071E-2</v>
      </c>
      <c r="Y237" s="11">
        <f t="shared" si="203"/>
        <v>-1.2203590333800474E-2</v>
      </c>
      <c r="Z237" s="4">
        <f t="shared" si="227"/>
        <v>2220.5739225363759</v>
      </c>
      <c r="AA237" s="4">
        <f t="shared" si="218"/>
        <v>29149.739061573971</v>
      </c>
      <c r="AB237" s="4">
        <f t="shared" si="219"/>
        <v>3383.775055234616</v>
      </c>
      <c r="AC237" s="12">
        <f t="shared" si="220"/>
        <v>1.4484367111409642</v>
      </c>
      <c r="AD237" s="12">
        <f t="shared" si="221"/>
        <v>4.4667186732780797</v>
      </c>
      <c r="AE237" s="12">
        <f t="shared" si="222"/>
        <v>1.9249077367882352</v>
      </c>
      <c r="AF237" s="11">
        <f t="shared" si="204"/>
        <v>-2.9039671966837322E-3</v>
      </c>
      <c r="AG237" s="11">
        <f t="shared" si="205"/>
        <v>2.0567434751257441E-3</v>
      </c>
      <c r="AH237" s="11">
        <f t="shared" si="206"/>
        <v>8.257041531207765E-4</v>
      </c>
      <c r="AI237" s="1">
        <f t="shared" si="185"/>
        <v>229723.79692362092</v>
      </c>
      <c r="AJ237" s="1">
        <f t="shared" si="186"/>
        <v>257980.49308012796</v>
      </c>
      <c r="AK237" s="1">
        <f t="shared" si="187"/>
        <v>55815.119914013165</v>
      </c>
      <c r="AL237" s="16">
        <f t="shared" si="236"/>
        <v>62.034214061200949</v>
      </c>
      <c r="AM237" s="16">
        <f t="shared" si="236"/>
        <v>26.869691193861645</v>
      </c>
      <c r="AN237" s="16">
        <f t="shared" si="236"/>
        <v>4.2076971334433546</v>
      </c>
      <c r="AO237" s="7">
        <f t="shared" si="237"/>
        <v>2.9639043386541085E-3</v>
      </c>
      <c r="AP237" s="7">
        <f t="shared" si="237"/>
        <v>4.5641899544062552E-3</v>
      </c>
      <c r="AQ237" s="7">
        <f t="shared" si="237"/>
        <v>3.3037436571768603E-3</v>
      </c>
      <c r="AR237" s="1">
        <f t="shared" si="224"/>
        <v>112125.12519129788</v>
      </c>
      <c r="AS237" s="1">
        <f t="shared" si="225"/>
        <v>131547.84428432278</v>
      </c>
      <c r="AT237" s="1">
        <f t="shared" si="226"/>
        <v>28328.09730813402</v>
      </c>
      <c r="AU237" s="1">
        <f t="shared" si="188"/>
        <v>22425.025038259577</v>
      </c>
      <c r="AV237" s="1">
        <f t="shared" si="189"/>
        <v>26309.568856864556</v>
      </c>
      <c r="AW237" s="1">
        <f t="shared" si="190"/>
        <v>5665.619461626804</v>
      </c>
      <c r="AX237">
        <v>0.05</v>
      </c>
      <c r="AY237">
        <v>0.05</v>
      </c>
      <c r="AZ237">
        <v>0.05</v>
      </c>
      <c r="BA237">
        <f t="shared" si="228"/>
        <v>5.000000000000001E-2</v>
      </c>
      <c r="BB237">
        <f t="shared" si="229"/>
        <v>2.5000000000000006E-4</v>
      </c>
      <c r="BC237">
        <f t="shared" si="229"/>
        <v>2.5000000000000006E-4</v>
      </c>
      <c r="BD237">
        <f t="shared" si="229"/>
        <v>2.5000000000000006E-4</v>
      </c>
      <c r="BE237">
        <f t="shared" si="230"/>
        <v>28.031281297824474</v>
      </c>
      <c r="BF237">
        <f t="shared" si="230"/>
        <v>32.886961071080705</v>
      </c>
      <c r="BG237">
        <f t="shared" si="230"/>
        <v>7.0820243270335066</v>
      </c>
      <c r="BH237">
        <f t="shared" si="208"/>
        <v>0</v>
      </c>
      <c r="BI237">
        <f t="shared" si="233"/>
        <v>45.128309384330983</v>
      </c>
      <c r="BJ237">
        <f t="shared" si="233"/>
        <v>83.717436430389071</v>
      </c>
      <c r="BK237" s="7">
        <f t="shared" si="231"/>
        <v>1.4653111075624281E-4</v>
      </c>
      <c r="BL237" s="7"/>
      <c r="BM237" s="7"/>
      <c r="BN237" s="8">
        <f>MAX(BN$3*climate!$I347+BN$4*climate!$I347^2+BN$5*climate!$I347^6,-99)</f>
        <v>-50.396078101599215</v>
      </c>
      <c r="BO237" s="8">
        <f>MAX(BO$3*climate!$I347+BO$4*climate!$I347^2+BO$5*climate!$I347^6,-99)</f>
        <v>-41.924738200392071</v>
      </c>
      <c r="BP237" s="8">
        <f>MAX(BP$3*climate!$I347+BP$4*climate!$I347^2+BP$5*climate!$I347^6,-99)</f>
        <v>-35.1973472688383</v>
      </c>
      <c r="BQ237" s="8"/>
      <c r="BR237" s="8"/>
      <c r="BS237" s="8"/>
      <c r="BT237" s="8"/>
      <c r="BU237" s="8"/>
      <c r="BV237" s="8"/>
      <c r="BW237" s="8">
        <f>MAX(BW$3*climate!$I347+BW$4*climate!$I347^2+BW$5*climate!$I347^6,-99)</f>
        <v>-99</v>
      </c>
      <c r="BX237" s="8">
        <f>MAX(BX$3*climate!$I347+BX$4*climate!$I347^2+BX$5*climate!$I347^6,-99)</f>
        <v>-99</v>
      </c>
      <c r="BY237" s="8">
        <f>MAX(BY$3*climate!$I347+BY$4*climate!$I347^2+BY$5*climate!$I347^6,-99)</f>
        <v>-99</v>
      </c>
    </row>
    <row r="238" spans="1:77">
      <c r="A238">
        <f t="shared" si="191"/>
        <v>2192</v>
      </c>
      <c r="B238" s="4">
        <f t="shared" si="209"/>
        <v>1286.5139544133694</v>
      </c>
      <c r="C238" s="4">
        <f t="shared" si="210"/>
        <v>3572.4932813952159</v>
      </c>
      <c r="D238" s="4">
        <f t="shared" si="211"/>
        <v>6809.1471105288947</v>
      </c>
      <c r="E238" s="11">
        <f t="shared" si="192"/>
        <v>8.6073582844018515E-7</v>
      </c>
      <c r="F238" s="11">
        <f t="shared" si="193"/>
        <v>1.725585582097841E-6</v>
      </c>
      <c r="G238" s="11">
        <f t="shared" si="194"/>
        <v>3.8097983515359821E-6</v>
      </c>
      <c r="H238" s="4">
        <f t="shared" si="212"/>
        <v>111883.59897490863</v>
      </c>
      <c r="I238" s="4">
        <f t="shared" si="213"/>
        <v>131792.70758292527</v>
      </c>
      <c r="J238" s="4">
        <f t="shared" si="214"/>
        <v>28368.942407457791</v>
      </c>
      <c r="K238" s="4">
        <f t="shared" si="182"/>
        <v>86966.486909134095</v>
      </c>
      <c r="L238" s="4">
        <f t="shared" si="183"/>
        <v>36890.960234767583</v>
      </c>
      <c r="M238" s="4">
        <f t="shared" si="184"/>
        <v>4166.2989427253324</v>
      </c>
      <c r="N238" s="11">
        <f t="shared" si="195"/>
        <v>-2.1549364436950214E-3</v>
      </c>
      <c r="O238" s="11">
        <f t="shared" si="196"/>
        <v>1.8596722791606179E-3</v>
      </c>
      <c r="P238" s="11">
        <f t="shared" si="197"/>
        <v>1.4380429205109735E-3</v>
      </c>
      <c r="Q238" s="4">
        <f t="shared" si="198"/>
        <v>1567.8299229745746</v>
      </c>
      <c r="R238" s="4">
        <f t="shared" si="199"/>
        <v>6713.8619941511215</v>
      </c>
      <c r="S238" s="4">
        <f t="shared" si="200"/>
        <v>1810.7349399992572</v>
      </c>
      <c r="T238" s="4">
        <f t="shared" si="215"/>
        <v>14.013045141014645</v>
      </c>
      <c r="U238" s="4">
        <f t="shared" si="216"/>
        <v>50.942590961845852</v>
      </c>
      <c r="V238" s="4">
        <f t="shared" si="217"/>
        <v>63.828073461182001</v>
      </c>
      <c r="W238" s="11">
        <f t="shared" si="201"/>
        <v>-1.219247815263802E-2</v>
      </c>
      <c r="X238" s="11">
        <f t="shared" si="202"/>
        <v>-1.3228699347321071E-2</v>
      </c>
      <c r="Y238" s="11">
        <f t="shared" si="203"/>
        <v>-1.2203590333800474E-2</v>
      </c>
      <c r="Z238" s="4">
        <f t="shared" si="227"/>
        <v>2182.3442082598594</v>
      </c>
      <c r="AA238" s="4">
        <f t="shared" si="218"/>
        <v>28877.046736242155</v>
      </c>
      <c r="AB238" s="4">
        <f t="shared" si="219"/>
        <v>3350.0683868474957</v>
      </c>
      <c r="AC238" s="12">
        <f t="shared" si="220"/>
        <v>1.4442304984453382</v>
      </c>
      <c r="AD238" s="12">
        <f t="shared" si="221"/>
        <v>4.4759055677645669</v>
      </c>
      <c r="AE238" s="12">
        <f t="shared" si="222"/>
        <v>1.9264971411008756</v>
      </c>
      <c r="AF238" s="11">
        <f t="shared" si="204"/>
        <v>-2.9039671966837322E-3</v>
      </c>
      <c r="AG238" s="11">
        <f t="shared" si="205"/>
        <v>2.0567434751257441E-3</v>
      </c>
      <c r="AH238" s="11">
        <f t="shared" si="206"/>
        <v>8.257041531207765E-4</v>
      </c>
      <c r="AI238" s="1">
        <f t="shared" si="185"/>
        <v>229176.44226951839</v>
      </c>
      <c r="AJ238" s="1">
        <f t="shared" si="186"/>
        <v>258492.01262897972</v>
      </c>
      <c r="AK238" s="1">
        <f t="shared" si="187"/>
        <v>55899.227384238657</v>
      </c>
      <c r="AL238" s="16">
        <f t="shared" si="236"/>
        <v>62.21623890263993</v>
      </c>
      <c r="AM238" s="16">
        <f t="shared" si="236"/>
        <v>26.991103184740414</v>
      </c>
      <c r="AN238" s="16">
        <f t="shared" si="236"/>
        <v>4.2214592746321298</v>
      </c>
      <c r="AO238" s="7">
        <f t="shared" si="237"/>
        <v>2.9342652952675675E-3</v>
      </c>
      <c r="AP238" s="7">
        <f t="shared" si="237"/>
        <v>4.5185480548621927E-3</v>
      </c>
      <c r="AQ238" s="7">
        <f t="shared" si="237"/>
        <v>3.2707062206050914E-3</v>
      </c>
      <c r="AR238" s="1">
        <f t="shared" si="224"/>
        <v>111883.59897490863</v>
      </c>
      <c r="AS238" s="1">
        <f t="shared" si="225"/>
        <v>131792.70758292527</v>
      </c>
      <c r="AT238" s="1">
        <f t="shared" si="226"/>
        <v>28368.942407457791</v>
      </c>
      <c r="AU238" s="1">
        <f t="shared" si="188"/>
        <v>22376.719794981727</v>
      </c>
      <c r="AV238" s="1">
        <f t="shared" si="189"/>
        <v>26358.541516585057</v>
      </c>
      <c r="AW238" s="1">
        <f t="shared" si="190"/>
        <v>5673.7884814915587</v>
      </c>
      <c r="AX238">
        <v>0.05</v>
      </c>
      <c r="AY238">
        <v>0.05</v>
      </c>
      <c r="AZ238">
        <v>0.05</v>
      </c>
      <c r="BA238">
        <f t="shared" si="228"/>
        <v>4.9999999999999996E-2</v>
      </c>
      <c r="BB238">
        <f t="shared" si="229"/>
        <v>2.5000000000000006E-4</v>
      </c>
      <c r="BC238">
        <f t="shared" si="229"/>
        <v>2.5000000000000006E-4</v>
      </c>
      <c r="BD238">
        <f t="shared" si="229"/>
        <v>2.5000000000000006E-4</v>
      </c>
      <c r="BE238">
        <f t="shared" si="230"/>
        <v>27.970899743727163</v>
      </c>
      <c r="BF238">
        <f t="shared" si="230"/>
        <v>32.948176895731329</v>
      </c>
      <c r="BG238">
        <f t="shared" si="230"/>
        <v>7.0922356018644495</v>
      </c>
      <c r="BH238">
        <f t="shared" si="208"/>
        <v>0</v>
      </c>
      <c r="BI238">
        <f t="shared" si="233"/>
        <v>45.6392611012811</v>
      </c>
      <c r="BJ238">
        <f t="shared" si="233"/>
        <v>84.68168148099727</v>
      </c>
      <c r="BK238" s="7">
        <f t="shared" si="231"/>
        <v>1.624338538794845E-4</v>
      </c>
      <c r="BL238" s="7"/>
      <c r="BM238" s="7"/>
      <c r="BN238" s="8">
        <f>MAX(BN$3*climate!$I348+BN$4*climate!$I348^2+BN$5*climate!$I348^6,-99)</f>
        <v>-50.621161711747192</v>
      </c>
      <c r="BO238" s="8">
        <f>MAX(BO$3*climate!$I348+BO$4*climate!$I348^2+BO$5*climate!$I348^6,-99)</f>
        <v>-42.098733915630646</v>
      </c>
      <c r="BP238" s="8">
        <f>MAX(BP$3*climate!$I348+BP$4*climate!$I348^2+BP$5*climate!$I348^6,-99)</f>
        <v>-35.332952345349455</v>
      </c>
      <c r="BQ238" s="8"/>
      <c r="BR238" s="8"/>
      <c r="BS238" s="8"/>
      <c r="BT238" s="8"/>
      <c r="BU238" s="8"/>
      <c r="BV238" s="8"/>
      <c r="BW238" s="8">
        <f>MAX(BW$3*climate!$I348+BW$4*climate!$I348^2+BW$5*climate!$I348^6,-99)</f>
        <v>-99</v>
      </c>
      <c r="BX238" s="8">
        <f>MAX(BX$3*climate!$I348+BX$4*climate!$I348^2+BX$5*climate!$I348^6,-99)</f>
        <v>-99</v>
      </c>
      <c r="BY238" s="8">
        <f>MAX(BY$3*climate!$I348+BY$4*climate!$I348^2+BY$5*climate!$I348^6,-99)</f>
        <v>-99</v>
      </c>
    </row>
    <row r="239" spans="1:77">
      <c r="A239">
        <f t="shared" si="191"/>
        <v>2193</v>
      </c>
      <c r="B239" s="4">
        <f t="shared" si="209"/>
        <v>1286.515006394591</v>
      </c>
      <c r="C239" s="4">
        <f t="shared" si="210"/>
        <v>3572.4991378059694</v>
      </c>
      <c r="D239" s="4">
        <f t="shared" si="211"/>
        <v>6809.1717549324603</v>
      </c>
      <c r="E239" s="11">
        <f t="shared" si="192"/>
        <v>8.1769903701817587E-7</v>
      </c>
      <c r="F239" s="11">
        <f t="shared" si="193"/>
        <v>1.6393063029929489E-6</v>
      </c>
      <c r="G239" s="11">
        <f t="shared" si="194"/>
        <v>3.6193084339591829E-6</v>
      </c>
      <c r="H239" s="4">
        <f t="shared" si="212"/>
        <v>111646.49023221343</v>
      </c>
      <c r="I239" s="4">
        <f t="shared" si="213"/>
        <v>132037.6168122869</v>
      </c>
      <c r="J239" s="4">
        <f t="shared" si="214"/>
        <v>28409.820614200955</v>
      </c>
      <c r="K239" s="4">
        <f t="shared" si="182"/>
        <v>86782.112666604982</v>
      </c>
      <c r="L239" s="4">
        <f t="shared" si="183"/>
        <v>36959.453793843903</v>
      </c>
      <c r="M239" s="4">
        <f t="shared" si="184"/>
        <v>4172.2872673348729</v>
      </c>
      <c r="N239" s="11">
        <f t="shared" si="195"/>
        <v>-2.1200608312689218E-3</v>
      </c>
      <c r="O239" s="11">
        <f t="shared" si="196"/>
        <v>1.8566488549074389E-3</v>
      </c>
      <c r="P239" s="11">
        <f t="shared" si="197"/>
        <v>1.4373247555834467E-3</v>
      </c>
      <c r="Q239" s="4">
        <f t="shared" si="198"/>
        <v>1545.4320862940106</v>
      </c>
      <c r="R239" s="4">
        <f t="shared" si="199"/>
        <v>6637.3575977021046</v>
      </c>
      <c r="S239" s="4">
        <f t="shared" si="200"/>
        <v>1791.2148084419223</v>
      </c>
      <c r="T239" s="4">
        <f t="shared" si="215"/>
        <v>13.842191394280894</v>
      </c>
      <c r="U239" s="4">
        <f t="shared" si="216"/>
        <v>50.268686742038035</v>
      </c>
      <c r="V239" s="4">
        <f t="shared" si="217"/>
        <v>63.04914180086601</v>
      </c>
      <c r="W239" s="11">
        <f t="shared" si="201"/>
        <v>-1.219247815263802E-2</v>
      </c>
      <c r="X239" s="11">
        <f t="shared" si="202"/>
        <v>-1.3228699347321071E-2</v>
      </c>
      <c r="Y239" s="11">
        <f t="shared" si="203"/>
        <v>-1.2203590333800474E-2</v>
      </c>
      <c r="Z239" s="4">
        <f t="shared" si="227"/>
        <v>2144.8456998071129</v>
      </c>
      <c r="AA239" s="4">
        <f t="shared" si="218"/>
        <v>28606.797747478238</v>
      </c>
      <c r="AB239" s="4">
        <f t="shared" si="219"/>
        <v>3316.6932489164019</v>
      </c>
      <c r="AC239" s="12">
        <f t="shared" si="220"/>
        <v>1.4400365004534028</v>
      </c>
      <c r="AD239" s="12">
        <f t="shared" si="221"/>
        <v>4.4851113573363461</v>
      </c>
      <c r="AE239" s="12">
        <f t="shared" si="222"/>
        <v>1.9280878577912579</v>
      </c>
      <c r="AF239" s="11">
        <f t="shared" si="204"/>
        <v>-2.9039671966837322E-3</v>
      </c>
      <c r="AG239" s="11">
        <f t="shared" si="205"/>
        <v>2.0567434751257441E-3</v>
      </c>
      <c r="AH239" s="11">
        <f t="shared" si="206"/>
        <v>8.257041531207765E-4</v>
      </c>
      <c r="AI239" s="1">
        <f t="shared" si="185"/>
        <v>228635.51783754828</v>
      </c>
      <c r="AJ239" s="1">
        <f t="shared" si="186"/>
        <v>259001.3528826668</v>
      </c>
      <c r="AK239" s="1">
        <f t="shared" si="187"/>
        <v>55983.093127306354</v>
      </c>
      <c r="AL239" s="16">
        <f t="shared" si="236"/>
        <v>62.396972263747877</v>
      </c>
      <c r="AM239" s="16">
        <f t="shared" si="236"/>
        <v>27.111844175566468</v>
      </c>
      <c r="AN239" s="16">
        <f t="shared" si="236"/>
        <v>4.2351283562106046</v>
      </c>
      <c r="AO239" s="7">
        <f t="shared" si="237"/>
        <v>2.9049226423148917E-3</v>
      </c>
      <c r="AP239" s="7">
        <f t="shared" si="237"/>
        <v>4.4733625743135705E-3</v>
      </c>
      <c r="AQ239" s="7">
        <f t="shared" si="237"/>
        <v>3.2379991583990405E-3</v>
      </c>
      <c r="AR239" s="1">
        <f t="shared" si="224"/>
        <v>111646.49023221343</v>
      </c>
      <c r="AS239" s="1">
        <f t="shared" si="225"/>
        <v>132037.6168122869</v>
      </c>
      <c r="AT239" s="1">
        <f t="shared" si="226"/>
        <v>28409.820614200955</v>
      </c>
      <c r="AU239" s="1">
        <f t="shared" si="188"/>
        <v>22329.298046442687</v>
      </c>
      <c r="AV239" s="1">
        <f t="shared" si="189"/>
        <v>26407.523362457381</v>
      </c>
      <c r="AW239" s="1">
        <f t="shared" si="190"/>
        <v>5681.9641228401915</v>
      </c>
      <c r="AX239">
        <v>0.05</v>
      </c>
      <c r="AY239">
        <v>0.05</v>
      </c>
      <c r="AZ239">
        <v>0.05</v>
      </c>
      <c r="BA239">
        <f t="shared" si="228"/>
        <v>0.05</v>
      </c>
      <c r="BB239">
        <f t="shared" si="229"/>
        <v>2.5000000000000006E-4</v>
      </c>
      <c r="BC239">
        <f t="shared" si="229"/>
        <v>2.5000000000000006E-4</v>
      </c>
      <c r="BD239">
        <f t="shared" si="229"/>
        <v>2.5000000000000006E-4</v>
      </c>
      <c r="BE239">
        <f t="shared" si="230"/>
        <v>27.911622558053363</v>
      </c>
      <c r="BF239">
        <f t="shared" si="230"/>
        <v>33.009404203071732</v>
      </c>
      <c r="BG239">
        <f t="shared" si="230"/>
        <v>7.10245515355024</v>
      </c>
      <c r="BH239">
        <f t="shared" si="208"/>
        <v>0</v>
      </c>
      <c r="BI239">
        <f t="shared" si="233"/>
        <v>46.156028360051728</v>
      </c>
      <c r="BJ239">
        <f t="shared" si="233"/>
        <v>85.657064075740934</v>
      </c>
      <c r="BK239" s="7">
        <f t="shared" si="231"/>
        <v>1.789360174260235E-4</v>
      </c>
      <c r="BL239" s="7"/>
      <c r="BM239" s="7"/>
      <c r="BN239" s="8">
        <f>MAX(BN$3*climate!$I349+BN$4*climate!$I349^2+BN$5*climate!$I349^6,-99)</f>
        <v>-50.842275998995483</v>
      </c>
      <c r="BO239" s="8">
        <f>MAX(BO$3*climate!$I349+BO$4*climate!$I349^2+BO$5*climate!$I349^6,-99)</f>
        <v>-42.269645688794377</v>
      </c>
      <c r="BP239" s="8">
        <f>MAX(BP$3*climate!$I349+BP$4*climate!$I349^2+BP$5*climate!$I349^6,-99)</f>
        <v>-35.466140704541679</v>
      </c>
      <c r="BQ239" s="8"/>
      <c r="BR239" s="8"/>
      <c r="BS239" s="8"/>
      <c r="BT239" s="8"/>
      <c r="BU239" s="8"/>
      <c r="BV239" s="8"/>
      <c r="BW239" s="8">
        <f>MAX(BW$3*climate!$I349+BW$4*climate!$I349^2+BW$5*climate!$I349^6,-99)</f>
        <v>-99</v>
      </c>
      <c r="BX239" s="8">
        <f>MAX(BX$3*climate!$I349+BX$4*climate!$I349^2+BX$5*climate!$I349^6,-99)</f>
        <v>-99</v>
      </c>
      <c r="BY239" s="8">
        <f>MAX(BY$3*climate!$I349+BY$4*climate!$I349^2+BY$5*climate!$I349^6,-99)</f>
        <v>-99</v>
      </c>
    </row>
    <row r="240" spans="1:77">
      <c r="A240">
        <f t="shared" si="191"/>
        <v>2194</v>
      </c>
      <c r="B240" s="4">
        <f t="shared" si="209"/>
        <v>1286.5160057775686</v>
      </c>
      <c r="C240" s="4">
        <f t="shared" si="210"/>
        <v>3572.5047014053062</v>
      </c>
      <c r="D240" s="4">
        <f t="shared" si="211"/>
        <v>6809.1951672005835</v>
      </c>
      <c r="E240" s="11">
        <f t="shared" si="192"/>
        <v>7.7681408516726706E-7</v>
      </c>
      <c r="F240" s="11">
        <f t="shared" si="193"/>
        <v>1.5573409878433014E-6</v>
      </c>
      <c r="G240" s="11">
        <f t="shared" si="194"/>
        <v>3.4383430122612236E-6</v>
      </c>
      <c r="H240" s="4">
        <f t="shared" si="212"/>
        <v>111413.8639392615</v>
      </c>
      <c r="I240" s="4">
        <f t="shared" si="213"/>
        <v>132282.65405408715</v>
      </c>
      <c r="J240" s="4">
        <f t="shared" si="214"/>
        <v>28450.741828606118</v>
      </c>
      <c r="K240" s="4">
        <f t="shared" si="182"/>
        <v>86601.226443291016</v>
      </c>
      <c r="L240" s="4">
        <f t="shared" si="183"/>
        <v>37027.985995946059</v>
      </c>
      <c r="M240" s="4">
        <f t="shared" si="184"/>
        <v>4178.2826207789358</v>
      </c>
      <c r="N240" s="11">
        <f t="shared" si="195"/>
        <v>-2.0843722024708189E-3</v>
      </c>
      <c r="O240" s="11">
        <f t="shared" si="196"/>
        <v>1.854253650078963E-3</v>
      </c>
      <c r="P240" s="11">
        <f t="shared" si="197"/>
        <v>1.4369464660308751E-3</v>
      </c>
      <c r="Q240" s="4">
        <f t="shared" si="198"/>
        <v>1523.4086421578988</v>
      </c>
      <c r="R240" s="4">
        <f t="shared" si="199"/>
        <v>6561.7087427750794</v>
      </c>
      <c r="S240" s="4">
        <f t="shared" si="200"/>
        <v>1771.9041183274371</v>
      </c>
      <c r="T240" s="4">
        <f t="shared" si="215"/>
        <v>13.673420778121489</v>
      </c>
      <c r="U240" s="4">
        <f t="shared" si="216"/>
        <v>49.603697398542948</v>
      </c>
      <c r="V240" s="4">
        <f t="shared" si="217"/>
        <v>62.279715903430549</v>
      </c>
      <c r="W240" s="11">
        <f t="shared" si="201"/>
        <v>-1.219247815263802E-2</v>
      </c>
      <c r="X240" s="11">
        <f t="shared" si="202"/>
        <v>-1.3228699347321071E-2</v>
      </c>
      <c r="Y240" s="11">
        <f t="shared" si="203"/>
        <v>-1.2203590333800474E-2</v>
      </c>
      <c r="Z240" s="4">
        <f t="shared" si="227"/>
        <v>2108.0651015281983</v>
      </c>
      <c r="AA240" s="4">
        <f t="shared" si="218"/>
        <v>28338.989946249942</v>
      </c>
      <c r="AB240" s="4">
        <f t="shared" si="219"/>
        <v>3283.6476312942787</v>
      </c>
      <c r="AC240" s="12">
        <f t="shared" si="220"/>
        <v>1.4358546816940589</v>
      </c>
      <c r="AD240" s="12">
        <f t="shared" si="221"/>
        <v>4.49433608085576</v>
      </c>
      <c r="AE240" s="12">
        <f t="shared" si="222"/>
        <v>1.9296798879430179</v>
      </c>
      <c r="AF240" s="11">
        <f t="shared" si="204"/>
        <v>-2.9039671966837322E-3</v>
      </c>
      <c r="AG240" s="11">
        <f t="shared" si="205"/>
        <v>2.0567434751257441E-3</v>
      </c>
      <c r="AH240" s="11">
        <f t="shared" si="206"/>
        <v>8.257041531207765E-4</v>
      </c>
      <c r="AI240" s="1">
        <f t="shared" si="185"/>
        <v>228101.26410023615</v>
      </c>
      <c r="AJ240" s="1">
        <f t="shared" si="186"/>
        <v>259508.74095685751</v>
      </c>
      <c r="AK240" s="1">
        <f t="shared" si="187"/>
        <v>56066.747937415908</v>
      </c>
      <c r="AL240" s="16">
        <f t="shared" si="236"/>
        <v>62.57641805751333</v>
      </c>
      <c r="AM240" s="16">
        <f t="shared" si="236"/>
        <v>27.231912473531512</v>
      </c>
      <c r="AN240" s="16">
        <f t="shared" si="236"/>
        <v>4.2487045648431954</v>
      </c>
      <c r="AO240" s="7">
        <f t="shared" si="237"/>
        <v>2.8758734158917426E-3</v>
      </c>
      <c r="AP240" s="7">
        <f t="shared" si="237"/>
        <v>4.4286289485704344E-3</v>
      </c>
      <c r="AQ240" s="7">
        <f t="shared" si="237"/>
        <v>3.2056191668150499E-3</v>
      </c>
      <c r="AR240" s="1">
        <f t="shared" si="224"/>
        <v>111413.8639392615</v>
      </c>
      <c r="AS240" s="1">
        <f t="shared" si="225"/>
        <v>132282.65405408715</v>
      </c>
      <c r="AT240" s="1">
        <f t="shared" si="226"/>
        <v>28450.741828606118</v>
      </c>
      <c r="AU240" s="1">
        <f t="shared" si="188"/>
        <v>22282.7727878523</v>
      </c>
      <c r="AV240" s="1">
        <f t="shared" si="189"/>
        <v>26456.530810817432</v>
      </c>
      <c r="AW240" s="1">
        <f t="shared" si="190"/>
        <v>5690.1483657212239</v>
      </c>
      <c r="AX240">
        <v>0.05</v>
      </c>
      <c r="AY240">
        <v>0.05</v>
      </c>
      <c r="AZ240">
        <v>0.05</v>
      </c>
      <c r="BA240">
        <f t="shared" si="228"/>
        <v>5.000000000000001E-2</v>
      </c>
      <c r="BB240">
        <f t="shared" si="229"/>
        <v>2.5000000000000006E-4</v>
      </c>
      <c r="BC240">
        <f t="shared" si="229"/>
        <v>2.5000000000000006E-4</v>
      </c>
      <c r="BD240">
        <f t="shared" si="229"/>
        <v>2.5000000000000006E-4</v>
      </c>
      <c r="BE240">
        <f t="shared" si="230"/>
        <v>27.853465984815383</v>
      </c>
      <c r="BF240">
        <f t="shared" si="230"/>
        <v>33.070663513521794</v>
      </c>
      <c r="BG240">
        <f t="shared" si="230"/>
        <v>7.1126854571515317</v>
      </c>
      <c r="BH240">
        <f t="shared" si="208"/>
        <v>0</v>
      </c>
      <c r="BI240">
        <f t="shared" si="233"/>
        <v>46.678676376605281</v>
      </c>
      <c r="BJ240">
        <f t="shared" si="233"/>
        <v>86.6437115769088</v>
      </c>
      <c r="BK240" s="7">
        <f t="shared" si="231"/>
        <v>1.9600644421724489E-4</v>
      </c>
      <c r="BL240" s="7"/>
      <c r="BM240" s="7"/>
      <c r="BN240" s="8">
        <f>MAX(BN$3*climate!$I350+BN$4*climate!$I350^2+BN$5*climate!$I350^6,-99)</f>
        <v>-51.059453003813289</v>
      </c>
      <c r="BO240" s="8">
        <f>MAX(BO$3*climate!$I350+BO$4*climate!$I350^2+BO$5*climate!$I350^6,-99)</f>
        <v>-42.437499203421737</v>
      </c>
      <c r="BP240" s="8">
        <f>MAX(BP$3*climate!$I350+BP$4*climate!$I350^2+BP$5*climate!$I350^6,-99)</f>
        <v>-35.596933141435855</v>
      </c>
      <c r="BQ240" s="8"/>
      <c r="BR240" s="8"/>
      <c r="BS240" s="8"/>
      <c r="BT240" s="8"/>
      <c r="BU240" s="8"/>
      <c r="BV240" s="8"/>
      <c r="BW240" s="8">
        <f>MAX(BW$3*climate!$I350+BW$4*climate!$I350^2+BW$5*climate!$I350^6,-99)</f>
        <v>-99</v>
      </c>
      <c r="BX240" s="8">
        <f>MAX(BX$3*climate!$I350+BX$4*climate!$I350^2+BX$5*climate!$I350^6,-99)</f>
        <v>-99</v>
      </c>
      <c r="BY240" s="8">
        <f>MAX(BY$3*climate!$I350+BY$4*climate!$I350^2+BY$5*climate!$I350^6,-99)</f>
        <v>-99</v>
      </c>
    </row>
    <row r="241" spans="1:77">
      <c r="A241">
        <f t="shared" si="191"/>
        <v>2195</v>
      </c>
      <c r="B241" s="4">
        <f t="shared" si="209"/>
        <v>1286.5169551921349</v>
      </c>
      <c r="C241" s="4">
        <f t="shared" si="210"/>
        <v>3572.5099868329071</v>
      </c>
      <c r="D241" s="4">
        <f t="shared" si="211"/>
        <v>6809.2174089317741</v>
      </c>
      <c r="E241" s="11">
        <f t="shared" si="192"/>
        <v>7.3797338090890369E-7</v>
      </c>
      <c r="F241" s="11">
        <f t="shared" si="193"/>
        <v>1.4794739384511362E-6</v>
      </c>
      <c r="G241" s="11">
        <f t="shared" si="194"/>
        <v>3.2664258616481622E-6</v>
      </c>
      <c r="H241" s="4">
        <f t="shared" si="212"/>
        <v>111185.78061864409</v>
      </c>
      <c r="I241" s="4">
        <f t="shared" si="213"/>
        <v>132527.89834023223</v>
      </c>
      <c r="J241" s="4">
        <f t="shared" si="214"/>
        <v>28491.715481829226</v>
      </c>
      <c r="K241" s="4">
        <f t="shared" si="182"/>
        <v>86423.875075971344</v>
      </c>
      <c r="L241" s="4">
        <f t="shared" si="183"/>
        <v>37096.578827963065</v>
      </c>
      <c r="M241" s="4">
        <f t="shared" si="184"/>
        <v>4184.286353444395</v>
      </c>
      <c r="N241" s="11">
        <f t="shared" si="195"/>
        <v>-2.0479082641607915E-3</v>
      </c>
      <c r="O241" s="11">
        <f t="shared" si="196"/>
        <v>1.8524591649278221E-3</v>
      </c>
      <c r="P241" s="11">
        <f t="shared" si="197"/>
        <v>1.4368900360166581E-3</v>
      </c>
      <c r="Q241" s="4">
        <f t="shared" si="198"/>
        <v>1501.7538607837728</v>
      </c>
      <c r="R241" s="4">
        <f t="shared" si="199"/>
        <v>6486.9099665343174</v>
      </c>
      <c r="S241" s="4">
        <f t="shared" si="200"/>
        <v>1752.80121238166</v>
      </c>
      <c r="T241" s="4">
        <f t="shared" si="215"/>
        <v>13.506707894012417</v>
      </c>
      <c r="U241" s="4">
        <f t="shared" si="216"/>
        <v>48.947504999142133</v>
      </c>
      <c r="V241" s="4">
        <f t="shared" si="217"/>
        <v>61.519679764439601</v>
      </c>
      <c r="W241" s="11">
        <f t="shared" si="201"/>
        <v>-1.219247815263802E-2</v>
      </c>
      <c r="X241" s="11">
        <f t="shared" si="202"/>
        <v>-1.3228699347321071E-2</v>
      </c>
      <c r="Y241" s="11">
        <f t="shared" si="203"/>
        <v>-1.2203590333800474E-2</v>
      </c>
      <c r="Z241" s="4">
        <f t="shared" si="227"/>
        <v>2071.9892465955231</v>
      </c>
      <c r="AA241" s="4">
        <f t="shared" si="218"/>
        <v>28073.619858352064</v>
      </c>
      <c r="AB241" s="4">
        <f t="shared" si="219"/>
        <v>3250.9294448049955</v>
      </c>
      <c r="AC241" s="12">
        <f t="shared" si="220"/>
        <v>1.4316850067992146</v>
      </c>
      <c r="AD241" s="12">
        <f t="shared" si="221"/>
        <v>4.5035797772650819</v>
      </c>
      <c r="AE241" s="12">
        <f t="shared" si="222"/>
        <v>1.9312732326406861</v>
      </c>
      <c r="AF241" s="11">
        <f t="shared" si="204"/>
        <v>-2.9039671966837322E-3</v>
      </c>
      <c r="AG241" s="11">
        <f t="shared" si="205"/>
        <v>2.0567434751257441E-3</v>
      </c>
      <c r="AH241" s="11">
        <f t="shared" si="206"/>
        <v>8.257041531207765E-4</v>
      </c>
      <c r="AI241" s="1">
        <f t="shared" si="185"/>
        <v>227573.91047806485</v>
      </c>
      <c r="AJ241" s="1">
        <f t="shared" si="186"/>
        <v>260014.39767198919</v>
      </c>
      <c r="AK241" s="1">
        <f t="shared" si="187"/>
        <v>56150.221509395538</v>
      </c>
      <c r="AL241" s="16">
        <f t="shared" si="236"/>
        <v>62.754580296095128</v>
      </c>
      <c r="AM241" s="16">
        <f t="shared" si="236"/>
        <v>27.351306509077681</v>
      </c>
      <c r="AN241" s="16">
        <f t="shared" si="236"/>
        <v>4.2621880963425189</v>
      </c>
      <c r="AO241" s="7">
        <f t="shared" si="237"/>
        <v>2.8471146817328251E-3</v>
      </c>
      <c r="AP241" s="7">
        <f t="shared" si="237"/>
        <v>4.3843426590847298E-3</v>
      </c>
      <c r="AQ241" s="7">
        <f t="shared" si="237"/>
        <v>3.1735629751468994E-3</v>
      </c>
      <c r="AR241" s="1">
        <f t="shared" si="224"/>
        <v>111185.78061864409</v>
      </c>
      <c r="AS241" s="1">
        <f t="shared" si="225"/>
        <v>132527.89834023223</v>
      </c>
      <c r="AT241" s="1">
        <f t="shared" si="226"/>
        <v>28491.715481829226</v>
      </c>
      <c r="AU241" s="1">
        <f t="shared" si="188"/>
        <v>22237.156123728819</v>
      </c>
      <c r="AV241" s="1">
        <f t="shared" si="189"/>
        <v>26505.579668046448</v>
      </c>
      <c r="AW241" s="1">
        <f t="shared" si="190"/>
        <v>5698.3430963658457</v>
      </c>
      <c r="AX241">
        <v>0.05</v>
      </c>
      <c r="AY241">
        <v>0.05</v>
      </c>
      <c r="AZ241">
        <v>0.05</v>
      </c>
      <c r="BA241">
        <f t="shared" si="228"/>
        <v>0.05</v>
      </c>
      <c r="BB241">
        <f t="shared" si="229"/>
        <v>2.5000000000000006E-4</v>
      </c>
      <c r="BC241">
        <f t="shared" si="229"/>
        <v>2.5000000000000006E-4</v>
      </c>
      <c r="BD241">
        <f t="shared" si="229"/>
        <v>2.5000000000000006E-4</v>
      </c>
      <c r="BE241">
        <f t="shared" si="230"/>
        <v>27.796445154661029</v>
      </c>
      <c r="BF241">
        <f t="shared" si="230"/>
        <v>33.131974585058067</v>
      </c>
      <c r="BG241">
        <f t="shared" si="230"/>
        <v>7.1229288704573079</v>
      </c>
      <c r="BH241">
        <f t="shared" si="208"/>
        <v>0</v>
      </c>
      <c r="BI241">
        <f t="shared" si="233"/>
        <v>47.207271099670621</v>
      </c>
      <c r="BJ241">
        <f t="shared" si="233"/>
        <v>87.641752814288736</v>
      </c>
      <c r="BK241" s="7">
        <f t="shared" si="231"/>
        <v>2.136145658375721E-4</v>
      </c>
      <c r="BL241" s="7"/>
      <c r="BM241" s="7"/>
      <c r="BN241" s="8">
        <f>MAX(BN$3*climate!$I351+BN$4*climate!$I351^2+BN$5*climate!$I351^6,-99)</f>
        <v>-51.272725378482562</v>
      </c>
      <c r="BO241" s="8">
        <f>MAX(BO$3*climate!$I351+BO$4*climate!$I351^2+BO$5*climate!$I351^6,-99)</f>
        <v>-42.602320581803724</v>
      </c>
      <c r="BP241" s="8">
        <f>MAX(BP$3*climate!$I351+BP$4*climate!$I351^2+BP$5*climate!$I351^6,-99)</f>
        <v>-35.725350763923046</v>
      </c>
      <c r="BQ241" s="8"/>
      <c r="BR241" s="8"/>
      <c r="BS241" s="8"/>
      <c r="BT241" s="8"/>
      <c r="BU241" s="8"/>
      <c r="BV241" s="8"/>
      <c r="BW241" s="8">
        <f>MAX(BW$3*climate!$I351+BW$4*climate!$I351^2+BW$5*climate!$I351^6,-99)</f>
        <v>-99</v>
      </c>
      <c r="BX241" s="8">
        <f>MAX(BX$3*climate!$I351+BX$4*climate!$I351^2+BX$5*climate!$I351^6,-99)</f>
        <v>-99</v>
      </c>
      <c r="BY241" s="8">
        <f>MAX(BY$3*climate!$I351+BY$4*climate!$I351^2+BY$5*climate!$I351^6,-99)</f>
        <v>-99</v>
      </c>
    </row>
    <row r="242" spans="1:77">
      <c r="A242">
        <f t="shared" si="191"/>
        <v>2196</v>
      </c>
      <c r="B242" s="4">
        <f t="shared" si="209"/>
        <v>1286.5178571366384</v>
      </c>
      <c r="C242" s="4">
        <f t="shared" si="210"/>
        <v>3572.5150079965565</v>
      </c>
      <c r="D242" s="4">
        <f t="shared" si="211"/>
        <v>6809.2385386454243</v>
      </c>
      <c r="E242" s="11">
        <f t="shared" si="192"/>
        <v>7.0107471186345851E-7</v>
      </c>
      <c r="F242" s="11">
        <f t="shared" si="193"/>
        <v>1.4055002415285793E-6</v>
      </c>
      <c r="G242" s="11">
        <f t="shared" si="194"/>
        <v>3.1031045685657541E-6</v>
      </c>
      <c r="H242" s="4">
        <f t="shared" si="212"/>
        <v>110962.29646433874</v>
      </c>
      <c r="I242" s="4">
        <f t="shared" si="213"/>
        <v>132773.42569754575</v>
      </c>
      <c r="J242" s="4">
        <f t="shared" si="214"/>
        <v>28532.750546811163</v>
      </c>
      <c r="K242" s="4">
        <f t="shared" si="182"/>
        <v>86250.102047789653</v>
      </c>
      <c r="L242" s="4">
        <f t="shared" si="183"/>
        <v>37165.25344200142</v>
      </c>
      <c r="M242" s="4">
        <f t="shared" si="184"/>
        <v>4190.2997500932379</v>
      </c>
      <c r="N242" s="11">
        <f t="shared" si="195"/>
        <v>-2.0107062779692875E-3</v>
      </c>
      <c r="O242" s="11">
        <f t="shared" si="196"/>
        <v>1.8512384755704492E-3</v>
      </c>
      <c r="P242" s="11">
        <f t="shared" si="197"/>
        <v>1.4371379348578905E-3</v>
      </c>
      <c r="Q242" s="4">
        <f t="shared" si="198"/>
        <v>1480.462027878755</v>
      </c>
      <c r="R242" s="4">
        <f t="shared" si="199"/>
        <v>6412.9555545756057</v>
      </c>
      <c r="S242" s="4">
        <f t="shared" si="200"/>
        <v>1733.9044009808056</v>
      </c>
      <c r="T242" s="4">
        <f t="shared" si="215"/>
        <v>13.342027653100606</v>
      </c>
      <c r="U242" s="4">
        <f t="shared" si="216"/>
        <v>48.299993171706987</v>
      </c>
      <c r="V242" s="4">
        <f t="shared" si="217"/>
        <v>60.768918795127789</v>
      </c>
      <c r="W242" s="11">
        <f t="shared" si="201"/>
        <v>-1.219247815263802E-2</v>
      </c>
      <c r="X242" s="11">
        <f t="shared" si="202"/>
        <v>-1.3228699347321071E-2</v>
      </c>
      <c r="Y242" s="11">
        <f t="shared" si="203"/>
        <v>-1.2203590333800474E-2</v>
      </c>
      <c r="Z242" s="4">
        <f t="shared" si="227"/>
        <v>2036.6051028933425</v>
      </c>
      <c r="AA242" s="4">
        <f t="shared" si="218"/>
        <v>27810.682752294149</v>
      </c>
      <c r="AB242" s="4">
        <f t="shared" si="219"/>
        <v>3218.5365268623118</v>
      </c>
      <c r="AC242" s="12">
        <f t="shared" si="220"/>
        <v>1.4275274405034857</v>
      </c>
      <c r="AD242" s="12">
        <f t="shared" si="221"/>
        <v>4.5128424855866802</v>
      </c>
      <c r="AE242" s="12">
        <f t="shared" si="222"/>
        <v>1.9328678929696885</v>
      </c>
      <c r="AF242" s="11">
        <f t="shared" si="204"/>
        <v>-2.9039671966837322E-3</v>
      </c>
      <c r="AG242" s="11">
        <f t="shared" si="205"/>
        <v>2.0567434751257441E-3</v>
      </c>
      <c r="AH242" s="11">
        <f t="shared" si="206"/>
        <v>8.257041531207765E-4</v>
      </c>
      <c r="AI242" s="1">
        <f t="shared" si="185"/>
        <v>227053.67555398718</v>
      </c>
      <c r="AJ242" s="1">
        <f t="shared" si="186"/>
        <v>260518.53757283671</v>
      </c>
      <c r="AK242" s="1">
        <f t="shared" si="187"/>
        <v>56233.542454821829</v>
      </c>
      <c r="AL242" s="16">
        <f t="shared" si="236"/>
        <v>62.931463088133057</v>
      </c>
      <c r="AM242" s="16">
        <f t="shared" si="236"/>
        <v>27.470024833988035</v>
      </c>
      <c r="AN242" s="16">
        <f t="shared" si="236"/>
        <v>4.2755791554548264</v>
      </c>
      <c r="AO242" s="7">
        <f t="shared" si="237"/>
        <v>2.8186435349154969E-3</v>
      </c>
      <c r="AP242" s="7">
        <f t="shared" si="237"/>
        <v>4.3404992324938821E-3</v>
      </c>
      <c r="AQ242" s="7">
        <f t="shared" si="237"/>
        <v>3.1418273453954304E-3</v>
      </c>
      <c r="AR242" s="1">
        <f t="shared" si="224"/>
        <v>110962.29646433874</v>
      </c>
      <c r="AS242" s="1">
        <f t="shared" si="225"/>
        <v>132773.42569754575</v>
      </c>
      <c r="AT242" s="1">
        <f t="shared" si="226"/>
        <v>28532.750546811163</v>
      </c>
      <c r="AU242" s="1">
        <f t="shared" si="188"/>
        <v>22192.459292867748</v>
      </c>
      <c r="AV242" s="1">
        <f t="shared" si="189"/>
        <v>26554.685139509151</v>
      </c>
      <c r="AW242" s="1">
        <f t="shared" si="190"/>
        <v>5706.5501093622333</v>
      </c>
      <c r="AX242">
        <v>0.05</v>
      </c>
      <c r="AY242">
        <v>0.05</v>
      </c>
      <c r="AZ242">
        <v>0.05</v>
      </c>
      <c r="BA242">
        <f t="shared" si="228"/>
        <v>0.05</v>
      </c>
      <c r="BB242">
        <f t="shared" si="229"/>
        <v>2.5000000000000006E-4</v>
      </c>
      <c r="BC242">
        <f t="shared" si="229"/>
        <v>2.5000000000000006E-4</v>
      </c>
      <c r="BD242">
        <f t="shared" si="229"/>
        <v>2.5000000000000006E-4</v>
      </c>
      <c r="BE242">
        <f t="shared" si="230"/>
        <v>27.740574116084691</v>
      </c>
      <c r="BF242">
        <f t="shared" si="230"/>
        <v>33.193356424386444</v>
      </c>
      <c r="BG242">
        <f t="shared" si="230"/>
        <v>7.1331876367027922</v>
      </c>
      <c r="BH242">
        <f t="shared" si="208"/>
        <v>0</v>
      </c>
      <c r="BI242">
        <f t="shared" si="233"/>
        <v>47.741879219629396</v>
      </c>
      <c r="BJ242">
        <f t="shared" si="233"/>
        <v>88.651318102725369</v>
      </c>
      <c r="BK242" s="7">
        <f t="shared" si="231"/>
        <v>2.3173041122004356E-4</v>
      </c>
      <c r="BL242" s="7"/>
      <c r="BM242" s="7"/>
      <c r="BN242" s="8">
        <f>MAX(BN$3*climate!$I352+BN$4*climate!$I352^2+BN$5*climate!$I352^6,-99)</f>
        <v>-51.482126344163369</v>
      </c>
      <c r="BO242" s="8">
        <f>MAX(BO$3*climate!$I352+BO$4*climate!$I352^2+BO$5*climate!$I352^6,-99)</f>
        <v>-42.764136352730148</v>
      </c>
      <c r="BP242" s="8">
        <f>MAX(BP$3*climate!$I352+BP$4*climate!$I352^2+BP$5*climate!$I352^6,-99)</f>
        <v>-35.851414968423242</v>
      </c>
      <c r="BQ242" s="8"/>
      <c r="BR242" s="8"/>
      <c r="BS242" s="8"/>
      <c r="BT242" s="8"/>
      <c r="BU242" s="8"/>
      <c r="BV242" s="8"/>
      <c r="BW242" s="8">
        <f>MAX(BW$3*climate!$I352+BW$4*climate!$I352^2+BW$5*climate!$I352^6,-99)</f>
        <v>-99</v>
      </c>
      <c r="BX242" s="8">
        <f>MAX(BX$3*climate!$I352+BX$4*climate!$I352^2+BX$5*climate!$I352^6,-99)</f>
        <v>-99</v>
      </c>
      <c r="BY242" s="8">
        <f>MAX(BY$3*climate!$I352+BY$4*climate!$I352^2+BY$5*climate!$I352^6,-99)</f>
        <v>-99</v>
      </c>
    </row>
    <row r="243" spans="1:77">
      <c r="A243">
        <f t="shared" si="191"/>
        <v>2197</v>
      </c>
      <c r="B243" s="4">
        <f t="shared" si="209"/>
        <v>1286.5187139845177</v>
      </c>
      <c r="C243" s="4">
        <f t="shared" si="210"/>
        <v>3572.5197781087281</v>
      </c>
      <c r="D243" s="4">
        <f t="shared" si="211"/>
        <v>6809.258611935682</v>
      </c>
      <c r="E243" s="11">
        <f t="shared" si="192"/>
        <v>6.6602097627028559E-7</v>
      </c>
      <c r="F243" s="11">
        <f t="shared" si="193"/>
        <v>1.3352252294521503E-6</v>
      </c>
      <c r="G243" s="11">
        <f t="shared" si="194"/>
        <v>2.9479493401374663E-6</v>
      </c>
      <c r="H243" s="4">
        <f t="shared" si="212"/>
        <v>110743.46346581195</v>
      </c>
      <c r="I243" s="4">
        <f t="shared" si="213"/>
        <v>133019.30919412721</v>
      </c>
      <c r="J243" s="4">
        <f t="shared" si="214"/>
        <v>28573.855549187007</v>
      </c>
      <c r="K243" s="4">
        <f t="shared" si="182"/>
        <v>86079.947584147347</v>
      </c>
      <c r="L243" s="4">
        <f t="shared" si="183"/>
        <v>37234.030168070029</v>
      </c>
      <c r="M243" s="4">
        <f t="shared" si="184"/>
        <v>4196.3240313858869</v>
      </c>
      <c r="N243" s="11">
        <f t="shared" si="195"/>
        <v>-1.9728030414158937E-3</v>
      </c>
      <c r="O243" s="11">
        <f t="shared" si="196"/>
        <v>1.8505652376603621E-3</v>
      </c>
      <c r="P243" s="11">
        <f t="shared" si="197"/>
        <v>1.4376731145582244E-3</v>
      </c>
      <c r="Q243" s="4">
        <f t="shared" si="198"/>
        <v>1459.5274491151179</v>
      </c>
      <c r="R243" s="4">
        <f t="shared" si="199"/>
        <v>6339.8395585240314</v>
      </c>
      <c r="S243" s="4">
        <f t="shared" si="200"/>
        <v>1715.2119651164671</v>
      </c>
      <c r="T243" s="4">
        <f t="shared" si="215"/>
        <v>13.179355272428285</v>
      </c>
      <c r="U243" s="4">
        <f t="shared" si="216"/>
        <v>47.661047083560817</v>
      </c>
      <c r="V243" s="4">
        <f t="shared" si="217"/>
        <v>60.027319805124058</v>
      </c>
      <c r="W243" s="11">
        <f t="shared" si="201"/>
        <v>-1.219247815263802E-2</v>
      </c>
      <c r="X243" s="11">
        <f t="shared" si="202"/>
        <v>-1.3228699347321071E-2</v>
      </c>
      <c r="Y243" s="11">
        <f t="shared" si="203"/>
        <v>-1.2203590333800474E-2</v>
      </c>
      <c r="Z243" s="4">
        <f t="shared" si="227"/>
        <v>2001.8997784221515</v>
      </c>
      <c r="AA243" s="4">
        <f t="shared" si="218"/>
        <v>27550.172705213074</v>
      </c>
      <c r="AB243" s="4">
        <f t="shared" si="219"/>
        <v>3186.4666468717205</v>
      </c>
      <c r="AC243" s="12">
        <f t="shared" si="220"/>
        <v>1.4233819476438976</v>
      </c>
      <c r="AD243" s="12">
        <f t="shared" si="221"/>
        <v>4.5221242449231811</v>
      </c>
      <c r="AE243" s="12">
        <f t="shared" si="222"/>
        <v>1.9344638700163475</v>
      </c>
      <c r="AF243" s="11">
        <f t="shared" si="204"/>
        <v>-2.9039671966837322E-3</v>
      </c>
      <c r="AG243" s="11">
        <f t="shared" si="205"/>
        <v>2.0567434751257441E-3</v>
      </c>
      <c r="AH243" s="11">
        <f t="shared" si="206"/>
        <v>8.257041531207765E-4</v>
      </c>
      <c r="AI243" s="1">
        <f t="shared" si="185"/>
        <v>226540.7672914562</v>
      </c>
      <c r="AJ243" s="1">
        <f t="shared" si="186"/>
        <v>261021.36895506218</v>
      </c>
      <c r="AK243" s="1">
        <f t="shared" si="187"/>
        <v>56316.738318701886</v>
      </c>
      <c r="AL243" s="16">
        <f t="shared" ref="AL243:AN258" si="238">AL242*(1+AO243)</f>
        <v>63.107070636093432</v>
      </c>
      <c r="AM243" s="16">
        <f t="shared" si="238"/>
        <v>27.588066119479464</v>
      </c>
      <c r="AN243" s="16">
        <f t="shared" si="238"/>
        <v>4.2888779556477568</v>
      </c>
      <c r="AO243" s="7">
        <f t="shared" si="237"/>
        <v>2.7904570995663418E-3</v>
      </c>
      <c r="AP243" s="7">
        <f t="shared" si="237"/>
        <v>4.2970942401689433E-3</v>
      </c>
      <c r="AQ243" s="7">
        <f t="shared" si="237"/>
        <v>3.110409071941476E-3</v>
      </c>
      <c r="AR243" s="1">
        <f t="shared" si="224"/>
        <v>110743.46346581195</v>
      </c>
      <c r="AS243" s="1">
        <f t="shared" si="225"/>
        <v>133019.30919412721</v>
      </c>
      <c r="AT243" s="1">
        <f t="shared" si="226"/>
        <v>28573.855549187007</v>
      </c>
      <c r="AU243" s="1">
        <f t="shared" si="188"/>
        <v>22148.692693162389</v>
      </c>
      <c r="AV243" s="1">
        <f t="shared" si="189"/>
        <v>26603.861838825444</v>
      </c>
      <c r="AW243" s="1">
        <f t="shared" si="190"/>
        <v>5714.771109837402</v>
      </c>
      <c r="AX243">
        <v>0.05</v>
      </c>
      <c r="AY243">
        <v>0.05</v>
      </c>
      <c r="AZ243">
        <v>0.05</v>
      </c>
      <c r="BA243">
        <f t="shared" si="228"/>
        <v>5.0000000000000017E-2</v>
      </c>
      <c r="BB243">
        <f t="shared" si="229"/>
        <v>2.5000000000000006E-4</v>
      </c>
      <c r="BC243">
        <f t="shared" si="229"/>
        <v>2.5000000000000006E-4</v>
      </c>
      <c r="BD243">
        <f t="shared" si="229"/>
        <v>2.5000000000000006E-4</v>
      </c>
      <c r="BE243">
        <f t="shared" si="230"/>
        <v>27.685865866452993</v>
      </c>
      <c r="BF243">
        <f t="shared" si="230"/>
        <v>33.254827298531815</v>
      </c>
      <c r="BG243">
        <f t="shared" si="230"/>
        <v>7.1434638872967531</v>
      </c>
      <c r="BH243">
        <f t="shared" si="208"/>
        <v>0</v>
      </c>
      <c r="BI243">
        <f t="shared" si="233"/>
        <v>48.28256817749719</v>
      </c>
      <c r="BJ243">
        <f t="shared" si="233"/>
        <v>89.672539259869822</v>
      </c>
      <c r="BK243" s="7">
        <f t="shared" si="231"/>
        <v>2.5032461435037234E-4</v>
      </c>
      <c r="BL243" s="7"/>
      <c r="BM243" s="7"/>
      <c r="BN243" s="8">
        <f>MAX(BN$3*climate!$I353+BN$4*climate!$I353^2+BN$5*climate!$I353^6,-99)</f>
        <v>-51.687689649202021</v>
      </c>
      <c r="BO243" s="8">
        <f>MAX(BO$3*climate!$I353+BO$4*climate!$I353^2+BO$5*climate!$I353^6,-99)</f>
        <v>-42.922973420183823</v>
      </c>
      <c r="BP243" s="8">
        <f>MAX(BP$3*climate!$I353+BP$4*climate!$I353^2+BP$5*climate!$I353^6,-99)</f>
        <v>-35.975147416271739</v>
      </c>
      <c r="BQ243" s="8"/>
      <c r="BR243" s="8"/>
      <c r="BS243" s="8"/>
      <c r="BT243" s="8"/>
      <c r="BU243" s="8"/>
      <c r="BV243" s="8"/>
      <c r="BW243" s="8">
        <f>MAX(BW$3*climate!$I353+BW$4*climate!$I353^2+BW$5*climate!$I353^6,-99)</f>
        <v>-99</v>
      </c>
      <c r="BX243" s="8">
        <f>MAX(BX$3*climate!$I353+BX$4*climate!$I353^2+BX$5*climate!$I353^6,-99)</f>
        <v>-99</v>
      </c>
      <c r="BY243" s="8">
        <f>MAX(BY$3*climate!$I353+BY$4*climate!$I353^2+BY$5*climate!$I353^6,-99)</f>
        <v>-99</v>
      </c>
    </row>
    <row r="244" spans="1:77">
      <c r="A244">
        <f t="shared" si="191"/>
        <v>2198</v>
      </c>
      <c r="B244" s="4">
        <f t="shared" si="209"/>
        <v>1286.5195279905452</v>
      </c>
      <c r="C244" s="4">
        <f t="shared" si="210"/>
        <v>3572.524309721342</v>
      </c>
      <c r="D244" s="4">
        <f t="shared" si="211"/>
        <v>6809.277681617642</v>
      </c>
      <c r="E244" s="11">
        <f t="shared" si="192"/>
        <v>6.3271992745677127E-7</v>
      </c>
      <c r="F244" s="11">
        <f t="shared" si="193"/>
        <v>1.2684639679795426E-6</v>
      </c>
      <c r="G244" s="11">
        <f t="shared" si="194"/>
        <v>2.8005518731305927E-6</v>
      </c>
      <c r="H244" s="4">
        <f t="shared" si="212"/>
        <v>110529.32953123184</v>
      </c>
      <c r="I244" s="4">
        <f t="shared" si="213"/>
        <v>133265.61898722741</v>
      </c>
      <c r="J244" s="4">
        <f t="shared" si="214"/>
        <v>28615.038578214073</v>
      </c>
      <c r="K244" s="4">
        <f t="shared" si="182"/>
        <v>85913.448747933915</v>
      </c>
      <c r="L244" s="4">
        <f t="shared" si="183"/>
        <v>37302.928527202152</v>
      </c>
      <c r="M244" s="4">
        <f t="shared" si="184"/>
        <v>4202.3603554108786</v>
      </c>
      <c r="N244" s="11">
        <f t="shared" si="195"/>
        <v>-1.9342348698652145E-3</v>
      </c>
      <c r="O244" s="11">
        <f t="shared" si="196"/>
        <v>1.8504136893353618E-3</v>
      </c>
      <c r="P244" s="11">
        <f t="shared" si="197"/>
        <v>1.4384790068269204E-3</v>
      </c>
      <c r="Q244" s="4">
        <f t="shared" si="198"/>
        <v>1438.9444543469681</v>
      </c>
      <c r="R244" s="4">
        <f t="shared" si="199"/>
        <v>6267.5558129766068</v>
      </c>
      <c r="S244" s="4">
        <f t="shared" si="200"/>
        <v>1696.7221592331973</v>
      </c>
      <c r="T244" s="4">
        <f t="shared" si="215"/>
        <v>13.018666271203349</v>
      </c>
      <c r="U244" s="4">
        <f t="shared" si="216"/>
        <v>47.030553421113879</v>
      </c>
      <c r="V244" s="4">
        <f t="shared" si="217"/>
        <v>59.294770985386293</v>
      </c>
      <c r="W244" s="11">
        <f t="shared" si="201"/>
        <v>-1.219247815263802E-2</v>
      </c>
      <c r="X244" s="11">
        <f t="shared" si="202"/>
        <v>-1.3228699347321071E-2</v>
      </c>
      <c r="Y244" s="11">
        <f t="shared" si="203"/>
        <v>-1.2203590333800474E-2</v>
      </c>
      <c r="Z244" s="4">
        <f t="shared" si="227"/>
        <v>1967.8605262376036</v>
      </c>
      <c r="AA244" s="4">
        <f t="shared" si="218"/>
        <v>27292.082666814462</v>
      </c>
      <c r="AB244" s="4">
        <f t="shared" si="219"/>
        <v>3154.7175114197807</v>
      </c>
      <c r="AC244" s="12">
        <f t="shared" si="220"/>
        <v>1.4192484931595879</v>
      </c>
      <c r="AD244" s="12">
        <f t="shared" si="221"/>
        <v>4.5314250944576351</v>
      </c>
      <c r="AE244" s="12">
        <f t="shared" si="222"/>
        <v>1.936061164867882</v>
      </c>
      <c r="AF244" s="11">
        <f t="shared" si="204"/>
        <v>-2.9039671966837322E-3</v>
      </c>
      <c r="AG244" s="11">
        <f t="shared" si="205"/>
        <v>2.0567434751257441E-3</v>
      </c>
      <c r="AH244" s="11">
        <f t="shared" si="206"/>
        <v>8.257041531207765E-4</v>
      </c>
      <c r="AI244" s="1">
        <f t="shared" si="185"/>
        <v>226035.38325547296</v>
      </c>
      <c r="AJ244" s="1">
        <f t="shared" si="186"/>
        <v>261523.09389838143</v>
      </c>
      <c r="AK244" s="1">
        <f t="shared" si="187"/>
        <v>56399.835596669102</v>
      </c>
      <c r="AL244" s="16">
        <f t="shared" si="238"/>
        <v>63.281407233649858</v>
      </c>
      <c r="AM244" s="16">
        <f t="shared" si="238"/>
        <v>27.705429154298688</v>
      </c>
      <c r="AN244" s="16">
        <f t="shared" si="238"/>
        <v>4.3020847189004368</v>
      </c>
      <c r="AO244" s="7">
        <f t="shared" si="237"/>
        <v>2.7625525285706783E-3</v>
      </c>
      <c r="AP244" s="7">
        <f t="shared" si="237"/>
        <v>4.2541232977672538E-3</v>
      </c>
      <c r="AQ244" s="7">
        <f t="shared" si="237"/>
        <v>3.0793049812220612E-3</v>
      </c>
      <c r="AR244" s="1">
        <f t="shared" si="224"/>
        <v>110529.32953123184</v>
      </c>
      <c r="AS244" s="1">
        <f t="shared" si="225"/>
        <v>133265.61898722741</v>
      </c>
      <c r="AT244" s="1">
        <f t="shared" si="226"/>
        <v>28615.038578214073</v>
      </c>
      <c r="AU244" s="1">
        <f t="shared" si="188"/>
        <v>22105.86590624637</v>
      </c>
      <c r="AV244" s="1">
        <f t="shared" si="189"/>
        <v>26653.123797445485</v>
      </c>
      <c r="AW244" s="1">
        <f t="shared" si="190"/>
        <v>5723.0077156428151</v>
      </c>
      <c r="AX244">
        <v>0.05</v>
      </c>
      <c r="AY244">
        <v>0.05</v>
      </c>
      <c r="AZ244">
        <v>0.05</v>
      </c>
      <c r="BA244">
        <f t="shared" si="228"/>
        <v>0.05</v>
      </c>
      <c r="BB244">
        <f t="shared" si="229"/>
        <v>2.5000000000000006E-4</v>
      </c>
      <c r="BC244">
        <f t="shared" si="229"/>
        <v>2.5000000000000006E-4</v>
      </c>
      <c r="BD244">
        <f t="shared" si="229"/>
        <v>2.5000000000000006E-4</v>
      </c>
      <c r="BE244">
        <f t="shared" si="230"/>
        <v>27.632332382807967</v>
      </c>
      <c r="BF244">
        <f t="shared" si="230"/>
        <v>33.31640474680686</v>
      </c>
      <c r="BG244">
        <f t="shared" si="230"/>
        <v>7.1537596445535199</v>
      </c>
      <c r="BH244">
        <f t="shared" si="208"/>
        <v>0</v>
      </c>
      <c r="BI244">
        <f t="shared" si="233"/>
        <v>48.829406174000219</v>
      </c>
      <c r="BJ244">
        <f t="shared" si="233"/>
        <v>90.705549624111612</v>
      </c>
      <c r="BK244" s="7">
        <f t="shared" si="231"/>
        <v>2.6936842109548387E-4</v>
      </c>
      <c r="BL244" s="7"/>
      <c r="BM244" s="7"/>
      <c r="BN244" s="8">
        <f>MAX(BN$3*climate!$I354+BN$4*climate!$I354^2+BN$5*climate!$I354^6,-99)</f>
        <v>-51.889449528675193</v>
      </c>
      <c r="BO244" s="8">
        <f>MAX(BO$3*climate!$I354+BO$4*climate!$I354^2+BO$5*climate!$I354^6,-99)</f>
        <v>-43.078859032976936</v>
      </c>
      <c r="BP244" s="8">
        <f>MAX(BP$3*climate!$I354+BP$4*climate!$I354^2+BP$5*climate!$I354^6,-99)</f>
        <v>-36.096570010828614</v>
      </c>
      <c r="BQ244" s="8"/>
      <c r="BR244" s="8"/>
      <c r="BS244" s="8"/>
      <c r="BT244" s="8"/>
      <c r="BU244" s="8"/>
      <c r="BV244" s="8"/>
      <c r="BW244" s="8">
        <f>MAX(BW$3*climate!$I354+BW$4*climate!$I354^2+BW$5*climate!$I354^6,-99)</f>
        <v>-99</v>
      </c>
      <c r="BX244" s="8">
        <f>MAX(BX$3*climate!$I354+BX$4*climate!$I354^2+BX$5*climate!$I354^6,-99)</f>
        <v>-99</v>
      </c>
      <c r="BY244" s="8">
        <f>MAX(BY$3*climate!$I354+BY$4*climate!$I354^2+BY$5*climate!$I354^6,-99)</f>
        <v>-99</v>
      </c>
    </row>
    <row r="245" spans="1:77">
      <c r="A245">
        <f t="shared" si="191"/>
        <v>2199</v>
      </c>
      <c r="B245" s="4">
        <f t="shared" si="209"/>
        <v>1286.5203012967604</v>
      </c>
      <c r="C245" s="4">
        <f t="shared" si="210"/>
        <v>3572.5286147587858</v>
      </c>
      <c r="D245" s="4">
        <f t="shared" si="211"/>
        <v>6809.2957978662398</v>
      </c>
      <c r="E245" s="11">
        <f t="shared" si="192"/>
        <v>6.0108393108393271E-7</v>
      </c>
      <c r="F245" s="11">
        <f t="shared" si="193"/>
        <v>1.2050407695805654E-6</v>
      </c>
      <c r="G245" s="11">
        <f t="shared" si="194"/>
        <v>2.660524279474063E-6</v>
      </c>
      <c r="H245" s="4">
        <f t="shared" si="212"/>
        <v>110319.93860965379</v>
      </c>
      <c r="I245" s="4">
        <f t="shared" si="213"/>
        <v>133512.42237248996</v>
      </c>
      <c r="J245" s="4">
        <f t="shared" si="214"/>
        <v>28656.307297703785</v>
      </c>
      <c r="K245" s="4">
        <f t="shared" si="182"/>
        <v>85750.639533986177</v>
      </c>
      <c r="L245" s="4">
        <f t="shared" si="183"/>
        <v>37371.967244971842</v>
      </c>
      <c r="M245" s="4">
        <f t="shared" si="184"/>
        <v>4208.4098192185338</v>
      </c>
      <c r="N245" s="11">
        <f t="shared" si="195"/>
        <v>-1.8950375793365115E-3</v>
      </c>
      <c r="O245" s="11">
        <f t="shared" si="196"/>
        <v>1.850758653421769E-3</v>
      </c>
      <c r="P245" s="11">
        <f t="shared" si="197"/>
        <v>1.4395395197048799E-3</v>
      </c>
      <c r="Q245" s="4">
        <f t="shared" si="198"/>
        <v>1418.7074015761989</v>
      </c>
      <c r="R245" s="4">
        <f t="shared" si="199"/>
        <v>6196.0979518000631</v>
      </c>
      <c r="S245" s="4">
        <f t="shared" si="200"/>
        <v>1678.4332139419143</v>
      </c>
      <c r="T245" s="4">
        <f t="shared" si="215"/>
        <v>12.859936467115217</v>
      </c>
      <c r="U245" s="4">
        <f t="shared" si="216"/>
        <v>46.40840036976784</v>
      </c>
      <c r="V245" s="4">
        <f t="shared" si="217"/>
        <v>58.571161891344119</v>
      </c>
      <c r="W245" s="11">
        <f t="shared" si="201"/>
        <v>-1.219247815263802E-2</v>
      </c>
      <c r="X245" s="11">
        <f t="shared" si="202"/>
        <v>-1.3228699347321071E-2</v>
      </c>
      <c r="Y245" s="11">
        <f t="shared" si="203"/>
        <v>-1.2203590333800474E-2</v>
      </c>
      <c r="Z245" s="4">
        <f t="shared" si="227"/>
        <v>1934.4747489433059</v>
      </c>
      <c r="AA245" s="4">
        <f t="shared" si="218"/>
        <v>27036.404521351036</v>
      </c>
      <c r="AB245" s="4">
        <f t="shared" si="219"/>
        <v>3123.2867692552377</v>
      </c>
      <c r="AC245" s="12">
        <f t="shared" si="220"/>
        <v>1.4151270420915096</v>
      </c>
      <c r="AD245" s="12">
        <f t="shared" si="221"/>
        <v>4.5407450734536816</v>
      </c>
      <c r="AE245" s="12">
        <f t="shared" si="222"/>
        <v>1.9376597786124092</v>
      </c>
      <c r="AF245" s="11">
        <f t="shared" si="204"/>
        <v>-2.9039671966837322E-3</v>
      </c>
      <c r="AG245" s="11">
        <f t="shared" si="205"/>
        <v>2.0567434751257441E-3</v>
      </c>
      <c r="AH245" s="11">
        <f t="shared" si="206"/>
        <v>8.257041531207765E-4</v>
      </c>
      <c r="AI245" s="1">
        <f t="shared" si="185"/>
        <v>225537.71083617205</v>
      </c>
      <c r="AJ245" s="1">
        <f t="shared" si="186"/>
        <v>262023.90830598876</v>
      </c>
      <c r="AK245" s="1">
        <f t="shared" si="187"/>
        <v>56482.85975264501</v>
      </c>
      <c r="AL245" s="16">
        <f t="shared" si="238"/>
        <v>63.454477263099044</v>
      </c>
      <c r="AM245" s="16">
        <f t="shared" si="238"/>
        <v>27.822112842822232</v>
      </c>
      <c r="AN245" s="16">
        <f t="shared" si="238"/>
        <v>4.3151996754959407</v>
      </c>
      <c r="AO245" s="7">
        <f t="shared" si="237"/>
        <v>2.7349270032849715E-3</v>
      </c>
      <c r="AP245" s="7">
        <f t="shared" si="237"/>
        <v>4.211582064789581E-3</v>
      </c>
      <c r="AQ245" s="7">
        <f t="shared" si="237"/>
        <v>3.0485119314098406E-3</v>
      </c>
      <c r="AR245" s="1">
        <f t="shared" si="224"/>
        <v>110319.93860965379</v>
      </c>
      <c r="AS245" s="1">
        <f t="shared" si="225"/>
        <v>133512.42237248996</v>
      </c>
      <c r="AT245" s="1">
        <f t="shared" si="226"/>
        <v>28656.307297703785</v>
      </c>
      <c r="AU245" s="1">
        <f t="shared" si="188"/>
        <v>22063.98772193076</v>
      </c>
      <c r="AV245" s="1">
        <f t="shared" si="189"/>
        <v>26702.484474497993</v>
      </c>
      <c r="AW245" s="1">
        <f t="shared" si="190"/>
        <v>5731.2614595407576</v>
      </c>
      <c r="AX245">
        <v>0.05</v>
      </c>
      <c r="AY245">
        <v>0.05</v>
      </c>
      <c r="AZ245">
        <v>0.05</v>
      </c>
      <c r="BA245">
        <f t="shared" si="228"/>
        <v>0.05</v>
      </c>
      <c r="BB245">
        <f t="shared" si="229"/>
        <v>2.5000000000000006E-4</v>
      </c>
      <c r="BC245">
        <f t="shared" si="229"/>
        <v>2.5000000000000006E-4</v>
      </c>
      <c r="BD245">
        <f t="shared" si="229"/>
        <v>2.5000000000000006E-4</v>
      </c>
      <c r="BE245">
        <f t="shared" si="230"/>
        <v>27.579984652413454</v>
      </c>
      <c r="BF245">
        <f t="shared" si="230"/>
        <v>33.378105593122498</v>
      </c>
      <c r="BG245">
        <f t="shared" si="230"/>
        <v>7.1640768244259476</v>
      </c>
      <c r="BH245">
        <f t="shared" si="208"/>
        <v>0</v>
      </c>
      <c r="BI245">
        <f t="shared" si="233"/>
        <v>49.382462178746181</v>
      </c>
      <c r="BJ245">
        <f t="shared" si="233"/>
        <v>91.750484072703387</v>
      </c>
      <c r="BK245" s="7">
        <f t="shared" si="231"/>
        <v>2.8883369516941038E-4</v>
      </c>
      <c r="BL245" s="7"/>
      <c r="BM245" s="7"/>
      <c r="BN245" s="8">
        <f>MAX(BN$3*climate!$I355+BN$4*climate!$I355^2+BN$5*climate!$I355^6,-99)</f>
        <v>-52.087440665163392</v>
      </c>
      <c r="BO245" s="8">
        <f>MAX(BO$3*climate!$I355+BO$4*climate!$I355^2+BO$5*climate!$I355^6,-99)</f>
        <v>-43.231820755323668</v>
      </c>
      <c r="BP245" s="8">
        <f>MAX(BP$3*climate!$I355+BP$4*climate!$I355^2+BP$5*climate!$I355^6,-99)</f>
        <v>-36.215704875305867</v>
      </c>
      <c r="BQ245" s="8"/>
      <c r="BR245" s="8"/>
      <c r="BS245" s="8"/>
      <c r="BT245" s="8"/>
      <c r="BU245" s="8"/>
      <c r="BV245" s="8"/>
      <c r="BW245" s="8">
        <f>MAX(BW$3*climate!$I355+BW$4*climate!$I355^2+BW$5*climate!$I355^6,-99)</f>
        <v>-99</v>
      </c>
      <c r="BX245" s="8">
        <f>MAX(BX$3*climate!$I355+BX$4*climate!$I355^2+BX$5*climate!$I355^6,-99)</f>
        <v>-99</v>
      </c>
      <c r="BY245" s="8">
        <f>MAX(BY$3*climate!$I355+BY$4*climate!$I355^2+BY$5*climate!$I355^6,-99)</f>
        <v>-99</v>
      </c>
    </row>
    <row r="246" spans="1:77">
      <c r="A246">
        <f t="shared" si="191"/>
        <v>2200</v>
      </c>
      <c r="B246" s="4">
        <f t="shared" si="209"/>
        <v>1286.5210359381067</v>
      </c>
      <c r="C246" s="4">
        <f t="shared" si="210"/>
        <v>3572.5327045492859</v>
      </c>
      <c r="D246" s="4">
        <f t="shared" si="211"/>
        <v>6809.3130083481965</v>
      </c>
      <c r="E246" s="11">
        <f t="shared" si="192"/>
        <v>5.7102973452973609E-7</v>
      </c>
      <c r="F246" s="11">
        <f t="shared" si="193"/>
        <v>1.1447887311015369E-6</v>
      </c>
      <c r="G246" s="11">
        <f t="shared" si="194"/>
        <v>2.5274980655003597E-6</v>
      </c>
      <c r="H246" s="4">
        <f t="shared" si="212"/>
        <v>110115.33081204865</v>
      </c>
      <c r="I246" s="4">
        <f t="shared" si="213"/>
        <v>133759.78383442276</v>
      </c>
      <c r="J246" s="4">
        <f t="shared" si="214"/>
        <v>28697.668956941372</v>
      </c>
      <c r="K246" s="4">
        <f t="shared" si="182"/>
        <v>85591.550962674039</v>
      </c>
      <c r="L246" s="4">
        <f t="shared" si="183"/>
        <v>37441.164265366191</v>
      </c>
      <c r="M246" s="4">
        <f t="shared" si="184"/>
        <v>4214.4734603561501</v>
      </c>
      <c r="N246" s="11">
        <f t="shared" si="195"/>
        <v>-1.8552464701920846E-3</v>
      </c>
      <c r="O246" s="11">
        <f t="shared" si="196"/>
        <v>1.8515755389798549E-3</v>
      </c>
      <c r="P246" s="11">
        <f t="shared" si="197"/>
        <v>1.4408390337665722E-3</v>
      </c>
      <c r="Q246" s="4">
        <f t="shared" si="198"/>
        <v>1398.8106806757962</v>
      </c>
      <c r="R246" s="4">
        <f t="shared" si="199"/>
        <v>6125.4594237952697</v>
      </c>
      <c r="S246" s="4">
        <f t="shared" si="200"/>
        <v>1660.3433386123188</v>
      </c>
      <c r="T246" s="4">
        <f t="shared" si="215"/>
        <v>12.703141972695601</v>
      </c>
      <c r="U246" s="4">
        <f t="shared" si="216"/>
        <v>45.794477594086075</v>
      </c>
      <c r="V246" s="4">
        <f t="shared" si="217"/>
        <v>57.856383426247447</v>
      </c>
      <c r="W246" s="11">
        <f t="shared" si="201"/>
        <v>-1.219247815263802E-2</v>
      </c>
      <c r="X246" s="11">
        <f t="shared" si="202"/>
        <v>-1.3228699347321071E-2</v>
      </c>
      <c r="Y246" s="11">
        <f t="shared" si="203"/>
        <v>-1.2203590333800474E-2</v>
      </c>
      <c r="Z246" s="4">
        <f t="shared" si="227"/>
        <v>1901.7300027565029</v>
      </c>
      <c r="AA246" s="4">
        <f t="shared" si="218"/>
        <v>26783.129147648313</v>
      </c>
      <c r="AB246" s="4">
        <f t="shared" si="219"/>
        <v>3092.1720160666705</v>
      </c>
      <c r="AC246" s="12">
        <f t="shared" si="220"/>
        <v>1.4110175595821357</v>
      </c>
      <c r="AD246" s="12">
        <f t="shared" si="221"/>
        <v>4.5500842212557169</v>
      </c>
      <c r="AE246" s="12">
        <f t="shared" si="222"/>
        <v>1.9392597123389446</v>
      </c>
      <c r="AF246" s="11">
        <f t="shared" si="204"/>
        <v>-2.9039671966837322E-3</v>
      </c>
      <c r="AG246" s="11">
        <f t="shared" si="205"/>
        <v>2.0567434751257441E-3</v>
      </c>
      <c r="AH246" s="11">
        <f t="shared" si="206"/>
        <v>8.257041531207765E-4</v>
      </c>
      <c r="AI246" s="1">
        <f t="shared" si="185"/>
        <v>225047.92747448559</v>
      </c>
      <c r="AJ246" s="1">
        <f t="shared" si="186"/>
        <v>262524.0019498879</v>
      </c>
      <c r="AK246" s="1">
        <f t="shared" si="187"/>
        <v>56565.835236921266</v>
      </c>
      <c r="AL246" s="16">
        <f t="shared" si="238"/>
        <v>63.626285192811764</v>
      </c>
      <c r="AM246" s="16">
        <f t="shared" si="238"/>
        <v>27.93811620316108</v>
      </c>
      <c r="AN246" s="16">
        <f t="shared" si="238"/>
        <v>4.328223063816135</v>
      </c>
      <c r="AO246" s="7">
        <f t="shared" si="237"/>
        <v>2.7075777332521219E-3</v>
      </c>
      <c r="AP246" s="7">
        <f t="shared" si="237"/>
        <v>4.1694662441416853E-3</v>
      </c>
      <c r="AQ246" s="7">
        <f t="shared" si="237"/>
        <v>3.0180268120957423E-3</v>
      </c>
      <c r="AR246" s="1">
        <f t="shared" si="224"/>
        <v>110115.33081204865</v>
      </c>
      <c r="AS246" s="1">
        <f t="shared" si="225"/>
        <v>133759.78383442276</v>
      </c>
      <c r="AT246" s="1">
        <f t="shared" si="226"/>
        <v>28697.668956941372</v>
      </c>
      <c r="AU246" s="1">
        <f t="shared" si="188"/>
        <v>22023.06616240973</v>
      </c>
      <c r="AV246" s="1">
        <f t="shared" si="189"/>
        <v>26751.956766884556</v>
      </c>
      <c r="AW246" s="1">
        <f t="shared" si="190"/>
        <v>5739.5337913882749</v>
      </c>
      <c r="AX246">
        <v>0.05</v>
      </c>
      <c r="AY246">
        <v>0.05</v>
      </c>
      <c r="AZ246">
        <v>0.05</v>
      </c>
      <c r="BA246">
        <f t="shared" si="228"/>
        <v>0.05</v>
      </c>
      <c r="BB246">
        <f t="shared" si="229"/>
        <v>2.5000000000000006E-4</v>
      </c>
      <c r="BC246">
        <f t="shared" si="229"/>
        <v>2.5000000000000006E-4</v>
      </c>
      <c r="BD246">
        <f t="shared" si="229"/>
        <v>2.5000000000000006E-4</v>
      </c>
      <c r="BE246">
        <f t="shared" si="230"/>
        <v>27.528832703012167</v>
      </c>
      <c r="BF246">
        <f t="shared" si="230"/>
        <v>33.439945958605698</v>
      </c>
      <c r="BG246">
        <f t="shared" si="230"/>
        <v>7.1744172392353445</v>
      </c>
      <c r="BH246">
        <f t="shared" si="208"/>
        <v>0</v>
      </c>
      <c r="BI246">
        <f t="shared" si="233"/>
        <v>49.941805939492902</v>
      </c>
      <c r="BJ246">
        <f t="shared" si="233"/>
        <v>92.807479040074938</v>
      </c>
      <c r="BK246" s="7">
        <f t="shared" si="231"/>
        <v>3.0869292325541586E-4</v>
      </c>
      <c r="BL246" s="7"/>
      <c r="BM246" s="7"/>
      <c r="BN246" s="8">
        <f>MAX(BN$3*climate!$I356+BN$4*climate!$I356^2+BN$5*climate!$I356^6,-99)</f>
        <v>-52.281698150743573</v>
      </c>
      <c r="BO246" s="8">
        <f>MAX(BO$3*climate!$I356+BO$4*climate!$I356^2+BO$5*climate!$I356^6,-99)</f>
        <v>-43.381886438341027</v>
      </c>
      <c r="BP246" s="8">
        <f>MAX(BP$3*climate!$I356+BP$4*climate!$I356^2+BP$5*climate!$I356^6,-99)</f>
        <v>-36.33257433130602</v>
      </c>
      <c r="BQ246" s="8"/>
      <c r="BR246" s="8"/>
      <c r="BS246" s="8"/>
      <c r="BT246" s="8"/>
      <c r="BU246" s="8"/>
      <c r="BV246" s="8"/>
      <c r="BW246" s="8">
        <f>MAX(BW$3*climate!$I356+BW$4*climate!$I356^2+BW$5*climate!$I356^6,-99)</f>
        <v>-99</v>
      </c>
      <c r="BX246" s="8">
        <f>MAX(BX$3*climate!$I356+BX$4*climate!$I356^2+BX$5*climate!$I356^6,-99)</f>
        <v>-99</v>
      </c>
      <c r="BY246" s="8">
        <f>MAX(BY$3*climate!$I356+BY$4*climate!$I356^2+BY$5*climate!$I356^6,-99)</f>
        <v>-99</v>
      </c>
    </row>
    <row r="247" spans="1:77">
      <c r="A247">
        <f t="shared" si="191"/>
        <v>2201</v>
      </c>
      <c r="B247" s="4">
        <f t="shared" si="209"/>
        <v>1286.5217338477842</v>
      </c>
      <c r="C247" s="4">
        <f t="shared" si="210"/>
        <v>3572.5365898547088</v>
      </c>
      <c r="D247" s="4">
        <f t="shared" si="211"/>
        <v>6809.3293583473805</v>
      </c>
      <c r="E247" s="11">
        <f t="shared" si="192"/>
        <v>5.4247824780324925E-7</v>
      </c>
      <c r="F247" s="11">
        <f t="shared" si="193"/>
        <v>1.08754929454646E-6</v>
      </c>
      <c r="G247" s="11">
        <f t="shared" si="194"/>
        <v>2.4011231622253418E-6</v>
      </c>
      <c r="H247" s="4">
        <f t="shared" si="212"/>
        <v>109915.54253105755</v>
      </c>
      <c r="I247" s="4">
        <f t="shared" si="213"/>
        <v>134007.76509795559</v>
      </c>
      <c r="J247" s="4">
        <f t="shared" si="214"/>
        <v>28739.130401579132</v>
      </c>
      <c r="K247" s="4">
        <f t="shared" si="182"/>
        <v>85436.211172521318</v>
      </c>
      <c r="L247" s="4">
        <f t="shared" si="183"/>
        <v>37510.5367649728</v>
      </c>
      <c r="M247" s="4">
        <f t="shared" si="184"/>
        <v>4220.5522584024484</v>
      </c>
      <c r="N247" s="11">
        <f t="shared" si="195"/>
        <v>-1.8148963116751959E-3</v>
      </c>
      <c r="O247" s="11">
        <f t="shared" si="196"/>
        <v>1.8528403421145256E-3</v>
      </c>
      <c r="P247" s="11">
        <f t="shared" si="197"/>
        <v>1.4423623979316069E-3</v>
      </c>
      <c r="Q247" s="4">
        <f t="shared" si="198"/>
        <v>1379.2487168786347</v>
      </c>
      <c r="R247" s="4">
        <f t="shared" si="199"/>
        <v>6055.6335077396388</v>
      </c>
      <c r="S247" s="4">
        <f t="shared" si="200"/>
        <v>1642.4507238475737</v>
      </c>
      <c r="T247" s="4">
        <f t="shared" si="215"/>
        <v>12.54825919172365</v>
      </c>
      <c r="U247" s="4">
        <f t="shared" si="216"/>
        <v>45.188676218226277</v>
      </c>
      <c r="V247" s="4">
        <f t="shared" si="217"/>
        <v>57.150327824718239</v>
      </c>
      <c r="W247" s="11">
        <f t="shared" si="201"/>
        <v>-1.219247815263802E-2</v>
      </c>
      <c r="X247" s="11">
        <f t="shared" si="202"/>
        <v>-1.3228699347321071E-2</v>
      </c>
      <c r="Y247" s="11">
        <f t="shared" si="203"/>
        <v>-1.2203590333800474E-2</v>
      </c>
      <c r="Z247" s="4">
        <f t="shared" si="227"/>
        <v>1869.6140011652528</v>
      </c>
      <c r="AA247" s="4">
        <f t="shared" si="218"/>
        <v>26532.246477193214</v>
      </c>
      <c r="AB247" s="4">
        <f t="shared" si="219"/>
        <v>3061.3707990612866</v>
      </c>
      <c r="AC247" s="12">
        <f t="shared" si="220"/>
        <v>1.4069200108751645</v>
      </c>
      <c r="AD247" s="12">
        <f t="shared" si="221"/>
        <v>4.5594425772890572</v>
      </c>
      <c r="AE247" s="12">
        <f t="shared" si="222"/>
        <v>1.9408609671374026</v>
      </c>
      <c r="AF247" s="11">
        <f t="shared" si="204"/>
        <v>-2.9039671966837322E-3</v>
      </c>
      <c r="AG247" s="11">
        <f t="shared" si="205"/>
        <v>2.0567434751257441E-3</v>
      </c>
      <c r="AH247" s="11">
        <f t="shared" si="206"/>
        <v>8.257041531207765E-4</v>
      </c>
      <c r="AI247" s="1">
        <f t="shared" si="185"/>
        <v>224566.20088944677</v>
      </c>
      <c r="AJ247" s="1">
        <f t="shared" si="186"/>
        <v>263023.55852178368</v>
      </c>
      <c r="AK247" s="1">
        <f t="shared" si="187"/>
        <v>56648.785504617415</v>
      </c>
      <c r="AL247" s="16">
        <f t="shared" si="238"/>
        <v>63.79683557471899</v>
      </c>
      <c r="AM247" s="16">
        <f t="shared" si="238"/>
        <v>28.053438365270729</v>
      </c>
      <c r="AN247" s="16">
        <f t="shared" si="238"/>
        <v>4.34115513013891</v>
      </c>
      <c r="AO247" s="7">
        <f t="shared" si="237"/>
        <v>2.6805019559196005E-3</v>
      </c>
      <c r="AP247" s="7">
        <f t="shared" si="237"/>
        <v>4.1277715817002684E-3</v>
      </c>
      <c r="AQ247" s="7">
        <f t="shared" si="237"/>
        <v>2.9878465439747847E-3</v>
      </c>
      <c r="AR247" s="1">
        <f t="shared" si="224"/>
        <v>109915.54253105755</v>
      </c>
      <c r="AS247" s="1">
        <f t="shared" si="225"/>
        <v>134007.76509795559</v>
      </c>
      <c r="AT247" s="1">
        <f t="shared" si="226"/>
        <v>28739.130401579132</v>
      </c>
      <c r="AU247" s="1">
        <f t="shared" si="188"/>
        <v>21983.108506211513</v>
      </c>
      <c r="AV247" s="1">
        <f t="shared" si="189"/>
        <v>26801.55301959112</v>
      </c>
      <c r="AW247" s="1">
        <f t="shared" si="190"/>
        <v>5747.8260803158264</v>
      </c>
      <c r="AX247">
        <v>0.05</v>
      </c>
      <c r="AY247">
        <v>0.05</v>
      </c>
      <c r="AZ247">
        <v>0.05</v>
      </c>
      <c r="BA247">
        <f t="shared" si="228"/>
        <v>0.05</v>
      </c>
      <c r="BB247">
        <f t="shared" si="229"/>
        <v>2.5000000000000006E-4</v>
      </c>
      <c r="BC247">
        <f t="shared" si="229"/>
        <v>2.5000000000000006E-4</v>
      </c>
      <c r="BD247">
        <f t="shared" si="229"/>
        <v>2.5000000000000006E-4</v>
      </c>
      <c r="BE247">
        <f t="shared" si="230"/>
        <v>27.478885632764396</v>
      </c>
      <c r="BF247">
        <f t="shared" si="230"/>
        <v>33.501941274488907</v>
      </c>
      <c r="BG247">
        <f t="shared" si="230"/>
        <v>7.1847826003947848</v>
      </c>
      <c r="BH247">
        <f t="shared" si="208"/>
        <v>0</v>
      </c>
      <c r="BI247">
        <f t="shared" si="233"/>
        <v>50.507507991510266</v>
      </c>
      <c r="BJ247">
        <f t="shared" si="233"/>
        <v>93.876672536340479</v>
      </c>
      <c r="BK247" s="7">
        <f t="shared" si="231"/>
        <v>3.2891921927880041E-4</v>
      </c>
      <c r="BL247" s="7"/>
      <c r="BM247" s="7"/>
      <c r="BN247" s="8">
        <f>MAX(BN$3*climate!$I357+BN$4*climate!$I357^2+BN$5*climate!$I357^6,-99)</f>
        <v>-52.472257450191314</v>
      </c>
      <c r="BO247" s="8">
        <f>MAX(BO$3*climate!$I357+BO$4*climate!$I357^2+BO$5*climate!$I357^6,-99)</f>
        <v>-43.529084192469966</v>
      </c>
      <c r="BP247" s="8">
        <f>MAX(BP$3*climate!$I357+BP$4*climate!$I357^2+BP$5*climate!$I357^6,-99)</f>
        <v>-36.447200878065232</v>
      </c>
      <c r="BQ247" s="8"/>
      <c r="BR247" s="8"/>
      <c r="BS247" s="8"/>
      <c r="BT247" s="8"/>
      <c r="BU247" s="8"/>
      <c r="BV247" s="8"/>
      <c r="BW247" s="8">
        <f>MAX(BW$3*climate!$I357+BW$4*climate!$I357^2+BW$5*climate!$I357^6,-99)</f>
        <v>-99</v>
      </c>
      <c r="BX247" s="8">
        <f>MAX(BX$3*climate!$I357+BX$4*climate!$I357^2+BX$5*climate!$I357^6,-99)</f>
        <v>-99</v>
      </c>
      <c r="BY247" s="8">
        <f>MAX(BY$3*climate!$I357+BY$4*climate!$I357^2+BY$5*climate!$I357^6,-99)</f>
        <v>-99</v>
      </c>
    </row>
    <row r="248" spans="1:77">
      <c r="A248">
        <f t="shared" si="191"/>
        <v>2202</v>
      </c>
      <c r="B248" s="4">
        <f t="shared" si="209"/>
        <v>1286.5223968623372</v>
      </c>
      <c r="C248" s="4">
        <f t="shared" si="210"/>
        <v>3572.5402808988747</v>
      </c>
      <c r="D248" s="4">
        <f t="shared" si="211"/>
        <v>6809.3448908839</v>
      </c>
      <c r="E248" s="11">
        <f t="shared" si="192"/>
        <v>5.1535433541308677E-7</v>
      </c>
      <c r="F248" s="11">
        <f t="shared" si="193"/>
        <v>1.0331718298191369E-6</v>
      </c>
      <c r="G248" s="11">
        <f t="shared" si="194"/>
        <v>2.2810670041140748E-6</v>
      </c>
      <c r="H248" s="4">
        <f t="shared" si="212"/>
        <v>109720.60655935995</v>
      </c>
      <c r="I248" s="4">
        <f t="shared" si="213"/>
        <v>134256.42518095984</v>
      </c>
      <c r="J248" s="4">
        <f t="shared" si="214"/>
        <v>28780.698084489373</v>
      </c>
      <c r="K248" s="4">
        <f t="shared" si="182"/>
        <v>85284.645511772193</v>
      </c>
      <c r="L248" s="4">
        <f t="shared" si="183"/>
        <v>37580.101167447167</v>
      </c>
      <c r="M248" s="4">
        <f t="shared" si="184"/>
        <v>4226.6471364991239</v>
      </c>
      <c r="N248" s="11">
        <f t="shared" si="195"/>
        <v>-1.774021327362818E-3</v>
      </c>
      <c r="O248" s="11">
        <f t="shared" si="196"/>
        <v>1.8545296461693894E-3</v>
      </c>
      <c r="P248" s="11">
        <f t="shared" si="197"/>
        <v>1.4440949249097113E-3</v>
      </c>
      <c r="Q248" s="4">
        <f t="shared" si="198"/>
        <v>1360.0159740397453</v>
      </c>
      <c r="R248" s="4">
        <f t="shared" si="199"/>
        <v>5986.6133268200783</v>
      </c>
      <c r="S248" s="4">
        <f t="shared" si="200"/>
        <v>1624.7535438444932</v>
      </c>
      <c r="T248" s="4">
        <f t="shared" si="215"/>
        <v>12.395264815674921</v>
      </c>
      <c r="U248" s="4">
        <f t="shared" si="216"/>
        <v>44.590888806631924</v>
      </c>
      <c r="V248" s="4">
        <f t="shared" si="217"/>
        <v>56.452888636502976</v>
      </c>
      <c r="W248" s="11">
        <f t="shared" si="201"/>
        <v>-1.219247815263802E-2</v>
      </c>
      <c r="X248" s="11">
        <f t="shared" si="202"/>
        <v>-1.3228699347321071E-2</v>
      </c>
      <c r="Y248" s="11">
        <f t="shared" si="203"/>
        <v>-1.2203590333800474E-2</v>
      </c>
      <c r="Z248" s="4">
        <f t="shared" si="227"/>
        <v>1838.1146181954189</v>
      </c>
      <c r="AA248" s="4">
        <f t="shared" si="218"/>
        <v>26283.745550301435</v>
      </c>
      <c r="AB248" s="4">
        <f t="shared" si="219"/>
        <v>3030.8806213496523</v>
      </c>
      <c r="AC248" s="12">
        <f t="shared" si="220"/>
        <v>1.402834361315225</v>
      </c>
      <c r="AD248" s="12">
        <f t="shared" si="221"/>
        <v>4.568820181060107</v>
      </c>
      <c r="AE248" s="12">
        <f t="shared" si="222"/>
        <v>1.942463544098598</v>
      </c>
      <c r="AF248" s="11">
        <f t="shared" si="204"/>
        <v>-2.9039671966837322E-3</v>
      </c>
      <c r="AG248" s="11">
        <f t="shared" si="205"/>
        <v>2.0567434751257441E-3</v>
      </c>
      <c r="AH248" s="11">
        <f t="shared" si="206"/>
        <v>8.257041531207765E-4</v>
      </c>
      <c r="AI248" s="1">
        <f t="shared" si="185"/>
        <v>224092.68930671361</v>
      </c>
      <c r="AJ248" s="1">
        <f t="shared" si="186"/>
        <v>263522.75568919646</v>
      </c>
      <c r="AK248" s="1">
        <f t="shared" si="187"/>
        <v>56731.733034471501</v>
      </c>
      <c r="AL248" s="16">
        <f t="shared" si="238"/>
        <v>63.96613304183311</v>
      </c>
      <c r="AM248" s="16">
        <f t="shared" si="238"/>
        <v>28.168078569067344</v>
      </c>
      <c r="AN248" s="16">
        <f t="shared" si="238"/>
        <v>4.3539961284378297</v>
      </c>
      <c r="AO248" s="7">
        <f t="shared" si="237"/>
        <v>2.6536969363604047E-3</v>
      </c>
      <c r="AP248" s="7">
        <f t="shared" si="237"/>
        <v>4.0864938658832653E-3</v>
      </c>
      <c r="AQ248" s="7">
        <f t="shared" si="237"/>
        <v>2.9579680785350366E-3</v>
      </c>
      <c r="AR248" s="1">
        <f t="shared" si="224"/>
        <v>109720.60655935995</v>
      </c>
      <c r="AS248" s="1">
        <f t="shared" si="225"/>
        <v>134256.42518095984</v>
      </c>
      <c r="AT248" s="1">
        <f t="shared" si="226"/>
        <v>28780.698084489373</v>
      </c>
      <c r="AU248" s="1">
        <f t="shared" si="188"/>
        <v>21944.12131187199</v>
      </c>
      <c r="AV248" s="1">
        <f t="shared" si="189"/>
        <v>26851.28503619197</v>
      </c>
      <c r="AW248" s="1">
        <f t="shared" si="190"/>
        <v>5756.1396168978754</v>
      </c>
      <c r="AX248">
        <v>0.05</v>
      </c>
      <c r="AY248">
        <v>0.05</v>
      </c>
      <c r="AZ248">
        <v>0.05</v>
      </c>
      <c r="BA248">
        <f t="shared" si="228"/>
        <v>0.05</v>
      </c>
      <c r="BB248">
        <f t="shared" si="229"/>
        <v>2.5000000000000006E-4</v>
      </c>
      <c r="BC248">
        <f t="shared" si="229"/>
        <v>2.5000000000000006E-4</v>
      </c>
      <c r="BD248">
        <f t="shared" si="229"/>
        <v>2.5000000000000006E-4</v>
      </c>
      <c r="BE248">
        <f t="shared" si="230"/>
        <v>27.430151639839995</v>
      </c>
      <c r="BF248">
        <f t="shared" si="230"/>
        <v>33.564106295239966</v>
      </c>
      <c r="BG248">
        <f t="shared" si="230"/>
        <v>7.195174521122345</v>
      </c>
      <c r="BH248">
        <f t="shared" si="208"/>
        <v>0</v>
      </c>
      <c r="BI248">
        <f t="shared" si="233"/>
        <v>51.079639667041342</v>
      </c>
      <c r="BJ248">
        <f t="shared" si="233"/>
        <v>94.958204166000186</v>
      </c>
      <c r="BK248" s="7">
        <f t="shared" si="231"/>
        <v>3.4948632787545897E-4</v>
      </c>
      <c r="BL248" s="7"/>
      <c r="BM248" s="7"/>
      <c r="BN248" s="8">
        <f>MAX(BN$3*climate!$I358+BN$4*climate!$I358^2+BN$5*climate!$I358^6,-99)</f>
        <v>-52.659154365379948</v>
      </c>
      <c r="BO248" s="8">
        <f>MAX(BO$3*climate!$I358+BO$4*climate!$I358^2+BO$5*climate!$I358^6,-99)</f>
        <v>-43.673442360806661</v>
      </c>
      <c r="BP248" s="8">
        <f>MAX(BP$3*climate!$I358+BP$4*climate!$I358^2+BP$5*climate!$I358^6,-99)</f>
        <v>-36.559607172393065</v>
      </c>
      <c r="BQ248" s="8"/>
      <c r="BR248" s="8"/>
      <c r="BS248" s="8"/>
      <c r="BT248" s="8"/>
      <c r="BU248" s="8"/>
      <c r="BV248" s="8"/>
      <c r="BW248" s="8">
        <f>MAX(BW$3*climate!$I358+BW$4*climate!$I358^2+BW$5*climate!$I358^6,-99)</f>
        <v>-99</v>
      </c>
      <c r="BX248" s="8">
        <f>MAX(BX$3*climate!$I358+BX$4*climate!$I358^2+BX$5*climate!$I358^6,-99)</f>
        <v>-99</v>
      </c>
      <c r="BY248" s="8">
        <f>MAX(BY$3*climate!$I358+BY$4*climate!$I358^2+BY$5*climate!$I358^6,-99)</f>
        <v>-99</v>
      </c>
    </row>
    <row r="249" spans="1:77">
      <c r="A249">
        <f t="shared" si="191"/>
        <v>2203</v>
      </c>
      <c r="B249" s="4">
        <f t="shared" si="209"/>
        <v>1286.5230267264872</v>
      </c>
      <c r="C249" s="4">
        <f t="shared" si="210"/>
        <v>3572.5437873944547</v>
      </c>
      <c r="D249" s="4">
        <f t="shared" si="211"/>
        <v>6809.3596468272526</v>
      </c>
      <c r="E249" s="11">
        <f t="shared" si="192"/>
        <v>4.8958661864243245E-7</v>
      </c>
      <c r="F249" s="11">
        <f t="shared" si="193"/>
        <v>9.8151323832817995E-7</v>
      </c>
      <c r="G249" s="11">
        <f t="shared" si="194"/>
        <v>2.1670136539083709E-6</v>
      </c>
      <c r="H249" s="4">
        <f t="shared" si="212"/>
        <v>109530.55220655739</v>
      </c>
      <c r="I249" s="4">
        <f t="shared" si="213"/>
        <v>134505.82044760045</v>
      </c>
      <c r="J249" s="4">
        <f t="shared" si="214"/>
        <v>28822.378076564361</v>
      </c>
      <c r="K249" s="4">
        <f t="shared" ref="K249:K312" si="239">H249/B249*1000</f>
        <v>85136.876628826503</v>
      </c>
      <c r="L249" s="4">
        <f t="shared" ref="L249:L312" si="240">I249/C249*1000</f>
        <v>37649.873158223454</v>
      </c>
      <c r="M249" s="4">
        <f t="shared" ref="M249:M312" si="241">J249/D249*1000</f>
        <v>4232.7589628774913</v>
      </c>
      <c r="N249" s="11">
        <f t="shared" si="195"/>
        <v>-1.7326551814687008E-3</v>
      </c>
      <c r="O249" s="11">
        <f t="shared" si="196"/>
        <v>1.8566206212538017E-3</v>
      </c>
      <c r="P249" s="11">
        <f t="shared" si="197"/>
        <v>1.4460223862997612E-3</v>
      </c>
      <c r="Q249" s="4">
        <f t="shared" si="198"/>
        <v>1341.1069576800896</v>
      </c>
      <c r="R249" s="4">
        <f t="shared" si="199"/>
        <v>5918.3918624689568</v>
      </c>
      <c r="S249" s="4">
        <f t="shared" si="200"/>
        <v>1607.2499586425047</v>
      </c>
      <c r="T249" s="4">
        <f t="shared" si="215"/>
        <v>12.244135820213641</v>
      </c>
      <c r="U249" s="4">
        <f t="shared" si="216"/>
        <v>44.001009344979167</v>
      </c>
      <c r="V249" s="4">
        <f t="shared" si="217"/>
        <v>55.763960710423433</v>
      </c>
      <c r="W249" s="11">
        <f t="shared" si="201"/>
        <v>-1.219247815263802E-2</v>
      </c>
      <c r="X249" s="11">
        <f t="shared" si="202"/>
        <v>-1.3228699347321071E-2</v>
      </c>
      <c r="Y249" s="11">
        <f t="shared" si="203"/>
        <v>-1.2203590333800474E-2</v>
      </c>
      <c r="Z249" s="4">
        <f t="shared" si="227"/>
        <v>1807.2198913052682</v>
      </c>
      <c r="AA249" s="4">
        <f t="shared" si="218"/>
        <v>26037.614570385082</v>
      </c>
      <c r="AB249" s="4">
        <f t="shared" si="219"/>
        <v>3000.6989461411636</v>
      </c>
      <c r="AC249" s="12">
        <f t="shared" si="220"/>
        <v>1.3987605763475848</v>
      </c>
      <c r="AD249" s="12">
        <f t="shared" si="221"/>
        <v>4.5782170721565256</v>
      </c>
      <c r="AE249" s="12">
        <f t="shared" si="222"/>
        <v>1.9440674443142458</v>
      </c>
      <c r="AF249" s="11">
        <f t="shared" si="204"/>
        <v>-2.9039671966837322E-3</v>
      </c>
      <c r="AG249" s="11">
        <f t="shared" si="205"/>
        <v>2.0567434751257441E-3</v>
      </c>
      <c r="AH249" s="11">
        <f t="shared" si="206"/>
        <v>8.257041531207765E-4</v>
      </c>
      <c r="AI249" s="1">
        <f t="shared" ref="AI249:AI312" si="242">(1-$AI$5)*AI248+AU248</f>
        <v>223627.54168791423</v>
      </c>
      <c r="AJ249" s="1">
        <f t="shared" ref="AJ249:AJ312" si="243">(1-$AI$5)*AJ248+AV248</f>
        <v>264021.76515646878</v>
      </c>
      <c r="AK249" s="1">
        <f t="shared" ref="AK249:AK312" si="244">(1-$AI$5)*AK248+AW248</f>
        <v>56814.699347922229</v>
      </c>
      <c r="AL249" s="16">
        <f t="shared" si="238"/>
        <v>64.134182305804202</v>
      </c>
      <c r="AM249" s="16">
        <f t="shared" si="238"/>
        <v>28.282036162550693</v>
      </c>
      <c r="AN249" s="16">
        <f t="shared" si="238"/>
        <v>4.3667463201841947</v>
      </c>
      <c r="AO249" s="7">
        <f t="shared" si="237"/>
        <v>2.6271599669968008E-3</v>
      </c>
      <c r="AP249" s="7">
        <f t="shared" si="237"/>
        <v>4.0456289272244325E-3</v>
      </c>
      <c r="AQ249" s="7">
        <f t="shared" si="237"/>
        <v>2.9283883977496861E-3</v>
      </c>
      <c r="AR249" s="1">
        <f t="shared" si="224"/>
        <v>109530.55220655739</v>
      </c>
      <c r="AS249" s="1">
        <f t="shared" si="225"/>
        <v>134505.82044760045</v>
      </c>
      <c r="AT249" s="1">
        <f t="shared" si="226"/>
        <v>28822.378076564361</v>
      </c>
      <c r="AU249" s="1">
        <f t="shared" ref="AU249:AU312" si="245">$AU$5*AR249</f>
        <v>21906.110441311481</v>
      </c>
      <c r="AV249" s="1">
        <f t="shared" ref="AV249:AV312" si="246">$AU$5*AS249</f>
        <v>26901.164089520091</v>
      </c>
      <c r="AW249" s="1">
        <f t="shared" ref="AW249:AW312" si="247">$AU$5*AT249</f>
        <v>5764.4756153128728</v>
      </c>
      <c r="AX249">
        <v>0.05</v>
      </c>
      <c r="AY249">
        <v>0.05</v>
      </c>
      <c r="AZ249">
        <v>0.05</v>
      </c>
      <c r="BA249">
        <f t="shared" si="228"/>
        <v>0.05</v>
      </c>
      <c r="BB249">
        <f t="shared" si="229"/>
        <v>2.5000000000000006E-4</v>
      </c>
      <c r="BC249">
        <f t="shared" si="229"/>
        <v>2.5000000000000006E-4</v>
      </c>
      <c r="BD249">
        <f t="shared" si="229"/>
        <v>2.5000000000000006E-4</v>
      </c>
      <c r="BE249">
        <f t="shared" si="230"/>
        <v>27.382638051639354</v>
      </c>
      <c r="BF249">
        <f t="shared" si="230"/>
        <v>33.626455111900121</v>
      </c>
      <c r="BG249">
        <f t="shared" si="230"/>
        <v>7.2055945191410915</v>
      </c>
      <c r="BH249">
        <f t="shared" si="208"/>
        <v>0</v>
      </c>
      <c r="BI249">
        <f t="shared" si="233"/>
        <v>51.658273104858857</v>
      </c>
      <c r="BJ249">
        <f t="shared" si="233"/>
        <v>96.052215146838861</v>
      </c>
      <c r="BK249" s="7">
        <f t="shared" si="231"/>
        <v>3.7036862705197571E-4</v>
      </c>
      <c r="BL249" s="7"/>
      <c r="BM249" s="7"/>
      <c r="BN249" s="8">
        <f>MAX(BN$3*climate!$I359+BN$4*climate!$I359^2+BN$5*climate!$I359^6,-99)</f>
        <v>-52.842425000864317</v>
      </c>
      <c r="BO249" s="8">
        <f>MAX(BO$3*climate!$I359+BO$4*climate!$I359^2+BO$5*climate!$I359^6,-99)</f>
        <v>-43.814989493334252</v>
      </c>
      <c r="BP249" s="8">
        <f>MAX(BP$3*climate!$I359+BP$4*climate!$I359^2+BP$5*climate!$I359^6,-99)</f>
        <v>-36.669816009300845</v>
      </c>
      <c r="BQ249" s="8"/>
      <c r="BR249" s="8"/>
      <c r="BS249" s="8"/>
      <c r="BT249" s="8"/>
      <c r="BU249" s="8"/>
      <c r="BV249" s="8"/>
      <c r="BW249" s="8">
        <f>MAX(BW$3*climate!$I359+BW$4*climate!$I359^2+BW$5*climate!$I359^6,-99)</f>
        <v>-99</v>
      </c>
      <c r="BX249" s="8">
        <f>MAX(BX$3*climate!$I359+BX$4*climate!$I359^2+BX$5*climate!$I359^6,-99)</f>
        <v>-99</v>
      </c>
      <c r="BY249" s="8">
        <f>MAX(BY$3*climate!$I359+BY$4*climate!$I359^2+BY$5*climate!$I359^6,-99)</f>
        <v>-99</v>
      </c>
    </row>
    <row r="250" spans="1:77">
      <c r="A250">
        <f t="shared" ref="A250:A313" si="248">1+A249</f>
        <v>2204</v>
      </c>
      <c r="B250" s="4">
        <f t="shared" si="209"/>
        <v>1286.5236250977227</v>
      </c>
      <c r="C250" s="4">
        <f t="shared" si="210"/>
        <v>3572.5471185685255</v>
      </c>
      <c r="D250" s="4">
        <f t="shared" si="211"/>
        <v>6809.3736650038154</v>
      </c>
      <c r="E250" s="11">
        <f t="shared" ref="E250:E313" si="249">E249*$E$5</f>
        <v>4.6510728771031078E-7</v>
      </c>
      <c r="F250" s="11">
        <f t="shared" ref="F250:F313" si="250">F249*$E$5</f>
        <v>9.3243757641177088E-7</v>
      </c>
      <c r="G250" s="11">
        <f t="shared" ref="G250:G313" si="251">G249*$E$5</f>
        <v>2.058662971212952E-6</v>
      </c>
      <c r="H250" s="4">
        <f t="shared" si="212"/>
        <v>109345.40541447677</v>
      </c>
      <c r="I250" s="4">
        <f t="shared" si="213"/>
        <v>134756.00466240116</v>
      </c>
      <c r="J250" s="4">
        <f t="shared" si="214"/>
        <v>28864.176077450316</v>
      </c>
      <c r="K250" s="4">
        <f t="shared" si="239"/>
        <v>84992.924561467764</v>
      </c>
      <c r="L250" s="4">
        <f t="shared" si="240"/>
        <v>37719.867699434624</v>
      </c>
      <c r="M250" s="4">
        <f t="shared" si="241"/>
        <v>4238.8885523782083</v>
      </c>
      <c r="N250" s="11">
        <f t="shared" ref="N250:N313" si="252">K250/K249-1</f>
        <v>-1.6908309660728094E-3</v>
      </c>
      <c r="O250" s="11">
        <f t="shared" ref="O250:O313" si="253">L250/L249-1</f>
        <v>1.8590910231495172E-3</v>
      </c>
      <c r="P250" s="11">
        <f t="shared" ref="P250:P313" si="254">M250/M249-1</f>
        <v>1.4481310073346521E-3</v>
      </c>
      <c r="Q250" s="4">
        <f t="shared" ref="Q250:Q313" si="255">T250*H250/1000</f>
        <v>1322.5162178196872</v>
      </c>
      <c r="R250" s="4">
        <f t="shared" ref="R250:R313" si="256">U250*I250/1000</f>
        <v>5850.9619676161983</v>
      </c>
      <c r="S250" s="4">
        <f t="shared" ref="S250:S313" si="257">V250*J250/1000</f>
        <v>1589.9381162645973</v>
      </c>
      <c r="T250" s="4">
        <f t="shared" si="215"/>
        <v>12.094849461727753</v>
      </c>
      <c r="U250" s="4">
        <f t="shared" si="216"/>
        <v>43.418933221375774</v>
      </c>
      <c r="V250" s="4">
        <f t="shared" si="217"/>
        <v>55.083440178523283</v>
      </c>
      <c r="W250" s="11">
        <f t="shared" ref="W250:W313" si="258">T$5-1</f>
        <v>-1.219247815263802E-2</v>
      </c>
      <c r="X250" s="11">
        <f t="shared" ref="X250:X313" si="259">U$5-1</f>
        <v>-1.3228699347321071E-2</v>
      </c>
      <c r="Y250" s="11">
        <f t="shared" ref="Y250:Y313" si="260">V$5-1</f>
        <v>-1.2203590333800474E-2</v>
      </c>
      <c r="Z250" s="4">
        <f t="shared" si="227"/>
        <v>1776.9180239252064</v>
      </c>
      <c r="AA250" s="4">
        <f t="shared" si="218"/>
        <v>25793.840956342261</v>
      </c>
      <c r="AB250" s="4">
        <f t="shared" si="219"/>
        <v>2970.8232007551328</v>
      </c>
      <c r="AC250" s="12">
        <f t="shared" si="220"/>
        <v>1.394698621517857</v>
      </c>
      <c r="AD250" s="12">
        <f t="shared" si="221"/>
        <v>4.5876332902473926</v>
      </c>
      <c r="AE250" s="12">
        <f t="shared" si="222"/>
        <v>1.945672668876963</v>
      </c>
      <c r="AF250" s="11">
        <f t="shared" ref="AF250:AF313" si="261">AC$5-1</f>
        <v>-2.9039671966837322E-3</v>
      </c>
      <c r="AG250" s="11">
        <f t="shared" ref="AG250:AG313" si="262">AD$5-1</f>
        <v>2.0567434751257441E-3</v>
      </c>
      <c r="AH250" s="11">
        <f t="shared" ref="AH250:AH313" si="263">AE$5-1</f>
        <v>8.257041531207765E-4</v>
      </c>
      <c r="AI250" s="1">
        <f t="shared" si="242"/>
        <v>223170.89796043432</v>
      </c>
      <c r="AJ250" s="1">
        <f t="shared" si="243"/>
        <v>264520.75273034204</v>
      </c>
      <c r="AK250" s="1">
        <f t="shared" si="244"/>
        <v>56897.705028442884</v>
      </c>
      <c r="AL250" s="16">
        <f t="shared" si="238"/>
        <v>64.300988154511387</v>
      </c>
      <c r="AM250" s="16">
        <f t="shared" si="238"/>
        <v>28.395310599934515</v>
      </c>
      <c r="AN250" s="16">
        <f t="shared" si="238"/>
        <v>4.3794059741515392</v>
      </c>
      <c r="AO250" s="7">
        <f t="shared" ref="AO250:AQ265" si="264">AO$5*AO249</f>
        <v>2.6008883673268326E-3</v>
      </c>
      <c r="AP250" s="7">
        <f t="shared" si="264"/>
        <v>4.005172637952188E-3</v>
      </c>
      <c r="AQ250" s="7">
        <f t="shared" si="264"/>
        <v>2.8991045137721893E-3</v>
      </c>
      <c r="AR250" s="1">
        <f t="shared" si="224"/>
        <v>109345.40541447677</v>
      </c>
      <c r="AS250" s="1">
        <f t="shared" si="225"/>
        <v>134756.00466240116</v>
      </c>
      <c r="AT250" s="1">
        <f t="shared" si="226"/>
        <v>28864.176077450316</v>
      </c>
      <c r="AU250" s="1">
        <f t="shared" si="245"/>
        <v>21869.081082895354</v>
      </c>
      <c r="AV250" s="1">
        <f t="shared" si="246"/>
        <v>26951.200932480235</v>
      </c>
      <c r="AW250" s="1">
        <f t="shared" si="247"/>
        <v>5772.835215490064</v>
      </c>
      <c r="AX250">
        <v>0.05</v>
      </c>
      <c r="AY250">
        <v>0.05</v>
      </c>
      <c r="AZ250">
        <v>0.05</v>
      </c>
      <c r="BA250">
        <f t="shared" si="228"/>
        <v>0.05</v>
      </c>
      <c r="BB250">
        <f t="shared" si="229"/>
        <v>2.5000000000000006E-4</v>
      </c>
      <c r="BC250">
        <f t="shared" si="229"/>
        <v>2.5000000000000006E-4</v>
      </c>
      <c r="BD250">
        <f t="shared" si="229"/>
        <v>2.5000000000000006E-4</v>
      </c>
      <c r="BE250">
        <f t="shared" si="230"/>
        <v>27.3363513536192</v>
      </c>
      <c r="BF250">
        <f t="shared" si="230"/>
        <v>33.689001165600295</v>
      </c>
      <c r="BG250">
        <f t="shared" si="230"/>
        <v>7.216044019362581</v>
      </c>
      <c r="BH250">
        <f t="shared" si="208"/>
        <v>0</v>
      </c>
      <c r="BI250">
        <f t="shared" si="233"/>
        <v>52.243481259919534</v>
      </c>
      <c r="BJ250">
        <f t="shared" si="233"/>
        <v>97.158848329020515</v>
      </c>
      <c r="BK250" s="7">
        <f t="shared" si="231"/>
        <v>3.915411300532412E-4</v>
      </c>
      <c r="BL250" s="7"/>
      <c r="BM250" s="7"/>
      <c r="BN250" s="8">
        <f>MAX(BN$3*climate!$I360+BN$4*climate!$I360^2+BN$5*climate!$I360^6,-99)</f>
        <v>-53.022105730634564</v>
      </c>
      <c r="BO250" s="8">
        <f>MAX(BO$3*climate!$I360+BO$4*climate!$I360^2+BO$5*climate!$I360^6,-99)</f>
        <v>-43.953754322043316</v>
      </c>
      <c r="BP250" s="8">
        <f>MAX(BP$3*climate!$I360+BP$4*climate!$I360^2+BP$5*climate!$I360^6,-99)</f>
        <v>-36.777850303309492</v>
      </c>
      <c r="BQ250" s="8"/>
      <c r="BR250" s="8"/>
      <c r="BS250" s="8"/>
      <c r="BT250" s="8"/>
      <c r="BU250" s="8"/>
      <c r="BV250" s="8"/>
      <c r="BW250" s="8">
        <f>MAX(BW$3*climate!$I360+BW$4*climate!$I360^2+BW$5*climate!$I360^6,-99)</f>
        <v>-99</v>
      </c>
      <c r="BX250" s="8">
        <f>MAX(BX$3*climate!$I360+BX$4*climate!$I360^2+BX$5*climate!$I360^6,-99)</f>
        <v>-99</v>
      </c>
      <c r="BY250" s="8">
        <f>MAX(BY$3*climate!$I360+BY$4*climate!$I360^2+BY$5*climate!$I360^6,-99)</f>
        <v>-99</v>
      </c>
    </row>
    <row r="251" spans="1:77">
      <c r="A251">
        <f t="shared" si="248"/>
        <v>2205</v>
      </c>
      <c r="B251" s="4">
        <f t="shared" si="209"/>
        <v>1286.5241935506608</v>
      </c>
      <c r="C251" s="4">
        <f t="shared" si="210"/>
        <v>3572.5502831868439</v>
      </c>
      <c r="D251" s="4">
        <f t="shared" si="211"/>
        <v>6809.3869822989664</v>
      </c>
      <c r="E251" s="11">
        <f t="shared" si="249"/>
        <v>4.4185192332479525E-7</v>
      </c>
      <c r="F251" s="11">
        <f t="shared" si="250"/>
        <v>8.8581569759118234E-7</v>
      </c>
      <c r="G251" s="11">
        <f t="shared" si="251"/>
        <v>1.9557298226523045E-6</v>
      </c>
      <c r="H251" s="4">
        <f t="shared" si="212"/>
        <v>109165.18887081103</v>
      </c>
      <c r="I251" s="4">
        <f t="shared" si="213"/>
        <v>135007.02904490719</v>
      </c>
      <c r="J251" s="4">
        <f t="shared" si="214"/>
        <v>28906.097426205357</v>
      </c>
      <c r="K251" s="4">
        <f t="shared" si="239"/>
        <v>84852.806824819592</v>
      </c>
      <c r="L251" s="4">
        <f t="shared" si="240"/>
        <v>37790.099045009389</v>
      </c>
      <c r="M251" s="4">
        <f t="shared" si="241"/>
        <v>4245.0366679624603</v>
      </c>
      <c r="N251" s="11">
        <f t="shared" si="252"/>
        <v>-1.6485811892122948E-3</v>
      </c>
      <c r="O251" s="11">
        <f t="shared" si="253"/>
        <v>1.8619191916151578E-3</v>
      </c>
      <c r="P251" s="11">
        <f t="shared" si="254"/>
        <v>1.4504074613621576E-3</v>
      </c>
      <c r="Q251" s="4">
        <f t="shared" si="255"/>
        <v>1304.2383516079381</v>
      </c>
      <c r="R251" s="4">
        <f t="shared" si="256"/>
        <v>5784.3163793708281</v>
      </c>
      <c r="S251" s="4">
        <f t="shared" si="257"/>
        <v>1572.8161547535649</v>
      </c>
      <c r="T251" s="4">
        <f t="shared" si="215"/>
        <v>11.947383273906192</v>
      </c>
      <c r="U251" s="4">
        <f t="shared" si="216"/>
        <v>42.844557207808784</v>
      </c>
      <c r="V251" s="4">
        <f t="shared" si="217"/>
        <v>54.411224440408176</v>
      </c>
      <c r="W251" s="11">
        <f t="shared" si="258"/>
        <v>-1.219247815263802E-2</v>
      </c>
      <c r="X251" s="11">
        <f t="shared" si="259"/>
        <v>-1.3228699347321071E-2</v>
      </c>
      <c r="Y251" s="11">
        <f t="shared" si="260"/>
        <v>-1.2203590333800474E-2</v>
      </c>
      <c r="Z251" s="4">
        <f t="shared" si="227"/>
        <v>1747.1973876596055</v>
      </c>
      <c r="AA251" s="4">
        <f t="shared" si="218"/>
        <v>25552.411393093775</v>
      </c>
      <c r="AB251" s="4">
        <f t="shared" si="219"/>
        <v>2941.2507804523052</v>
      </c>
      <c r="AC251" s="12">
        <f t="shared" si="220"/>
        <v>1.390648462471709</v>
      </c>
      <c r="AD251" s="12">
        <f t="shared" si="221"/>
        <v>4.5970688750833784</v>
      </c>
      <c r="AE251" s="12">
        <f t="shared" si="222"/>
        <v>1.9472792188802683</v>
      </c>
      <c r="AF251" s="11">
        <f t="shared" si="261"/>
        <v>-2.9039671966837322E-3</v>
      </c>
      <c r="AG251" s="11">
        <f t="shared" si="262"/>
        <v>2.0567434751257441E-3</v>
      </c>
      <c r="AH251" s="11">
        <f t="shared" si="263"/>
        <v>8.257041531207765E-4</v>
      </c>
      <c r="AI251" s="1">
        <f t="shared" si="242"/>
        <v>222722.88924728625</v>
      </c>
      <c r="AJ251" s="1">
        <f t="shared" si="243"/>
        <v>265019.87838978809</v>
      </c>
      <c r="AK251" s="1">
        <f t="shared" si="244"/>
        <v>56980.769741088661</v>
      </c>
      <c r="AL251" s="16">
        <f t="shared" si="238"/>
        <v>64.466555449689082</v>
      </c>
      <c r="AM251" s="16">
        <f t="shared" si="238"/>
        <v>28.50790143978492</v>
      </c>
      <c r="AN251" s="16">
        <f t="shared" si="238"/>
        <v>4.3919753662225691</v>
      </c>
      <c r="AO251" s="7">
        <f t="shared" si="264"/>
        <v>2.5748794836535642E-3</v>
      </c>
      <c r="AP251" s="7">
        <f t="shared" si="264"/>
        <v>3.9651209115726662E-3</v>
      </c>
      <c r="AQ251" s="7">
        <f t="shared" si="264"/>
        <v>2.8701134686344673E-3</v>
      </c>
      <c r="AR251" s="1">
        <f t="shared" si="224"/>
        <v>109165.18887081103</v>
      </c>
      <c r="AS251" s="1">
        <f t="shared" si="225"/>
        <v>135007.02904490719</v>
      </c>
      <c r="AT251" s="1">
        <f t="shared" si="226"/>
        <v>28906.097426205357</v>
      </c>
      <c r="AU251" s="1">
        <f t="shared" si="245"/>
        <v>21833.037774162207</v>
      </c>
      <c r="AV251" s="1">
        <f t="shared" si="246"/>
        <v>27001.405808981439</v>
      </c>
      <c r="AW251" s="1">
        <f t="shared" si="247"/>
        <v>5781.2194852410721</v>
      </c>
      <c r="AX251">
        <v>0.05</v>
      </c>
      <c r="AY251">
        <v>0.05</v>
      </c>
      <c r="AZ251">
        <v>0.05</v>
      </c>
      <c r="BA251">
        <f t="shared" si="228"/>
        <v>0.05</v>
      </c>
      <c r="BB251">
        <f t="shared" si="229"/>
        <v>2.5000000000000006E-4</v>
      </c>
      <c r="BC251">
        <f t="shared" si="229"/>
        <v>2.5000000000000006E-4</v>
      </c>
      <c r="BD251">
        <f t="shared" si="229"/>
        <v>2.5000000000000006E-4</v>
      </c>
      <c r="BE251">
        <f t="shared" si="230"/>
        <v>27.291297217702766</v>
      </c>
      <c r="BF251">
        <f t="shared" si="230"/>
        <v>33.751757261226807</v>
      </c>
      <c r="BG251">
        <f t="shared" si="230"/>
        <v>7.2265243565513408</v>
      </c>
      <c r="BH251">
        <f t="shared" si="208"/>
        <v>0</v>
      </c>
      <c r="BI251">
        <f t="shared" si="233"/>
        <v>52.835337913116291</v>
      </c>
      <c r="BJ251">
        <f t="shared" si="233"/>
        <v>98.278248214387844</v>
      </c>
      <c r="BK251" s="7">
        <f t="shared" si="231"/>
        <v>4.1297948647489591E-4</v>
      </c>
      <c r="BL251" s="7"/>
      <c r="BM251" s="7"/>
      <c r="BN251" s="8">
        <f>MAX(BN$3*climate!$I361+BN$4*climate!$I361^2+BN$5*climate!$I361^6,-99)</f>
        <v>-53.198233166025197</v>
      </c>
      <c r="BO251" s="8">
        <f>MAX(BO$3*climate!$I361+BO$4*climate!$I361^2+BO$5*climate!$I361^6,-99)</f>
        <v>-44.089765736929607</v>
      </c>
      <c r="BP251" s="8">
        <f>MAX(BP$3*climate!$I361+BP$4*climate!$I361^2+BP$5*climate!$I361^6,-99)</f>
        <v>-36.883733070427539</v>
      </c>
      <c r="BQ251" s="8"/>
      <c r="BR251" s="8"/>
      <c r="BS251" s="8"/>
      <c r="BT251" s="8"/>
      <c r="BU251" s="8"/>
      <c r="BV251" s="8"/>
      <c r="BW251" s="8">
        <f>MAX(BW$3*climate!$I361+BW$4*climate!$I361^2+BW$5*climate!$I361^6,-99)</f>
        <v>-99</v>
      </c>
      <c r="BX251" s="8">
        <f>MAX(BX$3*climate!$I361+BX$4*climate!$I361^2+BX$5*climate!$I361^6,-99)</f>
        <v>-99</v>
      </c>
      <c r="BY251" s="8">
        <f>MAX(BY$3*climate!$I361+BY$4*climate!$I361^2+BY$5*climate!$I361^6,-99)</f>
        <v>-99</v>
      </c>
    </row>
    <row r="252" spans="1:77">
      <c r="A252">
        <f t="shared" si="248"/>
        <v>2206</v>
      </c>
      <c r="B252" s="4">
        <f t="shared" si="209"/>
        <v>1286.5247335811905</v>
      </c>
      <c r="C252" s="4">
        <f t="shared" si="210"/>
        <v>3572.5532895769088</v>
      </c>
      <c r="D252" s="4">
        <f t="shared" si="211"/>
        <v>6809.399633754103</v>
      </c>
      <c r="E252" s="11">
        <f t="shared" si="249"/>
        <v>4.1975932715855545E-7</v>
      </c>
      <c r="F252" s="11">
        <f t="shared" si="250"/>
        <v>8.4152491271162315E-7</v>
      </c>
      <c r="G252" s="11">
        <f t="shared" si="251"/>
        <v>1.8579433315196892E-6</v>
      </c>
      <c r="H252" s="4">
        <f t="shared" si="212"/>
        <v>108989.92212101851</v>
      </c>
      <c r="I252" s="4">
        <f t="shared" si="213"/>
        <v>135258.94232483685</v>
      </c>
      <c r="J252" s="4">
        <f t="shared" si="214"/>
        <v>28948.147111869024</v>
      </c>
      <c r="K252" s="4">
        <f t="shared" si="239"/>
        <v>84716.53849796766</v>
      </c>
      <c r="L252" s="4">
        <f t="shared" si="240"/>
        <v>37860.580755915144</v>
      </c>
      <c r="M252" s="4">
        <f t="shared" si="241"/>
        <v>4251.2040222126843</v>
      </c>
      <c r="N252" s="11">
        <f t="shared" si="252"/>
        <v>-1.6059377638887318E-3</v>
      </c>
      <c r="O252" s="11">
        <f t="shared" si="253"/>
        <v>1.865084048120913E-3</v>
      </c>
      <c r="P252" s="11">
        <f t="shared" si="254"/>
        <v>1.4528388639771794E-3</v>
      </c>
      <c r="Q252" s="4">
        <f t="shared" si="255"/>
        <v>1286.2680057588182</v>
      </c>
      <c r="R252" s="4">
        <f t="shared" si="256"/>
        <v>5718.4477311456831</v>
      </c>
      <c r="S252" s="4">
        <f t="shared" si="257"/>
        <v>1555.8822041066815</v>
      </c>
      <c r="T252" s="4">
        <f t="shared" si="215"/>
        <v>11.801715064357898</v>
      </c>
      <c r="U252" s="4">
        <f t="shared" si="216"/>
        <v>42.277779441837581</v>
      </c>
      <c r="V252" s="4">
        <f t="shared" si="217"/>
        <v>53.747212147776963</v>
      </c>
      <c r="W252" s="11">
        <f t="shared" si="258"/>
        <v>-1.219247815263802E-2</v>
      </c>
      <c r="X252" s="11">
        <f t="shared" si="259"/>
        <v>-1.3228699347321071E-2</v>
      </c>
      <c r="Y252" s="11">
        <f t="shared" si="260"/>
        <v>-1.2203590333800474E-2</v>
      </c>
      <c r="Z252" s="4">
        <f t="shared" si="227"/>
        <v>1718.0465241673612</v>
      </c>
      <c r="AA252" s="4">
        <f t="shared" si="218"/>
        <v>25313.311880293677</v>
      </c>
      <c r="AB252" s="4">
        <f t="shared" si="219"/>
        <v>2911.9790520918455</v>
      </c>
      <c r="AC252" s="12">
        <f t="shared" si="220"/>
        <v>1.3866100649545725</v>
      </c>
      <c r="AD252" s="12">
        <f t="shared" si="221"/>
        <v>4.6065238664969099</v>
      </c>
      <c r="AE252" s="12">
        <f t="shared" si="222"/>
        <v>1.9488870954185835</v>
      </c>
      <c r="AF252" s="11">
        <f t="shared" si="261"/>
        <v>-2.9039671966837322E-3</v>
      </c>
      <c r="AG252" s="11">
        <f t="shared" si="262"/>
        <v>2.0567434751257441E-3</v>
      </c>
      <c r="AH252" s="11">
        <f t="shared" si="263"/>
        <v>8.257041531207765E-4</v>
      </c>
      <c r="AI252" s="1">
        <f t="shared" si="242"/>
        <v>222283.63809671986</v>
      </c>
      <c r="AJ252" s="1">
        <f t="shared" si="243"/>
        <v>265519.29635979072</v>
      </c>
      <c r="AK252" s="1">
        <f t="shared" si="244"/>
        <v>57063.912252220864</v>
      </c>
      <c r="AL252" s="16">
        <f t="shared" si="238"/>
        <v>64.630889124588208</v>
      </c>
      <c r="AM252" s="16">
        <f t="shared" si="238"/>
        <v>28.619808343167424</v>
      </c>
      <c r="AN252" s="16">
        <f t="shared" si="238"/>
        <v>4.4044547791985504</v>
      </c>
      <c r="AO252" s="7">
        <f t="shared" si="264"/>
        <v>2.5491306888170287E-3</v>
      </c>
      <c r="AP252" s="7">
        <f t="shared" si="264"/>
        <v>3.9254697024569398E-3</v>
      </c>
      <c r="AQ252" s="7">
        <f t="shared" si="264"/>
        <v>2.8414123339481224E-3</v>
      </c>
      <c r="AR252" s="1">
        <f t="shared" si="224"/>
        <v>108989.92212101851</v>
      </c>
      <c r="AS252" s="1">
        <f t="shared" si="225"/>
        <v>135258.94232483685</v>
      </c>
      <c r="AT252" s="1">
        <f t="shared" si="226"/>
        <v>28948.147111869024</v>
      </c>
      <c r="AU252" s="1">
        <f t="shared" si="245"/>
        <v>21797.984424203703</v>
      </c>
      <c r="AV252" s="1">
        <f t="shared" si="246"/>
        <v>27051.788464967372</v>
      </c>
      <c r="AW252" s="1">
        <f t="shared" si="247"/>
        <v>5789.629422373805</v>
      </c>
      <c r="AX252">
        <v>0.05</v>
      </c>
      <c r="AY252">
        <v>0.05</v>
      </c>
      <c r="AZ252">
        <v>0.05</v>
      </c>
      <c r="BA252">
        <f t="shared" si="228"/>
        <v>4.9999999999999996E-2</v>
      </c>
      <c r="BB252">
        <f t="shared" si="229"/>
        <v>2.5000000000000006E-4</v>
      </c>
      <c r="BC252">
        <f t="shared" si="229"/>
        <v>2.5000000000000006E-4</v>
      </c>
      <c r="BD252">
        <f t="shared" si="229"/>
        <v>2.5000000000000006E-4</v>
      </c>
      <c r="BE252">
        <f t="shared" si="230"/>
        <v>27.247480530254634</v>
      </c>
      <c r="BF252">
        <f t="shared" si="230"/>
        <v>33.81473558120922</v>
      </c>
      <c r="BG252">
        <f t="shared" si="230"/>
        <v>7.2370367779672575</v>
      </c>
      <c r="BH252">
        <f t="shared" si="208"/>
        <v>0</v>
      </c>
      <c r="BI252">
        <f t="shared" si="233"/>
        <v>53.433917681129465</v>
      </c>
      <c r="BJ252">
        <f t="shared" si="233"/>
        <v>99.410560975958532</v>
      </c>
      <c r="BK252" s="7">
        <f t="shared" si="231"/>
        <v>4.3465998262148808E-4</v>
      </c>
      <c r="BL252" s="7"/>
      <c r="BM252" s="7"/>
      <c r="BN252" s="8">
        <f>MAX(BN$3*climate!$I362+BN$4*climate!$I362^2+BN$5*climate!$I362^6,-99)</f>
        <v>-53.370844124763018</v>
      </c>
      <c r="BO252" s="8">
        <f>MAX(BO$3*climate!$I362+BO$4*climate!$I362^2+BO$5*climate!$I362^6,-99)</f>
        <v>-44.223052762856177</v>
      </c>
      <c r="BP252" s="8">
        <f>MAX(BP$3*climate!$I362+BP$4*climate!$I362^2+BP$5*climate!$I362^6,-99)</f>
        <v>-36.987487410789164</v>
      </c>
      <c r="BQ252" s="8"/>
      <c r="BR252" s="8"/>
      <c r="BS252" s="8"/>
      <c r="BT252" s="8"/>
      <c r="BU252" s="8"/>
      <c r="BV252" s="8"/>
      <c r="BW252" s="8">
        <f>MAX(BW$3*climate!$I362+BW$4*climate!$I362^2+BW$5*climate!$I362^6,-99)</f>
        <v>-99</v>
      </c>
      <c r="BX252" s="8">
        <f>MAX(BX$3*climate!$I362+BX$4*climate!$I362^2+BX$5*climate!$I362^6,-99)</f>
        <v>-99</v>
      </c>
      <c r="BY252" s="8">
        <f>MAX(BY$3*climate!$I362+BY$4*climate!$I362^2+BY$5*climate!$I362^6,-99)</f>
        <v>-99</v>
      </c>
    </row>
    <row r="253" spans="1:77">
      <c r="A253">
        <f t="shared" si="248"/>
        <v>2207</v>
      </c>
      <c r="B253" s="4">
        <f t="shared" si="209"/>
        <v>1286.5252466104093</v>
      </c>
      <c r="C253" s="4">
        <f t="shared" si="210"/>
        <v>3572.556145649874</v>
      </c>
      <c r="D253" s="4">
        <f t="shared" si="211"/>
        <v>6809.4116526588123</v>
      </c>
      <c r="E253" s="11">
        <f t="shared" si="249"/>
        <v>3.9877136080062764E-7</v>
      </c>
      <c r="F253" s="11">
        <f t="shared" si="250"/>
        <v>7.9944866707604192E-7</v>
      </c>
      <c r="G253" s="11">
        <f t="shared" si="251"/>
        <v>1.7650461649437046E-6</v>
      </c>
      <c r="H253" s="4">
        <f t="shared" si="212"/>
        <v>108819.62167841352</v>
      </c>
      <c r="I253" s="4">
        <f t="shared" si="213"/>
        <v>135511.79079761615</v>
      </c>
      <c r="J253" s="4">
        <f t="shared" si="214"/>
        <v>28990.32978393474</v>
      </c>
      <c r="K253" s="4">
        <f t="shared" si="239"/>
        <v>84584.132309194159</v>
      </c>
      <c r="L253" s="4">
        <f t="shared" si="240"/>
        <v>37931.325715516665</v>
      </c>
      <c r="M253" s="4">
        <f t="shared" si="241"/>
        <v>4257.3912788214438</v>
      </c>
      <c r="N253" s="11">
        <f t="shared" si="252"/>
        <v>-1.5629319979436618E-3</v>
      </c>
      <c r="O253" s="11">
        <f t="shared" si="253"/>
        <v>1.8685650930081454E-3</v>
      </c>
      <c r="P253" s="11">
        <f t="shared" si="254"/>
        <v>1.4554127669317296E-3</v>
      </c>
      <c r="Q253" s="4">
        <f t="shared" si="255"/>
        <v>1268.5998787985666</v>
      </c>
      <c r="R253" s="4">
        <f t="shared" si="256"/>
        <v>5653.3485642390769</v>
      </c>
      <c r="S253" s="4">
        <f t="shared" si="257"/>
        <v>1539.134388112082</v>
      </c>
      <c r="T253" s="4">
        <f t="shared" si="215"/>
        <v>11.657822911272056</v>
      </c>
      <c r="U253" s="4">
        <f t="shared" si="216"/>
        <v>41.718499408529162</v>
      </c>
      <c r="V253" s="4">
        <f t="shared" si="217"/>
        <v>53.091303189141627</v>
      </c>
      <c r="W253" s="11">
        <f t="shared" si="258"/>
        <v>-1.219247815263802E-2</v>
      </c>
      <c r="X253" s="11">
        <f t="shared" si="259"/>
        <v>-1.3228699347321071E-2</v>
      </c>
      <c r="Y253" s="11">
        <f t="shared" si="260"/>
        <v>-1.2203590333800474E-2</v>
      </c>
      <c r="Z253" s="4">
        <f t="shared" si="227"/>
        <v>1689.4541467372926</v>
      </c>
      <c r="AA253" s="4">
        <f t="shared" si="218"/>
        <v>25076.527779242777</v>
      </c>
      <c r="AB253" s="4">
        <f t="shared" si="219"/>
        <v>2883.005357618526</v>
      </c>
      <c r="AC253" s="12">
        <f t="shared" si="220"/>
        <v>1.3825833948113528</v>
      </c>
      <c r="AD253" s="12">
        <f t="shared" si="221"/>
        <v>4.6159983044023383</v>
      </c>
      <c r="AE253" s="12">
        <f t="shared" si="222"/>
        <v>1.9504962995872341</v>
      </c>
      <c r="AF253" s="11">
        <f t="shared" si="261"/>
        <v>-2.9039671966837322E-3</v>
      </c>
      <c r="AG253" s="11">
        <f t="shared" si="262"/>
        <v>2.0567434751257441E-3</v>
      </c>
      <c r="AH253" s="11">
        <f t="shared" si="263"/>
        <v>8.257041531207765E-4</v>
      </c>
      <c r="AI253" s="1">
        <f t="shared" si="242"/>
        <v>221853.25871125158</v>
      </c>
      <c r="AJ253" s="1">
        <f t="shared" si="243"/>
        <v>266019.15518877906</v>
      </c>
      <c r="AK253" s="1">
        <f t="shared" si="244"/>
        <v>57147.150449372588</v>
      </c>
      <c r="AL253" s="16">
        <f t="shared" si="238"/>
        <v>64.79399418167209</v>
      </c>
      <c r="AM253" s="16">
        <f t="shared" si="238"/>
        <v>28.73103107180324</v>
      </c>
      <c r="AN253" s="16">
        <f t="shared" si="238"/>
        <v>4.4168445026111423</v>
      </c>
      <c r="AO253" s="7">
        <f t="shared" si="264"/>
        <v>2.5236393819288586E-3</v>
      </c>
      <c r="AP253" s="7">
        <f t="shared" si="264"/>
        <v>3.8862150054323704E-3</v>
      </c>
      <c r="AQ253" s="7">
        <f t="shared" si="264"/>
        <v>2.8129982106086414E-3</v>
      </c>
      <c r="AR253" s="1">
        <f t="shared" si="224"/>
        <v>108819.62167841352</v>
      </c>
      <c r="AS253" s="1">
        <f t="shared" si="225"/>
        <v>135511.79079761615</v>
      </c>
      <c r="AT253" s="1">
        <f t="shared" si="226"/>
        <v>28990.32978393474</v>
      </c>
      <c r="AU253" s="1">
        <f t="shared" si="245"/>
        <v>21763.924335682706</v>
      </c>
      <c r="AV253" s="1">
        <f t="shared" si="246"/>
        <v>27102.358159523232</v>
      </c>
      <c r="AW253" s="1">
        <f t="shared" si="247"/>
        <v>5798.0659567869479</v>
      </c>
      <c r="AX253">
        <v>0.05</v>
      </c>
      <c r="AY253">
        <v>0.05</v>
      </c>
      <c r="AZ253">
        <v>0.05</v>
      </c>
      <c r="BA253">
        <f t="shared" si="228"/>
        <v>0.05</v>
      </c>
      <c r="BB253">
        <f t="shared" si="229"/>
        <v>2.5000000000000006E-4</v>
      </c>
      <c r="BC253">
        <f t="shared" si="229"/>
        <v>2.5000000000000006E-4</v>
      </c>
      <c r="BD253">
        <f t="shared" si="229"/>
        <v>2.5000000000000006E-4</v>
      </c>
      <c r="BE253">
        <f t="shared" si="230"/>
        <v>27.204905419603385</v>
      </c>
      <c r="BF253">
        <f t="shared" si="230"/>
        <v>33.877947699404046</v>
      </c>
      <c r="BG253">
        <f t="shared" si="230"/>
        <v>7.2475824459836868</v>
      </c>
      <c r="BH253">
        <f t="shared" si="208"/>
        <v>0</v>
      </c>
      <c r="BI253">
        <f t="shared" si="233"/>
        <v>54.03929602637681</v>
      </c>
      <c r="BJ253">
        <f t="shared" si="233"/>
        <v>100.55593447763093</v>
      </c>
      <c r="BK253" s="7">
        <f t="shared" si="231"/>
        <v>4.5655954114875996E-4</v>
      </c>
      <c r="BL253" s="7"/>
      <c r="BM253" s="7"/>
      <c r="BN253" s="8">
        <f>MAX(BN$3*climate!$I363+BN$4*climate!$I363^2+BN$5*climate!$I363^6,-99)</f>
        <v>-53.539975601137435</v>
      </c>
      <c r="BO253" s="8">
        <f>MAX(BO$3*climate!$I363+BO$4*climate!$I363^2+BO$5*climate!$I363^6,-99)</f>
        <v>-44.353644537266931</v>
      </c>
      <c r="BP253" s="8">
        <f>MAX(BP$3*climate!$I363+BP$4*climate!$I363^2+BP$5*climate!$I363^6,-99)</f>
        <v>-37.089136491942071</v>
      </c>
      <c r="BQ253" s="8"/>
      <c r="BR253" s="8"/>
      <c r="BS253" s="8"/>
      <c r="BT253" s="8"/>
      <c r="BU253" s="8"/>
      <c r="BV253" s="8"/>
      <c r="BW253" s="8">
        <f>MAX(BW$3*climate!$I363+BW$4*climate!$I363^2+BW$5*climate!$I363^6,-99)</f>
        <v>-99</v>
      </c>
      <c r="BX253" s="8">
        <f>MAX(BX$3*climate!$I363+BX$4*climate!$I363^2+BX$5*climate!$I363^6,-99)</f>
        <v>-99</v>
      </c>
      <c r="BY253" s="8">
        <f>MAX(BY$3*climate!$I363+BY$4*climate!$I363^2+BY$5*climate!$I363^6,-99)</f>
        <v>-99</v>
      </c>
    </row>
    <row r="254" spans="1:77">
      <c r="A254">
        <f t="shared" si="248"/>
        <v>2208</v>
      </c>
      <c r="B254" s="4">
        <f t="shared" si="209"/>
        <v>1286.5257339883615</v>
      </c>
      <c r="C254" s="4">
        <f t="shared" si="210"/>
        <v>3572.5588589213603</v>
      </c>
      <c r="D254" s="4">
        <f t="shared" si="211"/>
        <v>6809.4230706384387</v>
      </c>
      <c r="E254" s="11">
        <f t="shared" si="249"/>
        <v>3.7883279276059623E-7</v>
      </c>
      <c r="F254" s="11">
        <f t="shared" si="250"/>
        <v>7.5947623372223976E-7</v>
      </c>
      <c r="G254" s="11">
        <f t="shared" si="251"/>
        <v>1.6767938566965194E-6</v>
      </c>
      <c r="H254" s="4">
        <f t="shared" si="212"/>
        <v>108654.30113238482</v>
      </c>
      <c r="I254" s="4">
        <f t="shared" si="213"/>
        <v>135765.61838019651</v>
      </c>
      <c r="J254" s="4">
        <f t="shared" si="214"/>
        <v>29032.649762715009</v>
      </c>
      <c r="K254" s="4">
        <f t="shared" si="239"/>
        <v>84455.598719774818</v>
      </c>
      <c r="L254" s="4">
        <f t="shared" si="240"/>
        <v>38002.34614502261</v>
      </c>
      <c r="M254" s="4">
        <f t="shared" si="241"/>
        <v>4263.5990540668463</v>
      </c>
      <c r="N254" s="11">
        <f t="shared" si="252"/>
        <v>-1.5195945848269776E-3</v>
      </c>
      <c r="O254" s="11">
        <f t="shared" si="253"/>
        <v>1.8723424021240831E-3</v>
      </c>
      <c r="P254" s="11">
        <f t="shared" si="254"/>
        <v>1.4581171517598079E-3</v>
      </c>
      <c r="Q254" s="4">
        <f t="shared" si="255"/>
        <v>1251.2287231333103</v>
      </c>
      <c r="R254" s="4">
        <f t="shared" si="256"/>
        <v>5589.0113388874606</v>
      </c>
      <c r="S254" s="4">
        <f t="shared" si="257"/>
        <v>1522.5708260899776</v>
      </c>
      <c r="T254" s="4">
        <f t="shared" si="215"/>
        <v>11.515685160119048</v>
      </c>
      <c r="U254" s="4">
        <f t="shared" si="216"/>
        <v>41.166617922632341</v>
      </c>
      <c r="V254" s="4">
        <f t="shared" si="217"/>
        <v>52.44339867473375</v>
      </c>
      <c r="W254" s="11">
        <f t="shared" si="258"/>
        <v>-1.219247815263802E-2</v>
      </c>
      <c r="X254" s="11">
        <f t="shared" si="259"/>
        <v>-1.3228699347321071E-2</v>
      </c>
      <c r="Y254" s="11">
        <f t="shared" si="260"/>
        <v>-1.2203590333800474E-2</v>
      </c>
      <c r="Z254" s="4">
        <f t="shared" si="227"/>
        <v>1661.4091415741127</v>
      </c>
      <c r="AA254" s="4">
        <f t="shared" si="218"/>
        <v>24842.043858035318</v>
      </c>
      <c r="AB254" s="4">
        <f t="shared" si="219"/>
        <v>2854.3270173851756</v>
      </c>
      <c r="AC254" s="12">
        <f t="shared" si="220"/>
        <v>1.378568417986141</v>
      </c>
      <c r="AD254" s="12">
        <f t="shared" si="221"/>
        <v>4.6254922287961096</v>
      </c>
      <c r="AE254" s="12">
        <f t="shared" si="222"/>
        <v>1.95210683248245</v>
      </c>
      <c r="AF254" s="11">
        <f t="shared" si="261"/>
        <v>-2.9039671966837322E-3</v>
      </c>
      <c r="AG254" s="11">
        <f t="shared" si="262"/>
        <v>2.0567434751257441E-3</v>
      </c>
      <c r="AH254" s="11">
        <f t="shared" si="263"/>
        <v>8.257041531207765E-4</v>
      </c>
      <c r="AI254" s="1">
        <f t="shared" si="242"/>
        <v>221431.85717580913</v>
      </c>
      <c r="AJ254" s="1">
        <f t="shared" si="243"/>
        <v>266519.59782942437</v>
      </c>
      <c r="AK254" s="1">
        <f t="shared" si="244"/>
        <v>57230.501361222283</v>
      </c>
      <c r="AL254" s="16">
        <f t="shared" si="238"/>
        <v>64.955875690347142</v>
      </c>
      <c r="AM254" s="16">
        <f t="shared" si="238"/>
        <v>28.841569486235297</v>
      </c>
      <c r="AN254" s="16">
        <f t="shared" si="238"/>
        <v>4.4291448325367</v>
      </c>
      <c r="AO254" s="7">
        <f t="shared" si="264"/>
        <v>2.4984029881095701E-3</v>
      </c>
      <c r="AP254" s="7">
        <f t="shared" si="264"/>
        <v>3.8473528553780467E-3</v>
      </c>
      <c r="AQ254" s="7">
        <f t="shared" si="264"/>
        <v>2.7848682285025548E-3</v>
      </c>
      <c r="AR254" s="1">
        <f t="shared" si="224"/>
        <v>108654.30113238482</v>
      </c>
      <c r="AS254" s="1">
        <f t="shared" si="225"/>
        <v>135765.61838019651</v>
      </c>
      <c r="AT254" s="1">
        <f t="shared" si="226"/>
        <v>29032.649762715009</v>
      </c>
      <c r="AU254" s="1">
        <f t="shared" si="245"/>
        <v>21730.860226476965</v>
      </c>
      <c r="AV254" s="1">
        <f t="shared" si="246"/>
        <v>27153.123676039304</v>
      </c>
      <c r="AW254" s="1">
        <f t="shared" si="247"/>
        <v>5806.5299525430019</v>
      </c>
      <c r="AX254">
        <v>0.05</v>
      </c>
      <c r="AY254">
        <v>0.05</v>
      </c>
      <c r="AZ254">
        <v>0.05</v>
      </c>
      <c r="BA254">
        <f t="shared" si="228"/>
        <v>5.000000000000001E-2</v>
      </c>
      <c r="BB254">
        <f t="shared" si="229"/>
        <v>2.5000000000000006E-4</v>
      </c>
      <c r="BC254">
        <f t="shared" si="229"/>
        <v>2.5000000000000006E-4</v>
      </c>
      <c r="BD254">
        <f t="shared" si="229"/>
        <v>2.5000000000000006E-4</v>
      </c>
      <c r="BE254">
        <f t="shared" si="230"/>
        <v>27.163575283096211</v>
      </c>
      <c r="BF254">
        <f t="shared" si="230"/>
        <v>33.941404595049136</v>
      </c>
      <c r="BG254">
        <f t="shared" si="230"/>
        <v>7.2581624406787544</v>
      </c>
      <c r="BH254">
        <f t="shared" si="208"/>
        <v>0</v>
      </c>
      <c r="BI254">
        <f t="shared" si="233"/>
        <v>54.651549267063338</v>
      </c>
      <c r="BJ254">
        <f t="shared" si="233"/>
        <v>101.71451829409362</v>
      </c>
      <c r="BK254" s="7">
        <f t="shared" si="231"/>
        <v>4.7865571999561318E-4</v>
      </c>
      <c r="BL254" s="7"/>
      <c r="BM254" s="7"/>
      <c r="BN254" s="8">
        <f>MAX(BN$3*climate!$I364+BN$4*climate!$I364^2+BN$5*climate!$I364^6,-99)</f>
        <v>-53.705664737275079</v>
      </c>
      <c r="BO254" s="8">
        <f>MAX(BO$3*climate!$I364+BO$4*climate!$I364^2+BO$5*climate!$I364^6,-99)</f>
        <v>-44.481570288737601</v>
      </c>
      <c r="BP254" s="8">
        <f>MAX(BP$3*climate!$I364+BP$4*climate!$I364^2+BP$5*climate!$I364^6,-99)</f>
        <v>-37.188703532774198</v>
      </c>
      <c r="BQ254" s="8"/>
      <c r="BR254" s="8"/>
      <c r="BS254" s="8"/>
      <c r="BT254" s="8"/>
      <c r="BU254" s="8"/>
      <c r="BV254" s="8"/>
      <c r="BW254" s="8">
        <f>MAX(BW$3*climate!$I364+BW$4*climate!$I364^2+BW$5*climate!$I364^6,-99)</f>
        <v>-99</v>
      </c>
      <c r="BX254" s="8">
        <f>MAX(BX$3*climate!$I364+BX$4*climate!$I364^2+BX$5*climate!$I364^6,-99)</f>
        <v>-99</v>
      </c>
      <c r="BY254" s="8">
        <f>MAX(BY$3*climate!$I364+BY$4*climate!$I364^2+BY$5*climate!$I364^6,-99)</f>
        <v>-99</v>
      </c>
    </row>
    <row r="255" spans="1:77">
      <c r="A255">
        <f t="shared" si="248"/>
        <v>2209</v>
      </c>
      <c r="B255" s="4">
        <f t="shared" si="209"/>
        <v>1286.5261969975913</v>
      </c>
      <c r="C255" s="4">
        <f t="shared" si="210"/>
        <v>3572.5614365312299</v>
      </c>
      <c r="D255" s="4">
        <f t="shared" si="211"/>
        <v>6809.4339177372731</v>
      </c>
      <c r="E255" s="11">
        <f t="shared" si="249"/>
        <v>3.5989115312256638E-7</v>
      </c>
      <c r="F255" s="11">
        <f t="shared" si="250"/>
        <v>7.2150242203612775E-7</v>
      </c>
      <c r="G255" s="11">
        <f t="shared" si="251"/>
        <v>1.5929541638616933E-6</v>
      </c>
      <c r="H255" s="4">
        <f t="shared" si="212"/>
        <v>108493.9712546857</v>
      </c>
      <c r="I255" s="4">
        <f t="shared" si="213"/>
        <v>136020.4666670619</v>
      </c>
      <c r="J255" s="4">
        <f t="shared" si="214"/>
        <v>29075.111049591203</v>
      </c>
      <c r="K255" s="4">
        <f t="shared" si="239"/>
        <v>84330.946006293278</v>
      </c>
      <c r="L255" s="4">
        <f t="shared" si="240"/>
        <v>38073.653618992947</v>
      </c>
      <c r="M255" s="4">
        <f t="shared" si="241"/>
        <v>4269.8279182732213</v>
      </c>
      <c r="N255" s="11">
        <f t="shared" si="252"/>
        <v>-1.4759555952607029E-3</v>
      </c>
      <c r="O255" s="11">
        <f t="shared" si="253"/>
        <v>1.8763966229404794E-3</v>
      </c>
      <c r="P255" s="11">
        <f t="shared" si="254"/>
        <v>1.4609404231933354E-3</v>
      </c>
      <c r="Q255" s="4">
        <f t="shared" si="255"/>
        <v>1234.1493469439597</v>
      </c>
      <c r="R255" s="4">
        <f t="shared" si="256"/>
        <v>5525.4284448032677</v>
      </c>
      <c r="S255" s="4">
        <f t="shared" si="257"/>
        <v>1506.1896345418736</v>
      </c>
      <c r="T255" s="4">
        <f t="shared" si="215"/>
        <v>11.375280420391638</v>
      </c>
      <c r="U255" s="4">
        <f t="shared" si="216"/>
        <v>40.622037110987797</v>
      </c>
      <c r="V255" s="4">
        <f t="shared" si="217"/>
        <v>51.803400921595127</v>
      </c>
      <c r="W255" s="11">
        <f t="shared" si="258"/>
        <v>-1.219247815263802E-2</v>
      </c>
      <c r="X255" s="11">
        <f t="shared" si="259"/>
        <v>-1.3228699347321071E-2</v>
      </c>
      <c r="Y255" s="11">
        <f t="shared" si="260"/>
        <v>-1.2203590333800474E-2</v>
      </c>
      <c r="Z255" s="4">
        <f t="shared" si="227"/>
        <v>1633.9005688101756</v>
      </c>
      <c r="AA255" s="4">
        <f t="shared" si="218"/>
        <v>24609.8443349708</v>
      </c>
      <c r="AB255" s="4">
        <f t="shared" si="219"/>
        <v>2825.9413333151683</v>
      </c>
      <c r="AC255" s="12">
        <f t="shared" si="220"/>
        <v>1.374565100521925</v>
      </c>
      <c r="AD255" s="12">
        <f t="shared" si="221"/>
        <v>4.6350056797569303</v>
      </c>
      <c r="AE255" s="12">
        <f t="shared" si="222"/>
        <v>1.9537186952013661</v>
      </c>
      <c r="AF255" s="11">
        <f t="shared" si="261"/>
        <v>-2.9039671966837322E-3</v>
      </c>
      <c r="AG255" s="11">
        <f t="shared" si="262"/>
        <v>2.0567434751257441E-3</v>
      </c>
      <c r="AH255" s="11">
        <f t="shared" si="263"/>
        <v>8.257041531207765E-4</v>
      </c>
      <c r="AI255" s="1">
        <f t="shared" si="242"/>
        <v>221019.5316847052</v>
      </c>
      <c r="AJ255" s="1">
        <f t="shared" si="243"/>
        <v>267020.76172252122</v>
      </c>
      <c r="AK255" s="1">
        <f t="shared" si="244"/>
        <v>57313.981177643058</v>
      </c>
      <c r="AL255" s="16">
        <f t="shared" si="238"/>
        <v>65.116538784727979</v>
      </c>
      <c r="AM255" s="16">
        <f t="shared" si="238"/>
        <v>28.951423544004584</v>
      </c>
      <c r="AN255" s="16">
        <f t="shared" si="238"/>
        <v>4.4413560714130318</v>
      </c>
      <c r="AO255" s="7">
        <f t="shared" si="264"/>
        <v>2.4734189582284742E-3</v>
      </c>
      <c r="AP255" s="7">
        <f t="shared" si="264"/>
        <v>3.8088793268242663E-3</v>
      </c>
      <c r="AQ255" s="7">
        <f t="shared" si="264"/>
        <v>2.7570195462175294E-3</v>
      </c>
      <c r="AR255" s="1">
        <f t="shared" si="224"/>
        <v>108493.9712546857</v>
      </c>
      <c r="AS255" s="1">
        <f t="shared" si="225"/>
        <v>136020.4666670619</v>
      </c>
      <c r="AT255" s="1">
        <f t="shared" si="226"/>
        <v>29075.111049591203</v>
      </c>
      <c r="AU255" s="1">
        <f t="shared" si="245"/>
        <v>21698.794250937142</v>
      </c>
      <c r="AV255" s="1">
        <f t="shared" si="246"/>
        <v>27204.093333412384</v>
      </c>
      <c r="AW255" s="1">
        <f t="shared" si="247"/>
        <v>5815.0222099182411</v>
      </c>
      <c r="AX255">
        <v>0.05</v>
      </c>
      <c r="AY255">
        <v>0.05</v>
      </c>
      <c r="AZ255">
        <v>0.05</v>
      </c>
      <c r="BA255">
        <f t="shared" si="228"/>
        <v>5.000000000000001E-2</v>
      </c>
      <c r="BB255">
        <f t="shared" si="229"/>
        <v>2.5000000000000006E-4</v>
      </c>
      <c r="BC255">
        <f t="shared" si="229"/>
        <v>2.5000000000000006E-4</v>
      </c>
      <c r="BD255">
        <f t="shared" si="229"/>
        <v>2.5000000000000006E-4</v>
      </c>
      <c r="BE255">
        <f t="shared" si="230"/>
        <v>27.123492813671433</v>
      </c>
      <c r="BF255">
        <f t="shared" si="230"/>
        <v>34.005116666765481</v>
      </c>
      <c r="BG255">
        <f t="shared" si="230"/>
        <v>7.2687777623978027</v>
      </c>
      <c r="BH255">
        <f t="shared" si="208"/>
        <v>0</v>
      </c>
      <c r="BI255">
        <f t="shared" si="233"/>
        <v>55.270754587332227</v>
      </c>
      <c r="BJ255">
        <f t="shared" si="233"/>
        <v>102.88646373094593</v>
      </c>
      <c r="BK255" s="7">
        <f t="shared" si="231"/>
        <v>5.0092671063795002E-4</v>
      </c>
      <c r="BL255" s="7"/>
      <c r="BM255" s="7"/>
      <c r="BN255" s="8">
        <f>MAX(BN$3*climate!$I365+BN$4*climate!$I365^2+BN$5*climate!$I365^6,-99)</f>
        <v>-53.867948795500475</v>
      </c>
      <c r="BO255" s="8">
        <f>MAX(BO$3*climate!$I365+BO$4*climate!$I365^2+BO$5*climate!$I365^6,-99)</f>
        <v>-44.606859316349848</v>
      </c>
      <c r="BP255" s="8">
        <f>MAX(BP$3*climate!$I365+BP$4*climate!$I365^2+BP$5*climate!$I365^6,-99)</f>
        <v>-37.286211788068137</v>
      </c>
      <c r="BQ255" s="8"/>
      <c r="BR255" s="8"/>
      <c r="BS255" s="8"/>
      <c r="BT255" s="8"/>
      <c r="BU255" s="8"/>
      <c r="BV255" s="8"/>
      <c r="BW255" s="8">
        <f>MAX(BW$3*climate!$I365+BW$4*climate!$I365^2+BW$5*climate!$I365^6,-99)</f>
        <v>-99</v>
      </c>
      <c r="BX255" s="8">
        <f>MAX(BX$3*climate!$I365+BX$4*climate!$I365^2+BX$5*climate!$I365^6,-99)</f>
        <v>-99</v>
      </c>
      <c r="BY255" s="8">
        <f>MAX(BY$3*climate!$I365+BY$4*climate!$I365^2+BY$5*climate!$I365^6,-99)</f>
        <v>-99</v>
      </c>
    </row>
    <row r="256" spans="1:77">
      <c r="A256">
        <f t="shared" si="248"/>
        <v>2210</v>
      </c>
      <c r="B256" s="4">
        <f t="shared" si="209"/>
        <v>1286.5266368565181</v>
      </c>
      <c r="C256" s="4">
        <f t="shared" si="210"/>
        <v>3572.5638852623729</v>
      </c>
      <c r="D256" s="4">
        <f t="shared" si="211"/>
        <v>6809.4442224975801</v>
      </c>
      <c r="E256" s="11">
        <f t="shared" si="249"/>
        <v>3.4189659546643806E-7</v>
      </c>
      <c r="F256" s="11">
        <f t="shared" si="250"/>
        <v>6.8542730093432135E-7</v>
      </c>
      <c r="G256" s="11">
        <f t="shared" si="251"/>
        <v>1.5133064556686086E-6</v>
      </c>
      <c r="H256" s="4">
        <f t="shared" si="212"/>
        <v>108338.64010375112</v>
      </c>
      <c r="I256" s="4">
        <f t="shared" si="213"/>
        <v>136276.3749863354</v>
      </c>
      <c r="J256" s="4">
        <f t="shared" si="214"/>
        <v>29117.717337139511</v>
      </c>
      <c r="K256" s="4">
        <f t="shared" si="239"/>
        <v>84210.180341438012</v>
      </c>
      <c r="L256" s="4">
        <f t="shared" si="240"/>
        <v>38145.259080881944</v>
      </c>
      <c r="M256" s="4">
        <f t="shared" si="241"/>
        <v>4276.0783972556956</v>
      </c>
      <c r="N256" s="11">
        <f t="shared" si="252"/>
        <v>-1.432044469728222E-3</v>
      </c>
      <c r="O256" s="11">
        <f t="shared" si="253"/>
        <v>1.8807089701859958E-3</v>
      </c>
      <c r="P256" s="11">
        <f t="shared" si="254"/>
        <v>1.4638714023402777E-3</v>
      </c>
      <c r="Q256" s="4">
        <f t="shared" si="255"/>
        <v>1217.3566159156103</v>
      </c>
      <c r="R256" s="4">
        <f t="shared" si="256"/>
        <v>5462.5922112122071</v>
      </c>
      <c r="S256" s="4">
        <f t="shared" si="257"/>
        <v>1489.9889287108795</v>
      </c>
      <c r="T256" s="4">
        <f t="shared" si="215"/>
        <v>11.236587562385882</v>
      </c>
      <c r="U256" s="4">
        <f t="shared" si="216"/>
        <v>40.084660395170822</v>
      </c>
      <c r="V256" s="4">
        <f t="shared" si="217"/>
        <v>51.171213438850359</v>
      </c>
      <c r="W256" s="11">
        <f t="shared" si="258"/>
        <v>-1.219247815263802E-2</v>
      </c>
      <c r="X256" s="11">
        <f t="shared" si="259"/>
        <v>-1.3228699347321071E-2</v>
      </c>
      <c r="Y256" s="11">
        <f t="shared" si="260"/>
        <v>-1.2203590333800474E-2</v>
      </c>
      <c r="Z256" s="4">
        <f t="shared" si="227"/>
        <v>1606.9176632577821</v>
      </c>
      <c r="AA256" s="4">
        <f t="shared" si="218"/>
        <v>24379.912920264451</v>
      </c>
      <c r="AB256" s="4">
        <f t="shared" si="219"/>
        <v>2797.8455919098865</v>
      </c>
      <c r="AC256" s="12">
        <f t="shared" si="220"/>
        <v>1.3705734085603032</v>
      </c>
      <c r="AD256" s="12">
        <f t="shared" si="221"/>
        <v>4.6445386974459408</v>
      </c>
      <c r="AE256" s="12">
        <f t="shared" si="222"/>
        <v>1.9553318888420235</v>
      </c>
      <c r="AF256" s="11">
        <f t="shared" si="261"/>
        <v>-2.9039671966837322E-3</v>
      </c>
      <c r="AG256" s="11">
        <f t="shared" si="262"/>
        <v>2.0567434751257441E-3</v>
      </c>
      <c r="AH256" s="11">
        <f t="shared" si="263"/>
        <v>8.257041531207765E-4</v>
      </c>
      <c r="AI256" s="1">
        <f t="shared" si="242"/>
        <v>220616.37276717182</v>
      </c>
      <c r="AJ256" s="1">
        <f t="shared" si="243"/>
        <v>267522.77888368146</v>
      </c>
      <c r="AK256" s="1">
        <f t="shared" si="244"/>
        <v>57397.605269796994</v>
      </c>
      <c r="AL256" s="16">
        <f t="shared" si="238"/>
        <v>65.275988661437111</v>
      </c>
      <c r="AM256" s="16">
        <f t="shared" si="238"/>
        <v>29.060593297837286</v>
      </c>
      <c r="AN256" s="16">
        <f t="shared" si="238"/>
        <v>4.4534785278586231</v>
      </c>
      <c r="AO256" s="7">
        <f t="shared" si="264"/>
        <v>2.4486847686461892E-3</v>
      </c>
      <c r="AP256" s="7">
        <f t="shared" si="264"/>
        <v>3.7707905335560236E-3</v>
      </c>
      <c r="AQ256" s="7">
        <f t="shared" si="264"/>
        <v>2.7294493507553541E-3</v>
      </c>
      <c r="AR256" s="1">
        <f t="shared" si="224"/>
        <v>108338.64010375112</v>
      </c>
      <c r="AS256" s="1">
        <f t="shared" si="225"/>
        <v>136276.3749863354</v>
      </c>
      <c r="AT256" s="1">
        <f t="shared" si="226"/>
        <v>29117.717337139511</v>
      </c>
      <c r="AU256" s="1">
        <f t="shared" si="245"/>
        <v>21667.728020750226</v>
      </c>
      <c r="AV256" s="1">
        <f t="shared" si="246"/>
        <v>27255.274997267083</v>
      </c>
      <c r="AW256" s="1">
        <f t="shared" si="247"/>
        <v>5823.5434674279022</v>
      </c>
      <c r="AX256">
        <v>0.05</v>
      </c>
      <c r="AY256">
        <v>0.05</v>
      </c>
      <c r="AZ256">
        <v>0.05</v>
      </c>
      <c r="BA256">
        <f t="shared" si="228"/>
        <v>4.9999999999999996E-2</v>
      </c>
      <c r="BB256">
        <f t="shared" si="229"/>
        <v>2.5000000000000006E-4</v>
      </c>
      <c r="BC256">
        <f t="shared" si="229"/>
        <v>2.5000000000000006E-4</v>
      </c>
      <c r="BD256">
        <f t="shared" si="229"/>
        <v>2.5000000000000006E-4</v>
      </c>
      <c r="BE256">
        <f t="shared" si="230"/>
        <v>27.084660025937787</v>
      </c>
      <c r="BF256">
        <f t="shared" si="230"/>
        <v>34.06909374658386</v>
      </c>
      <c r="BG256">
        <f t="shared" si="230"/>
        <v>7.2794293342848793</v>
      </c>
      <c r="BH256">
        <f t="shared" si="208"/>
        <v>0</v>
      </c>
      <c r="BI256">
        <f t="shared" si="233"/>
        <v>55.896990047517043</v>
      </c>
      <c r="BJ256">
        <f t="shared" si="233"/>
        <v>104.07192384502878</v>
      </c>
      <c r="BK256" s="7">
        <f t="shared" si="231"/>
        <v>5.2335133569814118E-4</v>
      </c>
      <c r="BL256" s="7"/>
      <c r="BM256" s="7"/>
      <c r="BN256" s="8">
        <f>MAX(BN$3*climate!$I366+BN$4*climate!$I366^2+BN$5*climate!$I366^6,-99)</f>
        <v>-54.026865131763763</v>
      </c>
      <c r="BO256" s="8">
        <f>MAX(BO$3*climate!$I366+BO$4*climate!$I366^2+BO$5*climate!$I366^6,-99)</f>
        <v>-44.72954096987408</v>
      </c>
      <c r="BP256" s="8">
        <f>MAX(BP$3*climate!$I366+BP$4*climate!$I366^2+BP$5*climate!$I366^6,-99)</f>
        <v>-37.381684533671717</v>
      </c>
      <c r="BQ256" s="8"/>
      <c r="BR256" s="8"/>
      <c r="BS256" s="8"/>
      <c r="BT256" s="8"/>
      <c r="BU256" s="8"/>
      <c r="BV256" s="8"/>
      <c r="BW256" s="8">
        <f>MAX(BW$3*climate!$I366+BW$4*climate!$I366^2+BW$5*climate!$I366^6,-99)</f>
        <v>-99</v>
      </c>
      <c r="BX256" s="8">
        <f>MAX(BX$3*climate!$I366+BX$4*climate!$I366^2+BX$5*climate!$I366^6,-99)</f>
        <v>-99</v>
      </c>
      <c r="BY256" s="8">
        <f>MAX(BY$3*climate!$I366+BY$4*climate!$I366^2+BY$5*climate!$I366^6,-99)</f>
        <v>-99</v>
      </c>
    </row>
    <row r="257" spans="1:77">
      <c r="A257">
        <f t="shared" si="248"/>
        <v>2211</v>
      </c>
      <c r="B257" s="4">
        <f t="shared" si="209"/>
        <v>1286.5270547226414</v>
      </c>
      <c r="C257" s="4">
        <f t="shared" si="210"/>
        <v>3572.5662115585528</v>
      </c>
      <c r="D257" s="4">
        <f t="shared" si="211"/>
        <v>6809.4540120346855</v>
      </c>
      <c r="E257" s="11">
        <f t="shared" si="249"/>
        <v>3.2480176569311615E-7</v>
      </c>
      <c r="F257" s="11">
        <f t="shared" si="250"/>
        <v>6.5115593588760523E-7</v>
      </c>
      <c r="G257" s="11">
        <f t="shared" si="251"/>
        <v>1.4376411328851782E-6</v>
      </c>
      <c r="H257" s="4">
        <f t="shared" si="212"/>
        <v>108188.31312699284</v>
      </c>
      <c r="I257" s="4">
        <f t="shared" si="213"/>
        <v>136533.38045589809</v>
      </c>
      <c r="J257" s="4">
        <f t="shared" si="214"/>
        <v>29160.472019126035</v>
      </c>
      <c r="K257" s="4">
        <f t="shared" si="239"/>
        <v>84093.305873242469</v>
      </c>
      <c r="L257" s="4">
        <f t="shared" si="240"/>
        <v>38217.172858591919</v>
      </c>
      <c r="M257" s="4">
        <f t="shared" si="241"/>
        <v>4282.3509737475706</v>
      </c>
      <c r="N257" s="11">
        <f t="shared" si="252"/>
        <v>-1.3878900118924342E-3</v>
      </c>
      <c r="O257" s="11">
        <f t="shared" si="253"/>
        <v>1.8852612209945274E-3</v>
      </c>
      <c r="P257" s="11">
        <f t="shared" si="254"/>
        <v>1.4668993196897961E-3</v>
      </c>
      <c r="Q257" s="4">
        <f t="shared" si="255"/>
        <v>1200.8454548084314</v>
      </c>
      <c r="R257" s="4">
        <f t="shared" si="256"/>
        <v>5400.4949164042027</v>
      </c>
      <c r="S257" s="4">
        <f t="shared" si="257"/>
        <v>1473.9668240561909</v>
      </c>
      <c r="T257" s="4">
        <f t="shared" si="215"/>
        <v>11.099585714021288</v>
      </c>
      <c r="U257" s="4">
        <f t="shared" si="216"/>
        <v>39.554392474363638</v>
      </c>
      <c r="V257" s="4">
        <f t="shared" si="217"/>
        <v>50.546740913159162</v>
      </c>
      <c r="W257" s="11">
        <f t="shared" si="258"/>
        <v>-1.219247815263802E-2</v>
      </c>
      <c r="X257" s="11">
        <f t="shared" si="259"/>
        <v>-1.3228699347321071E-2</v>
      </c>
      <c r="Y257" s="11">
        <f t="shared" si="260"/>
        <v>-1.2203590333800474E-2</v>
      </c>
      <c r="Z257" s="4">
        <f t="shared" si="227"/>
        <v>1580.4498349163996</v>
      </c>
      <c r="AA257" s="4">
        <f t="shared" si="218"/>
        <v>24152.232856090806</v>
      </c>
      <c r="AB257" s="4">
        <f t="shared" si="219"/>
        <v>2770.0370671059491</v>
      </c>
      <c r="AC257" s="12">
        <f t="shared" si="220"/>
        <v>1.366593308341197</v>
      </c>
      <c r="AD257" s="12">
        <f t="shared" si="221"/>
        <v>4.6540913221068818</v>
      </c>
      <c r="AE257" s="12">
        <f t="shared" si="222"/>
        <v>1.9569464145033699</v>
      </c>
      <c r="AF257" s="11">
        <f t="shared" si="261"/>
        <v>-2.9039671966837322E-3</v>
      </c>
      <c r="AG257" s="11">
        <f t="shared" si="262"/>
        <v>2.0567434751257441E-3</v>
      </c>
      <c r="AH257" s="11">
        <f t="shared" si="263"/>
        <v>8.257041531207765E-4</v>
      </c>
      <c r="AI257" s="1">
        <f t="shared" si="242"/>
        <v>220222.46351120487</v>
      </c>
      <c r="AJ257" s="1">
        <f t="shared" si="243"/>
        <v>268025.7759925804</v>
      </c>
      <c r="AK257" s="1">
        <f t="shared" si="244"/>
        <v>57481.388210245197</v>
      </c>
      <c r="AL257" s="16">
        <f t="shared" si="238"/>
        <v>65.434230577438768</v>
      </c>
      <c r="AM257" s="16">
        <f t="shared" si="238"/>
        <v>29.169078893843224</v>
      </c>
      <c r="AN257" s="16">
        <f t="shared" si="238"/>
        <v>4.4655125164943259</v>
      </c>
      <c r="AO257" s="7">
        <f t="shared" si="264"/>
        <v>2.4241979209597272E-3</v>
      </c>
      <c r="AP257" s="7">
        <f t="shared" si="264"/>
        <v>3.7330826282204635E-3</v>
      </c>
      <c r="AQ257" s="7">
        <f t="shared" si="264"/>
        <v>2.7021548572478005E-3</v>
      </c>
      <c r="AR257" s="1">
        <f t="shared" si="224"/>
        <v>108188.31312699284</v>
      </c>
      <c r="AS257" s="1">
        <f t="shared" si="225"/>
        <v>136533.38045589809</v>
      </c>
      <c r="AT257" s="1">
        <f t="shared" si="226"/>
        <v>29160.472019126035</v>
      </c>
      <c r="AU257" s="1">
        <f t="shared" si="245"/>
        <v>21637.662625398571</v>
      </c>
      <c r="AV257" s="1">
        <f t="shared" si="246"/>
        <v>27306.676091179619</v>
      </c>
      <c r="AW257" s="1">
        <f t="shared" si="247"/>
        <v>5832.0944038252073</v>
      </c>
      <c r="AX257">
        <v>0.05</v>
      </c>
      <c r="AY257">
        <v>0.05</v>
      </c>
      <c r="AZ257">
        <v>0.05</v>
      </c>
      <c r="BA257">
        <f t="shared" si="228"/>
        <v>0.05</v>
      </c>
      <c r="BB257">
        <f t="shared" si="229"/>
        <v>2.5000000000000006E-4</v>
      </c>
      <c r="BC257">
        <f t="shared" si="229"/>
        <v>2.5000000000000006E-4</v>
      </c>
      <c r="BD257">
        <f t="shared" si="229"/>
        <v>2.5000000000000006E-4</v>
      </c>
      <c r="BE257">
        <f t="shared" si="230"/>
        <v>27.047078281748217</v>
      </c>
      <c r="BF257">
        <f t="shared" si="230"/>
        <v>34.133345113974528</v>
      </c>
      <c r="BG257">
        <f t="shared" si="230"/>
        <v>7.2901180047815108</v>
      </c>
      <c r="BH257">
        <f t="shared" si="208"/>
        <v>0</v>
      </c>
      <c r="BI257">
        <f t="shared" si="233"/>
        <v>56.530334594495507</v>
      </c>
      <c r="BJ257">
        <f t="shared" si="233"/>
        <v>105.27105346497049</v>
      </c>
      <c r="BK257" s="7">
        <f t="shared" si="231"/>
        <v>5.4590904589990608E-4</v>
      </c>
      <c r="BL257" s="7"/>
      <c r="BM257" s="7"/>
      <c r="BN257" s="8">
        <f>MAX(BN$3*climate!$I367+BN$4*climate!$I367^2+BN$5*climate!$I367^6,-99)</f>
        <v>-54.182451170116032</v>
      </c>
      <c r="BO257" s="8">
        <f>MAX(BO$3*climate!$I367+BO$4*climate!$I367^2+BO$5*climate!$I367^6,-99)</f>
        <v>-44.849644630745431</v>
      </c>
      <c r="BP257" s="8">
        <f>MAX(BP$3*climate!$I367+BP$4*climate!$I367^2+BP$5*climate!$I367^6,-99)</f>
        <v>-37.475145052272993</v>
      </c>
      <c r="BQ257" s="8"/>
      <c r="BR257" s="8"/>
      <c r="BS257" s="8"/>
      <c r="BT257" s="8"/>
      <c r="BU257" s="8"/>
      <c r="BV257" s="8"/>
      <c r="BW257" s="8">
        <f>MAX(BW$3*climate!$I367+BW$4*climate!$I367^2+BW$5*climate!$I367^6,-99)</f>
        <v>-99</v>
      </c>
      <c r="BX257" s="8">
        <f>MAX(BX$3*climate!$I367+BX$4*climate!$I367^2+BX$5*climate!$I367^6,-99)</f>
        <v>-99</v>
      </c>
      <c r="BY257" s="8">
        <f>MAX(BY$3*climate!$I367+BY$4*climate!$I367^2+BY$5*climate!$I367^6,-99)</f>
        <v>-99</v>
      </c>
    </row>
    <row r="258" spans="1:77">
      <c r="A258">
        <f t="shared" si="248"/>
        <v>2212</v>
      </c>
      <c r="B258" s="4">
        <f t="shared" si="209"/>
        <v>1286.5274516955874</v>
      </c>
      <c r="C258" s="4">
        <f t="shared" si="210"/>
        <v>3572.5684215413635</v>
      </c>
      <c r="D258" s="4">
        <f t="shared" si="211"/>
        <v>6809.463312108307</v>
      </c>
      <c r="E258" s="11">
        <f t="shared" si="249"/>
        <v>3.085616774084603E-7</v>
      </c>
      <c r="F258" s="11">
        <f t="shared" si="250"/>
        <v>6.1859813909322489E-7</v>
      </c>
      <c r="G258" s="11">
        <f t="shared" si="251"/>
        <v>1.3657590762409192E-6</v>
      </c>
      <c r="H258" s="4">
        <f t="shared" si="212"/>
        <v>108042.99326104317</v>
      </c>
      <c r="I258" s="4">
        <f t="shared" si="213"/>
        <v>136791.51803944187</v>
      </c>
      <c r="J258" s="4">
        <f t="shared" si="214"/>
        <v>29203.378200363732</v>
      </c>
      <c r="K258" s="4">
        <f t="shared" si="239"/>
        <v>83980.32480274493</v>
      </c>
      <c r="L258" s="4">
        <f t="shared" si="240"/>
        <v>38289.404680015614</v>
      </c>
      <c r="M258" s="4">
        <f t="shared" si="241"/>
        <v>4288.6460888093034</v>
      </c>
      <c r="N258" s="11">
        <f t="shared" si="252"/>
        <v>-1.3435203827976139E-3</v>
      </c>
      <c r="O258" s="11">
        <f t="shared" si="253"/>
        <v>1.8900357096260922E-3</v>
      </c>
      <c r="P258" s="11">
        <f t="shared" si="254"/>
        <v>1.4700138079115632E-3</v>
      </c>
      <c r="Q258" s="4">
        <f t="shared" si="255"/>
        <v>1184.610848877018</v>
      </c>
      <c r="R258" s="4">
        <f t="shared" si="256"/>
        <v>5339.1287968124016</v>
      </c>
      <c r="S258" s="4">
        <f t="shared" si="257"/>
        <v>1458.1214376447469</v>
      </c>
      <c r="T258" s="4">
        <f t="shared" si="215"/>
        <v>10.96425425769975</v>
      </c>
      <c r="U258" s="4">
        <f t="shared" si="216"/>
        <v>39.031139308454343</v>
      </c>
      <c r="V258" s="4">
        <f t="shared" si="217"/>
        <v>49.929889194346217</v>
      </c>
      <c r="W258" s="11">
        <f t="shared" si="258"/>
        <v>-1.219247815263802E-2</v>
      </c>
      <c r="X258" s="11">
        <f t="shared" si="259"/>
        <v>-1.3228699347321071E-2</v>
      </c>
      <c r="Y258" s="11">
        <f t="shared" si="260"/>
        <v>-1.2203590333800474E-2</v>
      </c>
      <c r="Z258" s="4">
        <f t="shared" si="227"/>
        <v>1554.4866692485657</v>
      </c>
      <c r="AA258" s="4">
        <f t="shared" si="218"/>
        <v>23926.786954995503</v>
      </c>
      <c r="AB258" s="4">
        <f t="shared" si="219"/>
        <v>2742.5130229870206</v>
      </c>
      <c r="AC258" s="12">
        <f t="shared" si="220"/>
        <v>1.3626247662025666</v>
      </c>
      <c r="AD258" s="12">
        <f t="shared" si="221"/>
        <v>4.6636635940662643</v>
      </c>
      <c r="AE258" s="12">
        <f t="shared" si="222"/>
        <v>1.9585622732852601</v>
      </c>
      <c r="AF258" s="11">
        <f t="shared" si="261"/>
        <v>-2.9039671966837322E-3</v>
      </c>
      <c r="AG258" s="11">
        <f t="shared" si="262"/>
        <v>2.0567434751257441E-3</v>
      </c>
      <c r="AH258" s="11">
        <f t="shared" si="263"/>
        <v>8.257041531207765E-4</v>
      </c>
      <c r="AI258" s="1">
        <f t="shared" si="242"/>
        <v>219837.87978548298</v>
      </c>
      <c r="AJ258" s="1">
        <f t="shared" si="243"/>
        <v>268529.87448450195</v>
      </c>
      <c r="AK258" s="1">
        <f t="shared" si="244"/>
        <v>57565.343793045882</v>
      </c>
      <c r="AL258" s="16">
        <f t="shared" si="238"/>
        <v>65.591269847906929</v>
      </c>
      <c r="AM258" s="16">
        <f t="shared" si="238"/>
        <v>29.276880569726025</v>
      </c>
      <c r="AN258" s="16">
        <f t="shared" si="238"/>
        <v>4.4774583577675067</v>
      </c>
      <c r="AO258" s="7">
        <f t="shared" si="264"/>
        <v>2.3999559417501298E-3</v>
      </c>
      <c r="AP258" s="7">
        <f t="shared" si="264"/>
        <v>3.695751801938259E-3</v>
      </c>
      <c r="AQ258" s="7">
        <f t="shared" si="264"/>
        <v>2.6751333086753224E-3</v>
      </c>
      <c r="AR258" s="1">
        <f t="shared" si="224"/>
        <v>108042.99326104317</v>
      </c>
      <c r="AS258" s="1">
        <f t="shared" si="225"/>
        <v>136791.51803944187</v>
      </c>
      <c r="AT258" s="1">
        <f t="shared" si="226"/>
        <v>29203.378200363732</v>
      </c>
      <c r="AU258" s="1">
        <f t="shared" si="245"/>
        <v>21608.598652208635</v>
      </c>
      <c r="AV258" s="1">
        <f t="shared" si="246"/>
        <v>27358.303607888374</v>
      </c>
      <c r="AW258" s="1">
        <f t="shared" si="247"/>
        <v>5840.6756400727463</v>
      </c>
      <c r="AX258">
        <v>0.05</v>
      </c>
      <c r="AY258">
        <v>0.05</v>
      </c>
      <c r="AZ258">
        <v>0.05</v>
      </c>
      <c r="BA258">
        <f t="shared" si="228"/>
        <v>0.05</v>
      </c>
      <c r="BB258">
        <f t="shared" si="229"/>
        <v>2.5000000000000006E-4</v>
      </c>
      <c r="BC258">
        <f t="shared" si="229"/>
        <v>2.5000000000000006E-4</v>
      </c>
      <c r="BD258">
        <f t="shared" si="229"/>
        <v>2.5000000000000006E-4</v>
      </c>
      <c r="BE258">
        <f t="shared" si="230"/>
        <v>27.010748315260798</v>
      </c>
      <c r="BF258">
        <f t="shared" si="230"/>
        <v>34.197879509860478</v>
      </c>
      <c r="BG258">
        <f t="shared" si="230"/>
        <v>7.3008445500909342</v>
      </c>
      <c r="BH258">
        <f t="shared" ref="BH258:BH321" si="265">IF(AX257=0.99,2*BB$5*AX258*AR258/Z258*1000,BH257*(1+BK257))</f>
        <v>0</v>
      </c>
      <c r="BI258">
        <f t="shared" si="233"/>
        <v>57.170868072147137</v>
      </c>
      <c r="BJ258">
        <f t="shared" si="233"/>
        <v>106.48400921194805</v>
      </c>
      <c r="BK258" s="7">
        <f t="shared" si="231"/>
        <v>5.6857991643788353E-4</v>
      </c>
      <c r="BL258" s="7"/>
      <c r="BM258" s="7"/>
      <c r="BN258" s="8">
        <f>MAX(BN$3*climate!$I368+BN$4*climate!$I368^2+BN$5*climate!$I368^6,-99)</f>
        <v>-54.334744378211717</v>
      </c>
      <c r="BO258" s="8">
        <f>MAX(BO$3*climate!$I368+BO$4*climate!$I368^2+BO$5*climate!$I368^6,-99)</f>
        <v>-44.967199693817555</v>
      </c>
      <c r="BP258" s="8">
        <f>MAX(BP$3*climate!$I368+BP$4*climate!$I368^2+BP$5*climate!$I368^6,-99)</f>
        <v>-37.566616619767473</v>
      </c>
      <c r="BQ258" s="8"/>
      <c r="BR258" s="8"/>
      <c r="BS258" s="8"/>
      <c r="BT258" s="8"/>
      <c r="BU258" s="8"/>
      <c r="BV258" s="8"/>
      <c r="BW258" s="8">
        <f>MAX(BW$3*climate!$I368+BW$4*climate!$I368^2+BW$5*climate!$I368^6,-99)</f>
        <v>-99</v>
      </c>
      <c r="BX258" s="8">
        <f>MAX(BX$3*climate!$I368+BX$4*climate!$I368^2+BX$5*climate!$I368^6,-99)</f>
        <v>-99</v>
      </c>
      <c r="BY258" s="8">
        <f>MAX(BY$3*climate!$I368+BY$4*climate!$I368^2+BY$5*climate!$I368^6,-99)</f>
        <v>-99</v>
      </c>
    </row>
    <row r="259" spans="1:77">
      <c r="A259">
        <f t="shared" si="248"/>
        <v>2213</v>
      </c>
      <c r="B259" s="4">
        <f t="shared" ref="B259:B322" si="266">B258*(1+E259)</f>
        <v>1286.5278288200027</v>
      </c>
      <c r="C259" s="4">
        <f t="shared" ref="C259:C322" si="267">C258*(1+F259)</f>
        <v>3572.5705210263318</v>
      </c>
      <c r="D259" s="4">
        <f t="shared" ref="D259:D322" si="268">D258*(1+G259)</f>
        <v>6809.4721471903131</v>
      </c>
      <c r="E259" s="11">
        <f t="shared" si="249"/>
        <v>2.9313359353803728E-7</v>
      </c>
      <c r="F259" s="11">
        <f t="shared" si="250"/>
        <v>5.8766823213856364E-7</v>
      </c>
      <c r="G259" s="11">
        <f t="shared" si="251"/>
        <v>1.297471122428873E-6</v>
      </c>
      <c r="H259" s="4">
        <f t="shared" ref="H259:H322" si="269">AR259</f>
        <v>107902.68102991153</v>
      </c>
      <c r="I259" s="4">
        <f t="shared" ref="I259:I322" si="270">AS259</f>
        <v>137050.82060238055</v>
      </c>
      <c r="J259" s="4">
        <f t="shared" ref="J259:J322" si="271">AT259</f>
        <v>29246.438706425604</v>
      </c>
      <c r="K259" s="4">
        <f t="shared" si="239"/>
        <v>83871.237460039527</v>
      </c>
      <c r="L259" s="4">
        <f t="shared" si="240"/>
        <v>38361.963688545591</v>
      </c>
      <c r="M259" s="4">
        <f t="shared" si="241"/>
        <v>4294.9641432182243</v>
      </c>
      <c r="N259" s="11">
        <f t="shared" si="252"/>
        <v>-1.2989630959588938E-3</v>
      </c>
      <c r="O259" s="11">
        <f t="shared" si="253"/>
        <v>1.8950153217671684E-3</v>
      </c>
      <c r="P259" s="11">
        <f t="shared" si="254"/>
        <v>1.4732048945254039E-3</v>
      </c>
      <c r="Q259" s="4">
        <f t="shared" si="255"/>
        <v>1168.6478451448884</v>
      </c>
      <c r="R259" s="4">
        <f t="shared" si="256"/>
        <v>5278.4860556345193</v>
      </c>
      <c r="S259" s="4">
        <f t="shared" si="257"/>
        <v>1442.4508894630644</v>
      </c>
      <c r="T259" s="4">
        <f t="shared" ref="T259:T322" si="272">T258*(1+W259)</f>
        <v>10.830572827202777</v>
      </c>
      <c r="U259" s="4">
        <f t="shared" ref="U259:U322" si="273">U258*(1+X259)</f>
        <v>38.514808101359392</v>
      </c>
      <c r="V259" s="4">
        <f t="shared" ref="V259:V322" si="274">V258*(1+Y259)</f>
        <v>49.320565281206363</v>
      </c>
      <c r="W259" s="11">
        <f t="shared" si="258"/>
        <v>-1.219247815263802E-2</v>
      </c>
      <c r="X259" s="11">
        <f t="shared" si="259"/>
        <v>-1.3228699347321071E-2</v>
      </c>
      <c r="Y259" s="11">
        <f t="shared" si="260"/>
        <v>-1.2203590333800474E-2</v>
      </c>
      <c r="Z259" s="4">
        <f t="shared" si="227"/>
        <v>1529.0179272379628</v>
      </c>
      <c r="AA259" s="4">
        <f t="shared" ref="AA259:AA322" si="275">R258*AD259*(1-AY258)</f>
        <v>23703.557636712125</v>
      </c>
      <c r="AB259" s="4">
        <f t="shared" ref="AB259:AB322" si="276">S258*AE259*(1-AZ258)</f>
        <v>2715.2707163549262</v>
      </c>
      <c r="AC259" s="12">
        <f t="shared" ref="AC259:AC322" si="277">AC258*(1+AF259)</f>
        <v>1.3586677485801255</v>
      </c>
      <c r="AD259" s="12">
        <f t="shared" ref="AD259:AD322" si="278">AD258*(1+AG259)</f>
        <v>4.6732555537335418</v>
      </c>
      <c r="AE259" s="12">
        <f t="shared" ref="AE259:AE322" si="279">AE258*(1+AH259)</f>
        <v>1.9601794662884575</v>
      </c>
      <c r="AF259" s="11">
        <f t="shared" si="261"/>
        <v>-2.9039671966837322E-3</v>
      </c>
      <c r="AG259" s="11">
        <f t="shared" si="262"/>
        <v>2.0567434751257441E-3</v>
      </c>
      <c r="AH259" s="11">
        <f t="shared" si="263"/>
        <v>8.257041531207765E-4</v>
      </c>
      <c r="AI259" s="1">
        <f t="shared" si="242"/>
        <v>219462.69045914331</v>
      </c>
      <c r="AJ259" s="1">
        <f t="shared" si="243"/>
        <v>269035.19064394012</v>
      </c>
      <c r="AK259" s="1">
        <f t="shared" si="244"/>
        <v>57649.485053814038</v>
      </c>
      <c r="AL259" s="16">
        <f t="shared" ref="AL259:AN274" si="280">AL258*(1+AO259)</f>
        <v>65.747111844127375</v>
      </c>
      <c r="AM259" s="16">
        <f t="shared" si="280"/>
        <v>29.383998653005513</v>
      </c>
      <c r="AN259" s="16">
        <f t="shared" si="280"/>
        <v>4.4893163777786658</v>
      </c>
      <c r="AO259" s="7">
        <f t="shared" si="264"/>
        <v>2.3759563823326285E-3</v>
      </c>
      <c r="AP259" s="7">
        <f t="shared" si="264"/>
        <v>3.6587942839188762E-3</v>
      </c>
      <c r="AQ259" s="7">
        <f t="shared" si="264"/>
        <v>2.6483819755885691E-3</v>
      </c>
      <c r="AR259" s="1">
        <f t="shared" ref="AR259:AR322" si="281">AL259*AI259^$AR$5*B259^(1-$AR$5)*(1-BB258+0.01*BN258)</f>
        <v>107902.68102991153</v>
      </c>
      <c r="AS259" s="1">
        <f t="shared" ref="AS259:AS322" si="282">AM259*AJ259^$AR$5*C259^(1-$AR$5)*(1-BC258+0.01*BO258)</f>
        <v>137050.82060238055</v>
      </c>
      <c r="AT259" s="1">
        <f t="shared" ref="AT259:AT322" si="283">AN259*AK259^$AR$5*D259^(1-$AR$5)*(1-BD258+0.01*BP258)</f>
        <v>29246.438706425604</v>
      </c>
      <c r="AU259" s="1">
        <f t="shared" si="245"/>
        <v>21580.536205982309</v>
      </c>
      <c r="AV259" s="1">
        <f t="shared" si="246"/>
        <v>27410.164120476111</v>
      </c>
      <c r="AW259" s="1">
        <f t="shared" si="247"/>
        <v>5849.2877412851212</v>
      </c>
      <c r="AX259">
        <v>0.05</v>
      </c>
      <c r="AY259">
        <v>0.05</v>
      </c>
      <c r="AZ259">
        <v>0.05</v>
      </c>
      <c r="BA259">
        <f t="shared" si="228"/>
        <v>0.05</v>
      </c>
      <c r="BB259">
        <f t="shared" si="229"/>
        <v>2.5000000000000006E-4</v>
      </c>
      <c r="BC259">
        <f t="shared" si="229"/>
        <v>2.5000000000000006E-4</v>
      </c>
      <c r="BD259">
        <f t="shared" si="229"/>
        <v>2.5000000000000006E-4</v>
      </c>
      <c r="BE259">
        <f t="shared" si="230"/>
        <v>26.975670257477891</v>
      </c>
      <c r="BF259">
        <f t="shared" si="230"/>
        <v>34.262705150595146</v>
      </c>
      <c r="BG259">
        <f t="shared" si="230"/>
        <v>7.3116096766064027</v>
      </c>
      <c r="BH259">
        <f t="shared" si="265"/>
        <v>0</v>
      </c>
      <c r="BI259">
        <f t="shared" si="233"/>
        <v>57.818671231914976</v>
      </c>
      <c r="BJ259">
        <f t="shared" si="233"/>
        <v>107.71094952066895</v>
      </c>
      <c r="BK259" s="7">
        <f t="shared" si="231"/>
        <v>5.9134464275767407E-4</v>
      </c>
      <c r="BL259" s="7"/>
      <c r="BM259" s="7"/>
      <c r="BN259" s="8">
        <f>MAX(BN$3*climate!$I369+BN$4*climate!$I369^2+BN$5*climate!$I369^6,-99)</f>
        <v>-54.483782243818155</v>
      </c>
      <c r="BO259" s="8">
        <f>MAX(BO$3*climate!$I369+BO$4*climate!$I369^2+BO$5*climate!$I369^6,-99)</f>
        <v>-45.08223554987849</v>
      </c>
      <c r="BP259" s="8">
        <f>MAX(BP$3*climate!$I369+BP$4*climate!$I369^2+BP$5*climate!$I369^6,-99)</f>
        <v>-37.656122492205327</v>
      </c>
      <c r="BQ259" s="8"/>
      <c r="BR259" s="8"/>
      <c r="BS259" s="8"/>
      <c r="BT259" s="8"/>
      <c r="BU259" s="8"/>
      <c r="BV259" s="8"/>
      <c r="BW259" s="8">
        <f>MAX(BW$3*climate!$I369+BW$4*climate!$I369^2+BW$5*climate!$I369^6,-99)</f>
        <v>-99</v>
      </c>
      <c r="BX259" s="8">
        <f>MAX(BX$3*climate!$I369+BX$4*climate!$I369^2+BX$5*climate!$I369^6,-99)</f>
        <v>-99</v>
      </c>
      <c r="BY259" s="8">
        <f>MAX(BY$3*climate!$I369+BY$4*climate!$I369^2+BY$5*climate!$I369^6,-99)</f>
        <v>-99</v>
      </c>
    </row>
    <row r="260" spans="1:77">
      <c r="A260">
        <f t="shared" si="248"/>
        <v>2214</v>
      </c>
      <c r="B260" s="4">
        <f t="shared" si="266"/>
        <v>1286.5281870883018</v>
      </c>
      <c r="C260" s="4">
        <f t="shared" si="267"/>
        <v>3572.5725155382243</v>
      </c>
      <c r="D260" s="4">
        <f t="shared" si="268"/>
        <v>6809.480540529109</v>
      </c>
      <c r="E260" s="11">
        <f t="shared" si="249"/>
        <v>2.7847691386113543E-7</v>
      </c>
      <c r="F260" s="11">
        <f t="shared" si="250"/>
        <v>5.5828482053163547E-7</v>
      </c>
      <c r="G260" s="11">
        <f t="shared" si="251"/>
        <v>1.2325975663074293E-6</v>
      </c>
      <c r="H260" s="4">
        <f t="shared" si="269"/>
        <v>107767.37464103021</v>
      </c>
      <c r="I260" s="4">
        <f t="shared" si="270"/>
        <v>137311.31896754596</v>
      </c>
      <c r="J260" s="4">
        <f t="shared" si="271"/>
        <v>29289.656093207832</v>
      </c>
      <c r="K260" s="4">
        <f t="shared" si="239"/>
        <v>83766.042378699567</v>
      </c>
      <c r="L260" s="4">
        <f t="shared" si="240"/>
        <v>38434.858458529954</v>
      </c>
      <c r="M260" s="4">
        <f t="shared" si="241"/>
        <v>4301.3054988379445</v>
      </c>
      <c r="N260" s="11">
        <f t="shared" si="252"/>
        <v>-1.2542450132571048E-3</v>
      </c>
      <c r="O260" s="11">
        <f t="shared" si="253"/>
        <v>1.9001834884204705E-3</v>
      </c>
      <c r="P260" s="11">
        <f t="shared" si="254"/>
        <v>1.4764629943961882E-3</v>
      </c>
      <c r="Q260" s="4">
        <f t="shared" si="255"/>
        <v>1152.9515535407329</v>
      </c>
      <c r="R260" s="4">
        <f t="shared" si="256"/>
        <v>5218.5588710107413</v>
      </c>
      <c r="S260" s="4">
        <f t="shared" si="257"/>
        <v>1426.9533036521473</v>
      </c>
      <c r="T260" s="4">
        <f t="shared" si="272"/>
        <v>10.698521304626553</v>
      </c>
      <c r="U260" s="4">
        <f t="shared" si="273"/>
        <v>38.00530728456674</v>
      </c>
      <c r="V260" s="4">
        <f t="shared" si="274"/>
        <v>48.718677307483055</v>
      </c>
      <c r="W260" s="11">
        <f t="shared" si="258"/>
        <v>-1.219247815263802E-2</v>
      </c>
      <c r="X260" s="11">
        <f t="shared" si="259"/>
        <v>-1.3228699347321071E-2</v>
      </c>
      <c r="Y260" s="11">
        <f t="shared" si="260"/>
        <v>-1.2203590333800474E-2</v>
      </c>
      <c r="Z260" s="4">
        <f t="shared" ref="Z260:Z323" si="284">Q259*AC260*(1-AX259)</f>
        <v>1504.0335452425199</v>
      </c>
      <c r="AA260" s="4">
        <f t="shared" si="275"/>
        <v>23482.526963421031</v>
      </c>
      <c r="AB260" s="4">
        <f t="shared" si="276"/>
        <v>2688.307399164798</v>
      </c>
      <c r="AC260" s="12">
        <f t="shared" si="277"/>
        <v>1.3547222220070567</v>
      </c>
      <c r="AD260" s="12">
        <f t="shared" si="278"/>
        <v>4.6828672416012784</v>
      </c>
      <c r="AE260" s="12">
        <f t="shared" si="279"/>
        <v>1.961797994614634</v>
      </c>
      <c r="AF260" s="11">
        <f t="shared" si="261"/>
        <v>-2.9039671966837322E-3</v>
      </c>
      <c r="AG260" s="11">
        <f t="shared" si="262"/>
        <v>2.0567434751257441E-3</v>
      </c>
      <c r="AH260" s="11">
        <f t="shared" si="263"/>
        <v>8.257041531207765E-4</v>
      </c>
      <c r="AI260" s="1">
        <f t="shared" si="242"/>
        <v>219096.95761921129</v>
      </c>
      <c r="AJ260" s="1">
        <f t="shared" si="243"/>
        <v>269541.83570002223</v>
      </c>
      <c r="AK260" s="1">
        <f t="shared" si="244"/>
        <v>57733.824289717755</v>
      </c>
      <c r="AL260" s="16">
        <f t="shared" si="280"/>
        <v>65.901761991433318</v>
      </c>
      <c r="AM260" s="16">
        <f t="shared" si="280"/>
        <v>29.490433559252711</v>
      </c>
      <c r="AN260" s="16">
        <f t="shared" si="280"/>
        <v>4.5010869081105129</v>
      </c>
      <c r="AO260" s="7">
        <f t="shared" si="264"/>
        <v>2.352196818509302E-3</v>
      </c>
      <c r="AP260" s="7">
        <f t="shared" si="264"/>
        <v>3.6222063410796873E-3</v>
      </c>
      <c r="AQ260" s="7">
        <f t="shared" si="264"/>
        <v>2.6218981558326832E-3</v>
      </c>
      <c r="AR260" s="1">
        <f t="shared" si="281"/>
        <v>107767.37464103021</v>
      </c>
      <c r="AS260" s="1">
        <f t="shared" si="282"/>
        <v>137311.31896754596</v>
      </c>
      <c r="AT260" s="1">
        <f t="shared" si="283"/>
        <v>29289.656093207832</v>
      </c>
      <c r="AU260" s="1">
        <f t="shared" si="245"/>
        <v>21553.474928206044</v>
      </c>
      <c r="AV260" s="1">
        <f t="shared" si="246"/>
        <v>27462.263793509192</v>
      </c>
      <c r="AW260" s="1">
        <f t="shared" si="247"/>
        <v>5857.9312186415664</v>
      </c>
      <c r="AX260">
        <v>0.05</v>
      </c>
      <c r="AY260">
        <v>0.05</v>
      </c>
      <c r="AZ260">
        <v>0.05</v>
      </c>
      <c r="BA260">
        <f t="shared" si="228"/>
        <v>4.9999999999999996E-2</v>
      </c>
      <c r="BB260">
        <f t="shared" si="229"/>
        <v>2.5000000000000006E-4</v>
      </c>
      <c r="BC260">
        <f t="shared" si="229"/>
        <v>2.5000000000000006E-4</v>
      </c>
      <c r="BD260">
        <f t="shared" si="229"/>
        <v>2.5000000000000006E-4</v>
      </c>
      <c r="BE260">
        <f t="shared" si="230"/>
        <v>26.941843660257561</v>
      </c>
      <c r="BF260">
        <f t="shared" si="230"/>
        <v>34.327829741886497</v>
      </c>
      <c r="BG260">
        <f t="shared" si="230"/>
        <v>7.3224140233019597</v>
      </c>
      <c r="BH260">
        <f t="shared" si="265"/>
        <v>0</v>
      </c>
      <c r="BI260">
        <f t="shared" si="233"/>
        <v>58.473825743471821</v>
      </c>
      <c r="BJ260">
        <f t="shared" si="233"/>
        <v>108.95203466057316</v>
      </c>
      <c r="BK260" s="7">
        <f t="shared" si="231"/>
        <v>6.1418453577433141E-4</v>
      </c>
      <c r="BL260" s="7"/>
      <c r="BM260" s="7"/>
      <c r="BN260" s="8">
        <f>MAX(BN$3*climate!$I370+BN$4*climate!$I370^2+BN$5*climate!$I370^6,-99)</f>
        <v>-54.629602252310754</v>
      </c>
      <c r="BO260" s="8">
        <f>MAX(BO$3*climate!$I370+BO$4*climate!$I370^2+BO$5*climate!$I370^6,-99)</f>
        <v>-45.194781568912319</v>
      </c>
      <c r="BP260" s="8">
        <f>MAX(BP$3*climate!$I370+BP$4*climate!$I370^2+BP$5*climate!$I370^6,-99)</f>
        <v>-37.743685893306079</v>
      </c>
      <c r="BQ260" s="8"/>
      <c r="BR260" s="8"/>
      <c r="BS260" s="8"/>
      <c r="BT260" s="8"/>
      <c r="BU260" s="8"/>
      <c r="BV260" s="8"/>
      <c r="BW260" s="8">
        <f>MAX(BW$3*climate!$I370+BW$4*climate!$I370^2+BW$5*climate!$I370^6,-99)</f>
        <v>-99</v>
      </c>
      <c r="BX260" s="8">
        <f>MAX(BX$3*climate!$I370+BX$4*climate!$I370^2+BX$5*climate!$I370^6,-99)</f>
        <v>-99</v>
      </c>
      <c r="BY260" s="8">
        <f>MAX(BY$3*climate!$I370+BY$4*climate!$I370^2+BY$5*climate!$I370^6,-99)</f>
        <v>-99</v>
      </c>
    </row>
    <row r="261" spans="1:77">
      <c r="A261">
        <f t="shared" si="248"/>
        <v>2215</v>
      </c>
      <c r="B261" s="4">
        <f t="shared" si="266"/>
        <v>1286.5285274432808</v>
      </c>
      <c r="C261" s="4">
        <f t="shared" si="267"/>
        <v>3572.5744103255793</v>
      </c>
      <c r="D261" s="4">
        <f t="shared" si="268"/>
        <v>6809.4885142107933</v>
      </c>
      <c r="E261" s="11">
        <f t="shared" si="249"/>
        <v>2.6455306816807864E-7</v>
      </c>
      <c r="F261" s="11">
        <f t="shared" si="250"/>
        <v>5.303705795050537E-7</v>
      </c>
      <c r="G261" s="11">
        <f t="shared" si="251"/>
        <v>1.1709676879920578E-6</v>
      </c>
      <c r="H261" s="4">
        <f t="shared" si="269"/>
        <v>107637.07007916977</v>
      </c>
      <c r="I261" s="4">
        <f t="shared" si="270"/>
        <v>137573.04197060288</v>
      </c>
      <c r="J261" s="4">
        <f t="shared" si="271"/>
        <v>29333.032656338317</v>
      </c>
      <c r="K261" s="4">
        <f t="shared" si="239"/>
        <v>83664.736368556871</v>
      </c>
      <c r="L261" s="4">
        <f t="shared" si="240"/>
        <v>38508.097010655525</v>
      </c>
      <c r="M261" s="4">
        <f t="shared" si="241"/>
        <v>4307.6704799667259</v>
      </c>
      <c r="N261" s="11">
        <f t="shared" si="252"/>
        <v>-1.2093923416448549E-3</v>
      </c>
      <c r="O261" s="11">
        <f t="shared" si="253"/>
        <v>1.9055241794265765E-3</v>
      </c>
      <c r="P261" s="11">
        <f t="shared" si="254"/>
        <v>1.4797789021265828E-3</v>
      </c>
      <c r="Q261" s="4">
        <f t="shared" si="255"/>
        <v>1137.5171479028309</v>
      </c>
      <c r="R261" s="4">
        <f t="shared" si="256"/>
        <v>5159.3394037723419</v>
      </c>
      <c r="S261" s="4">
        <f t="shared" si="257"/>
        <v>1411.6268096683677</v>
      </c>
      <c r="T261" s="4">
        <f t="shared" si="272"/>
        <v>10.568079817354361</v>
      </c>
      <c r="U261" s="4">
        <f t="shared" si="273"/>
        <v>37.502546500896656</v>
      </c>
      <c r="V261" s="4">
        <f t="shared" si="274"/>
        <v>48.124134528017912</v>
      </c>
      <c r="W261" s="11">
        <f t="shared" si="258"/>
        <v>-1.219247815263802E-2</v>
      </c>
      <c r="X261" s="11">
        <f t="shared" si="259"/>
        <v>-1.3228699347321071E-2</v>
      </c>
      <c r="Y261" s="11">
        <f t="shared" si="260"/>
        <v>-1.2203590333800474E-2</v>
      </c>
      <c r="Z261" s="4">
        <f t="shared" si="284"/>
        <v>1479.5236346550475</v>
      </c>
      <c r="AA261" s="4">
        <f t="shared" si="275"/>
        <v>23263.676673487753</v>
      </c>
      <c r="AB261" s="4">
        <f t="shared" si="276"/>
        <v>2661.6203208288471</v>
      </c>
      <c r="AC261" s="12">
        <f t="shared" si="277"/>
        <v>1.3507881531137298</v>
      </c>
      <c r="AD261" s="12">
        <f t="shared" si="278"/>
        <v>4.6924986982453216</v>
      </c>
      <c r="AE261" s="12">
        <f t="shared" si="279"/>
        <v>1.9634178593663714</v>
      </c>
      <c r="AF261" s="11">
        <f t="shared" si="261"/>
        <v>-2.9039671966837322E-3</v>
      </c>
      <c r="AG261" s="11">
        <f t="shared" si="262"/>
        <v>2.0567434751257441E-3</v>
      </c>
      <c r="AH261" s="11">
        <f t="shared" si="263"/>
        <v>8.257041531207765E-4</v>
      </c>
      <c r="AI261" s="1">
        <f t="shared" si="242"/>
        <v>218740.73678549621</v>
      </c>
      <c r="AJ261" s="1">
        <f t="shared" si="243"/>
        <v>270049.91592352919</v>
      </c>
      <c r="AK261" s="1">
        <f t="shared" si="244"/>
        <v>57818.373079387544</v>
      </c>
      <c r="AL261" s="16">
        <f t="shared" si="280"/>
        <v>66.055225767174818</v>
      </c>
      <c r="AM261" s="16">
        <f t="shared" si="280"/>
        <v>29.596185790337831</v>
      </c>
      <c r="AN261" s="16">
        <f t="shared" si="280"/>
        <v>4.512770285659494</v>
      </c>
      <c r="AO261" s="7">
        <f t="shared" si="264"/>
        <v>2.3286748503242088E-3</v>
      </c>
      <c r="AP261" s="7">
        <f t="shared" si="264"/>
        <v>3.5859842776688904E-3</v>
      </c>
      <c r="AQ261" s="7">
        <f t="shared" si="264"/>
        <v>2.5956791742743563E-3</v>
      </c>
      <c r="AR261" s="1">
        <f t="shared" si="281"/>
        <v>107637.07007916977</v>
      </c>
      <c r="AS261" s="1">
        <f t="shared" si="282"/>
        <v>137573.04197060288</v>
      </c>
      <c r="AT261" s="1">
        <f t="shared" si="283"/>
        <v>29333.032656338317</v>
      </c>
      <c r="AU261" s="1">
        <f t="shared" si="245"/>
        <v>21527.414015833958</v>
      </c>
      <c r="AV261" s="1">
        <f t="shared" si="246"/>
        <v>27514.608394120576</v>
      </c>
      <c r="AW261" s="1">
        <f t="shared" si="247"/>
        <v>5866.6065312676637</v>
      </c>
      <c r="AX261">
        <v>0.05</v>
      </c>
      <c r="AY261">
        <v>0.05</v>
      </c>
      <c r="AZ261">
        <v>0.05</v>
      </c>
      <c r="BA261">
        <f t="shared" si="228"/>
        <v>0.05</v>
      </c>
      <c r="BB261">
        <f t="shared" si="229"/>
        <v>2.5000000000000006E-4</v>
      </c>
      <c r="BC261">
        <f t="shared" si="229"/>
        <v>2.5000000000000006E-4</v>
      </c>
      <c r="BD261">
        <f t="shared" si="229"/>
        <v>2.5000000000000006E-4</v>
      </c>
      <c r="BE261">
        <f t="shared" si="230"/>
        <v>26.909267519792451</v>
      </c>
      <c r="BF261">
        <f t="shared" si="230"/>
        <v>34.393260492650725</v>
      </c>
      <c r="BG261">
        <f t="shared" si="230"/>
        <v>7.3332581640845813</v>
      </c>
      <c r="BH261">
        <f t="shared" si="265"/>
        <v>0</v>
      </c>
      <c r="BI261">
        <f t="shared" si="233"/>
        <v>59.136414205492649</v>
      </c>
      <c r="BJ261">
        <f t="shared" si="233"/>
        <v>110.20742675726119</v>
      </c>
      <c r="BK261" s="7">
        <f t="shared" si="231"/>
        <v>6.3708151657038137E-4</v>
      </c>
      <c r="BL261" s="7"/>
      <c r="BM261" s="7"/>
      <c r="BN261" s="8">
        <f>MAX(BN$3*climate!$I371+BN$4*climate!$I371^2+BN$5*climate!$I371^6,-99)</f>
        <v>-54.77224186513309</v>
      </c>
      <c r="BO261" s="8">
        <f>MAX(BO$3*climate!$I371+BO$4*climate!$I371^2+BO$5*climate!$I371^6,-99)</f>
        <v>-45.304867084090439</v>
      </c>
      <c r="BP261" s="8">
        <f>MAX(BP$3*climate!$I371+BP$4*climate!$I371^2+BP$5*climate!$I371^6,-99)</f>
        <v>-37.829330002528167</v>
      </c>
      <c r="BQ261" s="8"/>
      <c r="BR261" s="8"/>
      <c r="BS261" s="8"/>
      <c r="BT261" s="8"/>
      <c r="BU261" s="8"/>
      <c r="BV261" s="8"/>
      <c r="BW261" s="8">
        <f>MAX(BW$3*climate!$I371+BW$4*climate!$I371^2+BW$5*climate!$I371^6,-99)</f>
        <v>-99</v>
      </c>
      <c r="BX261" s="8">
        <f>MAX(BX$3*climate!$I371+BX$4*climate!$I371^2+BX$5*climate!$I371^6,-99)</f>
        <v>-99</v>
      </c>
      <c r="BY261" s="8">
        <f>MAX(BY$3*climate!$I371+BY$4*climate!$I371^2+BY$5*climate!$I371^6,-99)</f>
        <v>-99</v>
      </c>
    </row>
    <row r="262" spans="1:77">
      <c r="A262">
        <f t="shared" si="248"/>
        <v>2216</v>
      </c>
      <c r="B262" s="4">
        <f t="shared" si="266"/>
        <v>1286.5288507805965</v>
      </c>
      <c r="C262" s="4">
        <f t="shared" si="267"/>
        <v>3572.5762103745215</v>
      </c>
      <c r="D262" s="4">
        <f t="shared" si="268"/>
        <v>6809.4960892172639</v>
      </c>
      <c r="E262" s="11">
        <f t="shared" si="249"/>
        <v>2.5132541475967468E-7</v>
      </c>
      <c r="F262" s="11">
        <f t="shared" si="250"/>
        <v>5.0385205052980098E-7</v>
      </c>
      <c r="G262" s="11">
        <f t="shared" si="251"/>
        <v>1.1124193035924548E-6</v>
      </c>
      <c r="H262" s="4">
        <f t="shared" si="269"/>
        <v>107511.76119820727</v>
      </c>
      <c r="I262" s="4">
        <f t="shared" si="270"/>
        <v>137836.01651511833</v>
      </c>
      <c r="J262" s="4">
        <f t="shared" si="271"/>
        <v>29376.57044042537</v>
      </c>
      <c r="K262" s="4">
        <f t="shared" si="239"/>
        <v>83567.31458682401</v>
      </c>
      <c r="L262" s="4">
        <f t="shared" si="240"/>
        <v>38581.686827240184</v>
      </c>
      <c r="M262" s="4">
        <f t="shared" si="241"/>
        <v>4314.0593746639688</v>
      </c>
      <c r="N262" s="11">
        <f t="shared" si="252"/>
        <v>-1.1644306306506369E-3</v>
      </c>
      <c r="O262" s="11">
        <f t="shared" si="253"/>
        <v>1.9110218966233994E-3</v>
      </c>
      <c r="P262" s="11">
        <f t="shared" si="254"/>
        <v>1.4831437843156881E-3</v>
      </c>
      <c r="Q262" s="4">
        <f t="shared" si="255"/>
        <v>1122.3398668578718</v>
      </c>
      <c r="R262" s="4">
        <f t="shared" si="256"/>
        <v>5100.8198047750457</v>
      </c>
      <c r="S262" s="4">
        <f t="shared" si="257"/>
        <v>1396.4695433731126</v>
      </c>
      <c r="T262" s="4">
        <f t="shared" si="272"/>
        <v>10.439228735065933</v>
      </c>
      <c r="U262" s="4">
        <f t="shared" si="273"/>
        <v>37.006436588477364</v>
      </c>
      <c r="V262" s="4">
        <f t="shared" si="274"/>
        <v>47.53684730506928</v>
      </c>
      <c r="W262" s="11">
        <f t="shared" si="258"/>
        <v>-1.219247815263802E-2</v>
      </c>
      <c r="X262" s="11">
        <f t="shared" si="259"/>
        <v>-1.3228699347321071E-2</v>
      </c>
      <c r="Y262" s="11">
        <f t="shared" si="260"/>
        <v>-1.2203590333800474E-2</v>
      </c>
      <c r="Z262" s="4">
        <f t="shared" si="284"/>
        <v>1455.4784813834287</v>
      </c>
      <c r="AA262" s="4">
        <f t="shared" si="275"/>
        <v>23046.98821371912</v>
      </c>
      <c r="AB262" s="4">
        <f t="shared" si="276"/>
        <v>2635.2067303933704</v>
      </c>
      <c r="AC262" s="12">
        <f t="shared" si="277"/>
        <v>1.3468655086274186</v>
      </c>
      <c r="AD262" s="12">
        <f t="shared" si="278"/>
        <v>4.702149964324974</v>
      </c>
      <c r="AE262" s="12">
        <f t="shared" si="279"/>
        <v>1.9650390616471616</v>
      </c>
      <c r="AF262" s="11">
        <f t="shared" si="261"/>
        <v>-2.9039671966837322E-3</v>
      </c>
      <c r="AG262" s="11">
        <f t="shared" si="262"/>
        <v>2.0567434751257441E-3</v>
      </c>
      <c r="AH262" s="11">
        <f t="shared" si="263"/>
        <v>8.257041531207765E-4</v>
      </c>
      <c r="AI262" s="1">
        <f t="shared" si="242"/>
        <v>218394.07712278055</v>
      </c>
      <c r="AJ262" s="1">
        <f t="shared" si="243"/>
        <v>270559.53272529686</v>
      </c>
      <c r="AK262" s="1">
        <f t="shared" si="244"/>
        <v>57903.142302716456</v>
      </c>
      <c r="AL262" s="16">
        <f t="shared" si="280"/>
        <v>66.207508698721554</v>
      </c>
      <c r="AM262" s="16">
        <f t="shared" si="280"/>
        <v>29.701255932691716</v>
      </c>
      <c r="AN262" s="16">
        <f t="shared" si="280"/>
        <v>4.5243668524697771</v>
      </c>
      <c r="AO262" s="7">
        <f t="shared" si="264"/>
        <v>2.3053881018209668E-3</v>
      </c>
      <c r="AP262" s="7">
        <f t="shared" si="264"/>
        <v>3.5501244348922017E-3</v>
      </c>
      <c r="AQ262" s="7">
        <f t="shared" si="264"/>
        <v>2.5697223825316127E-3</v>
      </c>
      <c r="AR262" s="1">
        <f t="shared" si="281"/>
        <v>107511.76119820727</v>
      </c>
      <c r="AS262" s="1">
        <f t="shared" si="282"/>
        <v>137836.01651511833</v>
      </c>
      <c r="AT262" s="1">
        <f t="shared" si="283"/>
        <v>29376.57044042537</v>
      </c>
      <c r="AU262" s="1">
        <f t="shared" si="245"/>
        <v>21502.352239641456</v>
      </c>
      <c r="AV262" s="1">
        <f t="shared" si="246"/>
        <v>27567.203303023667</v>
      </c>
      <c r="AW262" s="1">
        <f t="shared" si="247"/>
        <v>5875.3140880850742</v>
      </c>
      <c r="AX262">
        <v>0.05</v>
      </c>
      <c r="AY262">
        <v>0.05</v>
      </c>
      <c r="AZ262">
        <v>0.05</v>
      </c>
      <c r="BA262">
        <f t="shared" si="228"/>
        <v>4.9999999999999996E-2</v>
      </c>
      <c r="BB262">
        <f t="shared" si="229"/>
        <v>2.5000000000000006E-4</v>
      </c>
      <c r="BC262">
        <f t="shared" si="229"/>
        <v>2.5000000000000006E-4</v>
      </c>
      <c r="BD262">
        <f t="shared" si="229"/>
        <v>2.5000000000000006E-4</v>
      </c>
      <c r="BE262">
        <f t="shared" si="230"/>
        <v>26.877940299551824</v>
      </c>
      <c r="BF262">
        <f t="shared" si="230"/>
        <v>34.45900412877959</v>
      </c>
      <c r="BG262">
        <f t="shared" si="230"/>
        <v>7.3441426101063447</v>
      </c>
      <c r="BH262">
        <f t="shared" si="265"/>
        <v>0</v>
      </c>
      <c r="BI262">
        <f t="shared" si="233"/>
        <v>59.806520156533544</v>
      </c>
      <c r="BJ262">
        <f t="shared" si="233"/>
        <v>111.47728981414748</v>
      </c>
      <c r="BK262" s="7">
        <f t="shared" si="231"/>
        <v>6.6001811057425641E-4</v>
      </c>
      <c r="BL262" s="7"/>
      <c r="BM262" s="7"/>
      <c r="BN262" s="8">
        <f>MAX(BN$3*climate!$I372+BN$4*climate!$I372^2+BN$5*climate!$I372^6,-99)</f>
        <v>-54.911738499200176</v>
      </c>
      <c r="BO262" s="8">
        <f>MAX(BO$3*climate!$I372+BO$4*climate!$I372^2+BO$5*climate!$I372^6,-99)</f>
        <v>-45.412521376475937</v>
      </c>
      <c r="BP262" s="8">
        <f>MAX(BP$3*climate!$I372+BP$4*climate!$I372^2+BP$5*climate!$I372^6,-99)</f>
        <v>-37.91307794368057</v>
      </c>
      <c r="BQ262" s="8"/>
      <c r="BR262" s="8"/>
      <c r="BS262" s="8"/>
      <c r="BT262" s="8"/>
      <c r="BU262" s="8"/>
      <c r="BV262" s="8"/>
      <c r="BW262" s="8">
        <f>MAX(BW$3*climate!$I372+BW$4*climate!$I372^2+BW$5*climate!$I372^6,-99)</f>
        <v>-99</v>
      </c>
      <c r="BX262" s="8">
        <f>MAX(BX$3*climate!$I372+BX$4*climate!$I372^2+BX$5*climate!$I372^6,-99)</f>
        <v>-99</v>
      </c>
      <c r="BY262" s="8">
        <f>MAX(BY$3*climate!$I372+BY$4*climate!$I372^2+BY$5*climate!$I372^6,-99)</f>
        <v>-99</v>
      </c>
    </row>
    <row r="263" spans="1:77">
      <c r="A263">
        <f t="shared" si="248"/>
        <v>2217</v>
      </c>
      <c r="B263" s="4">
        <f t="shared" si="266"/>
        <v>1286.5291579511236</v>
      </c>
      <c r="C263" s="4">
        <f t="shared" si="267"/>
        <v>3572.5779204218784</v>
      </c>
      <c r="D263" s="4">
        <f t="shared" si="268"/>
        <v>6809.5032854814162</v>
      </c>
      <c r="E263" s="11">
        <f t="shared" si="249"/>
        <v>2.3875914402169095E-7</v>
      </c>
      <c r="F263" s="11">
        <f t="shared" si="250"/>
        <v>4.7865944800331088E-7</v>
      </c>
      <c r="G263" s="11">
        <f t="shared" si="251"/>
        <v>1.0567983384128321E-6</v>
      </c>
      <c r="H263" s="4">
        <f t="shared" si="269"/>
        <v>107391.43981073625</v>
      </c>
      <c r="I263" s="4">
        <f t="shared" si="270"/>
        <v>138100.26762723021</v>
      </c>
      <c r="J263" s="4">
        <f t="shared" si="271"/>
        <v>29420.271248143428</v>
      </c>
      <c r="K263" s="4">
        <f t="shared" si="239"/>
        <v>83473.77060754977</v>
      </c>
      <c r="L263" s="4">
        <f t="shared" si="240"/>
        <v>38655.63486741871</v>
      </c>
      <c r="M263" s="4">
        <f t="shared" si="241"/>
        <v>4320.4724360542668</v>
      </c>
      <c r="N263" s="11">
        <f t="shared" si="252"/>
        <v>-1.1193847706695292E-3</v>
      </c>
      <c r="O263" s="11">
        <f t="shared" si="253"/>
        <v>1.9166616667034564E-3</v>
      </c>
      <c r="P263" s="11">
        <f t="shared" si="254"/>
        <v>1.4865491717526158E-3</v>
      </c>
      <c r="Q263" s="4">
        <f t="shared" si="255"/>
        <v>1107.4150145802555</v>
      </c>
      <c r="R263" s="4">
        <f t="shared" si="256"/>
        <v>5042.9922218312158</v>
      </c>
      <c r="S263" s="4">
        <f t="shared" si="257"/>
        <v>1381.4796480539967</v>
      </c>
      <c r="T263" s="4">
        <f t="shared" si="272"/>
        <v>10.311948666783252</v>
      </c>
      <c r="U263" s="4">
        <f t="shared" si="273"/>
        <v>36.516889564932697</v>
      </c>
      <c r="V263" s="4">
        <f t="shared" si="274"/>
        <v>46.956727094797785</v>
      </c>
      <c r="W263" s="11">
        <f t="shared" si="258"/>
        <v>-1.219247815263802E-2</v>
      </c>
      <c r="X263" s="11">
        <f t="shared" si="259"/>
        <v>-1.3228699347321071E-2</v>
      </c>
      <c r="Y263" s="11">
        <f t="shared" si="260"/>
        <v>-1.2203590333800474E-2</v>
      </c>
      <c r="Z263" s="4">
        <f t="shared" si="284"/>
        <v>1431.8885451619226</v>
      </c>
      <c r="AA263" s="4">
        <f t="shared" si="275"/>
        <v>22832.442770175392</v>
      </c>
      <c r="AB263" s="4">
        <f t="shared" si="276"/>
        <v>2609.0638785934452</v>
      </c>
      <c r="AC263" s="12">
        <f t="shared" si="277"/>
        <v>1.3429542553720197</v>
      </c>
      <c r="AD263" s="12">
        <f t="shared" si="278"/>
        <v>4.711821080583162</v>
      </c>
      <c r="AE263" s="12">
        <f t="shared" si="279"/>
        <v>1.9666616025614081</v>
      </c>
      <c r="AF263" s="11">
        <f t="shared" si="261"/>
        <v>-2.9039671966837322E-3</v>
      </c>
      <c r="AG263" s="11">
        <f t="shared" si="262"/>
        <v>2.0567434751257441E-3</v>
      </c>
      <c r="AH263" s="11">
        <f t="shared" si="263"/>
        <v>8.257041531207765E-4</v>
      </c>
      <c r="AI263" s="1">
        <f t="shared" si="242"/>
        <v>218057.02165014396</v>
      </c>
      <c r="AJ263" s="1">
        <f t="shared" si="243"/>
        <v>271070.78275579086</v>
      </c>
      <c r="AK263" s="1">
        <f t="shared" si="244"/>
        <v>57988.142160529889</v>
      </c>
      <c r="AL263" s="16">
        <f t="shared" si="280"/>
        <v>66.358616361498733</v>
      </c>
      <c r="AM263" s="16">
        <f t="shared" si="280"/>
        <v>29.805644655581013</v>
      </c>
      <c r="AN263" s="16">
        <f t="shared" si="280"/>
        <v>4.5358769555696776</v>
      </c>
      <c r="AO263" s="7">
        <f t="shared" si="264"/>
        <v>2.2823342208027572E-3</v>
      </c>
      <c r="AP263" s="7">
        <f t="shared" si="264"/>
        <v>3.5146231905432796E-3</v>
      </c>
      <c r="AQ263" s="7">
        <f t="shared" si="264"/>
        <v>2.5440251587062965E-3</v>
      </c>
      <c r="AR263" s="1">
        <f t="shared" si="281"/>
        <v>107391.43981073625</v>
      </c>
      <c r="AS263" s="1">
        <f t="shared" si="282"/>
        <v>138100.26762723021</v>
      </c>
      <c r="AT263" s="1">
        <f t="shared" si="283"/>
        <v>29420.271248143428</v>
      </c>
      <c r="AU263" s="1">
        <f t="shared" si="245"/>
        <v>21478.287962147253</v>
      </c>
      <c r="AV263" s="1">
        <f t="shared" si="246"/>
        <v>27620.053525446041</v>
      </c>
      <c r="AW263" s="1">
        <f t="shared" si="247"/>
        <v>5884.0542496286862</v>
      </c>
      <c r="AX263">
        <v>0.05</v>
      </c>
      <c r="AY263">
        <v>0.05</v>
      </c>
      <c r="AZ263">
        <v>0.05</v>
      </c>
      <c r="BA263">
        <f t="shared" ref="BA263:BA326" si="285">(AX263*Z263+AY263*AA263+AZ263*AB263)/(Z263+AA263+AB263)</f>
        <v>0.05</v>
      </c>
      <c r="BB263">
        <f t="shared" ref="BB263:BD326" si="286">BB$5*AX263^2</f>
        <v>2.5000000000000006E-4</v>
      </c>
      <c r="BC263">
        <f t="shared" si="286"/>
        <v>2.5000000000000006E-4</v>
      </c>
      <c r="BD263">
        <f t="shared" si="286"/>
        <v>2.5000000000000006E-4</v>
      </c>
      <c r="BE263">
        <f t="shared" ref="BE263:BG326" si="287">BB263*AR263</f>
        <v>26.847859952684068</v>
      </c>
      <c r="BF263">
        <f t="shared" si="287"/>
        <v>34.52506690680756</v>
      </c>
      <c r="BG263">
        <f t="shared" si="287"/>
        <v>7.355067812035859</v>
      </c>
      <c r="BH263">
        <f t="shared" si="265"/>
        <v>0</v>
      </c>
      <c r="BI263">
        <f t="shared" si="233"/>
        <v>60.484228086020686</v>
      </c>
      <c r="BJ263">
        <f t="shared" si="233"/>
        <v>112.76178973434715</v>
      </c>
      <c r="BK263" s="7">
        <f t="shared" si="231"/>
        <v>6.829774412782097E-4</v>
      </c>
      <c r="BL263" s="7"/>
      <c r="BM263" s="7"/>
      <c r="BN263" s="8">
        <f>MAX(BN$3*climate!$I373+BN$4*climate!$I373^2+BN$5*climate!$I373^6,-99)</f>
        <v>-55.048129507223095</v>
      </c>
      <c r="BO263" s="8">
        <f>MAX(BO$3*climate!$I373+BO$4*climate!$I373^2+BO$5*climate!$I373^6,-99)</f>
        <v>-45.51777366042429</v>
      </c>
      <c r="BP263" s="8">
        <f>MAX(BP$3*climate!$I373+BP$4*climate!$I373^2+BP$5*climate!$I373^6,-99)</f>
        <v>-37.994952774063613</v>
      </c>
      <c r="BQ263" s="8"/>
      <c r="BR263" s="8"/>
      <c r="BS263" s="8"/>
      <c r="BT263" s="8"/>
      <c r="BU263" s="8"/>
      <c r="BV263" s="8"/>
      <c r="BW263" s="8">
        <f>MAX(BW$3*climate!$I373+BW$4*climate!$I373^2+BW$5*climate!$I373^6,-99)</f>
        <v>-99</v>
      </c>
      <c r="BX263" s="8">
        <f>MAX(BX$3*climate!$I373+BX$4*climate!$I373^2+BX$5*climate!$I373^6,-99)</f>
        <v>-99</v>
      </c>
      <c r="BY263" s="8">
        <f>MAX(BY$3*climate!$I373+BY$4*climate!$I373^2+BY$5*climate!$I373^6,-99)</f>
        <v>-99</v>
      </c>
    </row>
    <row r="264" spans="1:77">
      <c r="A264">
        <f t="shared" si="248"/>
        <v>2218</v>
      </c>
      <c r="B264" s="4">
        <f t="shared" si="266"/>
        <v>1286.529449763194</v>
      </c>
      <c r="C264" s="4">
        <f t="shared" si="267"/>
        <v>3572.5795449676448</v>
      </c>
      <c r="D264" s="4">
        <f t="shared" si="268"/>
        <v>6809.5101219395856</v>
      </c>
      <c r="E264" s="11">
        <f t="shared" si="249"/>
        <v>2.268211868206064E-7</v>
      </c>
      <c r="F264" s="11">
        <f t="shared" si="250"/>
        <v>4.5472647560314529E-7</v>
      </c>
      <c r="G264" s="11">
        <f t="shared" si="251"/>
        <v>1.0039584214921904E-6</v>
      </c>
      <c r="H264" s="4">
        <f t="shared" si="269"/>
        <v>107276.09577551499</v>
      </c>
      <c r="I264" s="4">
        <f t="shared" si="270"/>
        <v>138365.81850985554</v>
      </c>
      <c r="J264" s="4">
        <f t="shared" si="271"/>
        <v>29464.136649150638</v>
      </c>
      <c r="K264" s="4">
        <f t="shared" si="239"/>
        <v>83384.096489404765</v>
      </c>
      <c r="L264" s="4">
        <f t="shared" si="240"/>
        <v>38729.947582205241</v>
      </c>
      <c r="M264" s="4">
        <f t="shared" si="241"/>
        <v>4326.9098836082248</v>
      </c>
      <c r="N264" s="11">
        <f t="shared" si="252"/>
        <v>-1.0742789919795381E-3</v>
      </c>
      <c r="O264" s="11">
        <f t="shared" si="253"/>
        <v>1.9224290337336303E-3</v>
      </c>
      <c r="P264" s="11">
        <f t="shared" si="254"/>
        <v>1.4899869514819475E-3</v>
      </c>
      <c r="Q264" s="4">
        <f t="shared" si="255"/>
        <v>1092.7379614378087</v>
      </c>
      <c r="R264" s="4">
        <f t="shared" si="256"/>
        <v>4985.8488062544511</v>
      </c>
      <c r="S264" s="4">
        <f t="shared" si="257"/>
        <v>1366.6552753802791</v>
      </c>
      <c r="T264" s="4">
        <f t="shared" si="272"/>
        <v>10.186220457952372</v>
      </c>
      <c r="U264" s="4">
        <f t="shared" si="273"/>
        <v>36.033818611778877</v>
      </c>
      <c r="V264" s="4">
        <f t="shared" si="274"/>
        <v>46.3836864339168</v>
      </c>
      <c r="W264" s="11">
        <f t="shared" si="258"/>
        <v>-1.219247815263802E-2</v>
      </c>
      <c r="X264" s="11">
        <f t="shared" si="259"/>
        <v>-1.3228699347321071E-2</v>
      </c>
      <c r="Y264" s="11">
        <f t="shared" si="260"/>
        <v>-1.2203590333800474E-2</v>
      </c>
      <c r="Z264" s="4">
        <f t="shared" si="284"/>
        <v>1408.7444587047053</v>
      </c>
      <c r="AA264" s="4">
        <f t="shared" si="275"/>
        <v>22620.0212975779</v>
      </c>
      <c r="AB264" s="4">
        <f t="shared" si="276"/>
        <v>2583.1890197898133</v>
      </c>
      <c r="AC264" s="12">
        <f t="shared" si="277"/>
        <v>1.3390543602677725</v>
      </c>
      <c r="AD264" s="12">
        <f t="shared" si="278"/>
        <v>4.7215120878466115</v>
      </c>
      <c r="AE264" s="12">
        <f t="shared" si="279"/>
        <v>1.9682854832144263</v>
      </c>
      <c r="AF264" s="11">
        <f t="shared" si="261"/>
        <v>-2.9039671966837322E-3</v>
      </c>
      <c r="AG264" s="11">
        <f t="shared" si="262"/>
        <v>2.0567434751257441E-3</v>
      </c>
      <c r="AH264" s="11">
        <f t="shared" si="263"/>
        <v>8.257041531207765E-4</v>
      </c>
      <c r="AI264" s="1">
        <f t="shared" si="242"/>
        <v>217729.60744727682</v>
      </c>
      <c r="AJ264" s="1">
        <f t="shared" si="243"/>
        <v>271583.75800565782</v>
      </c>
      <c r="AK264" s="1">
        <f t="shared" si="244"/>
        <v>58073.382194105587</v>
      </c>
      <c r="AL264" s="16">
        <f t="shared" si="280"/>
        <v>66.508554377056029</v>
      </c>
      <c r="AM264" s="16">
        <f t="shared" si="280"/>
        <v>29.909352709397456</v>
      </c>
      <c r="AN264" s="16">
        <f t="shared" si="280"/>
        <v>4.547300946810525</v>
      </c>
      <c r="AO264" s="7">
        <f t="shared" si="264"/>
        <v>2.2595108785947297E-3</v>
      </c>
      <c r="AP264" s="7">
        <f t="shared" si="264"/>
        <v>3.4794769586378466E-3</v>
      </c>
      <c r="AQ264" s="7">
        <f t="shared" si="264"/>
        <v>2.5185849071192334E-3</v>
      </c>
      <c r="AR264" s="1">
        <f t="shared" si="281"/>
        <v>107276.09577551499</v>
      </c>
      <c r="AS264" s="1">
        <f t="shared" si="282"/>
        <v>138365.81850985554</v>
      </c>
      <c r="AT264" s="1">
        <f t="shared" si="283"/>
        <v>29464.136649150638</v>
      </c>
      <c r="AU264" s="1">
        <f t="shared" si="245"/>
        <v>21455.219155102997</v>
      </c>
      <c r="AV264" s="1">
        <f t="shared" si="246"/>
        <v>27673.163701971109</v>
      </c>
      <c r="AW264" s="1">
        <f t="shared" si="247"/>
        <v>5892.8273298301283</v>
      </c>
      <c r="AX264">
        <v>0.05</v>
      </c>
      <c r="AY264">
        <v>0.05</v>
      </c>
      <c r="AZ264">
        <v>0.05</v>
      </c>
      <c r="BA264">
        <f t="shared" si="285"/>
        <v>4.9999999999999996E-2</v>
      </c>
      <c r="BB264">
        <f t="shared" si="286"/>
        <v>2.5000000000000006E-4</v>
      </c>
      <c r="BC264">
        <f t="shared" si="286"/>
        <v>2.5000000000000006E-4</v>
      </c>
      <c r="BD264">
        <f t="shared" si="286"/>
        <v>2.5000000000000006E-4</v>
      </c>
      <c r="BE264">
        <f t="shared" si="287"/>
        <v>26.819023943878754</v>
      </c>
      <c r="BF264">
        <f t="shared" si="287"/>
        <v>34.591454627463897</v>
      </c>
      <c r="BG264">
        <f t="shared" si="287"/>
        <v>7.3660341622876615</v>
      </c>
      <c r="BH264">
        <f t="shared" si="265"/>
        <v>0</v>
      </c>
      <c r="BI264">
        <f t="shared" si="233"/>
        <v>61.169623445346382</v>
      </c>
      <c r="BJ264">
        <f t="shared" si="233"/>
        <v>114.06109434279053</v>
      </c>
      <c r="BK264" s="7">
        <f t="shared" ref="BK264:BK327" si="288">SUM(H264:J264)/SUM(H263:J263)-1+BK$5</f>
        <v>7.0594322349593064E-4</v>
      </c>
      <c r="BL264" s="7"/>
      <c r="BM264" s="7"/>
      <c r="BN264" s="8">
        <f>MAX(BN$3*climate!$I374+BN$4*climate!$I374^2+BN$5*climate!$I374^6,-99)</f>
        <v>-55.181452158933453</v>
      </c>
      <c r="BO264" s="8">
        <f>MAX(BO$3*climate!$I374+BO$4*climate!$I374^2+BO$5*climate!$I374^6,-99)</f>
        <v>-45.620653069663732</v>
      </c>
      <c r="BP264" s="8">
        <f>MAX(BP$3*climate!$I374+BP$4*climate!$I374^2+BP$5*climate!$I374^6,-99)</f>
        <v>-38.074977474126058</v>
      </c>
      <c r="BQ264" s="8"/>
      <c r="BR264" s="8"/>
      <c r="BS264" s="8"/>
      <c r="BT264" s="8"/>
      <c r="BU264" s="8"/>
      <c r="BV264" s="8"/>
      <c r="BW264" s="8">
        <f>MAX(BW$3*climate!$I374+BW$4*climate!$I374^2+BW$5*climate!$I374^6,-99)</f>
        <v>-99</v>
      </c>
      <c r="BX264" s="8">
        <f>MAX(BX$3*climate!$I374+BX$4*climate!$I374^2+BX$5*climate!$I374^6,-99)</f>
        <v>-99</v>
      </c>
      <c r="BY264" s="8">
        <f>MAX(BY$3*climate!$I374+BY$4*climate!$I374^2+BY$5*climate!$I374^6,-99)</f>
        <v>-99</v>
      </c>
    </row>
    <row r="265" spans="1:77">
      <c r="A265">
        <f t="shared" si="248"/>
        <v>2219</v>
      </c>
      <c r="B265" s="4">
        <f t="shared" si="266"/>
        <v>1286.5297269847238</v>
      </c>
      <c r="C265" s="4">
        <f t="shared" si="267"/>
        <v>3572.581088286825</v>
      </c>
      <c r="D265" s="4">
        <f t="shared" si="268"/>
        <v>6809.5166165813671</v>
      </c>
      <c r="E265" s="11">
        <f t="shared" si="249"/>
        <v>2.1548012747957606E-7</v>
      </c>
      <c r="F265" s="11">
        <f t="shared" si="250"/>
        <v>4.3199015182298802E-7</v>
      </c>
      <c r="G265" s="11">
        <f t="shared" si="251"/>
        <v>9.5376050041758084E-7</v>
      </c>
      <c r="H265" s="4">
        <f t="shared" si="269"/>
        <v>107165.71708274444</v>
      </c>
      <c r="I265" s="4">
        <f t="shared" si="270"/>
        <v>138632.69059638935</v>
      </c>
      <c r="J265" s="4">
        <f t="shared" si="271"/>
        <v>29508.167988836758</v>
      </c>
      <c r="K265" s="4">
        <f t="shared" si="239"/>
        <v>83298.282841790045</v>
      </c>
      <c r="L265" s="4">
        <f t="shared" si="240"/>
        <v>38804.63092941817</v>
      </c>
      <c r="M265" s="4">
        <f t="shared" si="241"/>
        <v>4333.3719043997226</v>
      </c>
      <c r="N265" s="11">
        <f t="shared" si="252"/>
        <v>-1.0291368645533039E-3</v>
      </c>
      <c r="O265" s="11">
        <f t="shared" si="253"/>
        <v>1.9283100513991513E-3</v>
      </c>
      <c r="P265" s="11">
        <f t="shared" si="254"/>
        <v>1.4934493588549813E-3</v>
      </c>
      <c r="Q265" s="4">
        <f t="shared" si="255"/>
        <v>1078.3041445295928</v>
      </c>
      <c r="R265" s="4">
        <f t="shared" si="256"/>
        <v>4929.3817190302943</v>
      </c>
      <c r="S265" s="4">
        <f t="shared" si="257"/>
        <v>1351.9945862952</v>
      </c>
      <c r="T265" s="4">
        <f t="shared" si="272"/>
        <v>10.062025187560833</v>
      </c>
      <c r="U265" s="4">
        <f t="shared" si="273"/>
        <v>35.55713805902775</v>
      </c>
      <c r="V265" s="4">
        <f t="shared" si="274"/>
        <v>45.817638926505822</v>
      </c>
      <c r="W265" s="11">
        <f t="shared" si="258"/>
        <v>-1.219247815263802E-2</v>
      </c>
      <c r="X265" s="11">
        <f t="shared" si="259"/>
        <v>-1.3228699347321071E-2</v>
      </c>
      <c r="Y265" s="11">
        <f t="shared" si="260"/>
        <v>-1.2203590333800474E-2</v>
      </c>
      <c r="Z265" s="4">
        <f t="shared" si="284"/>
        <v>1386.0370267123856</v>
      </c>
      <c r="AA265" s="4">
        <f t="shared" si="275"/>
        <v>22409.704547350175</v>
      </c>
      <c r="AB265" s="4">
        <f t="shared" si="276"/>
        <v>2557.5794137921775</v>
      </c>
      <c r="AC265" s="12">
        <f t="shared" si="277"/>
        <v>1.3351657903309786</v>
      </c>
      <c r="AD265" s="12">
        <f t="shared" si="278"/>
        <v>4.7312230270260169</v>
      </c>
      <c r="AE265" s="12">
        <f t="shared" si="279"/>
        <v>1.9699107047124438</v>
      </c>
      <c r="AF265" s="11">
        <f t="shared" si="261"/>
        <v>-2.9039671966837322E-3</v>
      </c>
      <c r="AG265" s="11">
        <f t="shared" si="262"/>
        <v>2.0567434751257441E-3</v>
      </c>
      <c r="AH265" s="11">
        <f t="shared" si="263"/>
        <v>8.257041531207765E-4</v>
      </c>
      <c r="AI265" s="1">
        <f t="shared" si="242"/>
        <v>217411.86585765216</v>
      </c>
      <c r="AJ265" s="1">
        <f t="shared" si="243"/>
        <v>272098.54590706312</v>
      </c>
      <c r="AK265" s="1">
        <f t="shared" si="244"/>
        <v>58158.871304525157</v>
      </c>
      <c r="AL265" s="16">
        <f t="shared" si="280"/>
        <v>66.657328411169246</v>
      </c>
      <c r="AM265" s="16">
        <f t="shared" si="280"/>
        <v>30.012380923961576</v>
      </c>
      <c r="AN265" s="16">
        <f t="shared" si="280"/>
        <v>4.5586391827079629</v>
      </c>
      <c r="AO265" s="7">
        <f t="shared" si="264"/>
        <v>2.2369157698087822E-3</v>
      </c>
      <c r="AP265" s="7">
        <f t="shared" si="264"/>
        <v>3.4446821890514682E-3</v>
      </c>
      <c r="AQ265" s="7">
        <f t="shared" si="264"/>
        <v>2.4933990580480411E-3</v>
      </c>
      <c r="AR265" s="1">
        <f t="shared" si="281"/>
        <v>107165.71708274444</v>
      </c>
      <c r="AS265" s="1">
        <f t="shared" si="282"/>
        <v>138632.69059638935</v>
      </c>
      <c r="AT265" s="1">
        <f t="shared" si="283"/>
        <v>29508.167988836758</v>
      </c>
      <c r="AU265" s="1">
        <f t="shared" si="245"/>
        <v>21433.14341654889</v>
      </c>
      <c r="AV265" s="1">
        <f t="shared" si="246"/>
        <v>27726.538119277873</v>
      </c>
      <c r="AW265" s="1">
        <f t="shared" si="247"/>
        <v>5901.6335977673516</v>
      </c>
      <c r="AX265">
        <v>0.05</v>
      </c>
      <c r="AY265">
        <v>0.05</v>
      </c>
      <c r="AZ265">
        <v>0.05</v>
      </c>
      <c r="BA265">
        <f t="shared" si="285"/>
        <v>4.9999999999999996E-2</v>
      </c>
      <c r="BB265">
        <f t="shared" si="286"/>
        <v>2.5000000000000006E-4</v>
      </c>
      <c r="BC265">
        <f t="shared" si="286"/>
        <v>2.5000000000000006E-4</v>
      </c>
      <c r="BD265">
        <f t="shared" si="286"/>
        <v>2.5000000000000006E-4</v>
      </c>
      <c r="BE265">
        <f t="shared" si="287"/>
        <v>26.791429270686116</v>
      </c>
      <c r="BF265">
        <f t="shared" si="287"/>
        <v>34.658172649097345</v>
      </c>
      <c r="BG265">
        <f t="shared" si="287"/>
        <v>7.377041997209191</v>
      </c>
      <c r="BH265">
        <f t="shared" si="265"/>
        <v>0</v>
      </c>
      <c r="BI265">
        <f t="shared" si="233"/>
        <v>61.862792659076774</v>
      </c>
      <c r="BJ265">
        <f t="shared" si="233"/>
        <v>115.37537340857924</v>
      </c>
      <c r="BK265" s="7">
        <f t="shared" si="288"/>
        <v>7.2889975617829172E-4</v>
      </c>
      <c r="BL265" s="7"/>
      <c r="BM265" s="7"/>
      <c r="BN265" s="8">
        <f>MAX(BN$3*climate!$I375+BN$4*climate!$I375^2+BN$5*climate!$I375^6,-99)</f>
        <v>-55.311743623185393</v>
      </c>
      <c r="BO265" s="8">
        <f>MAX(BO$3*climate!$I375+BO$4*climate!$I375^2+BO$5*climate!$I375^6,-99)</f>
        <v>-45.721188644038534</v>
      </c>
      <c r="BP265" s="8">
        <f>MAX(BP$3*climate!$I375+BP$4*climate!$I375^2+BP$5*climate!$I375^6,-99)</f>
        <v>-38.153174937625458</v>
      </c>
      <c r="BQ265" s="8"/>
      <c r="BR265" s="8"/>
      <c r="BS265" s="8"/>
      <c r="BT265" s="8"/>
      <c r="BU265" s="8"/>
      <c r="BV265" s="8"/>
      <c r="BW265" s="8">
        <f>MAX(BW$3*climate!$I375+BW$4*climate!$I375^2+BW$5*climate!$I375^6,-99)</f>
        <v>-99</v>
      </c>
      <c r="BX265" s="8">
        <f>MAX(BX$3*climate!$I375+BX$4*climate!$I375^2+BX$5*climate!$I375^6,-99)</f>
        <v>-99</v>
      </c>
      <c r="BY265" s="8">
        <f>MAX(BY$3*climate!$I375+BY$4*climate!$I375^2+BY$5*climate!$I375^6,-99)</f>
        <v>-99</v>
      </c>
    </row>
    <row r="266" spans="1:77">
      <c r="A266">
        <f t="shared" si="248"/>
        <v>2220</v>
      </c>
      <c r="B266" s="4">
        <f t="shared" si="266"/>
        <v>1286.529990345234</v>
      </c>
      <c r="C266" s="4">
        <f t="shared" si="267"/>
        <v>3572.5825544406789</v>
      </c>
      <c r="D266" s="4">
        <f t="shared" si="268"/>
        <v>6809.5227864969447</v>
      </c>
      <c r="E266" s="11">
        <f t="shared" si="249"/>
        <v>2.0470612110559724E-7</v>
      </c>
      <c r="F266" s="11">
        <f t="shared" si="250"/>
        <v>4.103906442318386E-7</v>
      </c>
      <c r="G266" s="11">
        <f t="shared" si="251"/>
        <v>9.0607247539670173E-7</v>
      </c>
      <c r="H266" s="4">
        <f t="shared" si="269"/>
        <v>107060.28993718392</v>
      </c>
      <c r="I266" s="4">
        <f t="shared" si="270"/>
        <v>138900.90360384577</v>
      </c>
      <c r="J266" s="4">
        <f t="shared" si="271"/>
        <v>29552.36639689768</v>
      </c>
      <c r="K266" s="4">
        <f t="shared" si="239"/>
        <v>83216.318889274247</v>
      </c>
      <c r="L266" s="4">
        <f t="shared" si="240"/>
        <v>38879.690388454015</v>
      </c>
      <c r="M266" s="4">
        <f t="shared" si="241"/>
        <v>4339.8586543390429</v>
      </c>
      <c r="N266" s="11">
        <f t="shared" si="252"/>
        <v>-9.839812985277252E-4</v>
      </c>
      <c r="O266" s="11">
        <f t="shared" si="253"/>
        <v>1.9342912749864549E-3</v>
      </c>
      <c r="P266" s="11">
        <f t="shared" si="254"/>
        <v>1.4969289695017096E-3</v>
      </c>
      <c r="Q266" s="4">
        <f t="shared" si="255"/>
        <v>1064.1090681214266</v>
      </c>
      <c r="R266" s="4">
        <f t="shared" si="256"/>
        <v>4873.5831366264392</v>
      </c>
      <c r="S266" s="4">
        <f t="shared" si="257"/>
        <v>1337.4957518477734</v>
      </c>
      <c r="T266" s="4">
        <f t="shared" si="272"/>
        <v>9.9393441652902048</v>
      </c>
      <c r="U266" s="4">
        <f t="shared" si="273"/>
        <v>35.086763369993683</v>
      </c>
      <c r="V266" s="4">
        <f t="shared" si="274"/>
        <v>45.258499230984754</v>
      </c>
      <c r="W266" s="11">
        <f t="shared" si="258"/>
        <v>-1.219247815263802E-2</v>
      </c>
      <c r="X266" s="11">
        <f t="shared" si="259"/>
        <v>-1.3228699347321071E-2</v>
      </c>
      <c r="Y266" s="11">
        <f t="shared" si="260"/>
        <v>-1.2203590333800474E-2</v>
      </c>
      <c r="Z266" s="4">
        <f t="shared" si="284"/>
        <v>1363.7572247416772</v>
      </c>
      <c r="AA266" s="4">
        <f t="shared" si="275"/>
        <v>22201.473094331934</v>
      </c>
      <c r="AB266" s="4">
        <f t="shared" si="276"/>
        <v>2532.2323275733124</v>
      </c>
      <c r="AC266" s="12">
        <f t="shared" si="277"/>
        <v>1.3312885126737231</v>
      </c>
      <c r="AD266" s="12">
        <f t="shared" si="278"/>
        <v>4.740953939116217</v>
      </c>
      <c r="AE266" s="12">
        <f t="shared" si="279"/>
        <v>1.971537268162602</v>
      </c>
      <c r="AF266" s="11">
        <f t="shared" si="261"/>
        <v>-2.9039671966837322E-3</v>
      </c>
      <c r="AG266" s="11">
        <f t="shared" si="262"/>
        <v>2.0567434751257441E-3</v>
      </c>
      <c r="AH266" s="11">
        <f t="shared" si="263"/>
        <v>8.257041531207765E-4</v>
      </c>
      <c r="AI266" s="1">
        <f t="shared" si="242"/>
        <v>217103.82268843584</v>
      </c>
      <c r="AJ266" s="1">
        <f t="shared" si="243"/>
        <v>272615.22943563468</v>
      </c>
      <c r="AK266" s="1">
        <f t="shared" si="244"/>
        <v>58244.617771839992</v>
      </c>
      <c r="AL266" s="16">
        <f t="shared" si="280"/>
        <v>66.80494417197454</v>
      </c>
      <c r="AM266" s="16">
        <f t="shared" si="280"/>
        <v>30.114730206841177</v>
      </c>
      <c r="AN266" s="16">
        <f t="shared" si="280"/>
        <v>4.5698920242856662</v>
      </c>
      <c r="AO266" s="7">
        <f t="shared" ref="AO266:AQ281" si="289">AO$5*AO265</f>
        <v>2.2145466121106941E-3</v>
      </c>
      <c r="AP266" s="7">
        <f t="shared" si="289"/>
        <v>3.4102353671609533E-3</v>
      </c>
      <c r="AQ266" s="7">
        <f t="shared" si="289"/>
        <v>2.4684650674675606E-3</v>
      </c>
      <c r="AR266" s="1">
        <f t="shared" si="281"/>
        <v>107060.28993718392</v>
      </c>
      <c r="AS266" s="1">
        <f t="shared" si="282"/>
        <v>138900.90360384577</v>
      </c>
      <c r="AT266" s="1">
        <f t="shared" si="283"/>
        <v>29552.36639689768</v>
      </c>
      <c r="AU266" s="1">
        <f t="shared" si="245"/>
        <v>21412.057987436783</v>
      </c>
      <c r="AV266" s="1">
        <f t="shared" si="246"/>
        <v>27780.180720769156</v>
      </c>
      <c r="AW266" s="1">
        <f t="shared" si="247"/>
        <v>5910.4732793795365</v>
      </c>
      <c r="AX266">
        <v>0.05</v>
      </c>
      <c r="AY266">
        <v>0.05</v>
      </c>
      <c r="AZ266">
        <v>0.05</v>
      </c>
      <c r="BA266">
        <f t="shared" si="285"/>
        <v>0.05</v>
      </c>
      <c r="BB266">
        <f t="shared" si="286"/>
        <v>2.5000000000000006E-4</v>
      </c>
      <c r="BC266">
        <f t="shared" si="286"/>
        <v>2.5000000000000006E-4</v>
      </c>
      <c r="BD266">
        <f t="shared" si="286"/>
        <v>2.5000000000000006E-4</v>
      </c>
      <c r="BE266">
        <f t="shared" si="287"/>
        <v>26.765072484295985</v>
      </c>
      <c r="BF266">
        <f t="shared" si="287"/>
        <v>34.725225900961448</v>
      </c>
      <c r="BG266">
        <f t="shared" si="287"/>
        <v>7.3880915992244214</v>
      </c>
      <c r="BH266">
        <f t="shared" si="265"/>
        <v>0</v>
      </c>
      <c r="BI266">
        <f t="shared" si="233"/>
        <v>62.563823136270805</v>
      </c>
      <c r="BJ266">
        <f t="shared" si="233"/>
        <v>116.70479866757839</v>
      </c>
      <c r="BK266" s="7">
        <f t="shared" si="288"/>
        <v>7.5183191485583833E-4</v>
      </c>
      <c r="BL266" s="7"/>
      <c r="BM266" s="7"/>
      <c r="BN266" s="8">
        <f>MAX(BN$3*climate!$I376+BN$4*climate!$I376^2+BN$5*climate!$I376^6,-99)</f>
        <v>-55.43904095091326</v>
      </c>
      <c r="BO266" s="8">
        <f>MAX(BO$3*climate!$I376+BO$4*climate!$I376^2+BO$5*climate!$I376^6,-99)</f>
        <v>-45.819409316898117</v>
      </c>
      <c r="BP266" s="8">
        <f>MAX(BP$3*climate!$I376+BP$4*climate!$I376^2+BP$5*climate!$I376^6,-99)</f>
        <v>-38.229567962278772</v>
      </c>
      <c r="BQ266" s="8"/>
      <c r="BR266" s="8"/>
      <c r="BS266" s="8"/>
      <c r="BT266" s="8"/>
      <c r="BU266" s="8"/>
      <c r="BV266" s="8"/>
      <c r="BW266" s="8">
        <f>MAX(BW$3*climate!$I376+BW$4*climate!$I376^2+BW$5*climate!$I376^6,-99)</f>
        <v>-99</v>
      </c>
      <c r="BX266" s="8">
        <f>MAX(BX$3*climate!$I376+BX$4*climate!$I376^2+BX$5*climate!$I376^6,-99)</f>
        <v>-99</v>
      </c>
      <c r="BY266" s="8">
        <f>MAX(BY$3*climate!$I376+BY$4*climate!$I376^2+BY$5*climate!$I376^6,-99)</f>
        <v>-99</v>
      </c>
    </row>
    <row r="267" spans="1:77">
      <c r="A267">
        <f t="shared" si="248"/>
        <v>2221</v>
      </c>
      <c r="B267" s="4">
        <f t="shared" si="266"/>
        <v>1286.5302405377697</v>
      </c>
      <c r="C267" s="4">
        <f t="shared" si="267"/>
        <v>3572.5839472874122</v>
      </c>
      <c r="D267" s="4">
        <f t="shared" si="268"/>
        <v>6809.5286479220531</v>
      </c>
      <c r="E267" s="11">
        <f t="shared" si="249"/>
        <v>1.9447081505031737E-7</v>
      </c>
      <c r="F267" s="11">
        <f t="shared" si="250"/>
        <v>3.8987111202024668E-7</v>
      </c>
      <c r="G267" s="11">
        <f t="shared" si="251"/>
        <v>8.607688516268666E-7</v>
      </c>
      <c r="H267" s="4">
        <f t="shared" si="269"/>
        <v>106959.79883910385</v>
      </c>
      <c r="I267" s="4">
        <f t="shared" si="270"/>
        <v>139170.47558540161</v>
      </c>
      <c r="J267" s="4">
        <f t="shared" si="271"/>
        <v>29596.732795734111</v>
      </c>
      <c r="K267" s="4">
        <f t="shared" si="239"/>
        <v>83138.192534358648</v>
      </c>
      <c r="L267" s="4">
        <f t="shared" si="240"/>
        <v>38955.130974898668</v>
      </c>
      <c r="M267" s="4">
        <f t="shared" si="241"/>
        <v>4346.3702593814087</v>
      </c>
      <c r="N267" s="11">
        <f t="shared" si="252"/>
        <v>-9.3883454541598965E-4</v>
      </c>
      <c r="O267" s="11">
        <f t="shared" si="253"/>
        <v>1.9403597531491013E-3</v>
      </c>
      <c r="P267" s="11">
        <f t="shared" si="254"/>
        <v>1.5004186912528361E-3</v>
      </c>
      <c r="Q267" s="4">
        <f t="shared" si="255"/>
        <v>1050.1483039844622</v>
      </c>
      <c r="R267" s="4">
        <f t="shared" si="256"/>
        <v>4818.4452564557887</v>
      </c>
      <c r="S267" s="4">
        <f t="shared" si="257"/>
        <v>1323.1569539665534</v>
      </c>
      <c r="T267" s="4">
        <f t="shared" si="272"/>
        <v>9.8181589287033546</v>
      </c>
      <c r="U267" s="4">
        <f t="shared" si="273"/>
        <v>34.622611126301436</v>
      </c>
      <c r="V267" s="4">
        <f t="shared" si="274"/>
        <v>44.706183047247194</v>
      </c>
      <c r="W267" s="11">
        <f t="shared" si="258"/>
        <v>-1.219247815263802E-2</v>
      </c>
      <c r="X267" s="11">
        <f t="shared" si="259"/>
        <v>-1.3228699347321071E-2</v>
      </c>
      <c r="Y267" s="11">
        <f t="shared" si="260"/>
        <v>-1.2203590333800474E-2</v>
      </c>
      <c r="Z267" s="4">
        <f t="shared" si="284"/>
        <v>1341.8961979481596</v>
      </c>
      <c r="AA267" s="4">
        <f t="shared" si="275"/>
        <v>21995.30736220468</v>
      </c>
      <c r="AB267" s="4">
        <f t="shared" si="276"/>
        <v>2507.1450368780961</v>
      </c>
      <c r="AC267" s="12">
        <f t="shared" si="277"/>
        <v>1.3274224945035966</v>
      </c>
      <c r="AD267" s="12">
        <f t="shared" si="278"/>
        <v>4.7507048651963659</v>
      </c>
      <c r="AE267" s="12">
        <f t="shared" si="279"/>
        <v>1.9731651746729562</v>
      </c>
      <c r="AF267" s="11">
        <f t="shared" si="261"/>
        <v>-2.9039671966837322E-3</v>
      </c>
      <c r="AG267" s="11">
        <f t="shared" si="262"/>
        <v>2.0567434751257441E-3</v>
      </c>
      <c r="AH267" s="11">
        <f t="shared" si="263"/>
        <v>8.257041531207765E-4</v>
      </c>
      <c r="AI267" s="1">
        <f t="shared" si="242"/>
        <v>216805.49840702902</v>
      </c>
      <c r="AJ267" s="1">
        <f t="shared" si="243"/>
        <v>273133.88721284037</v>
      </c>
      <c r="AK267" s="1">
        <f t="shared" si="244"/>
        <v>58330.629274035527</v>
      </c>
      <c r="AL267" s="16">
        <f t="shared" si="280"/>
        <v>66.951407408134941</v>
      </c>
      <c r="AM267" s="16">
        <f t="shared" si="280"/>
        <v>30.216401541684821</v>
      </c>
      <c r="AN267" s="16">
        <f t="shared" si="280"/>
        <v>4.5810598369214741</v>
      </c>
      <c r="AO267" s="7">
        <f t="shared" si="289"/>
        <v>2.1924011459895872E-3</v>
      </c>
      <c r="AP267" s="7">
        <f t="shared" si="289"/>
        <v>3.3761330134893437E-3</v>
      </c>
      <c r="AQ267" s="7">
        <f t="shared" si="289"/>
        <v>2.4437804167928849E-3</v>
      </c>
      <c r="AR267" s="1">
        <f t="shared" si="281"/>
        <v>106959.79883910385</v>
      </c>
      <c r="AS267" s="1">
        <f t="shared" si="282"/>
        <v>139170.47558540161</v>
      </c>
      <c r="AT267" s="1">
        <f t="shared" si="283"/>
        <v>29596.732795734111</v>
      </c>
      <c r="AU267" s="1">
        <f t="shared" si="245"/>
        <v>21391.959767820772</v>
      </c>
      <c r="AV267" s="1">
        <f t="shared" si="246"/>
        <v>27834.095117080324</v>
      </c>
      <c r="AW267" s="1">
        <f t="shared" si="247"/>
        <v>5919.346559146823</v>
      </c>
      <c r="AX267">
        <v>0.05</v>
      </c>
      <c r="AY267">
        <v>0.05</v>
      </c>
      <c r="AZ267">
        <v>0.05</v>
      </c>
      <c r="BA267">
        <f t="shared" si="285"/>
        <v>4.9999999999999996E-2</v>
      </c>
      <c r="BB267">
        <f t="shared" si="286"/>
        <v>2.5000000000000006E-4</v>
      </c>
      <c r="BC267">
        <f t="shared" si="286"/>
        <v>2.5000000000000006E-4</v>
      </c>
      <c r="BD267">
        <f t="shared" si="286"/>
        <v>2.5000000000000006E-4</v>
      </c>
      <c r="BE267">
        <f t="shared" si="287"/>
        <v>26.739949709775971</v>
      </c>
      <c r="BF267">
        <f t="shared" si="287"/>
        <v>34.792618896350412</v>
      </c>
      <c r="BG267">
        <f t="shared" si="287"/>
        <v>7.3991831989335299</v>
      </c>
      <c r="BH267">
        <f t="shared" si="265"/>
        <v>0</v>
      </c>
      <c r="BI267">
        <f t="shared" si="233"/>
        <v>63.272803281914229</v>
      </c>
      <c r="BJ267">
        <f t="shared" si="233"/>
        <v>118.04954384524979</v>
      </c>
      <c r="BK267" s="7">
        <f t="shared" si="288"/>
        <v>7.7472514369270051E-4</v>
      </c>
      <c r="BL267" s="7"/>
      <c r="BM267" s="7"/>
      <c r="BN267" s="8">
        <f>MAX(BN$3*climate!$I377+BN$4*climate!$I377^2+BN$5*climate!$I377^6,-99)</f>
        <v>-55.563381058922481</v>
      </c>
      <c r="BO267" s="8">
        <f>MAX(BO$3*climate!$I377+BO$4*climate!$I377^2+BO$5*climate!$I377^6,-99)</f>
        <v>-45.915343903115016</v>
      </c>
      <c r="BP267" s="8">
        <f>MAX(BP$3*climate!$I377+BP$4*climate!$I377^2+BP$5*climate!$I377^6,-99)</f>
        <v>-38.304179240890136</v>
      </c>
      <c r="BQ267" s="8"/>
      <c r="BR267" s="8"/>
      <c r="BS267" s="8"/>
      <c r="BT267" s="8"/>
      <c r="BU267" s="8"/>
      <c r="BV267" s="8"/>
      <c r="BW267" s="8">
        <f>MAX(BW$3*climate!$I377+BW$4*climate!$I377^2+BW$5*climate!$I377^6,-99)</f>
        <v>-99</v>
      </c>
      <c r="BX267" s="8">
        <f>MAX(BX$3*climate!$I377+BX$4*climate!$I377^2+BX$5*climate!$I377^6,-99)</f>
        <v>-99</v>
      </c>
      <c r="BY267" s="8">
        <f>MAX(BY$3*climate!$I377+BY$4*climate!$I377^2+BY$5*climate!$I377^6,-99)</f>
        <v>-99</v>
      </c>
    </row>
    <row r="268" spans="1:77">
      <c r="A268">
        <f t="shared" si="248"/>
        <v>2222</v>
      </c>
      <c r="B268" s="4">
        <f t="shared" si="266"/>
        <v>1286.5304782207249</v>
      </c>
      <c r="C268" s="4">
        <f t="shared" si="267"/>
        <v>3572.5852704923245</v>
      </c>
      <c r="D268" s="4">
        <f t="shared" si="268"/>
        <v>6809.5342162806992</v>
      </c>
      <c r="E268" s="11">
        <f t="shared" si="249"/>
        <v>1.8474727429780148E-7</v>
      </c>
      <c r="F268" s="11">
        <f t="shared" si="250"/>
        <v>3.7037755641923434E-7</v>
      </c>
      <c r="G268" s="11">
        <f t="shared" si="251"/>
        <v>8.1773040904552326E-7</v>
      </c>
      <c r="H268" s="4">
        <f t="shared" si="269"/>
        <v>106864.22666308709</v>
      </c>
      <c r="I268" s="4">
        <f t="shared" si="270"/>
        <v>139441.42298229295</v>
      </c>
      <c r="J268" s="4">
        <f t="shared" si="271"/>
        <v>29641.26790867325</v>
      </c>
      <c r="K268" s="4">
        <f t="shared" si="239"/>
        <v>83063.890418578027</v>
      </c>
      <c r="L268" s="4">
        <f t="shared" si="240"/>
        <v>39030.95725496205</v>
      </c>
      <c r="M268" s="4">
        <f t="shared" si="241"/>
        <v>4352.9068167107353</v>
      </c>
      <c r="N268" s="11">
        <f t="shared" si="252"/>
        <v>-8.9371819997063895E-4</v>
      </c>
      <c r="O268" s="11">
        <f t="shared" si="253"/>
        <v>1.9465030193901445E-3</v>
      </c>
      <c r="P268" s="11">
        <f t="shared" si="254"/>
        <v>1.5039117560722293E-3</v>
      </c>
      <c r="Q268" s="4">
        <f t="shared" si="255"/>
        <v>1036.4174916420579</v>
      </c>
      <c r="R268" s="4">
        <f t="shared" si="256"/>
        <v>4763.9603020050426</v>
      </c>
      <c r="S268" s="4">
        <f t="shared" si="257"/>
        <v>1308.9763861778615</v>
      </c>
      <c r="T268" s="4">
        <f t="shared" si="272"/>
        <v>9.6984512404660119</v>
      </c>
      <c r="U268" s="4">
        <f t="shared" si="273"/>
        <v>34.164599013092378</v>
      </c>
      <c r="V268" s="4">
        <f t="shared" si="274"/>
        <v>44.160607103950696</v>
      </c>
      <c r="W268" s="11">
        <f t="shared" si="258"/>
        <v>-1.219247815263802E-2</v>
      </c>
      <c r="X268" s="11">
        <f t="shared" si="259"/>
        <v>-1.3228699347321071E-2</v>
      </c>
      <c r="Y268" s="11">
        <f t="shared" si="260"/>
        <v>-1.2203590333800474E-2</v>
      </c>
      <c r="Z268" s="4">
        <f t="shared" si="284"/>
        <v>1320.4452597114844</v>
      </c>
      <c r="AA268" s="4">
        <f t="shared" si="275"/>
        <v>21791.187647668328</v>
      </c>
      <c r="AB268" s="4">
        <f t="shared" si="276"/>
        <v>2482.3148277315377</v>
      </c>
      <c r="AC268" s="12">
        <f t="shared" si="277"/>
        <v>1.3235677031234181</v>
      </c>
      <c r="AD268" s="12">
        <f t="shared" si="278"/>
        <v>4.7604758464301069</v>
      </c>
      <c r="AE268" s="12">
        <f t="shared" si="279"/>
        <v>1.974794425352477</v>
      </c>
      <c r="AF268" s="11">
        <f t="shared" si="261"/>
        <v>-2.9039671966837322E-3</v>
      </c>
      <c r="AG268" s="11">
        <f t="shared" si="262"/>
        <v>2.0567434751257441E-3</v>
      </c>
      <c r="AH268" s="11">
        <f t="shared" si="263"/>
        <v>8.257041531207765E-4</v>
      </c>
      <c r="AI268" s="1">
        <f t="shared" si="242"/>
        <v>216516.90833414689</v>
      </c>
      <c r="AJ268" s="1">
        <f t="shared" si="243"/>
        <v>273654.5936086367</v>
      </c>
      <c r="AK268" s="1">
        <f t="shared" si="244"/>
        <v>58416.912905778794</v>
      </c>
      <c r="AL268" s="16">
        <f t="shared" si="280"/>
        <v>67.096723907038879</v>
      </c>
      <c r="AM268" s="16">
        <f t="shared" si="280"/>
        <v>30.317395986570617</v>
      </c>
      <c r="AN268" s="16">
        <f t="shared" si="280"/>
        <v>4.5921429901959225</v>
      </c>
      <c r="AO268" s="7">
        <f t="shared" si="289"/>
        <v>2.1704771345296913E-3</v>
      </c>
      <c r="AP268" s="7">
        <f t="shared" si="289"/>
        <v>3.3423716833544501E-3</v>
      </c>
      <c r="AQ268" s="7">
        <f t="shared" si="289"/>
        <v>2.4193426126249561E-3</v>
      </c>
      <c r="AR268" s="1">
        <f t="shared" si="281"/>
        <v>106864.22666308709</v>
      </c>
      <c r="AS268" s="1">
        <f t="shared" si="282"/>
        <v>139441.42298229295</v>
      </c>
      <c r="AT268" s="1">
        <f t="shared" si="283"/>
        <v>29641.26790867325</v>
      </c>
      <c r="AU268" s="1">
        <f t="shared" si="245"/>
        <v>21372.84533261742</v>
      </c>
      <c r="AV268" s="1">
        <f t="shared" si="246"/>
        <v>27888.28459645859</v>
      </c>
      <c r="AW268" s="1">
        <f t="shared" si="247"/>
        <v>5928.2535817346507</v>
      </c>
      <c r="AX268">
        <v>0.05</v>
      </c>
      <c r="AY268">
        <v>0.05</v>
      </c>
      <c r="AZ268">
        <v>0.05</v>
      </c>
      <c r="BA268">
        <f t="shared" si="285"/>
        <v>0.05</v>
      </c>
      <c r="BB268">
        <f t="shared" si="286"/>
        <v>2.5000000000000006E-4</v>
      </c>
      <c r="BC268">
        <f t="shared" si="286"/>
        <v>2.5000000000000006E-4</v>
      </c>
      <c r="BD268">
        <f t="shared" si="286"/>
        <v>2.5000000000000006E-4</v>
      </c>
      <c r="BE268">
        <f t="shared" si="287"/>
        <v>26.716056665771777</v>
      </c>
      <c r="BF268">
        <f t="shared" si="287"/>
        <v>34.860355745573244</v>
      </c>
      <c r="BG268">
        <f t="shared" si="287"/>
        <v>7.4103169771683142</v>
      </c>
      <c r="BH268">
        <f t="shared" si="265"/>
        <v>0</v>
      </c>
      <c r="BI268">
        <f t="shared" si="233"/>
        <v>63.989822508464009</v>
      </c>
      <c r="BJ268">
        <f t="shared" si="233"/>
        <v>119.40978467973345</v>
      </c>
      <c r="BK268" s="7">
        <f t="shared" si="288"/>
        <v>7.9756544718168065E-4</v>
      </c>
      <c r="BL268" s="7"/>
      <c r="BM268" s="7"/>
      <c r="BN268" s="8">
        <f>MAX(BN$3*climate!$I378+BN$4*climate!$I378^2+BN$5*climate!$I378^6,-99)</f>
        <v>-55.684800714492219</v>
      </c>
      <c r="BO268" s="8">
        <f>MAX(BO$3*climate!$I378+BO$4*climate!$I378^2+BO$5*climate!$I378^6,-99)</f>
        <v>-46.009021087715375</v>
      </c>
      <c r="BP268" s="8">
        <f>MAX(BP$3*climate!$I378+BP$4*climate!$I378^2+BP$5*climate!$I378^6,-99)</f>
        <v>-38.37703135294305</v>
      </c>
      <c r="BQ268" s="8"/>
      <c r="BR268" s="8"/>
      <c r="BS268" s="8"/>
      <c r="BT268" s="8"/>
      <c r="BU268" s="8"/>
      <c r="BV268" s="8"/>
      <c r="BW268" s="8">
        <f>MAX(BW$3*climate!$I378+BW$4*climate!$I378^2+BW$5*climate!$I378^6,-99)</f>
        <v>-99</v>
      </c>
      <c r="BX268" s="8">
        <f>MAX(BX$3*climate!$I378+BX$4*climate!$I378^2+BX$5*climate!$I378^6,-99)</f>
        <v>-99</v>
      </c>
      <c r="BY268" s="8">
        <f>MAX(BY$3*climate!$I378+BY$4*climate!$I378^2+BY$5*climate!$I378^6,-99)</f>
        <v>-99</v>
      </c>
    </row>
    <row r="269" spans="1:77">
      <c r="A269">
        <f t="shared" si="248"/>
        <v>2223</v>
      </c>
      <c r="B269" s="4">
        <f t="shared" si="266"/>
        <v>1286.5307040195742</v>
      </c>
      <c r="C269" s="4">
        <f t="shared" si="267"/>
        <v>3572.5865275374572</v>
      </c>
      <c r="D269" s="4">
        <f t="shared" si="268"/>
        <v>6809.5395062257394</v>
      </c>
      <c r="E269" s="11">
        <f t="shared" si="249"/>
        <v>1.755099105829114E-7</v>
      </c>
      <c r="F269" s="11">
        <f t="shared" si="250"/>
        <v>3.518586785982726E-7</v>
      </c>
      <c r="G269" s="11">
        <f t="shared" si="251"/>
        <v>7.7684388859324704E-7</v>
      </c>
      <c r="H269" s="4">
        <f t="shared" si="269"/>
        <v>106773.55473468728</v>
      </c>
      <c r="I269" s="4">
        <f t="shared" si="270"/>
        <v>139713.7606750374</v>
      </c>
      <c r="J269" s="4">
        <f t="shared" si="271"/>
        <v>29685.972268011315</v>
      </c>
      <c r="K269" s="4">
        <f t="shared" si="239"/>
        <v>82993.39798194413</v>
      </c>
      <c r="L269" s="4">
        <f t="shared" si="240"/>
        <v>39107.173359728382</v>
      </c>
      <c r="M269" s="4">
        <f t="shared" si="241"/>
        <v>4359.4683958981959</v>
      </c>
      <c r="N269" s="11">
        <f t="shared" si="252"/>
        <v>-8.4865320271743094E-4</v>
      </c>
      <c r="O269" s="11">
        <f t="shared" si="253"/>
        <v>1.9527090834197125E-3</v>
      </c>
      <c r="P269" s="11">
        <f t="shared" si="254"/>
        <v>1.5074017119480754E-3</v>
      </c>
      <c r="Q269" s="4">
        <f t="shared" si="255"/>
        <v>1022.912338529967</v>
      </c>
      <c r="R269" s="4">
        <f t="shared" si="256"/>
        <v>4710.1205276419323</v>
      </c>
      <c r="S269" s="4">
        <f t="shared" si="257"/>
        <v>1294.952254270843</v>
      </c>
      <c r="T269" s="4">
        <f t="shared" si="272"/>
        <v>9.5802030856022053</v>
      </c>
      <c r="U269" s="4">
        <f t="shared" si="273"/>
        <v>33.712645804426394</v>
      </c>
      <c r="V269" s="4">
        <f t="shared" si="274"/>
        <v>43.621689145962165</v>
      </c>
      <c r="W269" s="11">
        <f t="shared" si="258"/>
        <v>-1.219247815263802E-2</v>
      </c>
      <c r="X269" s="11">
        <f t="shared" si="259"/>
        <v>-1.3228699347321071E-2</v>
      </c>
      <c r="Y269" s="11">
        <f t="shared" si="260"/>
        <v>-1.2203590333800474E-2</v>
      </c>
      <c r="Z269" s="4">
        <f t="shared" si="284"/>
        <v>1299.3958901520946</v>
      </c>
      <c r="AA269" s="4">
        <f t="shared" si="275"/>
        <v>21589.094143406073</v>
      </c>
      <c r="AB269" s="4">
        <f t="shared" si="276"/>
        <v>2457.7389978498795</v>
      </c>
      <c r="AC269" s="12">
        <f t="shared" si="277"/>
        <v>1.3197241059309577</v>
      </c>
      <c r="AD269" s="12">
        <f t="shared" si="278"/>
        <v>4.770266924065746</v>
      </c>
      <c r="AE269" s="12">
        <f t="shared" si="279"/>
        <v>1.9764250213110504</v>
      </c>
      <c r="AF269" s="11">
        <f t="shared" si="261"/>
        <v>-2.9039671966837322E-3</v>
      </c>
      <c r="AG269" s="11">
        <f t="shared" si="262"/>
        <v>2.0567434751257441E-3</v>
      </c>
      <c r="AH269" s="11">
        <f t="shared" si="263"/>
        <v>8.257041531207765E-4</v>
      </c>
      <c r="AI269" s="1">
        <f t="shared" si="242"/>
        <v>216238.06283334963</v>
      </c>
      <c r="AJ269" s="1">
        <f t="shared" si="243"/>
        <v>274177.41884423164</v>
      </c>
      <c r="AK269" s="1">
        <f t="shared" si="244"/>
        <v>58503.475196935564</v>
      </c>
      <c r="AL269" s="16">
        <f t="shared" si="280"/>
        <v>67.24089949303054</v>
      </c>
      <c r="AM269" s="16">
        <f t="shared" si="280"/>
        <v>30.41771467237059</v>
      </c>
      <c r="AN269" s="16">
        <f t="shared" si="280"/>
        <v>4.603141857743176</v>
      </c>
      <c r="AO269" s="7">
        <f t="shared" si="289"/>
        <v>2.1487723631843942E-3</v>
      </c>
      <c r="AP269" s="7">
        <f t="shared" si="289"/>
        <v>3.3089479665209054E-3</v>
      </c>
      <c r="AQ269" s="7">
        <f t="shared" si="289"/>
        <v>2.3951491864987063E-3</v>
      </c>
      <c r="AR269" s="1">
        <f t="shared" si="281"/>
        <v>106773.55473468728</v>
      </c>
      <c r="AS269" s="1">
        <f t="shared" si="282"/>
        <v>139713.7606750374</v>
      </c>
      <c r="AT269" s="1">
        <f t="shared" si="283"/>
        <v>29685.972268011315</v>
      </c>
      <c r="AU269" s="1">
        <f t="shared" si="245"/>
        <v>21354.710946937455</v>
      </c>
      <c r="AV269" s="1">
        <f t="shared" si="246"/>
        <v>27942.752135007482</v>
      </c>
      <c r="AW269" s="1">
        <f t="shared" si="247"/>
        <v>5937.1944536022638</v>
      </c>
      <c r="AX269">
        <v>0.05</v>
      </c>
      <c r="AY269">
        <v>0.05</v>
      </c>
      <c r="AZ269">
        <v>0.05</v>
      </c>
      <c r="BA269">
        <f t="shared" si="285"/>
        <v>4.9999999999999996E-2</v>
      </c>
      <c r="BB269">
        <f t="shared" si="286"/>
        <v>2.5000000000000006E-4</v>
      </c>
      <c r="BC269">
        <f t="shared" si="286"/>
        <v>2.5000000000000006E-4</v>
      </c>
      <c r="BD269">
        <f t="shared" si="286"/>
        <v>2.5000000000000006E-4</v>
      </c>
      <c r="BE269">
        <f t="shared" si="287"/>
        <v>26.693388683671827</v>
      </c>
      <c r="BF269">
        <f t="shared" si="287"/>
        <v>34.928440168759359</v>
      </c>
      <c r="BG269">
        <f t="shared" si="287"/>
        <v>7.4214930670028307</v>
      </c>
      <c r="BH269">
        <f t="shared" si="265"/>
        <v>0</v>
      </c>
      <c r="BI269">
        <f t="shared" ref="BI269:BJ332" si="290">2*BC$5*AY269*AS269/AA269*1000</f>
        <v>64.714971247512949</v>
      </c>
      <c r="BJ269">
        <f t="shared" si="290"/>
        <v>120.78569894517564</v>
      </c>
      <c r="BK269" s="7">
        <f t="shared" si="288"/>
        <v>8.2033938153447394E-4</v>
      </c>
      <c r="BL269" s="7"/>
      <c r="BM269" s="7"/>
      <c r="BN269" s="8">
        <f>MAX(BN$3*climate!$I379+BN$4*climate!$I379^2+BN$5*climate!$I379^6,-99)</f>
        <v>-55.803336520766962</v>
      </c>
      <c r="BO269" s="8">
        <f>MAX(BO$3*climate!$I379+BO$4*climate!$I379^2+BO$5*climate!$I379^6,-99)</f>
        <v>-46.100469415104406</v>
      </c>
      <c r="BP269" s="8">
        <f>MAX(BP$3*climate!$I379+BP$4*climate!$I379^2+BP$5*climate!$I379^6,-99)</f>
        <v>-38.448146756643737</v>
      </c>
      <c r="BQ269" s="8"/>
      <c r="BR269" s="8"/>
      <c r="BS269" s="8"/>
      <c r="BT269" s="8"/>
      <c r="BU269" s="8"/>
      <c r="BV269" s="8"/>
      <c r="BW269" s="8">
        <f>MAX(BW$3*climate!$I379+BW$4*climate!$I379^2+BW$5*climate!$I379^6,-99)</f>
        <v>-99</v>
      </c>
      <c r="BX269" s="8">
        <f>MAX(BX$3*climate!$I379+BX$4*climate!$I379^2+BX$5*climate!$I379^6,-99)</f>
        <v>-99</v>
      </c>
      <c r="BY269" s="8">
        <f>MAX(BY$3*climate!$I379+BY$4*climate!$I379^2+BY$5*climate!$I379^6,-99)</f>
        <v>-99</v>
      </c>
    </row>
    <row r="270" spans="1:77">
      <c r="A270">
        <f t="shared" si="248"/>
        <v>2224</v>
      </c>
      <c r="B270" s="4">
        <f t="shared" si="266"/>
        <v>1286.5309185285187</v>
      </c>
      <c r="C270" s="4">
        <f t="shared" si="267"/>
        <v>3572.5877217307529</v>
      </c>
      <c r="D270" s="4">
        <f t="shared" si="268"/>
        <v>6809.5445316774321</v>
      </c>
      <c r="E270" s="11">
        <f t="shared" si="249"/>
        <v>1.6673441505376583E-7</v>
      </c>
      <c r="F270" s="11">
        <f t="shared" si="250"/>
        <v>3.3426574466835898E-7</v>
      </c>
      <c r="G270" s="11">
        <f t="shared" si="251"/>
        <v>7.3800169416358469E-7</v>
      </c>
      <c r="H270" s="4">
        <f t="shared" si="269"/>
        <v>106687.76290496076</v>
      </c>
      <c r="I270" s="4">
        <f t="shared" si="270"/>
        <v>139987.50203394087</v>
      </c>
      <c r="J270" s="4">
        <f t="shared" si="271"/>
        <v>29730.84622287556</v>
      </c>
      <c r="K270" s="4">
        <f t="shared" si="239"/>
        <v>82926.699520743627</v>
      </c>
      <c r="L270" s="4">
        <f t="shared" si="240"/>
        <v>39183.782999210278</v>
      </c>
      <c r="M270" s="4">
        <f t="shared" si="241"/>
        <v>4366.0550400353713</v>
      </c>
      <c r="N270" s="11">
        <f t="shared" si="252"/>
        <v>-8.0365984309993532E-4</v>
      </c>
      <c r="O270" s="11">
        <f t="shared" si="253"/>
        <v>1.9589664222776637E-3</v>
      </c>
      <c r="P270" s="11">
        <f t="shared" si="254"/>
        <v>1.5108824147853639E-3</v>
      </c>
      <c r="Q270" s="4">
        <f t="shared" si="255"/>
        <v>1009.6286200747338</v>
      </c>
      <c r="R270" s="4">
        <f t="shared" si="256"/>
        <v>4656.9182231133491</v>
      </c>
      <c r="S270" s="4">
        <f t="shared" si="257"/>
        <v>1281.08277691167</v>
      </c>
      <c r="T270" s="4">
        <f t="shared" si="272"/>
        <v>9.4633966687831652</v>
      </c>
      <c r="U270" s="4">
        <f t="shared" si="273"/>
        <v>33.266671348876912</v>
      </c>
      <c r="V270" s="4">
        <f t="shared" si="274"/>
        <v>43.089347921956453</v>
      </c>
      <c r="W270" s="11">
        <f t="shared" si="258"/>
        <v>-1.219247815263802E-2</v>
      </c>
      <c r="X270" s="11">
        <f t="shared" si="259"/>
        <v>-1.3228699347321071E-2</v>
      </c>
      <c r="Y270" s="11">
        <f t="shared" si="260"/>
        <v>-1.2203590333800474E-2</v>
      </c>
      <c r="Z270" s="4">
        <f t="shared" si="284"/>
        <v>1278.7397345480547</v>
      </c>
      <c r="AA270" s="4">
        <f t="shared" si="275"/>
        <v>21389.006959877366</v>
      </c>
      <c r="AB270" s="4">
        <f t="shared" si="276"/>
        <v>2433.4148579586317</v>
      </c>
      <c r="AC270" s="12">
        <f t="shared" si="277"/>
        <v>1.3158916704186614</v>
      </c>
      <c r="AD270" s="12">
        <f t="shared" si="278"/>
        <v>4.7800781394364265</v>
      </c>
      <c r="AE270" s="12">
        <f t="shared" si="279"/>
        <v>1.9780569636594787</v>
      </c>
      <c r="AF270" s="11">
        <f t="shared" si="261"/>
        <v>-2.9039671966837322E-3</v>
      </c>
      <c r="AG270" s="11">
        <f t="shared" si="262"/>
        <v>2.0567434751257441E-3</v>
      </c>
      <c r="AH270" s="11">
        <f t="shared" si="263"/>
        <v>8.257041531207765E-4</v>
      </c>
      <c r="AI270" s="1">
        <f t="shared" si="242"/>
        <v>215968.9674969521</v>
      </c>
      <c r="AJ270" s="1">
        <f t="shared" si="243"/>
        <v>274702.42909481598</v>
      </c>
      <c r="AK270" s="1">
        <f t="shared" si="244"/>
        <v>58590.322130844273</v>
      </c>
      <c r="AL270" s="16">
        <f t="shared" si="280"/>
        <v>67.383940025671762</v>
      </c>
      <c r="AM270" s="16">
        <f t="shared" si="280"/>
        <v>30.517358801130833</v>
      </c>
      <c r="AN270" s="16">
        <f t="shared" si="280"/>
        <v>4.6140568171043288</v>
      </c>
      <c r="AO270" s="7">
        <f t="shared" si="289"/>
        <v>2.1272846395525504E-3</v>
      </c>
      <c r="AP270" s="7">
        <f t="shared" si="289"/>
        <v>3.2758584868556964E-3</v>
      </c>
      <c r="AQ270" s="7">
        <f t="shared" si="289"/>
        <v>2.3711976946337193E-3</v>
      </c>
      <c r="AR270" s="1">
        <f t="shared" si="281"/>
        <v>106687.76290496076</v>
      </c>
      <c r="AS270" s="1">
        <f t="shared" si="282"/>
        <v>139987.50203394087</v>
      </c>
      <c r="AT270" s="1">
        <f t="shared" si="283"/>
        <v>29730.84622287556</v>
      </c>
      <c r="AU270" s="1">
        <f t="shared" si="245"/>
        <v>21337.552580992153</v>
      </c>
      <c r="AV270" s="1">
        <f t="shared" si="246"/>
        <v>27997.500406788175</v>
      </c>
      <c r="AW270" s="1">
        <f t="shared" si="247"/>
        <v>5946.1692445751123</v>
      </c>
      <c r="AX270">
        <v>0.05</v>
      </c>
      <c r="AY270">
        <v>0.05</v>
      </c>
      <c r="AZ270">
        <v>0.05</v>
      </c>
      <c r="BA270">
        <f t="shared" si="285"/>
        <v>4.9999999999999996E-2</v>
      </c>
      <c r="BB270">
        <f t="shared" si="286"/>
        <v>2.5000000000000006E-4</v>
      </c>
      <c r="BC270">
        <f t="shared" si="286"/>
        <v>2.5000000000000006E-4</v>
      </c>
      <c r="BD270">
        <f t="shared" si="286"/>
        <v>2.5000000000000006E-4</v>
      </c>
      <c r="BE270">
        <f t="shared" si="287"/>
        <v>26.671940726240198</v>
      </c>
      <c r="BF270">
        <f t="shared" si="287"/>
        <v>34.996875508485225</v>
      </c>
      <c r="BG270">
        <f t="shared" si="287"/>
        <v>7.4327115557188916</v>
      </c>
      <c r="BH270">
        <f t="shared" si="265"/>
        <v>0</v>
      </c>
      <c r="BI270">
        <f t="shared" si="290"/>
        <v>65.448340961568178</v>
      </c>
      <c r="BJ270">
        <f t="shared" si="290"/>
        <v>122.17746647530741</v>
      </c>
      <c r="BK270" s="7">
        <f t="shared" si="288"/>
        <v>8.4303404575813978E-4</v>
      </c>
      <c r="BL270" s="7"/>
      <c r="BM270" s="7"/>
      <c r="BN270" s="8">
        <f>MAX(BN$3*climate!$I380+BN$4*climate!$I380^2+BN$5*climate!$I380^6,-99)</f>
        <v>-55.919024902915702</v>
      </c>
      <c r="BO270" s="8">
        <f>MAX(BO$3*climate!$I380+BO$4*climate!$I380^2+BO$5*climate!$I380^6,-99)</f>
        <v>-46.189717278870432</v>
      </c>
      <c r="BP270" s="8">
        <f>MAX(BP$3*climate!$I380+BP$4*climate!$I380^2+BP$5*climate!$I380^6,-99)</f>
        <v>-38.517547781402968</v>
      </c>
      <c r="BQ270" s="8"/>
      <c r="BR270" s="8"/>
      <c r="BS270" s="8"/>
      <c r="BT270" s="8"/>
      <c r="BU270" s="8"/>
      <c r="BV270" s="8"/>
      <c r="BW270" s="8">
        <f>MAX(BW$3*climate!$I380+BW$4*climate!$I380^2+BW$5*climate!$I380^6,-99)</f>
        <v>-99</v>
      </c>
      <c r="BX270" s="8">
        <f>MAX(BX$3*climate!$I380+BX$4*climate!$I380^2+BX$5*climate!$I380^6,-99)</f>
        <v>-99</v>
      </c>
      <c r="BY270" s="8">
        <f>MAX(BY$3*climate!$I380+BY$4*climate!$I380^2+BY$5*climate!$I380^6,-99)</f>
        <v>-99</v>
      </c>
    </row>
    <row r="271" spans="1:77">
      <c r="A271">
        <f t="shared" si="248"/>
        <v>2225</v>
      </c>
      <c r="B271" s="4">
        <f t="shared" si="266"/>
        <v>1286.5311223120498</v>
      </c>
      <c r="C271" s="4">
        <f t="shared" si="267"/>
        <v>3572.5888562147634</v>
      </c>
      <c r="D271" s="4">
        <f t="shared" si="268"/>
        <v>6809.5493058600632</v>
      </c>
      <c r="E271" s="11">
        <f t="shared" si="249"/>
        <v>1.5839769430107753E-7</v>
      </c>
      <c r="F271" s="11">
        <f t="shared" si="250"/>
        <v>3.1755245743494099E-7</v>
      </c>
      <c r="G271" s="11">
        <f t="shared" si="251"/>
        <v>7.0110160945540542E-7</v>
      </c>
      <c r="H271" s="4">
        <f t="shared" si="269"/>
        <v>106606.82962288706</v>
      </c>
      <c r="I271" s="4">
        <f t="shared" si="270"/>
        <v>140262.65896886206</v>
      </c>
      <c r="J271" s="4">
        <f t="shared" si="271"/>
        <v>29775.88994690559</v>
      </c>
      <c r="K271" s="4">
        <f t="shared" si="239"/>
        <v>82863.77824370224</v>
      </c>
      <c r="L271" s="4">
        <f t="shared" si="240"/>
        <v>39260.789476198901</v>
      </c>
      <c r="M271" s="4">
        <f t="shared" si="241"/>
        <v>4372.666766841895</v>
      </c>
      <c r="N271" s="11">
        <f t="shared" si="252"/>
        <v>-7.587577632418574E-4</v>
      </c>
      <c r="O271" s="11">
        <f t="shared" si="253"/>
        <v>1.9652639713265696E-3</v>
      </c>
      <c r="P271" s="11">
        <f t="shared" si="254"/>
        <v>1.5143480203285709E-3</v>
      </c>
      <c r="Q271" s="4">
        <f t="shared" si="255"/>
        <v>996.56217969498744</v>
      </c>
      <c r="R271" s="4">
        <f t="shared" si="256"/>
        <v>4604.3457177467772</v>
      </c>
      <c r="S271" s="4">
        <f t="shared" si="257"/>
        <v>1267.3661862091906</v>
      </c>
      <c r="T271" s="4">
        <f t="shared" si="272"/>
        <v>9.3480144116492792</v>
      </c>
      <c r="U271" s="4">
        <f t="shared" si="273"/>
        <v>32.826596555316478</v>
      </c>
      <c r="V271" s="4">
        <f t="shared" si="274"/>
        <v>42.5635031721663</v>
      </c>
      <c r="W271" s="11">
        <f t="shared" si="258"/>
        <v>-1.219247815263802E-2</v>
      </c>
      <c r="X271" s="11">
        <f t="shared" si="259"/>
        <v>-1.3228699347321071E-2</v>
      </c>
      <c r="Y271" s="11">
        <f t="shared" si="260"/>
        <v>-1.2203590333800474E-2</v>
      </c>
      <c r="Z271" s="4">
        <f t="shared" si="284"/>
        <v>1258.4686016602532</v>
      </c>
      <c r="AA271" s="4">
        <f t="shared" si="275"/>
        <v>21190.9061459759</v>
      </c>
      <c r="AB271" s="4">
        <f t="shared" si="276"/>
        <v>2409.3397330213497</v>
      </c>
      <c r="AC271" s="12">
        <f t="shared" si="277"/>
        <v>1.3120703641733762</v>
      </c>
      <c r="AD271" s="12">
        <f t="shared" si="278"/>
        <v>4.7899095339603033</v>
      </c>
      <c r="AE271" s="12">
        <f t="shared" si="279"/>
        <v>1.9796902535094818</v>
      </c>
      <c r="AF271" s="11">
        <f t="shared" si="261"/>
        <v>-2.9039671966837322E-3</v>
      </c>
      <c r="AG271" s="11">
        <f t="shared" si="262"/>
        <v>2.0567434751257441E-3</v>
      </c>
      <c r="AH271" s="11">
        <f t="shared" si="263"/>
        <v>8.257041531207765E-4</v>
      </c>
      <c r="AI271" s="1">
        <f t="shared" si="242"/>
        <v>215709.62332824903</v>
      </c>
      <c r="AJ271" s="1">
        <f t="shared" si="243"/>
        <v>275229.68659212254</v>
      </c>
      <c r="AK271" s="1">
        <f t="shared" si="244"/>
        <v>58677.459162334955</v>
      </c>
      <c r="AL271" s="16">
        <f t="shared" si="280"/>
        <v>67.525851398035215</v>
      </c>
      <c r="AM271" s="16">
        <f t="shared" si="280"/>
        <v>30.61632964446769</v>
      </c>
      <c r="AN271" s="16">
        <f t="shared" si="280"/>
        <v>4.624888249583079</v>
      </c>
      <c r="AO271" s="7">
        <f t="shared" si="289"/>
        <v>2.1060117931570249E-3</v>
      </c>
      <c r="AP271" s="7">
        <f t="shared" si="289"/>
        <v>3.2430999019871392E-3</v>
      </c>
      <c r="AQ271" s="7">
        <f t="shared" si="289"/>
        <v>2.347485717687382E-3</v>
      </c>
      <c r="AR271" s="1">
        <f t="shared" si="281"/>
        <v>106606.82962288706</v>
      </c>
      <c r="AS271" s="1">
        <f t="shared" si="282"/>
        <v>140262.65896886206</v>
      </c>
      <c r="AT271" s="1">
        <f t="shared" si="283"/>
        <v>29775.88994690559</v>
      </c>
      <c r="AU271" s="1">
        <f t="shared" si="245"/>
        <v>21321.365924577414</v>
      </c>
      <c r="AV271" s="1">
        <f t="shared" si="246"/>
        <v>28052.531793772414</v>
      </c>
      <c r="AW271" s="1">
        <f t="shared" si="247"/>
        <v>5955.1779893811181</v>
      </c>
      <c r="AX271">
        <v>0.05</v>
      </c>
      <c r="AY271">
        <v>0.05</v>
      </c>
      <c r="AZ271">
        <v>0.05</v>
      </c>
      <c r="BA271">
        <f t="shared" si="285"/>
        <v>4.9999999999999996E-2</v>
      </c>
      <c r="BB271">
        <f t="shared" si="286"/>
        <v>2.5000000000000006E-4</v>
      </c>
      <c r="BC271">
        <f t="shared" si="286"/>
        <v>2.5000000000000006E-4</v>
      </c>
      <c r="BD271">
        <f t="shared" si="286"/>
        <v>2.5000000000000006E-4</v>
      </c>
      <c r="BE271">
        <f t="shared" si="287"/>
        <v>26.651707405721773</v>
      </c>
      <c r="BF271">
        <f t="shared" si="287"/>
        <v>35.065664742215525</v>
      </c>
      <c r="BG271">
        <f t="shared" si="287"/>
        <v>7.4439724867263992</v>
      </c>
      <c r="BH271">
        <f t="shared" si="265"/>
        <v>0</v>
      </c>
      <c r="BI271">
        <f t="shared" si="290"/>
        <v>66.190024155950326</v>
      </c>
      <c r="BJ271">
        <f t="shared" si="290"/>
        <v>123.5852691872813</v>
      </c>
      <c r="BK271" s="7">
        <f t="shared" si="288"/>
        <v>8.6563707246489763E-4</v>
      </c>
      <c r="BL271" s="7"/>
      <c r="BM271" s="7"/>
      <c r="BN271" s="8">
        <f>MAX(BN$3*climate!$I381+BN$4*climate!$I381^2+BN$5*climate!$I381^6,-99)</f>
        <v>-56.031902095036486</v>
      </c>
      <c r="BO271" s="8">
        <f>MAX(BO$3*climate!$I381+BO$4*climate!$I381^2+BO$5*climate!$I381^6,-99)</f>
        <v>-46.27679291215091</v>
      </c>
      <c r="BP271" s="8">
        <f>MAX(BP$3*climate!$I381+BP$4*climate!$I381^2+BP$5*climate!$I381^6,-99)</f>
        <v>-38.5852566207435</v>
      </c>
      <c r="BQ271" s="8"/>
      <c r="BR271" s="8"/>
      <c r="BS271" s="8"/>
      <c r="BT271" s="8"/>
      <c r="BU271" s="8"/>
      <c r="BV271" s="8"/>
      <c r="BW271" s="8">
        <f>MAX(BW$3*climate!$I381+BW$4*climate!$I381^2+BW$5*climate!$I381^6,-99)</f>
        <v>-99</v>
      </c>
      <c r="BX271" s="8">
        <f>MAX(BX$3*climate!$I381+BX$4*climate!$I381^2+BX$5*climate!$I381^6,-99)</f>
        <v>-99</v>
      </c>
      <c r="BY271" s="8">
        <f>MAX(BY$3*climate!$I381+BY$4*climate!$I381^2+BY$5*climate!$I381^6,-99)</f>
        <v>-99</v>
      </c>
    </row>
    <row r="272" spans="1:77">
      <c r="A272">
        <f t="shared" si="248"/>
        <v>2226</v>
      </c>
      <c r="B272" s="4">
        <f t="shared" si="266"/>
        <v>1286.5313159064349</v>
      </c>
      <c r="C272" s="4">
        <f t="shared" si="267"/>
        <v>3572.5899339749158</v>
      </c>
      <c r="D272" s="4">
        <f t="shared" si="268"/>
        <v>6809.5538413367431</v>
      </c>
      <c r="E272" s="11">
        <f t="shared" si="249"/>
        <v>1.5047780958602364E-7</v>
      </c>
      <c r="F272" s="11">
        <f t="shared" si="250"/>
        <v>3.0167483456319394E-7</v>
      </c>
      <c r="G272" s="11">
        <f t="shared" si="251"/>
        <v>6.6604652898263516E-7</v>
      </c>
      <c r="H272" s="4">
        <f t="shared" si="269"/>
        <v>106530.73200569705</v>
      </c>
      <c r="I272" s="4">
        <f t="shared" si="270"/>
        <v>140539.24197820338</v>
      </c>
      <c r="J272" s="4">
        <f t="shared" si="271"/>
        <v>29821.103445752709</v>
      </c>
      <c r="K272" s="4">
        <f t="shared" si="239"/>
        <v>82804.616326529183</v>
      </c>
      <c r="L272" s="4">
        <f t="shared" si="240"/>
        <v>39338.195699901487</v>
      </c>
      <c r="M272" s="4">
        <f t="shared" si="241"/>
        <v>4379.3035697473406</v>
      </c>
      <c r="N272" s="11">
        <f t="shared" si="252"/>
        <v>-7.1396596229367226E-4</v>
      </c>
      <c r="O272" s="11">
        <f t="shared" si="253"/>
        <v>1.9715911150872678E-3</v>
      </c>
      <c r="P272" s="11">
        <f t="shared" si="254"/>
        <v>1.5177929760787912E-3</v>
      </c>
      <c r="Q272" s="4">
        <f t="shared" si="255"/>
        <v>983.70892873016385</v>
      </c>
      <c r="R272" s="4">
        <f t="shared" si="256"/>
        <v>4552.3953843669306</v>
      </c>
      <c r="S272" s="4">
        <f t="shared" si="257"/>
        <v>1253.8007282341878</v>
      </c>
      <c r="T272" s="4">
        <f t="shared" si="272"/>
        <v>9.2340389501647007</v>
      </c>
      <c r="U272" s="4">
        <f t="shared" si="273"/>
        <v>32.392343378890388</v>
      </c>
      <c r="V272" s="4">
        <f t="shared" si="274"/>
        <v>42.044075616281766</v>
      </c>
      <c r="W272" s="11">
        <f t="shared" si="258"/>
        <v>-1.219247815263802E-2</v>
      </c>
      <c r="X272" s="11">
        <f t="shared" si="259"/>
        <v>-1.3228699347321071E-2</v>
      </c>
      <c r="Y272" s="11">
        <f t="shared" si="260"/>
        <v>-1.2203590333800474E-2</v>
      </c>
      <c r="Z272" s="4">
        <f t="shared" si="284"/>
        <v>1238.5744619738336</v>
      </c>
      <c r="AA272" s="4">
        <f t="shared" si="275"/>
        <v>20994.771708590746</v>
      </c>
      <c r="AB272" s="4">
        <f t="shared" si="276"/>
        <v>2385.5109633829388</v>
      </c>
      <c r="AC272" s="12">
        <f t="shared" si="277"/>
        <v>1.3082601548760757</v>
      </c>
      <c r="AD272" s="12">
        <f t="shared" si="278"/>
        <v>4.7997611491407186</v>
      </c>
      <c r="AE272" s="12">
        <f t="shared" si="279"/>
        <v>1.9813248919736972</v>
      </c>
      <c r="AF272" s="11">
        <f t="shared" si="261"/>
        <v>-2.9039671966837322E-3</v>
      </c>
      <c r="AG272" s="11">
        <f t="shared" si="262"/>
        <v>2.0567434751257441E-3</v>
      </c>
      <c r="AH272" s="11">
        <f t="shared" si="263"/>
        <v>8.257041531207765E-4</v>
      </c>
      <c r="AI272" s="1">
        <f t="shared" si="242"/>
        <v>215460.02692000155</v>
      </c>
      <c r="AJ272" s="1">
        <f t="shared" si="243"/>
        <v>275759.24972668267</v>
      </c>
      <c r="AK272" s="1">
        <f t="shared" si="244"/>
        <v>58764.891235482581</v>
      </c>
      <c r="AL272" s="16">
        <f t="shared" si="280"/>
        <v>67.66663953502858</v>
      </c>
      <c r="AM272" s="16">
        <f t="shared" si="280"/>
        <v>30.714628541980176</v>
      </c>
      <c r="AN272" s="16">
        <f t="shared" si="280"/>
        <v>4.6356365401037571</v>
      </c>
      <c r="AO272" s="7">
        <f t="shared" si="289"/>
        <v>2.0849516752254548E-3</v>
      </c>
      <c r="AP272" s="7">
        <f t="shared" si="289"/>
        <v>3.2106689029672677E-3</v>
      </c>
      <c r="AQ272" s="7">
        <f t="shared" si="289"/>
        <v>2.3240108605105084E-3</v>
      </c>
      <c r="AR272" s="1">
        <f t="shared" si="281"/>
        <v>106530.73200569705</v>
      </c>
      <c r="AS272" s="1">
        <f t="shared" si="282"/>
        <v>140539.24197820338</v>
      </c>
      <c r="AT272" s="1">
        <f t="shared" si="283"/>
        <v>29821.103445752709</v>
      </c>
      <c r="AU272" s="1">
        <f t="shared" si="245"/>
        <v>21306.146401139413</v>
      </c>
      <c r="AV272" s="1">
        <f t="shared" si="246"/>
        <v>28107.848395640678</v>
      </c>
      <c r="AW272" s="1">
        <f t="shared" si="247"/>
        <v>5964.2206891505421</v>
      </c>
      <c r="AX272">
        <v>0.05</v>
      </c>
      <c r="AY272">
        <v>0.05</v>
      </c>
      <c r="AZ272">
        <v>0.05</v>
      </c>
      <c r="BA272">
        <f t="shared" si="285"/>
        <v>5.000000000000001E-2</v>
      </c>
      <c r="BB272">
        <f t="shared" si="286"/>
        <v>2.5000000000000006E-4</v>
      </c>
      <c r="BC272">
        <f t="shared" si="286"/>
        <v>2.5000000000000006E-4</v>
      </c>
      <c r="BD272">
        <f t="shared" si="286"/>
        <v>2.5000000000000006E-4</v>
      </c>
      <c r="BE272">
        <f t="shared" si="287"/>
        <v>26.632683001424269</v>
      </c>
      <c r="BF272">
        <f t="shared" si="287"/>
        <v>35.134810494550855</v>
      </c>
      <c r="BG272">
        <f t="shared" si="287"/>
        <v>7.4552758614381789</v>
      </c>
      <c r="BH272">
        <f t="shared" si="265"/>
        <v>0</v>
      </c>
      <c r="BI272">
        <f t="shared" si="290"/>
        <v>66.940114390811331</v>
      </c>
      <c r="BJ272">
        <f t="shared" si="290"/>
        <v>125.00929110576308</v>
      </c>
      <c r="BK272" s="7">
        <f t="shared" si="288"/>
        <v>8.8813661842568337E-4</v>
      </c>
      <c r="BL272" s="7"/>
      <c r="BM272" s="7"/>
      <c r="BN272" s="8">
        <f>MAX(BN$3*climate!$I382+BN$4*climate!$I382^2+BN$5*climate!$I382^6,-99)</f>
        <v>-56.142004127784503</v>
      </c>
      <c r="BO272" s="8">
        <f>MAX(BO$3*climate!$I382+BO$4*climate!$I382^2+BO$5*climate!$I382^6,-99)</f>
        <v>-46.361724378543428</v>
      </c>
      <c r="BP272" s="8">
        <f>MAX(BP$3*climate!$I382+BP$4*climate!$I382^2+BP$5*climate!$I382^6,-99)</f>
        <v>-38.651295325620353</v>
      </c>
      <c r="BQ272" s="8"/>
      <c r="BR272" s="8"/>
      <c r="BS272" s="8"/>
      <c r="BT272" s="8"/>
      <c r="BU272" s="8"/>
      <c r="BV272" s="8"/>
      <c r="BW272" s="8">
        <f>MAX(BW$3*climate!$I382+BW$4*climate!$I382^2+BW$5*climate!$I382^6,-99)</f>
        <v>-99</v>
      </c>
      <c r="BX272" s="8">
        <f>MAX(BX$3*climate!$I382+BX$4*climate!$I382^2+BX$5*climate!$I382^6,-99)</f>
        <v>-99</v>
      </c>
      <c r="BY272" s="8">
        <f>MAX(BY$3*climate!$I382+BY$4*climate!$I382^2+BY$5*climate!$I382^6,-99)</f>
        <v>-99</v>
      </c>
    </row>
    <row r="273" spans="1:77">
      <c r="A273">
        <f t="shared" si="248"/>
        <v>2227</v>
      </c>
      <c r="B273" s="4">
        <f t="shared" si="266"/>
        <v>1286.5314998211286</v>
      </c>
      <c r="C273" s="4">
        <f t="shared" si="267"/>
        <v>3572.5909578473693</v>
      </c>
      <c r="D273" s="4">
        <f t="shared" si="268"/>
        <v>6809.5581500424587</v>
      </c>
      <c r="E273" s="11">
        <f t="shared" si="249"/>
        <v>1.4295391910672244E-7</v>
      </c>
      <c r="F273" s="11">
        <f t="shared" si="250"/>
        <v>2.8659109283503421E-7</v>
      </c>
      <c r="G273" s="11">
        <f t="shared" si="251"/>
        <v>6.3274420253350342E-7</v>
      </c>
      <c r="H273" s="4">
        <f t="shared" si="269"/>
        <v>106459.44590713097</v>
      </c>
      <c r="I273" s="4">
        <f t="shared" si="270"/>
        <v>140817.26019710689</v>
      </c>
      <c r="J273" s="4">
        <f t="shared" si="271"/>
        <v>29866.486564397579</v>
      </c>
      <c r="K273" s="4">
        <f t="shared" si="239"/>
        <v>82749.194964858951</v>
      </c>
      <c r="L273" s="4">
        <f t="shared" si="240"/>
        <v>39416.004199359842</v>
      </c>
      <c r="M273" s="4">
        <f t="shared" si="241"/>
        <v>4385.9654189473895</v>
      </c>
      <c r="N273" s="11">
        <f t="shared" si="252"/>
        <v>-6.6930280132793118E-4</v>
      </c>
      <c r="O273" s="11">
        <f t="shared" si="253"/>
        <v>1.977937677974051E-3</v>
      </c>
      <c r="P273" s="11">
        <f t="shared" si="254"/>
        <v>1.5212120132683804E-3</v>
      </c>
      <c r="Q273" s="4">
        <f t="shared" si="255"/>
        <v>971.0648463010325</v>
      </c>
      <c r="R273" s="4">
        <f t="shared" si="256"/>
        <v>4501.0596429394254</v>
      </c>
      <c r="S273" s="4">
        <f t="shared" si="257"/>
        <v>1240.3846634944014</v>
      </c>
      <c r="T273" s="4">
        <f t="shared" si="272"/>
        <v>9.1214531320042092</v>
      </c>
      <c r="U273" s="4">
        <f t="shared" si="273"/>
        <v>31.963834807175861</v>
      </c>
      <c r="V273" s="4">
        <f t="shared" si="274"/>
        <v>41.530986941497332</v>
      </c>
      <c r="W273" s="11">
        <f t="shared" si="258"/>
        <v>-1.219247815263802E-2</v>
      </c>
      <c r="X273" s="11">
        <f t="shared" si="259"/>
        <v>-1.3228699347321071E-2</v>
      </c>
      <c r="Y273" s="11">
        <f t="shared" si="260"/>
        <v>-1.2203590333800474E-2</v>
      </c>
      <c r="Z273" s="4">
        <f t="shared" si="284"/>
        <v>1219.0494458633393</v>
      </c>
      <c r="AA273" s="4">
        <f t="shared" si="275"/>
        <v>20800.58363110754</v>
      </c>
      <c r="AB273" s="4">
        <f t="shared" si="276"/>
        <v>2361.9259058310554</v>
      </c>
      <c r="AC273" s="12">
        <f t="shared" si="277"/>
        <v>1.3044610103015872</v>
      </c>
      <c r="AD273" s="12">
        <f t="shared" si="278"/>
        <v>4.8096330265663756</v>
      </c>
      <c r="AE273" s="12">
        <f t="shared" si="279"/>
        <v>1.9829608801656815</v>
      </c>
      <c r="AF273" s="11">
        <f t="shared" si="261"/>
        <v>-2.9039671966837322E-3</v>
      </c>
      <c r="AG273" s="11">
        <f t="shared" si="262"/>
        <v>2.0567434751257441E-3</v>
      </c>
      <c r="AH273" s="11">
        <f t="shared" si="263"/>
        <v>8.257041531207765E-4</v>
      </c>
      <c r="AI273" s="1">
        <f t="shared" si="242"/>
        <v>215220.1706291408</v>
      </c>
      <c r="AJ273" s="1">
        <f t="shared" si="243"/>
        <v>276291.17314965511</v>
      </c>
      <c r="AK273" s="1">
        <f t="shared" si="244"/>
        <v>58852.622801084864</v>
      </c>
      <c r="AL273" s="16">
        <f t="shared" si="280"/>
        <v>67.806310391749463</v>
      </c>
      <c r="AM273" s="16">
        <f t="shared" si="280"/>
        <v>30.81225689967884</v>
      </c>
      <c r="AN273" s="16">
        <f t="shared" si="280"/>
        <v>4.6463020770716916</v>
      </c>
      <c r="AO273" s="7">
        <f t="shared" si="289"/>
        <v>2.0641021584732002E-3</v>
      </c>
      <c r="AP273" s="7">
        <f t="shared" si="289"/>
        <v>3.1785622139375949E-3</v>
      </c>
      <c r="AQ273" s="7">
        <f t="shared" si="289"/>
        <v>2.3007707519054031E-3</v>
      </c>
      <c r="AR273" s="1">
        <f t="shared" si="281"/>
        <v>106459.44590713097</v>
      </c>
      <c r="AS273" s="1">
        <f t="shared" si="282"/>
        <v>140817.26019710689</v>
      </c>
      <c r="AT273" s="1">
        <f t="shared" si="283"/>
        <v>29866.486564397579</v>
      </c>
      <c r="AU273" s="1">
        <f t="shared" si="245"/>
        <v>21291.889181426195</v>
      </c>
      <c r="AV273" s="1">
        <f t="shared" si="246"/>
        <v>28163.45203942138</v>
      </c>
      <c r="AW273" s="1">
        <f t="shared" si="247"/>
        <v>5973.2973128795165</v>
      </c>
      <c r="AX273">
        <v>0.05</v>
      </c>
      <c r="AY273">
        <v>0.05</v>
      </c>
      <c r="AZ273">
        <v>0.05</v>
      </c>
      <c r="BA273">
        <f t="shared" si="285"/>
        <v>4.9999999999999996E-2</v>
      </c>
      <c r="BB273">
        <f t="shared" si="286"/>
        <v>2.5000000000000006E-4</v>
      </c>
      <c r="BC273">
        <f t="shared" si="286"/>
        <v>2.5000000000000006E-4</v>
      </c>
      <c r="BD273">
        <f t="shared" si="286"/>
        <v>2.5000000000000006E-4</v>
      </c>
      <c r="BE273">
        <f t="shared" si="287"/>
        <v>26.61486147678275</v>
      </c>
      <c r="BF273">
        <f t="shared" si="287"/>
        <v>35.20431504927673</v>
      </c>
      <c r="BG273">
        <f t="shared" si="287"/>
        <v>7.4666216410993966</v>
      </c>
      <c r="BH273">
        <f t="shared" si="265"/>
        <v>0</v>
      </c>
      <c r="BI273">
        <f t="shared" si="290"/>
        <v>67.698706293275791</v>
      </c>
      <c r="BJ273">
        <f t="shared" si="290"/>
        <v>126.44971838728749</v>
      </c>
      <c r="BK273" s="7">
        <f t="shared" si="288"/>
        <v>9.1052135490476971E-4</v>
      </c>
      <c r="BL273" s="7"/>
      <c r="BM273" s="7"/>
      <c r="BN273" s="8">
        <f>MAX(BN$3*climate!$I383+BN$4*climate!$I383^2+BN$5*climate!$I383^6,-99)</f>
        <v>-56.249366816702562</v>
      </c>
      <c r="BO273" s="8">
        <f>MAX(BO$3*climate!$I383+BO$4*climate!$I383^2+BO$5*climate!$I383^6,-99)</f>
        <v>-46.444539563545874</v>
      </c>
      <c r="BP273" s="8">
        <f>MAX(BP$3*climate!$I383+BP$4*climate!$I383^2+BP$5*climate!$I383^6,-99)</f>
        <v>-38.715685798141443</v>
      </c>
      <c r="BQ273" s="8"/>
      <c r="BR273" s="8"/>
      <c r="BS273" s="8"/>
      <c r="BT273" s="8"/>
      <c r="BU273" s="8"/>
      <c r="BV273" s="8"/>
      <c r="BW273" s="8">
        <f>MAX(BW$3*climate!$I383+BW$4*climate!$I383^2+BW$5*climate!$I383^6,-99)</f>
        <v>-99</v>
      </c>
      <c r="BX273" s="8">
        <f>MAX(BX$3*climate!$I383+BX$4*climate!$I383^2+BX$5*climate!$I383^6,-99)</f>
        <v>-99</v>
      </c>
      <c r="BY273" s="8">
        <f>MAX(BY$3*climate!$I383+BY$4*climate!$I383^2+BY$5*climate!$I383^6,-99)</f>
        <v>-99</v>
      </c>
    </row>
    <row r="274" spans="1:77">
      <c r="A274">
        <f t="shared" si="248"/>
        <v>2228</v>
      </c>
      <c r="B274" s="4">
        <f t="shared" si="266"/>
        <v>1286.5316745401126</v>
      </c>
      <c r="C274" s="4">
        <f t="shared" si="267"/>
        <v>3572.5919305264788</v>
      </c>
      <c r="D274" s="4">
        <f t="shared" si="268"/>
        <v>6809.5622433154776</v>
      </c>
      <c r="E274" s="11">
        <f t="shared" si="249"/>
        <v>1.3580622315138631E-7</v>
      </c>
      <c r="F274" s="11">
        <f t="shared" si="250"/>
        <v>2.7226153819328249E-7</v>
      </c>
      <c r="G274" s="11">
        <f t="shared" si="251"/>
        <v>6.0110699240682824E-7</v>
      </c>
      <c r="H274" s="4">
        <f t="shared" si="269"/>
        <v>106392.94598365029</v>
      </c>
      <c r="I274" s="4">
        <f t="shared" si="270"/>
        <v>141096.72144482762</v>
      </c>
      <c r="J274" s="4">
        <f t="shared" si="271"/>
        <v>29912.03899428586</v>
      </c>
      <c r="K274" s="4">
        <f t="shared" si="239"/>
        <v>82697.494425608937</v>
      </c>
      <c r="L274" s="4">
        <f t="shared" si="240"/>
        <v>39494.217136641957</v>
      </c>
      <c r="M274" s="4">
        <f t="shared" si="241"/>
        <v>4392.6522624341451</v>
      </c>
      <c r="N274" s="11">
        <f t="shared" si="252"/>
        <v>-6.2478600875781609E-4</v>
      </c>
      <c r="O274" s="11">
        <f t="shared" si="253"/>
        <v>1.9842939148910776E-3</v>
      </c>
      <c r="P274" s="11">
        <f t="shared" si="254"/>
        <v>1.5246001388584673E-3</v>
      </c>
      <c r="Q274" s="4">
        <f t="shared" si="255"/>
        <v>958.62597910624072</v>
      </c>
      <c r="R274" s="4">
        <f t="shared" si="256"/>
        <v>4450.3309639527815</v>
      </c>
      <c r="S274" s="4">
        <f t="shared" si="257"/>
        <v>1227.1162673673784</v>
      </c>
      <c r="T274" s="4">
        <f t="shared" si="272"/>
        <v>9.0102400139719361</v>
      </c>
      <c r="U274" s="4">
        <f t="shared" si="273"/>
        <v>31.540994846524296</v>
      </c>
      <c r="V274" s="4">
        <f t="shared" si="274"/>
        <v>41.024159790704879</v>
      </c>
      <c r="W274" s="11">
        <f t="shared" si="258"/>
        <v>-1.219247815263802E-2</v>
      </c>
      <c r="X274" s="11">
        <f t="shared" si="259"/>
        <v>-1.3228699347321071E-2</v>
      </c>
      <c r="Y274" s="11">
        <f t="shared" si="260"/>
        <v>-1.2203590333800474E-2</v>
      </c>
      <c r="Z274" s="4">
        <f t="shared" si="284"/>
        <v>1199.8858416887267</v>
      </c>
      <c r="AA274" s="4">
        <f t="shared" si="275"/>
        <v>20608.321890886778</v>
      </c>
      <c r="AB274" s="4">
        <f t="shared" si="276"/>
        <v>2338.5819345791751</v>
      </c>
      <c r="AC274" s="12">
        <f t="shared" si="277"/>
        <v>1.3006728983183184</v>
      </c>
      <c r="AD274" s="12">
        <f t="shared" si="278"/>
        <v>4.8195252079115152</v>
      </c>
      <c r="AE274" s="12">
        <f t="shared" si="279"/>
        <v>1.9845982191999103</v>
      </c>
      <c r="AF274" s="11">
        <f t="shared" si="261"/>
        <v>-2.9039671966837322E-3</v>
      </c>
      <c r="AG274" s="11">
        <f t="shared" si="262"/>
        <v>2.0567434751257441E-3</v>
      </c>
      <c r="AH274" s="11">
        <f t="shared" si="263"/>
        <v>8.257041531207765E-4</v>
      </c>
      <c r="AI274" s="1">
        <f t="shared" si="242"/>
        <v>214990.04274765294</v>
      </c>
      <c r="AJ274" s="1">
        <f t="shared" si="243"/>
        <v>276825.507874111</v>
      </c>
      <c r="AK274" s="1">
        <f t="shared" si="244"/>
        <v>58940.65783385589</v>
      </c>
      <c r="AL274" s="16">
        <f t="shared" si="280"/>
        <v>67.9448699518708</v>
      </c>
      <c r="AM274" s="16">
        <f t="shared" si="280"/>
        <v>30.909216188431223</v>
      </c>
      <c r="AN274" s="16">
        <f t="shared" si="280"/>
        <v>4.6568852522359014</v>
      </c>
      <c r="AO274" s="7">
        <f t="shared" si="289"/>
        <v>2.0434611368884683E-3</v>
      </c>
      <c r="AP274" s="7">
        <f t="shared" si="289"/>
        <v>3.1467765917982189E-3</v>
      </c>
      <c r="AQ274" s="7">
        <f t="shared" si="289"/>
        <v>2.2777630443863491E-3</v>
      </c>
      <c r="AR274" s="1">
        <f t="shared" si="281"/>
        <v>106392.94598365029</v>
      </c>
      <c r="AS274" s="1">
        <f t="shared" si="282"/>
        <v>141096.72144482762</v>
      </c>
      <c r="AT274" s="1">
        <f t="shared" si="283"/>
        <v>29912.03899428586</v>
      </c>
      <c r="AU274" s="1">
        <f t="shared" si="245"/>
        <v>21278.589196730059</v>
      </c>
      <c r="AV274" s="1">
        <f t="shared" si="246"/>
        <v>28219.344288965527</v>
      </c>
      <c r="AW274" s="1">
        <f t="shared" si="247"/>
        <v>5982.4077988571726</v>
      </c>
      <c r="AX274">
        <v>0.05</v>
      </c>
      <c r="AY274">
        <v>0.05</v>
      </c>
      <c r="AZ274">
        <v>0.05</v>
      </c>
      <c r="BA274">
        <f t="shared" si="285"/>
        <v>0.05</v>
      </c>
      <c r="BB274">
        <f t="shared" si="286"/>
        <v>2.5000000000000006E-4</v>
      </c>
      <c r="BC274">
        <f t="shared" si="286"/>
        <v>2.5000000000000006E-4</v>
      </c>
      <c r="BD274">
        <f t="shared" si="286"/>
        <v>2.5000000000000006E-4</v>
      </c>
      <c r="BE274">
        <f t="shared" si="287"/>
        <v>26.59823649591258</v>
      </c>
      <c r="BF274">
        <f t="shared" si="287"/>
        <v>35.274180361206916</v>
      </c>
      <c r="BG274">
        <f t="shared" si="287"/>
        <v>7.4780097485714672</v>
      </c>
      <c r="BH274">
        <f t="shared" si="265"/>
        <v>0</v>
      </c>
      <c r="BI274">
        <f t="shared" si="290"/>
        <v>68.465895569702909</v>
      </c>
      <c r="BJ274">
        <f t="shared" si="290"/>
        <v>127.90673934487781</v>
      </c>
      <c r="BK274" s="7">
        <f t="shared" si="288"/>
        <v>9.3278045778077967E-4</v>
      </c>
      <c r="BL274" s="7"/>
      <c r="BM274" s="7"/>
      <c r="BN274" s="8">
        <f>MAX(BN$3*climate!$I384+BN$4*climate!$I384^2+BN$5*climate!$I384^6,-99)</f>
        <v>-56.35402575123215</v>
      </c>
      <c r="BO274" s="8">
        <f>MAX(BO$3*climate!$I384+BO$4*climate!$I384^2+BO$5*climate!$I384^6,-99)</f>
        <v>-46.525266166508843</v>
      </c>
      <c r="BP274" s="8">
        <f>MAX(BP$3*climate!$I384+BP$4*climate!$I384^2+BP$5*climate!$I384^6,-99)</f>
        <v>-38.778449785676003</v>
      </c>
      <c r="BQ274" s="8"/>
      <c r="BR274" s="8"/>
      <c r="BS274" s="8"/>
      <c r="BT274" s="8"/>
      <c r="BU274" s="8"/>
      <c r="BV274" s="8"/>
      <c r="BW274" s="8">
        <f>MAX(BW$3*climate!$I384+BW$4*climate!$I384^2+BW$5*climate!$I384^6,-99)</f>
        <v>-99</v>
      </c>
      <c r="BX274" s="8">
        <f>MAX(BX$3*climate!$I384+BX$4*climate!$I384^2+BX$5*climate!$I384^6,-99)</f>
        <v>-99</v>
      </c>
      <c r="BY274" s="8">
        <f>MAX(BY$3*climate!$I384+BY$4*climate!$I384^2+BY$5*climate!$I384^6,-99)</f>
        <v>-99</v>
      </c>
    </row>
    <row r="275" spans="1:77">
      <c r="A275">
        <f t="shared" si="248"/>
        <v>2229</v>
      </c>
      <c r="B275" s="4">
        <f t="shared" si="266"/>
        <v>1286.5318405231699</v>
      </c>
      <c r="C275" s="4">
        <f t="shared" si="267"/>
        <v>3572.5928545718843</v>
      </c>
      <c r="D275" s="4">
        <f t="shared" si="268"/>
        <v>6809.566131927184</v>
      </c>
      <c r="E275" s="11">
        <f t="shared" si="249"/>
        <v>1.29015911993817E-7</v>
      </c>
      <c r="F275" s="11">
        <f t="shared" si="250"/>
        <v>2.5864846128361837E-7</v>
      </c>
      <c r="G275" s="11">
        <f t="shared" si="251"/>
        <v>5.7105164278648676E-7</v>
      </c>
      <c r="H275" s="4">
        <f t="shared" si="269"/>
        <v>106331.20575862555</v>
      </c>
      <c r="I275" s="4">
        <f t="shared" si="270"/>
        <v>141377.63227127012</v>
      </c>
      <c r="J275" s="4">
        <f t="shared" si="271"/>
        <v>29957.760280282509</v>
      </c>
      <c r="K275" s="4">
        <f t="shared" si="239"/>
        <v>82649.494096769355</v>
      </c>
      <c r="L275" s="4">
        <f t="shared" si="240"/>
        <v>39572.836319802766</v>
      </c>
      <c r="M275" s="4">
        <f t="shared" si="241"/>
        <v>4399.3640270006645</v>
      </c>
      <c r="N275" s="11">
        <f t="shared" si="252"/>
        <v>-5.8043268629814904E-4</v>
      </c>
      <c r="O275" s="11">
        <f t="shared" si="253"/>
        <v>1.9906505017888154E-3</v>
      </c>
      <c r="P275" s="11">
        <f t="shared" si="254"/>
        <v>1.5279526275999711E-3</v>
      </c>
      <c r="Q275" s="4">
        <f t="shared" si="255"/>
        <v>946.38844115888753</v>
      </c>
      <c r="R275" s="4">
        <f t="shared" si="256"/>
        <v>4400.2018715501117</v>
      </c>
      <c r="S275" s="4">
        <f t="shared" si="257"/>
        <v>1213.9938304931604</v>
      </c>
      <c r="T275" s="4">
        <f t="shared" si="272"/>
        <v>8.9003828594515575</v>
      </c>
      <c r="U275" s="4">
        <f t="shared" si="273"/>
        <v>31.123748508584221</v>
      </c>
      <c r="V275" s="4">
        <f t="shared" si="274"/>
        <v>40.523517750830749</v>
      </c>
      <c r="W275" s="11">
        <f t="shared" si="258"/>
        <v>-1.219247815263802E-2</v>
      </c>
      <c r="X275" s="11">
        <f t="shared" si="259"/>
        <v>-1.3228699347321071E-2</v>
      </c>
      <c r="Y275" s="11">
        <f t="shared" si="260"/>
        <v>-1.2203590333800474E-2</v>
      </c>
      <c r="Z275" s="4">
        <f t="shared" si="284"/>
        <v>1181.0760938290418</v>
      </c>
      <c r="AA275" s="4">
        <f t="shared" si="275"/>
        <v>20417.966475754667</v>
      </c>
      <c r="AB275" s="4">
        <f t="shared" si="276"/>
        <v>2315.4764421747586</v>
      </c>
      <c r="AC275" s="12">
        <f t="shared" si="277"/>
        <v>1.2968957868879865</v>
      </c>
      <c r="AD275" s="12">
        <f t="shared" si="278"/>
        <v>4.8294377349360911</v>
      </c>
      <c r="AE275" s="12">
        <f t="shared" si="279"/>
        <v>1.9862369101917798</v>
      </c>
      <c r="AF275" s="11">
        <f t="shared" si="261"/>
        <v>-2.9039671966837322E-3</v>
      </c>
      <c r="AG275" s="11">
        <f t="shared" si="262"/>
        <v>2.0567434751257441E-3</v>
      </c>
      <c r="AH275" s="11">
        <f t="shared" si="263"/>
        <v>8.257041531207765E-4</v>
      </c>
      <c r="AI275" s="1">
        <f t="shared" si="242"/>
        <v>214769.62766961771</v>
      </c>
      <c r="AJ275" s="1">
        <f t="shared" si="243"/>
        <v>277362.30137566541</v>
      </c>
      <c r="AK275" s="1">
        <f t="shared" si="244"/>
        <v>59028.999849327476</v>
      </c>
      <c r="AL275" s="16">
        <f t="shared" ref="AL275:AN290" si="291">AL274*(1+AO275)</f>
        <v>68.082324226056414</v>
      </c>
      <c r="AM275" s="16">
        <f t="shared" si="291"/>
        <v>31.005507942424082</v>
      </c>
      <c r="AN275" s="16">
        <f t="shared" si="291"/>
        <v>4.6673864605540967</v>
      </c>
      <c r="AO275" s="7">
        <f t="shared" si="289"/>
        <v>2.0230265255195838E-3</v>
      </c>
      <c r="AP275" s="7">
        <f t="shared" si="289"/>
        <v>3.1153088258802368E-3</v>
      </c>
      <c r="AQ275" s="7">
        <f t="shared" si="289"/>
        <v>2.2549854139424855E-3</v>
      </c>
      <c r="AR275" s="1">
        <f t="shared" si="281"/>
        <v>106331.20575862555</v>
      </c>
      <c r="AS275" s="1">
        <f t="shared" si="282"/>
        <v>141377.63227127012</v>
      </c>
      <c r="AT275" s="1">
        <f t="shared" si="283"/>
        <v>29957.760280282509</v>
      </c>
      <c r="AU275" s="1">
        <f t="shared" si="245"/>
        <v>21266.241151725113</v>
      </c>
      <c r="AV275" s="1">
        <f t="shared" si="246"/>
        <v>28275.526454254024</v>
      </c>
      <c r="AW275" s="1">
        <f t="shared" si="247"/>
        <v>5991.5520560565019</v>
      </c>
      <c r="AX275">
        <v>0.05</v>
      </c>
      <c r="AY275">
        <v>0.05</v>
      </c>
      <c r="AZ275">
        <v>0.05</v>
      </c>
      <c r="BA275">
        <f t="shared" si="285"/>
        <v>0.05</v>
      </c>
      <c r="BB275">
        <f t="shared" si="286"/>
        <v>2.5000000000000006E-4</v>
      </c>
      <c r="BC275">
        <f t="shared" si="286"/>
        <v>2.5000000000000006E-4</v>
      </c>
      <c r="BD275">
        <f t="shared" si="286"/>
        <v>2.5000000000000006E-4</v>
      </c>
      <c r="BE275">
        <f t="shared" si="287"/>
        <v>26.582801439656397</v>
      </c>
      <c r="BF275">
        <f t="shared" si="287"/>
        <v>35.34440806781754</v>
      </c>
      <c r="BG275">
        <f t="shared" si="287"/>
        <v>7.4894400700706294</v>
      </c>
      <c r="BH275">
        <f t="shared" si="265"/>
        <v>0</v>
      </c>
      <c r="BI275">
        <f t="shared" si="290"/>
        <v>69.241779018076627</v>
      </c>
      <c r="BJ275">
        <f t="shared" si="290"/>
        <v>129.38054447293521</v>
      </c>
      <c r="BK275" s="7">
        <f t="shared" si="288"/>
        <v>9.5490359749539344E-4</v>
      </c>
      <c r="BL275" s="7"/>
      <c r="BM275" s="7"/>
      <c r="BN275" s="8">
        <f>MAX(BN$3*climate!$I385+BN$4*climate!$I385^2+BN$5*climate!$I385^6,-99)</f>
        <v>-56.456016284383978</v>
      </c>
      <c r="BO275" s="8">
        <f>MAX(BO$3*climate!$I385+BO$4*climate!$I385^2+BO$5*climate!$I385^6,-99)</f>
        <v>-46.603931693084519</v>
      </c>
      <c r="BP275" s="8">
        <f>MAX(BP$3*climate!$I385+BP$4*climate!$I385^2+BP$5*climate!$I385^6,-99)</f>
        <v>-38.839608875338385</v>
      </c>
      <c r="BQ275" s="8"/>
      <c r="BR275" s="8"/>
      <c r="BS275" s="8"/>
      <c r="BT275" s="8"/>
      <c r="BU275" s="8"/>
      <c r="BV275" s="8"/>
      <c r="BW275" s="8">
        <f>MAX(BW$3*climate!$I385+BW$4*climate!$I385^2+BW$5*climate!$I385^6,-99)</f>
        <v>-99</v>
      </c>
      <c r="BX275" s="8">
        <f>MAX(BX$3*climate!$I385+BX$4*climate!$I385^2+BX$5*climate!$I385^6,-99)</f>
        <v>-99</v>
      </c>
      <c r="BY275" s="8">
        <f>MAX(BY$3*climate!$I385+BY$4*climate!$I385^2+BY$5*climate!$I385^6,-99)</f>
        <v>-99</v>
      </c>
    </row>
    <row r="276" spans="1:77">
      <c r="A276">
        <f t="shared" si="248"/>
        <v>2230</v>
      </c>
      <c r="B276" s="4">
        <f t="shared" si="266"/>
        <v>1286.5319982070948</v>
      </c>
      <c r="C276" s="4">
        <f t="shared" si="267"/>
        <v>3572.5937324152464</v>
      </c>
      <c r="D276" s="4">
        <f t="shared" si="268"/>
        <v>6809.5698261104135</v>
      </c>
      <c r="E276" s="11">
        <f t="shared" si="249"/>
        <v>1.2256511639412613E-7</v>
      </c>
      <c r="F276" s="11">
        <f t="shared" si="250"/>
        <v>2.4571603821943742E-7</v>
      </c>
      <c r="G276" s="11">
        <f t="shared" si="251"/>
        <v>5.4249906064716237E-7</v>
      </c>
      <c r="H276" s="4">
        <f t="shared" si="269"/>
        <v>106274.19768453174</v>
      </c>
      <c r="I276" s="4">
        <f t="shared" si="270"/>
        <v>141659.9980026657</v>
      </c>
      <c r="J276" s="4">
        <f t="shared" si="271"/>
        <v>30003.649827444839</v>
      </c>
      <c r="K276" s="4">
        <f t="shared" si="239"/>
        <v>82605.172535650083</v>
      </c>
      <c r="L276" s="4">
        <f t="shared" si="240"/>
        <v>39651.863215607416</v>
      </c>
      <c r="M276" s="4">
        <f t="shared" si="241"/>
        <v>4406.1006192196946</v>
      </c>
      <c r="N276" s="11">
        <f t="shared" si="252"/>
        <v>-5.3625931536105398E-4</v>
      </c>
      <c r="O276" s="11">
        <f t="shared" si="253"/>
        <v>1.9969985261103496E-3</v>
      </c>
      <c r="P276" s="11">
        <f t="shared" si="254"/>
        <v>1.5312650141441342E-3</v>
      </c>
      <c r="Q276" s="4">
        <f t="shared" si="255"/>
        <v>934.34841346705912</v>
      </c>
      <c r="R276" s="4">
        <f t="shared" si="256"/>
        <v>4350.6649464212032</v>
      </c>
      <c r="S276" s="4">
        <f t="shared" si="257"/>
        <v>1201.0156591287414</v>
      </c>
      <c r="T276" s="4">
        <f t="shared" si="272"/>
        <v>8.7918651358875799</v>
      </c>
      <c r="U276" s="4">
        <f t="shared" si="273"/>
        <v>30.712021797002528</v>
      </c>
      <c r="V276" s="4">
        <f t="shared" si="274"/>
        <v>40.028985341315121</v>
      </c>
      <c r="W276" s="11">
        <f t="shared" si="258"/>
        <v>-1.219247815263802E-2</v>
      </c>
      <c r="X276" s="11">
        <f t="shared" si="259"/>
        <v>-1.3228699347321071E-2</v>
      </c>
      <c r="Y276" s="11">
        <f t="shared" si="260"/>
        <v>-1.2203590333800474E-2</v>
      </c>
      <c r="Z276" s="4">
        <f t="shared" si="284"/>
        <v>1162.6128006601825</v>
      </c>
      <c r="AA276" s="4">
        <f t="shared" si="275"/>
        <v>20229.497399543103</v>
      </c>
      <c r="AB276" s="4">
        <f t="shared" si="276"/>
        <v>2292.6068403358554</v>
      </c>
      <c r="AC276" s="12">
        <f t="shared" si="277"/>
        <v>1.2931296440653464</v>
      </c>
      <c r="AD276" s="12">
        <f t="shared" si="278"/>
        <v>4.8393706494859465</v>
      </c>
      <c r="AE276" s="12">
        <f t="shared" si="279"/>
        <v>1.9878769542576069</v>
      </c>
      <c r="AF276" s="11">
        <f t="shared" si="261"/>
        <v>-2.9039671966837322E-3</v>
      </c>
      <c r="AG276" s="11">
        <f t="shared" si="262"/>
        <v>2.0567434751257441E-3</v>
      </c>
      <c r="AH276" s="11">
        <f t="shared" si="263"/>
        <v>8.257041531207765E-4</v>
      </c>
      <c r="AI276" s="1">
        <f t="shared" si="242"/>
        <v>214558.90605438105</v>
      </c>
      <c r="AJ276" s="1">
        <f t="shared" si="243"/>
        <v>277901.59769235289</v>
      </c>
      <c r="AK276" s="1">
        <f t="shared" si="244"/>
        <v>59117.65192045123</v>
      </c>
      <c r="AL276" s="16">
        <f t="shared" si="291"/>
        <v>68.218679250406467</v>
      </c>
      <c r="AM276" s="16">
        <f t="shared" si="291"/>
        <v>31.101133757642572</v>
      </c>
      <c r="AN276" s="16">
        <f t="shared" si="291"/>
        <v>4.6778061000599811</v>
      </c>
      <c r="AO276" s="7">
        <f t="shared" si="289"/>
        <v>2.002796260264388E-3</v>
      </c>
      <c r="AP276" s="7">
        <f t="shared" si="289"/>
        <v>3.0841557376214343E-3</v>
      </c>
      <c r="AQ276" s="7">
        <f t="shared" si="289"/>
        <v>2.2324355598030607E-3</v>
      </c>
      <c r="AR276" s="1">
        <f t="shared" si="281"/>
        <v>106274.19768453174</v>
      </c>
      <c r="AS276" s="1">
        <f t="shared" si="282"/>
        <v>141659.9980026657</v>
      </c>
      <c r="AT276" s="1">
        <f t="shared" si="283"/>
        <v>30003.649827444839</v>
      </c>
      <c r="AU276" s="1">
        <f t="shared" si="245"/>
        <v>21254.839536906351</v>
      </c>
      <c r="AV276" s="1">
        <f t="shared" si="246"/>
        <v>28331.999600533141</v>
      </c>
      <c r="AW276" s="1">
        <f t="shared" si="247"/>
        <v>6000.7299654889684</v>
      </c>
      <c r="AX276">
        <v>0.05</v>
      </c>
      <c r="AY276">
        <v>0.05</v>
      </c>
      <c r="AZ276">
        <v>0.05</v>
      </c>
      <c r="BA276">
        <f t="shared" si="285"/>
        <v>5.000000000000001E-2</v>
      </c>
      <c r="BB276">
        <f t="shared" si="286"/>
        <v>2.5000000000000006E-4</v>
      </c>
      <c r="BC276">
        <f t="shared" si="286"/>
        <v>2.5000000000000006E-4</v>
      </c>
      <c r="BD276">
        <f t="shared" si="286"/>
        <v>2.5000000000000006E-4</v>
      </c>
      <c r="BE276">
        <f t="shared" si="287"/>
        <v>26.568549421132943</v>
      </c>
      <c r="BF276">
        <f t="shared" si="287"/>
        <v>35.414999500666433</v>
      </c>
      <c r="BG276">
        <f t="shared" si="287"/>
        <v>7.5009124568612116</v>
      </c>
      <c r="BH276">
        <f t="shared" si="265"/>
        <v>0</v>
      </c>
      <c r="BI276">
        <f t="shared" si="290"/>
        <v>70.026454540519239</v>
      </c>
      <c r="BJ276">
        <f t="shared" si="290"/>
        <v>130.87132647239883</v>
      </c>
      <c r="BK276" s="7">
        <f t="shared" si="288"/>
        <v>9.7688092883640998E-4</v>
      </c>
      <c r="BL276" s="7"/>
      <c r="BM276" s="7"/>
      <c r="BN276" s="8">
        <f>MAX(BN$3*climate!$I386+BN$4*climate!$I386^2+BN$5*climate!$I386^6,-99)</f>
        <v>-56.555373523047365</v>
      </c>
      <c r="BO276" s="8">
        <f>MAX(BO$3*climate!$I386+BO$4*climate!$I386^2+BO$5*climate!$I386^6,-99)</f>
        <v>-46.680563448156221</v>
      </c>
      <c r="BP276" s="8">
        <f>MAX(BP$3*climate!$I386+BP$4*climate!$I386^2+BP$5*climate!$I386^6,-99)</f>
        <v>-38.899184488835253</v>
      </c>
      <c r="BQ276" s="8"/>
      <c r="BR276" s="8"/>
      <c r="BS276" s="8"/>
      <c r="BT276" s="8"/>
      <c r="BU276" s="8"/>
      <c r="BV276" s="8"/>
      <c r="BW276" s="8">
        <f>MAX(BW$3*climate!$I386+BW$4*climate!$I386^2+BW$5*climate!$I386^6,-99)</f>
        <v>-99</v>
      </c>
      <c r="BX276" s="8">
        <f>MAX(BX$3*climate!$I386+BX$4*climate!$I386^2+BX$5*climate!$I386^6,-99)</f>
        <v>-99</v>
      </c>
      <c r="BY276" s="8">
        <f>MAX(BY$3*climate!$I386+BY$4*climate!$I386^2+BY$5*climate!$I386^6,-99)</f>
        <v>-99</v>
      </c>
    </row>
    <row r="277" spans="1:77">
      <c r="A277">
        <f t="shared" si="248"/>
        <v>2231</v>
      </c>
      <c r="B277" s="4">
        <f t="shared" si="266"/>
        <v>1286.5321480068417</v>
      </c>
      <c r="C277" s="4">
        <f t="shared" si="267"/>
        <v>3572.5945663666453</v>
      </c>
      <c r="D277" s="4">
        <f t="shared" si="268"/>
        <v>6809.5733355863858</v>
      </c>
      <c r="E277" s="11">
        <f t="shared" si="249"/>
        <v>1.1643686057441982E-7</v>
      </c>
      <c r="F277" s="11">
        <f t="shared" si="250"/>
        <v>2.3343023630846553E-7</v>
      </c>
      <c r="G277" s="11">
        <f t="shared" si="251"/>
        <v>5.1537410761480421E-7</v>
      </c>
      <c r="H277" s="4">
        <f t="shared" si="269"/>
        <v>106221.89320317635</v>
      </c>
      <c r="I277" s="4">
        <f t="shared" si="270"/>
        <v>141943.82278637696</v>
      </c>
      <c r="J277" s="4">
        <f t="shared" si="271"/>
        <v>30049.706907615498</v>
      </c>
      <c r="K277" s="4">
        <f t="shared" si="239"/>
        <v>82564.507515603473</v>
      </c>
      <c r="L277" s="4">
        <f t="shared" si="240"/>
        <v>39731.298962013163</v>
      </c>
      <c r="M277" s="4">
        <f t="shared" si="241"/>
        <v>4412.861926396723</v>
      </c>
      <c r="N277" s="11">
        <f t="shared" si="252"/>
        <v>-4.9228176394233714E-4</v>
      </c>
      <c r="O277" s="11">
        <f t="shared" si="253"/>
        <v>2.0033294772003885E-3</v>
      </c>
      <c r="P277" s="11">
        <f t="shared" si="254"/>
        <v>1.5345330852263306E-3</v>
      </c>
      <c r="Q277" s="4">
        <f t="shared" si="255"/>
        <v>922.50214366202192</v>
      </c>
      <c r="R277" s="4">
        <f t="shared" si="256"/>
        <v>4301.7128284656628</v>
      </c>
      <c r="S277" s="4">
        <f t="shared" si="257"/>
        <v>1188.1800754661838</v>
      </c>
      <c r="T277" s="4">
        <f t="shared" si="272"/>
        <v>8.6846705122973304</v>
      </c>
      <c r="U277" s="4">
        <f t="shared" si="273"/>
        <v>30.305741694301609</v>
      </c>
      <c r="V277" s="4">
        <f t="shared" si="274"/>
        <v>39.540488002732005</v>
      </c>
      <c r="W277" s="11">
        <f t="shared" si="258"/>
        <v>-1.219247815263802E-2</v>
      </c>
      <c r="X277" s="11">
        <f t="shared" si="259"/>
        <v>-1.3228699347321071E-2</v>
      </c>
      <c r="Y277" s="11">
        <f t="shared" si="260"/>
        <v>-1.2203590333800474E-2</v>
      </c>
      <c r="Z277" s="4">
        <f t="shared" si="284"/>
        <v>1144.4887124829218</v>
      </c>
      <c r="AA277" s="4">
        <f t="shared" si="275"/>
        <v>20042.894716712781</v>
      </c>
      <c r="AB277" s="4">
        <f t="shared" si="276"/>
        <v>2269.9705607193823</v>
      </c>
      <c r="AC277" s="12">
        <f t="shared" si="277"/>
        <v>1.2893744379979213</v>
      </c>
      <c r="AD277" s="12">
        <f t="shared" si="278"/>
        <v>4.8493239934929919</v>
      </c>
      <c r="AE277" s="12">
        <f t="shared" si="279"/>
        <v>1.9895183525146305</v>
      </c>
      <c r="AF277" s="11">
        <f t="shared" si="261"/>
        <v>-2.9039671966837322E-3</v>
      </c>
      <c r="AG277" s="11">
        <f t="shared" si="262"/>
        <v>2.0567434751257441E-3</v>
      </c>
      <c r="AH277" s="11">
        <f t="shared" si="263"/>
        <v>8.257041531207765E-4</v>
      </c>
      <c r="AI277" s="1">
        <f t="shared" si="242"/>
        <v>214357.85498584929</v>
      </c>
      <c r="AJ277" s="1">
        <f t="shared" si="243"/>
        <v>278443.43752365076</v>
      </c>
      <c r="AK277" s="1">
        <f t="shared" si="244"/>
        <v>59206.616693895077</v>
      </c>
      <c r="AL277" s="16">
        <f t="shared" si="291"/>
        <v>68.353941084932515</v>
      </c>
      <c r="AM277" s="16">
        <f t="shared" si="291"/>
        <v>31.196095290366483</v>
      </c>
      <c r="AN277" s="16">
        <f t="shared" si="291"/>
        <v>4.6881445717328223</v>
      </c>
      <c r="AO277" s="7">
        <f t="shared" si="289"/>
        <v>1.982768297661744E-3</v>
      </c>
      <c r="AP277" s="7">
        <f t="shared" si="289"/>
        <v>3.0533141802452199E-3</v>
      </c>
      <c r="AQ277" s="7">
        <f t="shared" si="289"/>
        <v>2.2101112042050299E-3</v>
      </c>
      <c r="AR277" s="1">
        <f t="shared" si="281"/>
        <v>106221.89320317635</v>
      </c>
      <c r="AS277" s="1">
        <f t="shared" si="282"/>
        <v>141943.82278637696</v>
      </c>
      <c r="AT277" s="1">
        <f t="shared" si="283"/>
        <v>30049.706907615498</v>
      </c>
      <c r="AU277" s="1">
        <f t="shared" si="245"/>
        <v>21244.378640635274</v>
      </c>
      <c r="AV277" s="1">
        <f t="shared" si="246"/>
        <v>28388.764557275394</v>
      </c>
      <c r="AW277" s="1">
        <f t="shared" si="247"/>
        <v>6009.9413815231001</v>
      </c>
      <c r="AX277">
        <v>0.05</v>
      </c>
      <c r="AY277">
        <v>0.05</v>
      </c>
      <c r="AZ277">
        <v>0.05</v>
      </c>
      <c r="BA277">
        <f t="shared" si="285"/>
        <v>4.9999999999999989E-2</v>
      </c>
      <c r="BB277">
        <f t="shared" si="286"/>
        <v>2.5000000000000006E-4</v>
      </c>
      <c r="BC277">
        <f t="shared" si="286"/>
        <v>2.5000000000000006E-4</v>
      </c>
      <c r="BD277">
        <f t="shared" si="286"/>
        <v>2.5000000000000006E-4</v>
      </c>
      <c r="BE277">
        <f t="shared" si="287"/>
        <v>26.555473300794095</v>
      </c>
      <c r="BF277">
        <f t="shared" si="287"/>
        <v>35.485955696594246</v>
      </c>
      <c r="BG277">
        <f t="shared" si="287"/>
        <v>7.5124267269038763</v>
      </c>
      <c r="BH277">
        <f t="shared" si="265"/>
        <v>0</v>
      </c>
      <c r="BI277">
        <f t="shared" si="290"/>
        <v>70.820021155934654</v>
      </c>
      <c r="BJ277">
        <f t="shared" si="290"/>
        <v>132.37928027618287</v>
      </c>
      <c r="BK277" s="7">
        <f t="shared" si="288"/>
        <v>9.9870308058447321E-4</v>
      </c>
      <c r="BL277" s="7"/>
      <c r="BM277" s="7"/>
      <c r="BN277" s="8">
        <f>MAX(BN$3*climate!$I387+BN$4*climate!$I387^2+BN$5*climate!$I387^6,-99)</f>
        <v>-56.652132318917182</v>
      </c>
      <c r="BO277" s="8">
        <f>MAX(BO$3*climate!$I387+BO$4*climate!$I387^2+BO$5*climate!$I387^6,-99)</f>
        <v>-46.755188529232427</v>
      </c>
      <c r="BP277" s="8">
        <f>MAX(BP$3*climate!$I387+BP$4*climate!$I387^2+BP$5*climate!$I387^6,-99)</f>
        <v>-38.957197877663873</v>
      </c>
      <c r="BQ277" s="8"/>
      <c r="BR277" s="8"/>
      <c r="BS277" s="8"/>
      <c r="BT277" s="8"/>
      <c r="BU277" s="8"/>
      <c r="BV277" s="8"/>
      <c r="BW277" s="8">
        <f>MAX(BW$3*climate!$I387+BW$4*climate!$I387^2+BW$5*climate!$I387^6,-99)</f>
        <v>-99</v>
      </c>
      <c r="BX277" s="8">
        <f>MAX(BX$3*climate!$I387+BX$4*climate!$I387^2+BX$5*climate!$I387^6,-99)</f>
        <v>-99</v>
      </c>
      <c r="BY277" s="8">
        <f>MAX(BY$3*climate!$I387+BY$4*climate!$I387^2+BY$5*climate!$I387^6,-99)</f>
        <v>-99</v>
      </c>
    </row>
    <row r="278" spans="1:77">
      <c r="A278">
        <f t="shared" si="248"/>
        <v>2232</v>
      </c>
      <c r="B278" s="4">
        <f t="shared" si="266"/>
        <v>1286.5322903166179</v>
      </c>
      <c r="C278" s="4">
        <f t="shared" si="267"/>
        <v>3572.5953586206592</v>
      </c>
      <c r="D278" s="4">
        <f t="shared" si="268"/>
        <v>6809.5766695902776</v>
      </c>
      <c r="E278" s="11">
        <f t="shared" si="249"/>
        <v>1.1061501754569883E-7</v>
      </c>
      <c r="F278" s="11">
        <f t="shared" si="250"/>
        <v>2.2175872449304223E-7</v>
      </c>
      <c r="G278" s="11">
        <f t="shared" si="251"/>
        <v>4.8960540223406395E-7</v>
      </c>
      <c r="H278" s="4">
        <f t="shared" si="269"/>
        <v>106174.26280399291</v>
      </c>
      <c r="I278" s="4">
        <f t="shared" si="270"/>
        <v>142229.10963481871</v>
      </c>
      <c r="J278" s="4">
        <f t="shared" si="271"/>
        <v>30095.930665836488</v>
      </c>
      <c r="K278" s="4">
        <f t="shared" si="239"/>
        <v>82527.476071248253</v>
      </c>
      <c r="L278" s="4">
        <f t="shared" si="240"/>
        <v>39811.14438040692</v>
      </c>
      <c r="M278" s="4">
        <f t="shared" si="241"/>
        <v>4419.6478174974891</v>
      </c>
      <c r="N278" s="11">
        <f t="shared" si="252"/>
        <v>-4.485152939138759E-4</v>
      </c>
      <c r="O278" s="11">
        <f t="shared" si="253"/>
        <v>2.0096352366958392E-3</v>
      </c>
      <c r="P278" s="11">
        <f t="shared" si="254"/>
        <v>1.5377528719342504E-3</v>
      </c>
      <c r="Q278" s="4">
        <f t="shared" si="255"/>
        <v>910.84594557768298</v>
      </c>
      <c r="R278" s="4">
        <f t="shared" si="256"/>
        <v>4253.338219237472</v>
      </c>
      <c r="S278" s="4">
        <f t="shared" si="257"/>
        <v>1175.4854179162194</v>
      </c>
      <c r="T278" s="4">
        <f t="shared" si="272"/>
        <v>8.5787828568132856</v>
      </c>
      <c r="U278" s="4">
        <f t="shared" si="273"/>
        <v>29.904836148930119</v>
      </c>
      <c r="V278" s="4">
        <f t="shared" si="274"/>
        <v>39.057952085548109</v>
      </c>
      <c r="W278" s="11">
        <f t="shared" si="258"/>
        <v>-1.219247815263802E-2</v>
      </c>
      <c r="X278" s="11">
        <f t="shared" si="259"/>
        <v>-1.3228699347321071E-2</v>
      </c>
      <c r="Y278" s="11">
        <f t="shared" si="260"/>
        <v>-1.2203590333800474E-2</v>
      </c>
      <c r="Z278" s="4">
        <f t="shared" si="284"/>
        <v>1126.696729406963</v>
      </c>
      <c r="AA278" s="4">
        <f t="shared" si="275"/>
        <v>19858.138536094255</v>
      </c>
      <c r="AB278" s="4">
        <f t="shared" si="276"/>
        <v>2247.5650556242331</v>
      </c>
      <c r="AC278" s="12">
        <f t="shared" si="277"/>
        <v>1.2856301369257328</v>
      </c>
      <c r="AD278" s="12">
        <f t="shared" si="278"/>
        <v>4.8592978089753798</v>
      </c>
      <c r="AE278" s="12">
        <f t="shared" si="279"/>
        <v>1.9911611060810119</v>
      </c>
      <c r="AF278" s="11">
        <f t="shared" si="261"/>
        <v>-2.9039671966837322E-3</v>
      </c>
      <c r="AG278" s="11">
        <f t="shared" si="262"/>
        <v>2.0567434751257441E-3</v>
      </c>
      <c r="AH278" s="11">
        <f t="shared" si="263"/>
        <v>8.257041531207765E-4</v>
      </c>
      <c r="AI278" s="1">
        <f t="shared" si="242"/>
        <v>214166.44812789967</v>
      </c>
      <c r="AJ278" s="1">
        <f t="shared" si="243"/>
        <v>278987.85832856107</v>
      </c>
      <c r="AK278" s="1">
        <f t="shared" si="244"/>
        <v>59295.896406028674</v>
      </c>
      <c r="AL278" s="16">
        <f t="shared" si="291"/>
        <v>68.48811581206192</v>
      </c>
      <c r="AM278" s="16">
        <f t="shared" si="291"/>
        <v>31.290394255683655</v>
      </c>
      <c r="AN278" s="16">
        <f t="shared" si="291"/>
        <v>4.6984022793692928</v>
      </c>
      <c r="AO278" s="7">
        <f t="shared" si="289"/>
        <v>1.9629406146851264E-3</v>
      </c>
      <c r="AP278" s="7">
        <f t="shared" si="289"/>
        <v>3.0227810384427676E-3</v>
      </c>
      <c r="AQ278" s="7">
        <f t="shared" si="289"/>
        <v>2.1880100921629797E-3</v>
      </c>
      <c r="AR278" s="1">
        <f t="shared" si="281"/>
        <v>106174.26280399291</v>
      </c>
      <c r="AS278" s="1">
        <f t="shared" si="282"/>
        <v>142229.10963481871</v>
      </c>
      <c r="AT278" s="1">
        <f t="shared" si="283"/>
        <v>30095.930665836488</v>
      </c>
      <c r="AU278" s="1">
        <f t="shared" si="245"/>
        <v>21234.852560798583</v>
      </c>
      <c r="AV278" s="1">
        <f t="shared" si="246"/>
        <v>28445.821926963745</v>
      </c>
      <c r="AW278" s="1">
        <f t="shared" si="247"/>
        <v>6019.1861331672981</v>
      </c>
      <c r="AX278">
        <v>0.05</v>
      </c>
      <c r="AY278">
        <v>0.05</v>
      </c>
      <c r="AZ278">
        <v>0.05</v>
      </c>
      <c r="BA278">
        <f t="shared" si="285"/>
        <v>0.05</v>
      </c>
      <c r="BB278">
        <f t="shared" si="286"/>
        <v>2.5000000000000006E-4</v>
      </c>
      <c r="BC278">
        <f t="shared" si="286"/>
        <v>2.5000000000000006E-4</v>
      </c>
      <c r="BD278">
        <f t="shared" si="286"/>
        <v>2.5000000000000006E-4</v>
      </c>
      <c r="BE278">
        <f t="shared" si="287"/>
        <v>26.543565700998233</v>
      </c>
      <c r="BF278">
        <f t="shared" si="287"/>
        <v>35.557277408704685</v>
      </c>
      <c r="BG278">
        <f t="shared" si="287"/>
        <v>7.5239826664591236</v>
      </c>
      <c r="BH278">
        <f t="shared" si="265"/>
        <v>0</v>
      </c>
      <c r="BI278">
        <f t="shared" si="290"/>
        <v>71.622579012782282</v>
      </c>
      <c r="BJ278">
        <f t="shared" si="290"/>
        <v>133.904603074894</v>
      </c>
      <c r="BK278" s="7">
        <f t="shared" si="288"/>
        <v>1.0203611450552152E-3</v>
      </c>
      <c r="BL278" s="7"/>
      <c r="BM278" s="7"/>
      <c r="BN278" s="8">
        <f>MAX(BN$3*climate!$I388+BN$4*climate!$I388^2+BN$5*climate!$I388^6,-99)</f>
        <v>-56.746327260018646</v>
      </c>
      <c r="BO278" s="8">
        <f>MAX(BO$3*climate!$I388+BO$4*climate!$I388^2+BO$5*climate!$I388^6,-99)</f>
        <v>-46.827833820290216</v>
      </c>
      <c r="BP278" s="8">
        <f>MAX(BP$3*climate!$I388+BP$4*climate!$I388^2+BP$5*climate!$I388^6,-99)</f>
        <v>-39.013670118649806</v>
      </c>
      <c r="BQ278" s="8"/>
      <c r="BR278" s="8"/>
      <c r="BS278" s="8"/>
      <c r="BT278" s="8"/>
      <c r="BU278" s="8"/>
      <c r="BV278" s="8"/>
      <c r="BW278" s="8">
        <f>MAX(BW$3*climate!$I388+BW$4*climate!$I388^2+BW$5*climate!$I388^6,-99)</f>
        <v>-99</v>
      </c>
      <c r="BX278" s="8">
        <f>MAX(BX$3*climate!$I388+BX$4*climate!$I388^2+BX$5*climate!$I388^6,-99)</f>
        <v>-99</v>
      </c>
      <c r="BY278" s="8">
        <f>MAX(BY$3*climate!$I388+BY$4*climate!$I388^2+BY$5*climate!$I388^6,-99)</f>
        <v>-99</v>
      </c>
    </row>
    <row r="279" spans="1:77">
      <c r="A279">
        <f t="shared" si="248"/>
        <v>2233</v>
      </c>
      <c r="B279" s="4">
        <f t="shared" si="266"/>
        <v>1286.5324255109201</v>
      </c>
      <c r="C279" s="4">
        <f t="shared" si="267"/>
        <v>3572.5961112621399</v>
      </c>
      <c r="D279" s="4">
        <f t="shared" si="268"/>
        <v>6809.5798368955266</v>
      </c>
      <c r="E279" s="11">
        <f t="shared" si="249"/>
        <v>1.0508426666841388E-7</v>
      </c>
      <c r="F279" s="11">
        <f t="shared" si="250"/>
        <v>2.1067078826839011E-7</v>
      </c>
      <c r="G279" s="11">
        <f t="shared" si="251"/>
        <v>4.6512513212236075E-7</v>
      </c>
      <c r="H279" s="4">
        <f t="shared" si="269"/>
        <v>106131.27608042682</v>
      </c>
      <c r="I279" s="4">
        <f t="shared" si="270"/>
        <v>142515.86046848039</v>
      </c>
      <c r="J279" s="4">
        <f t="shared" si="271"/>
        <v>30142.320126584764</v>
      </c>
      <c r="K279" s="4">
        <f t="shared" si="239"/>
        <v>82494.054542215643</v>
      </c>
      <c r="L279" s="4">
        <f t="shared" si="240"/>
        <v>39891.399987593861</v>
      </c>
      <c r="M279" s="4">
        <f t="shared" si="241"/>
        <v>4426.4581440499833</v>
      </c>
      <c r="N279" s="11">
        <f t="shared" si="252"/>
        <v>-4.0497456875765447E-4</v>
      </c>
      <c r="O279" s="11">
        <f t="shared" si="253"/>
        <v>2.0159080688582076E-3</v>
      </c>
      <c r="P279" s="11">
        <f t="shared" si="254"/>
        <v>1.5409206420320398E-3</v>
      </c>
      <c r="Q279" s="4">
        <f t="shared" si="255"/>
        <v>899.37619878470866</v>
      </c>
      <c r="R279" s="4">
        <f t="shared" si="256"/>
        <v>4205.5338841808443</v>
      </c>
      <c r="S279" s="4">
        <f t="shared" si="257"/>
        <v>1162.9300413590606</v>
      </c>
      <c r="T279" s="4">
        <f t="shared" si="272"/>
        <v>8.4741862342553649</v>
      </c>
      <c r="U279" s="4">
        <f t="shared" si="273"/>
        <v>29.509234062485024</v>
      </c>
      <c r="V279" s="4">
        <f t="shared" si="274"/>
        <v>38.58130483901887</v>
      </c>
      <c r="W279" s="11">
        <f t="shared" si="258"/>
        <v>-1.219247815263802E-2</v>
      </c>
      <c r="X279" s="11">
        <f t="shared" si="259"/>
        <v>-1.3228699347321071E-2</v>
      </c>
      <c r="Y279" s="11">
        <f t="shared" si="260"/>
        <v>-1.2203590333800474E-2</v>
      </c>
      <c r="Z279" s="4">
        <f t="shared" si="284"/>
        <v>1109.2298991965715</v>
      </c>
      <c r="AA279" s="4">
        <f t="shared" si="275"/>
        <v>19675.209033780808</v>
      </c>
      <c r="AB279" s="4">
        <f t="shared" si="276"/>
        <v>2225.3877986322991</v>
      </c>
      <c r="AC279" s="12">
        <f t="shared" si="277"/>
        <v>1.2818967091810325</v>
      </c>
      <c r="AD279" s="12">
        <f t="shared" si="278"/>
        <v>4.8692921380376823</v>
      </c>
      <c r="AE279" s="12">
        <f t="shared" si="279"/>
        <v>1.9928052160758356</v>
      </c>
      <c r="AF279" s="11">
        <f t="shared" si="261"/>
        <v>-2.9039671966837322E-3</v>
      </c>
      <c r="AG279" s="11">
        <f t="shared" si="262"/>
        <v>2.0567434751257441E-3</v>
      </c>
      <c r="AH279" s="11">
        <f t="shared" si="263"/>
        <v>8.257041531207765E-4</v>
      </c>
      <c r="AI279" s="1">
        <f t="shared" si="242"/>
        <v>213984.6558759083</v>
      </c>
      <c r="AJ279" s="1">
        <f t="shared" si="243"/>
        <v>279534.89442266867</v>
      </c>
      <c r="AK279" s="1">
        <f t="shared" si="244"/>
        <v>59385.492898593104</v>
      </c>
      <c r="AL279" s="16">
        <f t="shared" si="291"/>
        <v>68.621209535171175</v>
      </c>
      <c r="AM279" s="16">
        <f t="shared" si="291"/>
        <v>31.38403242602072</v>
      </c>
      <c r="AN279" s="16">
        <f t="shared" si="291"/>
        <v>4.7085796294575522</v>
      </c>
      <c r="AO279" s="7">
        <f t="shared" si="289"/>
        <v>1.9433112085382751E-3</v>
      </c>
      <c r="AP279" s="7">
        <f t="shared" si="289"/>
        <v>2.9925532280583398E-3</v>
      </c>
      <c r="AQ279" s="7">
        <f t="shared" si="289"/>
        <v>2.16612999124135E-3</v>
      </c>
      <c r="AR279" s="1">
        <f t="shared" si="281"/>
        <v>106131.27608042682</v>
      </c>
      <c r="AS279" s="1">
        <f t="shared" si="282"/>
        <v>142515.86046848039</v>
      </c>
      <c r="AT279" s="1">
        <f t="shared" si="283"/>
        <v>30142.320126584764</v>
      </c>
      <c r="AU279" s="1">
        <f t="shared" si="245"/>
        <v>21226.255216085367</v>
      </c>
      <c r="AV279" s="1">
        <f t="shared" si="246"/>
        <v>28503.172093696077</v>
      </c>
      <c r="AW279" s="1">
        <f t="shared" si="247"/>
        <v>6028.4640253169528</v>
      </c>
      <c r="AX279">
        <v>0.05</v>
      </c>
      <c r="AY279">
        <v>0.05</v>
      </c>
      <c r="AZ279">
        <v>0.05</v>
      </c>
      <c r="BA279">
        <f t="shared" si="285"/>
        <v>5.000000000000001E-2</v>
      </c>
      <c r="BB279">
        <f t="shared" si="286"/>
        <v>2.5000000000000006E-4</v>
      </c>
      <c r="BC279">
        <f t="shared" si="286"/>
        <v>2.5000000000000006E-4</v>
      </c>
      <c r="BD279">
        <f t="shared" si="286"/>
        <v>2.5000000000000006E-4</v>
      </c>
      <c r="BE279">
        <f t="shared" si="287"/>
        <v>26.532819020106711</v>
      </c>
      <c r="BF279">
        <f t="shared" si="287"/>
        <v>35.628965117120103</v>
      </c>
      <c r="BG279">
        <f t="shared" si="287"/>
        <v>7.5355800316461927</v>
      </c>
      <c r="BH279">
        <f t="shared" si="265"/>
        <v>0</v>
      </c>
      <c r="BI279">
        <f t="shared" si="290"/>
        <v>72.434229401980815</v>
      </c>
      <c r="BJ279">
        <f t="shared" si="290"/>
        <v>135.44749434282841</v>
      </c>
      <c r="BK279" s="7">
        <f t="shared" si="288"/>
        <v>1.0418466675115035E-3</v>
      </c>
      <c r="BL279" s="7"/>
      <c r="BM279" s="7"/>
      <c r="BN279" s="8">
        <f>MAX(BN$3*climate!$I389+BN$4*climate!$I389^2+BN$5*climate!$I389^6,-99)</f>
        <v>-56.837992662809384</v>
      </c>
      <c r="BO279" s="8">
        <f>MAX(BO$3*climate!$I389+BO$4*climate!$I389^2+BO$5*climate!$I389^6,-99)</f>
        <v>-46.898525986052647</v>
      </c>
      <c r="BP279" s="8">
        <f>MAX(BP$3*climate!$I389+BP$4*climate!$I389^2+BP$5*climate!$I389^6,-99)</f>
        <v>-39.068622109812381</v>
      </c>
      <c r="BQ279" s="8"/>
      <c r="BR279" s="8"/>
      <c r="BS279" s="8"/>
      <c r="BT279" s="8"/>
      <c r="BU279" s="8"/>
      <c r="BV279" s="8"/>
      <c r="BW279" s="8">
        <f>MAX(BW$3*climate!$I389+BW$4*climate!$I389^2+BW$5*climate!$I389^6,-99)</f>
        <v>-99</v>
      </c>
      <c r="BX279" s="8">
        <f>MAX(BX$3*climate!$I389+BX$4*climate!$I389^2+BX$5*climate!$I389^6,-99)</f>
        <v>-99</v>
      </c>
      <c r="BY279" s="8">
        <f>MAX(BY$3*climate!$I389+BY$4*climate!$I389^2+BY$5*climate!$I389^6,-99)</f>
        <v>-99</v>
      </c>
    </row>
    <row r="280" spans="1:77">
      <c r="A280">
        <f t="shared" si="248"/>
        <v>2234</v>
      </c>
      <c r="B280" s="4">
        <f t="shared" si="266"/>
        <v>1286.5325539455207</v>
      </c>
      <c r="C280" s="4">
        <f t="shared" si="267"/>
        <v>3572.5968262716965</v>
      </c>
      <c r="D280" s="4">
        <f t="shared" si="268"/>
        <v>6809.5828458369115</v>
      </c>
      <c r="E280" s="11">
        <f t="shared" si="249"/>
        <v>9.9830053334993188E-8</v>
      </c>
      <c r="F280" s="11">
        <f t="shared" si="250"/>
        <v>2.0013724885497059E-7</v>
      </c>
      <c r="G280" s="11">
        <f t="shared" si="251"/>
        <v>4.4186887551624267E-7</v>
      </c>
      <c r="H280" s="4">
        <f t="shared" si="269"/>
        <v>106092.90178445273</v>
      </c>
      <c r="I280" s="4">
        <f t="shared" si="270"/>
        <v>142804.07615804384</v>
      </c>
      <c r="J280" s="4">
        <f t="shared" si="271"/>
        <v>30188.87419983188</v>
      </c>
      <c r="K280" s="4">
        <f t="shared" si="239"/>
        <v>82464.218615446953</v>
      </c>
      <c r="L280" s="4">
        <f t="shared" si="240"/>
        <v>39972.066007535432</v>
      </c>
      <c r="M280" s="4">
        <f t="shared" si="241"/>
        <v>4433.2927410212906</v>
      </c>
      <c r="N280" s="11">
        <f t="shared" si="252"/>
        <v>-3.6167366162642711E-4</v>
      </c>
      <c r="O280" s="11">
        <f t="shared" si="253"/>
        <v>2.0221406109250939E-3</v>
      </c>
      <c r="P280" s="11">
        <f t="shared" si="254"/>
        <v>1.5440328924141156E-3</v>
      </c>
      <c r="Q280" s="4">
        <f t="shared" si="255"/>
        <v>888.08934808264848</v>
      </c>
      <c r="R280" s="4">
        <f t="shared" si="256"/>
        <v>4158.2926546671906</v>
      </c>
      <c r="S280" s="4">
        <f t="shared" si="257"/>
        <v>1150.512317364155</v>
      </c>
      <c r="T280" s="4">
        <f t="shared" si="272"/>
        <v>8.3708649037328211</v>
      </c>
      <c r="U280" s="4">
        <f t="shared" si="273"/>
        <v>29.118865277102685</v>
      </c>
      <c r="V280" s="4">
        <f t="shared" si="274"/>
        <v>38.110474400220006</v>
      </c>
      <c r="W280" s="11">
        <f t="shared" si="258"/>
        <v>-1.219247815263802E-2</v>
      </c>
      <c r="X280" s="11">
        <f t="shared" si="259"/>
        <v>-1.3228699347321071E-2</v>
      </c>
      <c r="Y280" s="11">
        <f t="shared" si="260"/>
        <v>-1.2203590333800474E-2</v>
      </c>
      <c r="Z280" s="4">
        <f t="shared" si="284"/>
        <v>1092.0814150829403</v>
      </c>
      <c r="AA280" s="4">
        <f t="shared" si="275"/>
        <v>19494.086465205561</v>
      </c>
      <c r="AB280" s="4">
        <f t="shared" si="276"/>
        <v>2203.4362851902897</v>
      </c>
      <c r="AC280" s="12">
        <f t="shared" si="277"/>
        <v>1.2781741231880339</v>
      </c>
      <c r="AD280" s="12">
        <f t="shared" si="278"/>
        <v>4.8793070228710729</v>
      </c>
      <c r="AE280" s="12">
        <f t="shared" si="279"/>
        <v>1.9944506836191103</v>
      </c>
      <c r="AF280" s="11">
        <f t="shared" si="261"/>
        <v>-2.9039671966837322E-3</v>
      </c>
      <c r="AG280" s="11">
        <f t="shared" si="262"/>
        <v>2.0567434751257441E-3</v>
      </c>
      <c r="AH280" s="11">
        <f t="shared" si="263"/>
        <v>8.257041531207765E-4</v>
      </c>
      <c r="AI280" s="1">
        <f t="shared" si="242"/>
        <v>213812.44550440286</v>
      </c>
      <c r="AJ280" s="1">
        <f t="shared" si="243"/>
        <v>280084.57707409788</v>
      </c>
      <c r="AK280" s="1">
        <f t="shared" si="244"/>
        <v>59475.407634050745</v>
      </c>
      <c r="AL280" s="16">
        <f t="shared" si="291"/>
        <v>68.753228377148005</v>
      </c>
      <c r="AM280" s="16">
        <f t="shared" si="291"/>
        <v>31.477011629691233</v>
      </c>
      <c r="AN280" s="16">
        <f t="shared" si="291"/>
        <v>4.7186770310535531</v>
      </c>
      <c r="AO280" s="7">
        <f t="shared" si="289"/>
        <v>1.9238780964528923E-3</v>
      </c>
      <c r="AP280" s="7">
        <f t="shared" si="289"/>
        <v>2.9626276957777564E-3</v>
      </c>
      <c r="AQ280" s="7">
        <f t="shared" si="289"/>
        <v>2.1444686913289364E-3</v>
      </c>
      <c r="AR280" s="1">
        <f t="shared" si="281"/>
        <v>106092.90178445273</v>
      </c>
      <c r="AS280" s="1">
        <f t="shared" si="282"/>
        <v>142804.07615804384</v>
      </c>
      <c r="AT280" s="1">
        <f t="shared" si="283"/>
        <v>30188.87419983188</v>
      </c>
      <c r="AU280" s="1">
        <f t="shared" si="245"/>
        <v>21218.580356890547</v>
      </c>
      <c r="AV280" s="1">
        <f t="shared" si="246"/>
        <v>28560.815231608769</v>
      </c>
      <c r="AW280" s="1">
        <f t="shared" si="247"/>
        <v>6037.774839966376</v>
      </c>
      <c r="AX280">
        <v>0.05</v>
      </c>
      <c r="AY280">
        <v>0.05</v>
      </c>
      <c r="AZ280">
        <v>0.05</v>
      </c>
      <c r="BA280">
        <f t="shared" si="285"/>
        <v>5.000000000000001E-2</v>
      </c>
      <c r="BB280">
        <f t="shared" si="286"/>
        <v>2.5000000000000006E-4</v>
      </c>
      <c r="BC280">
        <f t="shared" si="286"/>
        <v>2.5000000000000006E-4</v>
      </c>
      <c r="BD280">
        <f t="shared" si="286"/>
        <v>2.5000000000000006E-4</v>
      </c>
      <c r="BE280">
        <f t="shared" si="287"/>
        <v>26.523225446113187</v>
      </c>
      <c r="BF280">
        <f t="shared" si="287"/>
        <v>35.701019039510967</v>
      </c>
      <c r="BG280">
        <f t="shared" si="287"/>
        <v>7.5472185499579716</v>
      </c>
      <c r="BH280">
        <f t="shared" si="265"/>
        <v>0</v>
      </c>
      <c r="BI280">
        <f t="shared" si="290"/>
        <v>73.25507476994666</v>
      </c>
      <c r="BJ280">
        <f t="shared" si="290"/>
        <v>137.00815586426071</v>
      </c>
      <c r="BK280" s="7">
        <f t="shared" si="288"/>
        <v>1.0631516355421589E-3</v>
      </c>
      <c r="BL280" s="7"/>
      <c r="BM280" s="7"/>
      <c r="BN280" s="8">
        <f>MAX(BN$3*climate!$I390+BN$4*climate!$I390^2+BN$5*climate!$I390^6,-99)</f>
        <v>-56.927162564838852</v>
      </c>
      <c r="BO280" s="8">
        <f>MAX(BO$3*climate!$I390+BO$4*climate!$I390^2+BO$5*climate!$I390^6,-99)</f>
        <v>-46.96729146668487</v>
      </c>
      <c r="BP280" s="8">
        <f>MAX(BP$3*climate!$I390+BP$4*climate!$I390^2+BP$5*climate!$I390^6,-99)</f>
        <v>-39.122074566546083</v>
      </c>
      <c r="BQ280" s="8"/>
      <c r="BR280" s="8"/>
      <c r="BS280" s="8"/>
      <c r="BT280" s="8"/>
      <c r="BU280" s="8"/>
      <c r="BV280" s="8"/>
      <c r="BW280" s="8">
        <f>MAX(BW$3*climate!$I390+BW$4*climate!$I390^2+BW$5*climate!$I390^6,-99)</f>
        <v>-99</v>
      </c>
      <c r="BX280" s="8">
        <f>MAX(BX$3*climate!$I390+BX$4*climate!$I390^2+BX$5*climate!$I390^6,-99)</f>
        <v>-99</v>
      </c>
      <c r="BY280" s="8">
        <f>MAX(BY$3*climate!$I390+BY$4*climate!$I390^2+BY$5*climate!$I390^6,-99)</f>
        <v>-99</v>
      </c>
    </row>
    <row r="281" spans="1:77">
      <c r="A281">
        <f t="shared" si="248"/>
        <v>2235</v>
      </c>
      <c r="B281" s="4">
        <f t="shared" si="266"/>
        <v>1286.5326759584034</v>
      </c>
      <c r="C281" s="4">
        <f t="shared" si="267"/>
        <v>3572.5975055309113</v>
      </c>
      <c r="D281" s="4">
        <f t="shared" si="268"/>
        <v>6809.5857043324904</v>
      </c>
      <c r="E281" s="11">
        <f t="shared" si="249"/>
        <v>9.4838550668243524E-8</v>
      </c>
      <c r="F281" s="11">
        <f t="shared" si="250"/>
        <v>1.9013038641222205E-7</v>
      </c>
      <c r="G281" s="11">
        <f t="shared" si="251"/>
        <v>4.1977543174043053E-7</v>
      </c>
      <c r="H281" s="4">
        <f t="shared" si="269"/>
        <v>106059.10787924996</v>
      </c>
      <c r="I281" s="4">
        <f t="shared" si="270"/>
        <v>143093.75656558989</v>
      </c>
      <c r="J281" s="4">
        <f t="shared" si="271"/>
        <v>30235.591686928332</v>
      </c>
      <c r="K281" s="4">
        <f t="shared" si="239"/>
        <v>82437.943366064253</v>
      </c>
      <c r="L281" s="4">
        <f t="shared" si="240"/>
        <v>40053.142382834762</v>
      </c>
      <c r="M281" s="4">
        <f t="shared" si="241"/>
        <v>4440.151427669296</v>
      </c>
      <c r="N281" s="11">
        <f t="shared" si="252"/>
        <v>-3.1862606381116709E-4</v>
      </c>
      <c r="O281" s="11">
        <f t="shared" si="253"/>
        <v>2.0283258634679058E-3</v>
      </c>
      <c r="P281" s="11">
        <f t="shared" si="254"/>
        <v>1.5470863416129355E-3</v>
      </c>
      <c r="Q281" s="4">
        <f t="shared" si="255"/>
        <v>876.98190295314976</v>
      </c>
      <c r="R281" s="4">
        <f t="shared" si="256"/>
        <v>4111.6074298426092</v>
      </c>
      <c r="S281" s="4">
        <f t="shared" si="257"/>
        <v>1138.2306343804898</v>
      </c>
      <c r="T281" s="4">
        <f t="shared" si="272"/>
        <v>8.268803316275374</v>
      </c>
      <c r="U281" s="4">
        <f t="shared" si="273"/>
        <v>28.733660563016748</v>
      </c>
      <c r="V281" s="4">
        <f t="shared" si="274"/>
        <v>37.645389783212934</v>
      </c>
      <c r="W281" s="11">
        <f t="shared" si="258"/>
        <v>-1.219247815263802E-2</v>
      </c>
      <c r="X281" s="11">
        <f t="shared" si="259"/>
        <v>-1.3228699347321071E-2</v>
      </c>
      <c r="Y281" s="11">
        <f t="shared" si="260"/>
        <v>-1.2203590333800474E-2</v>
      </c>
      <c r="Z281" s="4">
        <f t="shared" si="284"/>
        <v>1075.244613548284</v>
      </c>
      <c r="AA281" s="4">
        <f t="shared" si="275"/>
        <v>19314.7511764355</v>
      </c>
      <c r="AB281" s="4">
        <f t="shared" si="276"/>
        <v>2181.708033135299</v>
      </c>
      <c r="AC281" s="12">
        <f t="shared" si="277"/>
        <v>1.274462347462646</v>
      </c>
      <c r="AD281" s="12">
        <f t="shared" si="278"/>
        <v>4.8893425057534978</v>
      </c>
      <c r="AE281" s="12">
        <f t="shared" si="279"/>
        <v>1.996097509831769</v>
      </c>
      <c r="AF281" s="11">
        <f t="shared" si="261"/>
        <v>-2.9039671966837322E-3</v>
      </c>
      <c r="AG281" s="11">
        <f t="shared" si="262"/>
        <v>2.0567434751257441E-3</v>
      </c>
      <c r="AH281" s="11">
        <f t="shared" si="263"/>
        <v>8.257041531207765E-4</v>
      </c>
      <c r="AI281" s="1">
        <f t="shared" si="242"/>
        <v>213649.78131085311</v>
      </c>
      <c r="AJ281" s="1">
        <f t="shared" si="243"/>
        <v>280636.93459829688</v>
      </c>
      <c r="AK281" s="1">
        <f t="shared" si="244"/>
        <v>59565.64171061205</v>
      </c>
      <c r="AL281" s="16">
        <f t="shared" si="291"/>
        <v>68.88417847898188</v>
      </c>
      <c r="AM281" s="16">
        <f t="shared" si="291"/>
        <v>31.569333749461332</v>
      </c>
      <c r="AN281" s="16">
        <f t="shared" si="291"/>
        <v>4.7286948956595642</v>
      </c>
      <c r="AO281" s="7">
        <f t="shared" si="289"/>
        <v>1.9046393154883634E-3</v>
      </c>
      <c r="AP281" s="7">
        <f t="shared" si="289"/>
        <v>2.9330014188199789E-3</v>
      </c>
      <c r="AQ281" s="7">
        <f t="shared" si="289"/>
        <v>2.1230240044156469E-3</v>
      </c>
      <c r="AR281" s="1">
        <f t="shared" si="281"/>
        <v>106059.10787924996</v>
      </c>
      <c r="AS281" s="1">
        <f t="shared" si="282"/>
        <v>143093.75656558989</v>
      </c>
      <c r="AT281" s="1">
        <f t="shared" si="283"/>
        <v>30235.591686928332</v>
      </c>
      <c r="AU281" s="1">
        <f t="shared" si="245"/>
        <v>21211.821575849994</v>
      </c>
      <c r="AV281" s="1">
        <f t="shared" si="246"/>
        <v>28618.75131311798</v>
      </c>
      <c r="AW281" s="1">
        <f t="shared" si="247"/>
        <v>6047.1183373856666</v>
      </c>
      <c r="AX281">
        <v>0.05</v>
      </c>
      <c r="AY281">
        <v>0.05</v>
      </c>
      <c r="AZ281">
        <v>0.05</v>
      </c>
      <c r="BA281">
        <f t="shared" si="285"/>
        <v>5.000000000000001E-2</v>
      </c>
      <c r="BB281">
        <f t="shared" si="286"/>
        <v>2.5000000000000006E-4</v>
      </c>
      <c r="BC281">
        <f t="shared" si="286"/>
        <v>2.5000000000000006E-4</v>
      </c>
      <c r="BD281">
        <f t="shared" si="286"/>
        <v>2.5000000000000006E-4</v>
      </c>
      <c r="BE281">
        <f t="shared" si="287"/>
        <v>26.514776969812498</v>
      </c>
      <c r="BF281">
        <f t="shared" si="287"/>
        <v>35.773439141397482</v>
      </c>
      <c r="BG281">
        <f t="shared" si="287"/>
        <v>7.5588979217320844</v>
      </c>
      <c r="BH281">
        <f t="shared" si="265"/>
        <v>0</v>
      </c>
      <c r="BI281">
        <f t="shared" si="290"/>
        <v>74.085218731768094</v>
      </c>
      <c r="BJ281">
        <f t="shared" si="290"/>
        <v>138.58679176001948</v>
      </c>
      <c r="BK281" s="7">
        <f t="shared" si="288"/>
        <v>1.0842684683471937E-3</v>
      </c>
      <c r="BL281" s="7"/>
      <c r="BM281" s="7"/>
      <c r="BN281" s="8">
        <f>MAX(BN$3*climate!$I391+BN$4*climate!$I391^2+BN$5*climate!$I391^6,-99)</f>
        <v>-57.013870717946148</v>
      </c>
      <c r="BO281" s="8">
        <f>MAX(BO$3*climate!$I391+BO$4*climate!$I391^2+BO$5*climate!$I391^6,-99)</f>
        <v>-47.034156472894509</v>
      </c>
      <c r="BP281" s="8">
        <f>MAX(BP$3*climate!$I391+BP$4*climate!$I391^2+BP$5*climate!$I391^6,-99)</f>
        <v>-39.174048018107023</v>
      </c>
      <c r="BQ281" s="8"/>
      <c r="BR281" s="8"/>
      <c r="BS281" s="8"/>
      <c r="BT281" s="8"/>
      <c r="BU281" s="8"/>
      <c r="BV281" s="8"/>
      <c r="BW281" s="8">
        <f>MAX(BW$3*climate!$I391+BW$4*climate!$I391^2+BW$5*climate!$I391^6,-99)</f>
        <v>-99</v>
      </c>
      <c r="BX281" s="8">
        <f>MAX(BX$3*climate!$I391+BX$4*climate!$I391^2+BX$5*climate!$I391^6,-99)</f>
        <v>-99</v>
      </c>
      <c r="BY281" s="8">
        <f>MAX(BY$3*climate!$I391+BY$4*climate!$I391^2+BY$5*climate!$I391^6,-99)</f>
        <v>-99</v>
      </c>
    </row>
    <row r="282" spans="1:77">
      <c r="A282">
        <f t="shared" si="248"/>
        <v>2236</v>
      </c>
      <c r="B282" s="4">
        <f t="shared" si="266"/>
        <v>1286.532791870653</v>
      </c>
      <c r="C282" s="4">
        <f t="shared" si="267"/>
        <v>3572.5981508272889</v>
      </c>
      <c r="D282" s="4">
        <f t="shared" si="268"/>
        <v>6809.5884199044303</v>
      </c>
      <c r="E282" s="11">
        <f t="shared" si="249"/>
        <v>9.0096623134831338E-8</v>
      </c>
      <c r="F282" s="11">
        <f t="shared" si="250"/>
        <v>1.8062386709161094E-7</v>
      </c>
      <c r="G282" s="11">
        <f t="shared" si="251"/>
        <v>3.9878666015340899E-7</v>
      </c>
      <c r="H282" s="4">
        <f t="shared" si="269"/>
        <v>106029.86159007523</v>
      </c>
      <c r="I282" s="4">
        <f t="shared" si="270"/>
        <v>143384.90058488538</v>
      </c>
      <c r="J282" s="4">
        <f t="shared" si="271"/>
        <v>30282.471286314976</v>
      </c>
      <c r="K282" s="4">
        <f t="shared" si="239"/>
        <v>82415.20329684329</v>
      </c>
      <c r="L282" s="4">
        <f t="shared" si="240"/>
        <v>40134.628785967005</v>
      </c>
      <c r="M282" s="4">
        <f t="shared" si="241"/>
        <v>4447.0340083696246</v>
      </c>
      <c r="N282" s="11">
        <f t="shared" si="252"/>
        <v>-2.7584469350461216E-4</v>
      </c>
      <c r="O282" s="11">
        <f t="shared" si="253"/>
        <v>2.034457180747129E-3</v>
      </c>
      <c r="P282" s="11">
        <f t="shared" si="254"/>
        <v>1.5500779224417727E-3</v>
      </c>
      <c r="Q282" s="4">
        <f t="shared" si="255"/>
        <v>866.05043697731344</v>
      </c>
      <c r="R282" s="4">
        <f t="shared" si="256"/>
        <v>4065.4711782949644</v>
      </c>
      <c r="S282" s="4">
        <f t="shared" si="257"/>
        <v>1126.0833978990356</v>
      </c>
      <c r="T282" s="4">
        <f t="shared" si="272"/>
        <v>8.1679861124932263</v>
      </c>
      <c r="U282" s="4">
        <f t="shared" si="273"/>
        <v>28.353551606280625</v>
      </c>
      <c r="V282" s="4">
        <f t="shared" si="274"/>
        <v>37.185980868342362</v>
      </c>
      <c r="W282" s="11">
        <f t="shared" si="258"/>
        <v>-1.219247815263802E-2</v>
      </c>
      <c r="X282" s="11">
        <f t="shared" si="259"/>
        <v>-1.3228699347321071E-2</v>
      </c>
      <c r="Y282" s="11">
        <f t="shared" si="260"/>
        <v>-1.2203590333800474E-2</v>
      </c>
      <c r="Z282" s="4">
        <f t="shared" si="284"/>
        <v>1058.7129720862467</v>
      </c>
      <c r="AA282" s="4">
        <f t="shared" si="275"/>
        <v>19137.183614713998</v>
      </c>
      <c r="AB282" s="4">
        <f t="shared" si="276"/>
        <v>2160.2005831668325</v>
      </c>
      <c r="AC282" s="12">
        <f t="shared" si="277"/>
        <v>1.270761350612206</v>
      </c>
      <c r="AD282" s="12">
        <f t="shared" si="278"/>
        <v>4.8993986290498617</v>
      </c>
      <c r="AE282" s="12">
        <f t="shared" si="279"/>
        <v>1.9977456958356712</v>
      </c>
      <c r="AF282" s="11">
        <f t="shared" si="261"/>
        <v>-2.9039671966837322E-3</v>
      </c>
      <c r="AG282" s="11">
        <f t="shared" si="262"/>
        <v>2.0567434751257441E-3</v>
      </c>
      <c r="AH282" s="11">
        <f t="shared" si="263"/>
        <v>8.257041531207765E-4</v>
      </c>
      <c r="AI282" s="1">
        <f t="shared" si="242"/>
        <v>213496.62475561778</v>
      </c>
      <c r="AJ282" s="1">
        <f t="shared" si="243"/>
        <v>281191.99245158519</v>
      </c>
      <c r="AK282" s="1">
        <f t="shared" si="244"/>
        <v>59656.195876936516</v>
      </c>
      <c r="AL282" s="16">
        <f t="shared" si="291"/>
        <v>69.014065998382605</v>
      </c>
      <c r="AM282" s="16">
        <f t="shared" si="291"/>
        <v>31.661000721132918</v>
      </c>
      <c r="AN282" s="16">
        <f t="shared" si="291"/>
        <v>4.7386336371048765</v>
      </c>
      <c r="AO282" s="7">
        <f t="shared" ref="AO282:AQ297" si="292">AO$5*AO281</f>
        <v>1.8855929223334797E-3</v>
      </c>
      <c r="AP282" s="7">
        <f t="shared" si="292"/>
        <v>2.9036714046317791E-3</v>
      </c>
      <c r="AQ282" s="7">
        <f t="shared" si="292"/>
        <v>2.1017937643714904E-3</v>
      </c>
      <c r="AR282" s="1">
        <f t="shared" si="281"/>
        <v>106029.86159007523</v>
      </c>
      <c r="AS282" s="1">
        <f t="shared" si="282"/>
        <v>143384.90058488538</v>
      </c>
      <c r="AT282" s="1">
        <f t="shared" si="283"/>
        <v>30282.471286314976</v>
      </c>
      <c r="AU282" s="1">
        <f t="shared" si="245"/>
        <v>21205.972318015047</v>
      </c>
      <c r="AV282" s="1">
        <f t="shared" si="246"/>
        <v>28676.98011697708</v>
      </c>
      <c r="AW282" s="1">
        <f t="shared" si="247"/>
        <v>6056.4942572629952</v>
      </c>
      <c r="AX282">
        <v>0.05</v>
      </c>
      <c r="AY282">
        <v>0.05</v>
      </c>
      <c r="AZ282">
        <v>0.05</v>
      </c>
      <c r="BA282">
        <f t="shared" si="285"/>
        <v>0.05</v>
      </c>
      <c r="BB282">
        <f t="shared" si="286"/>
        <v>2.5000000000000006E-4</v>
      </c>
      <c r="BC282">
        <f t="shared" si="286"/>
        <v>2.5000000000000006E-4</v>
      </c>
      <c r="BD282">
        <f t="shared" si="286"/>
        <v>2.5000000000000006E-4</v>
      </c>
      <c r="BE282">
        <f t="shared" si="287"/>
        <v>26.507465397518814</v>
      </c>
      <c r="BF282">
        <f t="shared" si="287"/>
        <v>35.846225146221357</v>
      </c>
      <c r="BG282">
        <f t="shared" si="287"/>
        <v>7.5706178215787459</v>
      </c>
      <c r="BH282">
        <f t="shared" si="265"/>
        <v>0</v>
      </c>
      <c r="BI282">
        <f t="shared" si="290"/>
        <v>74.924766084514715</v>
      </c>
      <c r="BJ282">
        <f t="shared" si="290"/>
        <v>140.18360851435926</v>
      </c>
      <c r="BK282" s="7">
        <f t="shared" si="288"/>
        <v>1.1051900059957376E-3</v>
      </c>
      <c r="BL282" s="7"/>
      <c r="BM282" s="7"/>
      <c r="BN282" s="8">
        <f>MAX(BN$3*climate!$I392+BN$4*climate!$I392^2+BN$5*climate!$I392^6,-99)</f>
        <v>-57.098150581976519</v>
      </c>
      <c r="BO282" s="8">
        <f>MAX(BO$3*climate!$I392+BO$4*climate!$I392^2+BO$5*climate!$I392^6,-99)</f>
        <v>-47.099146981421555</v>
      </c>
      <c r="BP282" s="8">
        <f>MAX(BP$3*climate!$I392+BP$4*climate!$I392^2+BP$5*climate!$I392^6,-99)</f>
        <v>-39.224562804393095</v>
      </c>
      <c r="BQ282" s="8"/>
      <c r="BR282" s="8"/>
      <c r="BS282" s="8"/>
      <c r="BT282" s="8"/>
      <c r="BU282" s="8"/>
      <c r="BV282" s="8"/>
      <c r="BW282" s="8">
        <f>MAX(BW$3*climate!$I392+BW$4*climate!$I392^2+BW$5*climate!$I392^6,-99)</f>
        <v>-99</v>
      </c>
      <c r="BX282" s="8">
        <f>MAX(BX$3*climate!$I392+BX$4*climate!$I392^2+BX$5*climate!$I392^6,-99)</f>
        <v>-99</v>
      </c>
      <c r="BY282" s="8">
        <f>MAX(BY$3*climate!$I392+BY$4*climate!$I392^2+BY$5*climate!$I392^6,-99)</f>
        <v>-99</v>
      </c>
    </row>
    <row r="283" spans="1:77">
      <c r="A283">
        <f t="shared" si="248"/>
        <v>2237</v>
      </c>
      <c r="B283" s="4">
        <f t="shared" si="266"/>
        <v>1286.5329019873</v>
      </c>
      <c r="C283" s="4">
        <f t="shared" si="267"/>
        <v>3572.5987638589581</v>
      </c>
      <c r="D283" s="4">
        <f t="shared" si="268"/>
        <v>6809.5909996988021</v>
      </c>
      <c r="E283" s="11">
        <f t="shared" si="249"/>
        <v>8.5591791978089762E-8</v>
      </c>
      <c r="F283" s="11">
        <f t="shared" si="250"/>
        <v>1.7159267373703039E-7</v>
      </c>
      <c r="G283" s="11">
        <f t="shared" si="251"/>
        <v>3.788473271457385E-7</v>
      </c>
      <c r="H283" s="4">
        <f t="shared" si="269"/>
        <v>106005.12945336451</v>
      </c>
      <c r="I283" s="4">
        <f t="shared" si="270"/>
        <v>143677.50618075085</v>
      </c>
      <c r="J283" s="4">
        <f t="shared" si="271"/>
        <v>30329.511599063204</v>
      </c>
      <c r="K283" s="4">
        <f t="shared" si="239"/>
        <v>82395.97237631389</v>
      </c>
      <c r="L283" s="4">
        <f t="shared" si="240"/>
        <v>40216.524630254578</v>
      </c>
      <c r="M283" s="4">
        <f t="shared" si="241"/>
        <v>4453.9402734179948</v>
      </c>
      <c r="N283" s="11">
        <f t="shared" si="252"/>
        <v>-2.3334190489265882E-4</v>
      </c>
      <c r="O283" s="11">
        <f t="shared" si="253"/>
        <v>2.0405282611262177E-3</v>
      </c>
      <c r="P283" s="11">
        <f t="shared" si="254"/>
        <v>1.5530047747267517E-3</v>
      </c>
      <c r="Q283" s="4">
        <f t="shared" si="255"/>
        <v>855.29158722003808</v>
      </c>
      <c r="R283" s="4">
        <f t="shared" si="256"/>
        <v>4019.8769395494814</v>
      </c>
      <c r="S283" s="4">
        <f t="shared" si="257"/>
        <v>1114.0690305888493</v>
      </c>
      <c r="T283" s="4">
        <f t="shared" si="272"/>
        <v>8.0683981202656021</v>
      </c>
      <c r="U283" s="4">
        <f t="shared" si="273"/>
        <v>27.978470996652387</v>
      </c>
      <c r="V283" s="4">
        <f t="shared" si="274"/>
        <v>36.732178391664569</v>
      </c>
      <c r="W283" s="11">
        <f t="shared" si="258"/>
        <v>-1.219247815263802E-2</v>
      </c>
      <c r="X283" s="11">
        <f t="shared" si="259"/>
        <v>-1.3228699347321071E-2</v>
      </c>
      <c r="Y283" s="11">
        <f t="shared" si="260"/>
        <v>-1.2203590333800474E-2</v>
      </c>
      <c r="Z283" s="4">
        <f t="shared" si="284"/>
        <v>1042.4801069430539</v>
      </c>
      <c r="AA283" s="4">
        <f t="shared" si="275"/>
        <v>18961.364338282208</v>
      </c>
      <c r="AB283" s="4">
        <f t="shared" si="276"/>
        <v>2138.9114992679856</v>
      </c>
      <c r="AC283" s="12">
        <f t="shared" si="277"/>
        <v>1.2670711013352145</v>
      </c>
      <c r="AD283" s="12">
        <f t="shared" si="278"/>
        <v>4.9094754352122001</v>
      </c>
      <c r="AE283" s="12">
        <f t="shared" si="279"/>
        <v>1.9993952427536019</v>
      </c>
      <c r="AF283" s="11">
        <f t="shared" si="261"/>
        <v>-2.9039671966837322E-3</v>
      </c>
      <c r="AG283" s="11">
        <f t="shared" si="262"/>
        <v>2.0567434751257441E-3</v>
      </c>
      <c r="AH283" s="11">
        <f t="shared" si="263"/>
        <v>8.257041531207765E-4</v>
      </c>
      <c r="AI283" s="1">
        <f t="shared" si="242"/>
        <v>213352.93459807103</v>
      </c>
      <c r="AJ283" s="1">
        <f t="shared" si="243"/>
        <v>281749.77332340373</v>
      </c>
      <c r="AK283" s="1">
        <f t="shared" si="244"/>
        <v>59747.070546505864</v>
      </c>
      <c r="AL283" s="16">
        <f t="shared" si="291"/>
        <v>69.142897108426737</v>
      </c>
      <c r="AM283" s="16">
        <f t="shared" si="291"/>
        <v>31.752014532144539</v>
      </c>
      <c r="AN283" s="16">
        <f t="shared" si="291"/>
        <v>4.7484936714286841</v>
      </c>
      <c r="AO283" s="7">
        <f t="shared" si="292"/>
        <v>1.8667369931101448E-3</v>
      </c>
      <c r="AP283" s="7">
        <f t="shared" si="292"/>
        <v>2.8746346905854613E-3</v>
      </c>
      <c r="AQ283" s="7">
        <f t="shared" si="292"/>
        <v>2.0807758267277756E-3</v>
      </c>
      <c r="AR283" s="1">
        <f t="shared" si="281"/>
        <v>106005.12945336451</v>
      </c>
      <c r="AS283" s="1">
        <f t="shared" si="282"/>
        <v>143677.50618075085</v>
      </c>
      <c r="AT283" s="1">
        <f t="shared" si="283"/>
        <v>30329.511599063204</v>
      </c>
      <c r="AU283" s="1">
        <f t="shared" si="245"/>
        <v>21201.025890672903</v>
      </c>
      <c r="AV283" s="1">
        <f t="shared" si="246"/>
        <v>28735.501236150172</v>
      </c>
      <c r="AW283" s="1">
        <f t="shared" si="247"/>
        <v>6065.9023198126415</v>
      </c>
      <c r="AX283">
        <v>0.05</v>
      </c>
      <c r="AY283">
        <v>0.05</v>
      </c>
      <c r="AZ283">
        <v>0.05</v>
      </c>
      <c r="BA283">
        <f t="shared" si="285"/>
        <v>4.9999999999999996E-2</v>
      </c>
      <c r="BB283">
        <f t="shared" si="286"/>
        <v>2.5000000000000006E-4</v>
      </c>
      <c r="BC283">
        <f t="shared" si="286"/>
        <v>2.5000000000000006E-4</v>
      </c>
      <c r="BD283">
        <f t="shared" si="286"/>
        <v>2.5000000000000006E-4</v>
      </c>
      <c r="BE283">
        <f t="shared" si="287"/>
        <v>26.501282363341133</v>
      </c>
      <c r="BF283">
        <f t="shared" si="287"/>
        <v>35.919376545187717</v>
      </c>
      <c r="BG283">
        <f t="shared" si="287"/>
        <v>7.5823778997658025</v>
      </c>
      <c r="BH283">
        <f t="shared" si="265"/>
        <v>0</v>
      </c>
      <c r="BI283">
        <f t="shared" si="290"/>
        <v>75.773822820688039</v>
      </c>
      <c r="BJ283">
        <f t="shared" si="290"/>
        <v>141.79881500213116</v>
      </c>
      <c r="BK283" s="7">
        <f t="shared" si="288"/>
        <v>1.1259094986602047E-3</v>
      </c>
      <c r="BL283" s="7"/>
      <c r="BM283" s="7"/>
      <c r="BN283" s="8">
        <f>MAX(BN$3*climate!$I393+BN$4*climate!$I393^2+BN$5*climate!$I393^6,-99)</f>
        <v>-57.18003531899793</v>
      </c>
      <c r="BO283" s="8">
        <f>MAX(BO$3*climate!$I393+BO$4*climate!$I393^2+BO$5*climate!$I393^6,-99)</f>
        <v>-47.162288730903427</v>
      </c>
      <c r="BP283" s="8">
        <f>MAX(BP$3*climate!$I393+BP$4*climate!$I393^2+BP$5*climate!$I393^6,-99)</f>
        <v>-39.273639073006919</v>
      </c>
      <c r="BQ283" s="8"/>
      <c r="BR283" s="8"/>
      <c r="BS283" s="8"/>
      <c r="BT283" s="8"/>
      <c r="BU283" s="8"/>
      <c r="BV283" s="8"/>
      <c r="BW283" s="8">
        <f>MAX(BW$3*climate!$I393+BW$4*climate!$I393^2+BW$5*climate!$I393^6,-99)</f>
        <v>-99</v>
      </c>
      <c r="BX283" s="8">
        <f>MAX(BX$3*climate!$I393+BX$4*climate!$I393^2+BX$5*climate!$I393^6,-99)</f>
        <v>-99</v>
      </c>
      <c r="BY283" s="8">
        <f>MAX(BY$3*climate!$I393+BY$4*climate!$I393^2+BY$5*climate!$I393^6,-99)</f>
        <v>-99</v>
      </c>
    </row>
    <row r="284" spans="1:77">
      <c r="A284">
        <f t="shared" si="248"/>
        <v>2238</v>
      </c>
      <c r="B284" s="4">
        <f t="shared" si="266"/>
        <v>1286.5330065981236</v>
      </c>
      <c r="C284" s="4">
        <f t="shared" si="267"/>
        <v>3572.599346239143</v>
      </c>
      <c r="D284" s="4">
        <f t="shared" si="268"/>
        <v>6809.5934505043833</v>
      </c>
      <c r="E284" s="11">
        <f t="shared" si="249"/>
        <v>8.1312202379185269E-8</v>
      </c>
      <c r="F284" s="11">
        <f t="shared" si="250"/>
        <v>1.6301304005017886E-7</v>
      </c>
      <c r="G284" s="11">
        <f t="shared" si="251"/>
        <v>3.5990496078845155E-7</v>
      </c>
      <c r="H284" s="4">
        <f t="shared" si="269"/>
        <v>105984.87736410207</v>
      </c>
      <c r="I284" s="4">
        <f t="shared" si="270"/>
        <v>143971.5704275048</v>
      </c>
      <c r="J284" s="4">
        <f t="shared" si="271"/>
        <v>30376.711134245776</v>
      </c>
      <c r="K284" s="4">
        <f t="shared" si="239"/>
        <v>82380.224075517035</v>
      </c>
      <c r="L284" s="4">
        <f t="shared" si="240"/>
        <v>40298.829080586082</v>
      </c>
      <c r="M284" s="4">
        <f t="shared" si="241"/>
        <v>4460.8699998082539</v>
      </c>
      <c r="N284" s="11">
        <f t="shared" si="252"/>
        <v>-1.9112949750665909E-4</v>
      </c>
      <c r="O284" s="11">
        <f t="shared" si="253"/>
        <v>2.0465331375150164E-3</v>
      </c>
      <c r="P284" s="11">
        <f t="shared" si="254"/>
        <v>1.5558642381481302E-3</v>
      </c>
      <c r="Q284" s="4">
        <f t="shared" si="255"/>
        <v>844.70205358411283</v>
      </c>
      <c r="R284" s="4">
        <f t="shared" si="256"/>
        <v>3974.8178254013624</v>
      </c>
      <c r="S284" s="4">
        <f t="shared" si="257"/>
        <v>1102.1859724082819</v>
      </c>
      <c r="T284" s="4">
        <f t="shared" si="272"/>
        <v>7.9700243524574779</v>
      </c>
      <c r="U284" s="4">
        <f t="shared" si="273"/>
        <v>27.608352215639929</v>
      </c>
      <c r="V284" s="4">
        <f t="shared" si="274"/>
        <v>36.283913934504618</v>
      </c>
      <c r="W284" s="11">
        <f t="shared" si="258"/>
        <v>-1.219247815263802E-2</v>
      </c>
      <c r="X284" s="11">
        <f t="shared" si="259"/>
        <v>-1.3228699347321071E-2</v>
      </c>
      <c r="Y284" s="11">
        <f t="shared" si="260"/>
        <v>-1.2203590333800474E-2</v>
      </c>
      <c r="Z284" s="4">
        <f t="shared" si="284"/>
        <v>1026.5397708435075</v>
      </c>
      <c r="AA284" s="4">
        <f t="shared" si="275"/>
        <v>18787.274025509927</v>
      </c>
      <c r="AB284" s="4">
        <f t="shared" si="276"/>
        <v>2117.838369078383</v>
      </c>
      <c r="AC284" s="12">
        <f t="shared" si="277"/>
        <v>1.263391568421071</v>
      </c>
      <c r="AD284" s="12">
        <f t="shared" si="278"/>
        <v>4.9195729667798629</v>
      </c>
      <c r="AE284" s="12">
        <f t="shared" si="279"/>
        <v>2.0010461517092737</v>
      </c>
      <c r="AF284" s="11">
        <f t="shared" si="261"/>
        <v>-2.9039671966837322E-3</v>
      </c>
      <c r="AG284" s="11">
        <f t="shared" si="262"/>
        <v>2.0567434751257441E-3</v>
      </c>
      <c r="AH284" s="11">
        <f t="shared" si="263"/>
        <v>8.257041531207765E-4</v>
      </c>
      <c r="AI284" s="1">
        <f t="shared" si="242"/>
        <v>213218.66702893685</v>
      </c>
      <c r="AJ284" s="1">
        <f t="shared" si="243"/>
        <v>282310.29722721351</v>
      </c>
      <c r="AK284" s="1">
        <f t="shared" si="244"/>
        <v>59838.265811667923</v>
      </c>
      <c r="AL284" s="16">
        <f t="shared" si="291"/>
        <v>69.270677996231413</v>
      </c>
      <c r="AM284" s="16">
        <f t="shared" si="291"/>
        <v>31.842377220189917</v>
      </c>
      <c r="AN284" s="16">
        <f t="shared" si="291"/>
        <v>4.7582754167651142</v>
      </c>
      <c r="AO284" s="7">
        <f t="shared" si="292"/>
        <v>1.8480696231790435E-3</v>
      </c>
      <c r="AP284" s="7">
        <f t="shared" si="292"/>
        <v>2.8458883436796065E-3</v>
      </c>
      <c r="AQ284" s="7">
        <f t="shared" si="292"/>
        <v>2.0599680684604978E-3</v>
      </c>
      <c r="AR284" s="1">
        <f t="shared" si="281"/>
        <v>105984.87736410207</v>
      </c>
      <c r="AS284" s="1">
        <f t="shared" si="282"/>
        <v>143971.5704275048</v>
      </c>
      <c r="AT284" s="1">
        <f t="shared" si="283"/>
        <v>30376.711134245776</v>
      </c>
      <c r="AU284" s="1">
        <f t="shared" si="245"/>
        <v>21196.975472820413</v>
      </c>
      <c r="AV284" s="1">
        <f t="shared" si="246"/>
        <v>28794.314085500962</v>
      </c>
      <c r="AW284" s="1">
        <f t="shared" si="247"/>
        <v>6075.3422268491558</v>
      </c>
      <c r="AX284">
        <v>0.05</v>
      </c>
      <c r="AY284">
        <v>0.05</v>
      </c>
      <c r="AZ284">
        <v>0.05</v>
      </c>
      <c r="BA284">
        <f t="shared" si="285"/>
        <v>4.9999999999999996E-2</v>
      </c>
      <c r="BB284">
        <f t="shared" si="286"/>
        <v>2.5000000000000006E-4</v>
      </c>
      <c r="BC284">
        <f t="shared" si="286"/>
        <v>2.5000000000000006E-4</v>
      </c>
      <c r="BD284">
        <f t="shared" si="286"/>
        <v>2.5000000000000006E-4</v>
      </c>
      <c r="BE284">
        <f t="shared" si="287"/>
        <v>26.496219341025522</v>
      </c>
      <c r="BF284">
        <f t="shared" si="287"/>
        <v>35.992892606876211</v>
      </c>
      <c r="BG284">
        <f t="shared" si="287"/>
        <v>7.5941777835614461</v>
      </c>
      <c r="BH284">
        <f t="shared" si="265"/>
        <v>0</v>
      </c>
      <c r="BI284">
        <f t="shared" si="290"/>
        <v>76.6324961418117</v>
      </c>
      <c r="BJ284">
        <f t="shared" si="290"/>
        <v>143.43262251625359</v>
      </c>
      <c r="BK284" s="7">
        <f t="shared" si="288"/>
        <v>1.1464205958420237E-3</v>
      </c>
      <c r="BL284" s="7"/>
      <c r="BM284" s="7"/>
      <c r="BN284" s="8">
        <f>MAX(BN$3*climate!$I394+BN$4*climate!$I394^2+BN$5*climate!$I394^6,-99)</f>
        <v>-57.259557787999341</v>
      </c>
      <c r="BO284" s="8">
        <f>MAX(BO$3*climate!$I394+BO$4*climate!$I394^2+BO$5*climate!$I394^6,-99)</f>
        <v>-47.223607218101336</v>
      </c>
      <c r="BP284" s="8">
        <f>MAX(BP$3*climate!$I394+BP$4*climate!$I394^2+BP$5*climate!$I394^6,-99)</f>
        <v>-39.321296776590998</v>
      </c>
      <c r="BQ284" s="8"/>
      <c r="BR284" s="8"/>
      <c r="BS284" s="8"/>
      <c r="BT284" s="8"/>
      <c r="BU284" s="8"/>
      <c r="BV284" s="8"/>
      <c r="BW284" s="8">
        <f>MAX(BW$3*climate!$I394+BW$4*climate!$I394^2+BW$5*climate!$I394^6,-99)</f>
        <v>-99</v>
      </c>
      <c r="BX284" s="8">
        <f>MAX(BX$3*climate!$I394+BX$4*climate!$I394^2+BX$5*climate!$I394^6,-99)</f>
        <v>-99</v>
      </c>
      <c r="BY284" s="8">
        <f>MAX(BY$3*climate!$I394+BY$4*climate!$I394^2+BY$5*climate!$I394^6,-99)</f>
        <v>-99</v>
      </c>
    </row>
    <row r="285" spans="1:77">
      <c r="A285">
        <f t="shared" si="248"/>
        <v>2239</v>
      </c>
      <c r="B285" s="4">
        <f t="shared" si="266"/>
        <v>1286.5331059784141</v>
      </c>
      <c r="C285" s="4">
        <f t="shared" si="267"/>
        <v>3572.5998995004093</v>
      </c>
      <c r="D285" s="4">
        <f t="shared" si="268"/>
        <v>6809.5957787705238</v>
      </c>
      <c r="E285" s="11">
        <f t="shared" si="249"/>
        <v>7.7246592260225997E-8</v>
      </c>
      <c r="F285" s="11">
        <f t="shared" si="250"/>
        <v>1.5486238804766991E-7</v>
      </c>
      <c r="G285" s="11">
        <f t="shared" si="251"/>
        <v>3.4190971274902894E-7</v>
      </c>
      <c r="H285" s="4">
        <f t="shared" si="269"/>
        <v>105969.07062149108</v>
      </c>
      <c r="I285" s="4">
        <f t="shared" si="270"/>
        <v>144267.08954648511</v>
      </c>
      <c r="J285" s="4">
        <f t="shared" si="271"/>
        <v>30424.068314141197</v>
      </c>
      <c r="K285" s="4">
        <f t="shared" si="239"/>
        <v>82367.931403445007</v>
      </c>
      <c r="L285" s="4">
        <f t="shared" si="240"/>
        <v>40381.541063878816</v>
      </c>
      <c r="M285" s="4">
        <f t="shared" si="241"/>
        <v>4467.8229519864808</v>
      </c>
      <c r="N285" s="11">
        <f t="shared" si="252"/>
        <v>-1.4921872585293983E-4</v>
      </c>
      <c r="O285" s="11">
        <f t="shared" si="253"/>
        <v>2.0524661678713585E-3</v>
      </c>
      <c r="P285" s="11">
        <f t="shared" si="254"/>
        <v>1.558653845219915E-3</v>
      </c>
      <c r="Q285" s="4">
        <f t="shared" si="255"/>
        <v>834.27859813666134</v>
      </c>
      <c r="R285" s="4">
        <f t="shared" si="256"/>
        <v>3930.287021093714</v>
      </c>
      <c r="S285" s="4">
        <f t="shared" si="257"/>
        <v>1090.4326806927297</v>
      </c>
      <c r="T285" s="4">
        <f t="shared" si="272"/>
        <v>7.872850004664147</v>
      </c>
      <c r="U285" s="4">
        <f t="shared" si="273"/>
        <v>27.243129624704284</v>
      </c>
      <c r="V285" s="4">
        <f t="shared" si="274"/>
        <v>35.84111991314105</v>
      </c>
      <c r="W285" s="11">
        <f t="shared" si="258"/>
        <v>-1.219247815263802E-2</v>
      </c>
      <c r="X285" s="11">
        <f t="shared" si="259"/>
        <v>-1.3228699347321071E-2</v>
      </c>
      <c r="Y285" s="11">
        <f t="shared" si="260"/>
        <v>-1.2203590333800474E-2</v>
      </c>
      <c r="Z285" s="4">
        <f t="shared" si="284"/>
        <v>1010.8858507057333</v>
      </c>
      <c r="AA285" s="4">
        <f t="shared" si="275"/>
        <v>18614.893483364849</v>
      </c>
      <c r="AB285" s="4">
        <f t="shared" si="276"/>
        <v>2096.9788042213222</v>
      </c>
      <c r="AC285" s="12">
        <f t="shared" si="277"/>
        <v>1.2597227207498094</v>
      </c>
      <c r="AD285" s="12">
        <f t="shared" si="278"/>
        <v>4.9296912663796926</v>
      </c>
      <c r="AE285" s="12">
        <f t="shared" si="279"/>
        <v>2.0026984238273262</v>
      </c>
      <c r="AF285" s="11">
        <f t="shared" si="261"/>
        <v>-2.9039671966837322E-3</v>
      </c>
      <c r="AG285" s="11">
        <f t="shared" si="262"/>
        <v>2.0567434751257441E-3</v>
      </c>
      <c r="AH285" s="11">
        <f t="shared" si="263"/>
        <v>8.257041531207765E-4</v>
      </c>
      <c r="AI285" s="1">
        <f t="shared" si="242"/>
        <v>213093.77579886356</v>
      </c>
      <c r="AJ285" s="1">
        <f t="shared" si="243"/>
        <v>282873.58158999315</v>
      </c>
      <c r="AK285" s="1">
        <f t="shared" si="244"/>
        <v>59929.781457350291</v>
      </c>
      <c r="AL285" s="16">
        <f t="shared" si="291"/>
        <v>69.397414861655449</v>
      </c>
      <c r="AM285" s="16">
        <f t="shared" si="291"/>
        <v>31.932090871854243</v>
      </c>
      <c r="AN285" s="16">
        <f t="shared" si="291"/>
        <v>4.7679792932303968</v>
      </c>
      <c r="AO285" s="7">
        <f t="shared" si="292"/>
        <v>1.8295889269472529E-3</v>
      </c>
      <c r="AP285" s="7">
        <f t="shared" si="292"/>
        <v>2.8174294602428102E-3</v>
      </c>
      <c r="AQ285" s="7">
        <f t="shared" si="292"/>
        <v>2.0393683877758927E-3</v>
      </c>
      <c r="AR285" s="1">
        <f t="shared" si="281"/>
        <v>105969.07062149108</v>
      </c>
      <c r="AS285" s="1">
        <f t="shared" si="282"/>
        <v>144267.08954648511</v>
      </c>
      <c r="AT285" s="1">
        <f t="shared" si="283"/>
        <v>30424.068314141197</v>
      </c>
      <c r="AU285" s="1">
        <f t="shared" si="245"/>
        <v>21193.814124298216</v>
      </c>
      <c r="AV285" s="1">
        <f t="shared" si="246"/>
        <v>28853.417909297023</v>
      </c>
      <c r="AW285" s="1">
        <f t="shared" si="247"/>
        <v>6084.81366282824</v>
      </c>
      <c r="AX285">
        <v>0.05</v>
      </c>
      <c r="AY285">
        <v>0.05</v>
      </c>
      <c r="AZ285">
        <v>0.05</v>
      </c>
      <c r="BA285">
        <f t="shared" si="285"/>
        <v>0.05</v>
      </c>
      <c r="BB285">
        <f t="shared" si="286"/>
        <v>2.5000000000000006E-4</v>
      </c>
      <c r="BC285">
        <f t="shared" si="286"/>
        <v>2.5000000000000006E-4</v>
      </c>
      <c r="BD285">
        <f t="shared" si="286"/>
        <v>2.5000000000000006E-4</v>
      </c>
      <c r="BE285">
        <f t="shared" si="287"/>
        <v>26.492267655372775</v>
      </c>
      <c r="BF285">
        <f t="shared" si="287"/>
        <v>36.066772386621288</v>
      </c>
      <c r="BG285">
        <f t="shared" si="287"/>
        <v>7.6060170785353014</v>
      </c>
      <c r="BH285">
        <f t="shared" si="265"/>
        <v>0</v>
      </c>
      <c r="BI285">
        <f t="shared" si="290"/>
        <v>77.500894472165015</v>
      </c>
      <c r="BJ285">
        <f t="shared" si="290"/>
        <v>145.08524479549362</v>
      </c>
      <c r="BK285" s="7">
        <f t="shared" si="288"/>
        <v>1.1667173356084692E-3</v>
      </c>
      <c r="BL285" s="7"/>
      <c r="BM285" s="7"/>
      <c r="BN285" s="8">
        <f>MAX(BN$3*climate!$I395+BN$4*climate!$I395^2+BN$5*climate!$I395^6,-99)</f>
        <v>-57.336750540052364</v>
      </c>
      <c r="BO285" s="8">
        <f>MAX(BO$3*climate!$I395+BO$4*climate!$I395^2+BO$5*climate!$I395^6,-99)</f>
        <v>-47.283127694474189</v>
      </c>
      <c r="BP285" s="8">
        <f>MAX(BP$3*climate!$I395+BP$4*climate!$I395^2+BP$5*climate!$I395^6,-99)</f>
        <v>-39.367555670424572</v>
      </c>
      <c r="BQ285" s="8"/>
      <c r="BR285" s="8"/>
      <c r="BS285" s="8"/>
      <c r="BT285" s="8"/>
      <c r="BU285" s="8"/>
      <c r="BV285" s="8"/>
      <c r="BW285" s="8">
        <f>MAX(BW$3*climate!$I395+BW$4*climate!$I395^2+BW$5*climate!$I395^6,-99)</f>
        <v>-99</v>
      </c>
      <c r="BX285" s="8">
        <f>MAX(BX$3*climate!$I395+BX$4*climate!$I395^2+BX$5*climate!$I395^6,-99)</f>
        <v>-99</v>
      </c>
      <c r="BY285" s="8">
        <f>MAX(BY$3*climate!$I395+BY$4*climate!$I395^2+BY$5*climate!$I395^6,-99)</f>
        <v>-99</v>
      </c>
    </row>
    <row r="286" spans="1:77">
      <c r="A286">
        <f t="shared" si="248"/>
        <v>2240</v>
      </c>
      <c r="B286" s="4">
        <f t="shared" si="266"/>
        <v>1286.5332003896974</v>
      </c>
      <c r="C286" s="4">
        <f t="shared" si="267"/>
        <v>3572.6004250986934</v>
      </c>
      <c r="D286" s="4">
        <f t="shared" si="268"/>
        <v>6809.5979906241137</v>
      </c>
      <c r="E286" s="11">
        <f t="shared" si="249"/>
        <v>7.33842626472147E-8</v>
      </c>
      <c r="F286" s="11">
        <f t="shared" si="250"/>
        <v>1.471192686452864E-7</v>
      </c>
      <c r="G286" s="11">
        <f t="shared" si="251"/>
        <v>3.2481422711157747E-7</v>
      </c>
      <c r="H286" s="4">
        <f t="shared" si="269"/>
        <v>105957.67397296312</v>
      </c>
      <c r="I286" s="4">
        <f t="shared" si="270"/>
        <v>144564.05894264791</v>
      </c>
      <c r="J286" s="4">
        <f t="shared" si="271"/>
        <v>30471.581479272951</v>
      </c>
      <c r="K286" s="4">
        <f t="shared" si="239"/>
        <v>82359.066941193596</v>
      </c>
      <c r="L286" s="4">
        <f t="shared" si="240"/>
        <v>40464.659279285152</v>
      </c>
      <c r="M286" s="4">
        <f t="shared" si="241"/>
        <v>4474.7988825813436</v>
      </c>
      <c r="N286" s="11">
        <f t="shared" si="252"/>
        <v>-1.0762030926803057E-4</v>
      </c>
      <c r="O286" s="11">
        <f t="shared" si="253"/>
        <v>2.0583220257703871E-3</v>
      </c>
      <c r="P286" s="11">
        <f t="shared" si="254"/>
        <v>1.5613713143582952E-3</v>
      </c>
      <c r="Q286" s="4">
        <f t="shared" si="255"/>
        <v>824.01804441043305</v>
      </c>
      <c r="R286" s="4">
        <f t="shared" si="256"/>
        <v>3886.2777863487613</v>
      </c>
      <c r="S286" s="4">
        <f t="shared" si="257"/>
        <v>1078.8076302202414</v>
      </c>
      <c r="T286" s="4">
        <f t="shared" si="272"/>
        <v>7.776860452983283</v>
      </c>
      <c r="U286" s="4">
        <f t="shared" si="273"/>
        <v>26.882738453618977</v>
      </c>
      <c r="V286" s="4">
        <f t="shared" si="274"/>
        <v>35.403729568616455</v>
      </c>
      <c r="W286" s="11">
        <f t="shared" si="258"/>
        <v>-1.219247815263802E-2</v>
      </c>
      <c r="X286" s="11">
        <f t="shared" si="259"/>
        <v>-1.3228699347321071E-2</v>
      </c>
      <c r="Y286" s="11">
        <f t="shared" si="260"/>
        <v>-1.2203590333800474E-2</v>
      </c>
      <c r="Z286" s="4">
        <f t="shared" si="284"/>
        <v>995.512365348309</v>
      </c>
      <c r="AA286" s="4">
        <f t="shared" si="275"/>
        <v>18444.203655248897</v>
      </c>
      <c r="AB286" s="4">
        <f t="shared" si="276"/>
        <v>2076.3304405876133</v>
      </c>
      <c r="AC286" s="12">
        <f t="shared" si="277"/>
        <v>1.2560645272918347</v>
      </c>
      <c r="AD286" s="12">
        <f t="shared" si="278"/>
        <v>4.9398303767262037</v>
      </c>
      <c r="AE286" s="12">
        <f t="shared" si="279"/>
        <v>2.0043520602333289</v>
      </c>
      <c r="AF286" s="11">
        <f t="shared" si="261"/>
        <v>-2.9039671966837322E-3</v>
      </c>
      <c r="AG286" s="11">
        <f t="shared" si="262"/>
        <v>2.0567434751257441E-3</v>
      </c>
      <c r="AH286" s="11">
        <f t="shared" si="263"/>
        <v>8.257041531207765E-4</v>
      </c>
      <c r="AI286" s="1">
        <f t="shared" si="242"/>
        <v>212978.21234327543</v>
      </c>
      <c r="AJ286" s="1">
        <f t="shared" si="243"/>
        <v>283439.64134029089</v>
      </c>
      <c r="AK286" s="1">
        <f t="shared" si="244"/>
        <v>60021.616974443503</v>
      </c>
      <c r="AL286" s="16">
        <f t="shared" si="291"/>
        <v>69.523113916027199</v>
      </c>
      <c r="AM286" s="16">
        <f t="shared" si="291"/>
        <v>32.021157621268259</v>
      </c>
      <c r="AN286" s="16">
        <f t="shared" si="291"/>
        <v>4.7776057228121394</v>
      </c>
      <c r="AO286" s="7">
        <f t="shared" si="292"/>
        <v>1.8112930376777804E-3</v>
      </c>
      <c r="AP286" s="7">
        <f t="shared" si="292"/>
        <v>2.7892551656403821E-3</v>
      </c>
      <c r="AQ286" s="7">
        <f t="shared" si="292"/>
        <v>2.018974703898134E-3</v>
      </c>
      <c r="AR286" s="1">
        <f t="shared" si="281"/>
        <v>105957.67397296312</v>
      </c>
      <c r="AS286" s="1">
        <f t="shared" si="282"/>
        <v>144564.05894264791</v>
      </c>
      <c r="AT286" s="1">
        <f t="shared" si="283"/>
        <v>30471.581479272951</v>
      </c>
      <c r="AU286" s="1">
        <f t="shared" si="245"/>
        <v>21191.534794592626</v>
      </c>
      <c r="AV286" s="1">
        <f t="shared" si="246"/>
        <v>28912.811788529583</v>
      </c>
      <c r="AW286" s="1">
        <f t="shared" si="247"/>
        <v>6094.3162958545909</v>
      </c>
      <c r="AX286">
        <v>0.05</v>
      </c>
      <c r="AY286">
        <v>0.05</v>
      </c>
      <c r="AZ286">
        <v>0.05</v>
      </c>
      <c r="BA286">
        <f t="shared" si="285"/>
        <v>4.9999999999999996E-2</v>
      </c>
      <c r="BB286">
        <f t="shared" si="286"/>
        <v>2.5000000000000006E-4</v>
      </c>
      <c r="BC286">
        <f t="shared" si="286"/>
        <v>2.5000000000000006E-4</v>
      </c>
      <c r="BD286">
        <f t="shared" si="286"/>
        <v>2.5000000000000006E-4</v>
      </c>
      <c r="BE286">
        <f t="shared" si="287"/>
        <v>26.489418493240787</v>
      </c>
      <c r="BF286">
        <f t="shared" si="287"/>
        <v>36.14101473566199</v>
      </c>
      <c r="BG286">
        <f t="shared" si="287"/>
        <v>7.6178953698182399</v>
      </c>
      <c r="BH286">
        <f t="shared" si="265"/>
        <v>0</v>
      </c>
      <c r="BI286">
        <f t="shared" si="290"/>
        <v>78.379127472661338</v>
      </c>
      <c r="BJ286">
        <f t="shared" si="290"/>
        <v>146.75689805255337</v>
      </c>
      <c r="BK286" s="7">
        <f t="shared" si="288"/>
        <v>1.1867941338465915E-3</v>
      </c>
      <c r="BL286" s="7"/>
      <c r="BM286" s="7"/>
      <c r="BN286" s="8">
        <f>MAX(BN$3*climate!$I396+BN$4*climate!$I396^2+BN$5*climate!$I396^6,-99)</f>
        <v>-57.411645813918824</v>
      </c>
      <c r="BO286" s="8">
        <f>MAX(BO$3*climate!$I396+BO$4*climate!$I396^2+BO$5*climate!$I396^6,-99)</f>
        <v>-47.340875163086622</v>
      </c>
      <c r="BP286" s="8">
        <f>MAX(BP$3*climate!$I396+BP$4*climate!$I396^2+BP$5*climate!$I396^6,-99)</f>
        <v>-39.412435310271881</v>
      </c>
      <c r="BQ286" s="8"/>
      <c r="BR286" s="8"/>
      <c r="BS286" s="8"/>
      <c r="BT286" s="8"/>
      <c r="BU286" s="8"/>
      <c r="BV286" s="8"/>
      <c r="BW286" s="8">
        <f>MAX(BW$3*climate!$I396+BW$4*climate!$I396^2+BW$5*climate!$I396^6,-99)</f>
        <v>-99</v>
      </c>
      <c r="BX286" s="8">
        <f>MAX(BX$3*climate!$I396+BX$4*climate!$I396^2+BX$5*climate!$I396^6,-99)</f>
        <v>-99</v>
      </c>
      <c r="BY286" s="8">
        <f>MAX(BY$3*climate!$I396+BY$4*climate!$I396^2+BY$5*climate!$I396^6,-99)</f>
        <v>-99</v>
      </c>
    </row>
    <row r="287" spans="1:77">
      <c r="A287">
        <f t="shared" si="248"/>
        <v>2241</v>
      </c>
      <c r="B287" s="4">
        <f t="shared" si="266"/>
        <v>1286.5332900804233</v>
      </c>
      <c r="C287" s="4">
        <f t="shared" si="267"/>
        <v>3572.6009244171369</v>
      </c>
      <c r="D287" s="4">
        <f t="shared" si="268"/>
        <v>6809.6000918857071</v>
      </c>
      <c r="E287" s="11">
        <f t="shared" si="249"/>
        <v>6.971504951485396E-8</v>
      </c>
      <c r="F287" s="11">
        <f t="shared" si="250"/>
        <v>1.3976330521302209E-7</v>
      </c>
      <c r="G287" s="11">
        <f t="shared" si="251"/>
        <v>3.0857351575599857E-7</v>
      </c>
      <c r="H287" s="4">
        <f t="shared" si="269"/>
        <v>105950.65165656386</v>
      </c>
      <c r="I287" s="4">
        <f t="shared" si="270"/>
        <v>144862.47324024598</v>
      </c>
      <c r="J287" s="4">
        <f t="shared" si="271"/>
        <v>30519.248893286946</v>
      </c>
      <c r="K287" s="4">
        <f t="shared" si="239"/>
        <v>82353.602874855045</v>
      </c>
      <c r="L287" s="4">
        <f t="shared" si="240"/>
        <v>40548.182208142942</v>
      </c>
      <c r="M287" s="4">
        <f t="shared" si="241"/>
        <v>4481.7975331111675</v>
      </c>
      <c r="N287" s="11">
        <f t="shared" si="252"/>
        <v>-6.6344441984167446E-5</v>
      </c>
      <c r="O287" s="11">
        <f t="shared" si="253"/>
        <v>2.0640956910404906E-3</v>
      </c>
      <c r="P287" s="11">
        <f t="shared" si="254"/>
        <v>1.5640145431041752E-3</v>
      </c>
      <c r="Q287" s="4">
        <f t="shared" si="255"/>
        <v>813.91727668231681</v>
      </c>
      <c r="R287" s="4">
        <f t="shared" si="256"/>
        <v>3842.7834562600387</v>
      </c>
      <c r="S287" s="4">
        <f t="shared" si="257"/>
        <v>1067.3093132563129</v>
      </c>
      <c r="T287" s="4">
        <f t="shared" si="272"/>
        <v>7.6820412518141694</v>
      </c>
      <c r="U287" s="4">
        <f t="shared" si="273"/>
        <v>26.527114788983383</v>
      </c>
      <c r="V287" s="4">
        <f t="shared" si="274"/>
        <v>34.971676956672404</v>
      </c>
      <c r="W287" s="11">
        <f t="shared" si="258"/>
        <v>-1.219247815263802E-2</v>
      </c>
      <c r="X287" s="11">
        <f t="shared" si="259"/>
        <v>-1.3228699347321071E-2</v>
      </c>
      <c r="Y287" s="11">
        <f t="shared" si="260"/>
        <v>-1.2203590333800474E-2</v>
      </c>
      <c r="Z287" s="4">
        <f t="shared" si="284"/>
        <v>980.41346319320405</v>
      </c>
      <c r="AA287" s="4">
        <f t="shared" si="275"/>
        <v>18275.18562822933</v>
      </c>
      <c r="AB287" s="4">
        <f t="shared" si="276"/>
        <v>2055.8909385783418</v>
      </c>
      <c r="AC287" s="12">
        <f t="shared" si="277"/>
        <v>1.2524169571076611</v>
      </c>
      <c r="AD287" s="12">
        <f t="shared" si="278"/>
        <v>4.9499903406217634</v>
      </c>
      <c r="AE287" s="12">
        <f t="shared" si="279"/>
        <v>2.0060070620537798</v>
      </c>
      <c r="AF287" s="11">
        <f t="shared" si="261"/>
        <v>-2.9039671966837322E-3</v>
      </c>
      <c r="AG287" s="11">
        <f t="shared" si="262"/>
        <v>2.0567434751257441E-3</v>
      </c>
      <c r="AH287" s="11">
        <f t="shared" si="263"/>
        <v>8.257041531207765E-4</v>
      </c>
      <c r="AI287" s="1">
        <f t="shared" si="242"/>
        <v>212871.92590354051</v>
      </c>
      <c r="AJ287" s="1">
        <f t="shared" si="243"/>
        <v>284008.48899479141</v>
      </c>
      <c r="AK287" s="1">
        <f t="shared" si="244"/>
        <v>60113.771572853744</v>
      </c>
      <c r="AL287" s="16">
        <f t="shared" si="291"/>
        <v>69.647781380899048</v>
      </c>
      <c r="AM287" s="16">
        <f t="shared" si="291"/>
        <v>32.109579648780119</v>
      </c>
      <c r="AN287" s="16">
        <f t="shared" si="291"/>
        <v>4.7871551292607011</v>
      </c>
      <c r="AO287" s="7">
        <f t="shared" si="292"/>
        <v>1.7931801073010026E-3</v>
      </c>
      <c r="AP287" s="7">
        <f t="shared" si="292"/>
        <v>2.7613626139839781E-3</v>
      </c>
      <c r="AQ287" s="7">
        <f t="shared" si="292"/>
        <v>1.9987849568591527E-3</v>
      </c>
      <c r="AR287" s="1">
        <f t="shared" si="281"/>
        <v>105950.65165656386</v>
      </c>
      <c r="AS287" s="1">
        <f t="shared" si="282"/>
        <v>144862.47324024598</v>
      </c>
      <c r="AT287" s="1">
        <f t="shared" si="283"/>
        <v>30519.248893286946</v>
      </c>
      <c r="AU287" s="1">
        <f t="shared" si="245"/>
        <v>21190.130331312772</v>
      </c>
      <c r="AV287" s="1">
        <f t="shared" si="246"/>
        <v>28972.494648049196</v>
      </c>
      <c r="AW287" s="1">
        <f t="shared" si="247"/>
        <v>6103.8497786573898</v>
      </c>
      <c r="AX287">
        <v>0.05</v>
      </c>
      <c r="AY287">
        <v>0.05</v>
      </c>
      <c r="AZ287">
        <v>0.05</v>
      </c>
      <c r="BA287">
        <f t="shared" si="285"/>
        <v>5.000000000000001E-2</v>
      </c>
      <c r="BB287">
        <f t="shared" si="286"/>
        <v>2.5000000000000006E-4</v>
      </c>
      <c r="BC287">
        <f t="shared" si="286"/>
        <v>2.5000000000000006E-4</v>
      </c>
      <c r="BD287">
        <f t="shared" si="286"/>
        <v>2.5000000000000006E-4</v>
      </c>
      <c r="BE287">
        <f t="shared" si="287"/>
        <v>26.487662914140969</v>
      </c>
      <c r="BF287">
        <f t="shared" si="287"/>
        <v>36.215618310061501</v>
      </c>
      <c r="BG287">
        <f t="shared" si="287"/>
        <v>7.6298122233217383</v>
      </c>
      <c r="BH287">
        <f t="shared" si="265"/>
        <v>0</v>
      </c>
      <c r="BI287">
        <f t="shared" si="290"/>
        <v>79.267306054872407</v>
      </c>
      <c r="BJ287">
        <f t="shared" si="290"/>
        <v>148.44780100247516</v>
      </c>
      <c r="BK287" s="7">
        <f t="shared" si="288"/>
        <v>1.2066457735584457E-3</v>
      </c>
      <c r="BL287" s="7"/>
      <c r="BM287" s="7"/>
      <c r="BN287" s="8">
        <f>MAX(BN$3*climate!$I397+BN$4*climate!$I397^2+BN$5*climate!$I397^6,-99)</f>
        <v>-57.484275532086571</v>
      </c>
      <c r="BO287" s="8">
        <f>MAX(BO$3*climate!$I397+BO$4*climate!$I397^2+BO$5*climate!$I397^6,-99)</f>
        <v>-47.396874375837839</v>
      </c>
      <c r="BP287" s="8">
        <f>MAX(BP$3*climate!$I397+BP$4*climate!$I397^2+BP$5*climate!$I397^6,-99)</f>
        <v>-39.455955050471914</v>
      </c>
      <c r="BQ287" s="8"/>
      <c r="BR287" s="8"/>
      <c r="BS287" s="8"/>
      <c r="BT287" s="8"/>
      <c r="BU287" s="8"/>
      <c r="BV287" s="8"/>
      <c r="BW287" s="8">
        <f>MAX(BW$3*climate!$I397+BW$4*climate!$I397^2+BW$5*climate!$I397^6,-99)</f>
        <v>-99</v>
      </c>
      <c r="BX287" s="8">
        <f>MAX(BX$3*climate!$I397+BX$4*climate!$I397^2+BX$5*climate!$I397^6,-99)</f>
        <v>-99</v>
      </c>
      <c r="BY287" s="8">
        <f>MAX(BY$3*climate!$I397+BY$4*climate!$I397^2+BY$5*climate!$I397^6,-99)</f>
        <v>-99</v>
      </c>
    </row>
    <row r="288" spans="1:77">
      <c r="A288">
        <f t="shared" si="248"/>
        <v>2242</v>
      </c>
      <c r="B288" s="4">
        <f t="shared" si="266"/>
        <v>1286.5333752866186</v>
      </c>
      <c r="C288" s="4">
        <f t="shared" si="267"/>
        <v>3572.6013987697247</v>
      </c>
      <c r="D288" s="4">
        <f t="shared" si="268"/>
        <v>6809.6020880848364</v>
      </c>
      <c r="E288" s="11">
        <f t="shared" si="249"/>
        <v>6.6229297039111266E-8</v>
      </c>
      <c r="F288" s="11">
        <f t="shared" si="250"/>
        <v>1.3277513995237097E-7</v>
      </c>
      <c r="G288" s="11">
        <f t="shared" si="251"/>
        <v>2.9314483996819865E-7</v>
      </c>
      <c r="H288" s="4">
        <f t="shared" si="269"/>
        <v>105947.96744175124</v>
      </c>
      <c r="I288" s="4">
        <f t="shared" si="270"/>
        <v>145162.32631759375</v>
      </c>
      <c r="J288" s="4">
        <f t="shared" si="271"/>
        <v>30567.068747668898</v>
      </c>
      <c r="K288" s="4">
        <f t="shared" si="239"/>
        <v>82351.511027180124</v>
      </c>
      <c r="L288" s="4">
        <f t="shared" si="240"/>
        <v>40632.108123672129</v>
      </c>
      <c r="M288" s="4">
        <f t="shared" si="241"/>
        <v>4488.8186346679349</v>
      </c>
      <c r="N288" s="11">
        <f t="shared" si="252"/>
        <v>-2.5400803388087034E-5</v>
      </c>
      <c r="O288" s="11">
        <f t="shared" si="253"/>
        <v>2.0697824405142562E-3</v>
      </c>
      <c r="P288" s="11">
        <f t="shared" si="254"/>
        <v>1.5665816014436285E-3</v>
      </c>
      <c r="Q288" s="4">
        <f t="shared" si="255"/>
        <v>803.97323923132819</v>
      </c>
      <c r="R288" s="4">
        <f t="shared" si="256"/>
        <v>3799.7974420531041</v>
      </c>
      <c r="S288" s="4">
        <f t="shared" si="257"/>
        <v>1055.9362395790886</v>
      </c>
      <c r="T288" s="4">
        <f t="shared" si="272"/>
        <v>7.5883781316837613</v>
      </c>
      <c r="U288" s="4">
        <f t="shared" si="273"/>
        <v>26.176195562888047</v>
      </c>
      <c r="V288" s="4">
        <f t="shared" si="274"/>
        <v>34.544896937807167</v>
      </c>
      <c r="W288" s="11">
        <f t="shared" si="258"/>
        <v>-1.219247815263802E-2</v>
      </c>
      <c r="X288" s="11">
        <f t="shared" si="259"/>
        <v>-1.3228699347321071E-2</v>
      </c>
      <c r="Y288" s="11">
        <f t="shared" si="260"/>
        <v>-1.2203590333800474E-2</v>
      </c>
      <c r="Z288" s="4">
        <f t="shared" si="284"/>
        <v>965.58341996773709</v>
      </c>
      <c r="AA288" s="4">
        <f t="shared" si="275"/>
        <v>18107.820639691465</v>
      </c>
      <c r="AB288" s="4">
        <f t="shared" si="276"/>
        <v>2035.6579833088672</v>
      </c>
      <c r="AC288" s="12">
        <f t="shared" si="277"/>
        <v>1.2487799793476499</v>
      </c>
      <c r="AD288" s="12">
        <f t="shared" si="278"/>
        <v>4.9601712009567729</v>
      </c>
      <c r="AE288" s="12">
        <f t="shared" si="279"/>
        <v>2.0076634304161072</v>
      </c>
      <c r="AF288" s="11">
        <f t="shared" si="261"/>
        <v>-2.9039671966837322E-3</v>
      </c>
      <c r="AG288" s="11">
        <f t="shared" si="262"/>
        <v>2.0567434751257441E-3</v>
      </c>
      <c r="AH288" s="11">
        <f t="shared" si="263"/>
        <v>8.257041531207765E-4</v>
      </c>
      <c r="AI288" s="1">
        <f t="shared" si="242"/>
        <v>212774.86364449924</v>
      </c>
      <c r="AJ288" s="1">
        <f t="shared" si="243"/>
        <v>284580.13474336144</v>
      </c>
      <c r="AK288" s="1">
        <f t="shared" si="244"/>
        <v>60206.244194225757</v>
      </c>
      <c r="AL288" s="16">
        <f t="shared" si="291"/>
        <v>69.771423486828013</v>
      </c>
      <c r="AM288" s="16">
        <f t="shared" si="291"/>
        <v>32.197359179645069</v>
      </c>
      <c r="AN288" s="16">
        <f t="shared" si="291"/>
        <v>4.7966279379826338</v>
      </c>
      <c r="AO288" s="7">
        <f t="shared" si="292"/>
        <v>1.7752483062279925E-3</v>
      </c>
      <c r="AP288" s="7">
        <f t="shared" si="292"/>
        <v>2.7337489878441383E-3</v>
      </c>
      <c r="AQ288" s="7">
        <f t="shared" si="292"/>
        <v>1.978797107290561E-3</v>
      </c>
      <c r="AR288" s="1">
        <f t="shared" si="281"/>
        <v>105947.96744175124</v>
      </c>
      <c r="AS288" s="1">
        <f t="shared" si="282"/>
        <v>145162.32631759375</v>
      </c>
      <c r="AT288" s="1">
        <f t="shared" si="283"/>
        <v>30567.068747668898</v>
      </c>
      <c r="AU288" s="1">
        <f t="shared" si="245"/>
        <v>21189.593488350249</v>
      </c>
      <c r="AV288" s="1">
        <f t="shared" si="246"/>
        <v>29032.465263518752</v>
      </c>
      <c r="AW288" s="1">
        <f t="shared" si="247"/>
        <v>6113.41374953378</v>
      </c>
      <c r="AX288">
        <v>0.05</v>
      </c>
      <c r="AY288">
        <v>0.05</v>
      </c>
      <c r="AZ288">
        <v>0.05</v>
      </c>
      <c r="BA288">
        <f t="shared" si="285"/>
        <v>4.9999999999999989E-2</v>
      </c>
      <c r="BB288">
        <f t="shared" si="286"/>
        <v>2.5000000000000006E-4</v>
      </c>
      <c r="BC288">
        <f t="shared" si="286"/>
        <v>2.5000000000000006E-4</v>
      </c>
      <c r="BD288">
        <f t="shared" si="286"/>
        <v>2.5000000000000006E-4</v>
      </c>
      <c r="BE288">
        <f t="shared" si="287"/>
        <v>26.486991860437819</v>
      </c>
      <c r="BF288">
        <f t="shared" si="287"/>
        <v>36.290581579398449</v>
      </c>
      <c r="BG288">
        <f t="shared" si="287"/>
        <v>7.6417671869172263</v>
      </c>
      <c r="BH288">
        <f t="shared" si="265"/>
        <v>0</v>
      </c>
      <c r="BI288">
        <f t="shared" si="290"/>
        <v>80.165542395204099</v>
      </c>
      <c r="BJ288">
        <f t="shared" si="290"/>
        <v>150.15817489136145</v>
      </c>
      <c r="BK288" s="7">
        <f t="shared" si="288"/>
        <v>1.2262673942193825E-3</v>
      </c>
      <c r="BL288" s="7"/>
      <c r="BM288" s="7"/>
      <c r="BN288" s="8">
        <f>MAX(BN$3*climate!$I398+BN$4*climate!$I398^2+BN$5*climate!$I398^6,-99)</f>
        <v>-57.554671297216672</v>
      </c>
      <c r="BO288" s="8">
        <f>MAX(BO$3*climate!$I398+BO$4*climate!$I398^2+BO$5*climate!$I398^6,-99)</f>
        <v>-47.451149830998574</v>
      </c>
      <c r="BP288" s="8">
        <f>MAX(BP$3*climate!$I398+BP$4*climate!$I398^2+BP$5*climate!$I398^6,-99)</f>
        <v>-39.498134042259565</v>
      </c>
      <c r="BQ288" s="8"/>
      <c r="BR288" s="8"/>
      <c r="BS288" s="8"/>
      <c r="BT288" s="8"/>
      <c r="BU288" s="8"/>
      <c r="BV288" s="8"/>
      <c r="BW288" s="8">
        <f>MAX(BW$3*climate!$I398+BW$4*climate!$I398^2+BW$5*climate!$I398^6,-99)</f>
        <v>-99</v>
      </c>
      <c r="BX288" s="8">
        <f>MAX(BX$3*climate!$I398+BX$4*climate!$I398^2+BX$5*climate!$I398^6,-99)</f>
        <v>-99</v>
      </c>
      <c r="BY288" s="8">
        <f>MAX(BY$3*climate!$I398+BY$4*climate!$I398^2+BY$5*climate!$I398^6,-99)</f>
        <v>-99</v>
      </c>
    </row>
    <row r="289" spans="1:77">
      <c r="A289">
        <f t="shared" si="248"/>
        <v>2243</v>
      </c>
      <c r="B289" s="4">
        <f t="shared" si="266"/>
        <v>1286.5334562325097</v>
      </c>
      <c r="C289" s="4">
        <f t="shared" si="267"/>
        <v>3572.6018494047426</v>
      </c>
      <c r="D289" s="4">
        <f t="shared" si="268"/>
        <v>6809.6039844745646</v>
      </c>
      <c r="E289" s="11">
        <f t="shared" si="249"/>
        <v>6.2917832187155696E-8</v>
      </c>
      <c r="F289" s="11">
        <f t="shared" si="250"/>
        <v>1.2613638295475242E-7</v>
      </c>
      <c r="G289" s="11">
        <f t="shared" si="251"/>
        <v>2.7848759796978869E-7</v>
      </c>
      <c r="H289" s="4">
        <f t="shared" si="269"/>
        <v>105949.58466864462</v>
      </c>
      <c r="I289" s="4">
        <f t="shared" si="270"/>
        <v>145463.61134091715</v>
      </c>
      <c r="J289" s="4">
        <f t="shared" si="271"/>
        <v>30615.039166305094</v>
      </c>
      <c r="K289" s="4">
        <f t="shared" si="239"/>
        <v>82352.762888038575</v>
      </c>
      <c r="L289" s="4">
        <f t="shared" si="240"/>
        <v>40716.435100416777</v>
      </c>
      <c r="M289" s="4">
        <f t="shared" si="241"/>
        <v>4495.8619085787232</v>
      </c>
      <c r="N289" s="11">
        <f t="shared" si="252"/>
        <v>1.5201431556421952E-5</v>
      </c>
      <c r="O289" s="11">
        <f t="shared" si="253"/>
        <v>2.0753778388258315E-3</v>
      </c>
      <c r="P289" s="11">
        <f t="shared" si="254"/>
        <v>1.5690707252888902E-3</v>
      </c>
      <c r="Q289" s="4">
        <f t="shared" si="255"/>
        <v>794.18293557821926</v>
      </c>
      <c r="R289" s="4">
        <f t="shared" si="256"/>
        <v>3757.313231721751</v>
      </c>
      <c r="S289" s="4">
        <f t="shared" si="257"/>
        <v>1044.6869364861934</v>
      </c>
      <c r="T289" s="4">
        <f t="shared" si="272"/>
        <v>7.495856997099251</v>
      </c>
      <c r="U289" s="4">
        <f t="shared" si="273"/>
        <v>25.829918541729921</v>
      </c>
      <c r="V289" s="4">
        <f t="shared" si="274"/>
        <v>34.123325167454809</v>
      </c>
      <c r="W289" s="11">
        <f t="shared" si="258"/>
        <v>-1.219247815263802E-2</v>
      </c>
      <c r="X289" s="11">
        <f t="shared" si="259"/>
        <v>-1.3228699347321071E-2</v>
      </c>
      <c r="Y289" s="11">
        <f t="shared" si="260"/>
        <v>-1.2203590333800474E-2</v>
      </c>
      <c r="Z289" s="4">
        <f t="shared" si="284"/>
        <v>951.01663640854213</v>
      </c>
      <c r="AA289" s="4">
        <f t="shared" si="275"/>
        <v>17942.090083439736</v>
      </c>
      <c r="AB289" s="4">
        <f t="shared" si="276"/>
        <v>2015.6292847761531</v>
      </c>
      <c r="AC289" s="12">
        <f t="shared" si="277"/>
        <v>1.245153563251749</v>
      </c>
      <c r="AD289" s="12">
        <f t="shared" si="278"/>
        <v>4.9703730007098477</v>
      </c>
      <c r="AE289" s="12">
        <f t="shared" si="279"/>
        <v>2.0093211664486703</v>
      </c>
      <c r="AF289" s="11">
        <f t="shared" si="261"/>
        <v>-2.9039671966837322E-3</v>
      </c>
      <c r="AG289" s="11">
        <f t="shared" si="262"/>
        <v>2.0567434751257441E-3</v>
      </c>
      <c r="AH289" s="11">
        <f t="shared" si="263"/>
        <v>8.257041531207765E-4</v>
      </c>
      <c r="AI289" s="1">
        <f t="shared" si="242"/>
        <v>212686.97076839957</v>
      </c>
      <c r="AJ289" s="1">
        <f t="shared" si="243"/>
        <v>285154.58653254405</v>
      </c>
      <c r="AK289" s="1">
        <f t="shared" si="244"/>
        <v>60299.033524336963</v>
      </c>
      <c r="AL289" s="16">
        <f t="shared" si="291"/>
        <v>69.894046472182438</v>
      </c>
      <c r="AM289" s="16">
        <f t="shared" si="291"/>
        <v>32.284498482732992</v>
      </c>
      <c r="AN289" s="16">
        <f t="shared" si="291"/>
        <v>4.8060245759361786</v>
      </c>
      <c r="AO289" s="7">
        <f t="shared" si="292"/>
        <v>1.7574958231657127E-3</v>
      </c>
      <c r="AP289" s="7">
        <f t="shared" si="292"/>
        <v>2.706411497965697E-3</v>
      </c>
      <c r="AQ289" s="7">
        <f t="shared" si="292"/>
        <v>1.9590091362176555E-3</v>
      </c>
      <c r="AR289" s="1">
        <f t="shared" si="281"/>
        <v>105949.58466864462</v>
      </c>
      <c r="AS289" s="1">
        <f t="shared" si="282"/>
        <v>145463.61134091715</v>
      </c>
      <c r="AT289" s="1">
        <f t="shared" si="283"/>
        <v>30615.039166305094</v>
      </c>
      <c r="AU289" s="1">
        <f t="shared" si="245"/>
        <v>21189.916933728924</v>
      </c>
      <c r="AV289" s="1">
        <f t="shared" si="246"/>
        <v>29092.722268183432</v>
      </c>
      <c r="AW289" s="1">
        <f t="shared" si="247"/>
        <v>6123.0078332610192</v>
      </c>
      <c r="AX289">
        <v>0.05</v>
      </c>
      <c r="AY289">
        <v>0.05</v>
      </c>
      <c r="AZ289">
        <v>0.05</v>
      </c>
      <c r="BA289">
        <f t="shared" si="285"/>
        <v>0.05</v>
      </c>
      <c r="BB289">
        <f t="shared" si="286"/>
        <v>2.5000000000000006E-4</v>
      </c>
      <c r="BC289">
        <f t="shared" si="286"/>
        <v>2.5000000000000006E-4</v>
      </c>
      <c r="BD289">
        <f t="shared" si="286"/>
        <v>2.5000000000000006E-4</v>
      </c>
      <c r="BE289">
        <f t="shared" si="287"/>
        <v>26.487396167161162</v>
      </c>
      <c r="BF289">
        <f t="shared" si="287"/>
        <v>36.365902835229299</v>
      </c>
      <c r="BG289">
        <f t="shared" si="287"/>
        <v>7.6537597915762756</v>
      </c>
      <c r="BH289">
        <f t="shared" si="265"/>
        <v>0</v>
      </c>
      <c r="BI289">
        <f t="shared" si="290"/>
        <v>81.073949949219013</v>
      </c>
      <c r="BJ289">
        <f t="shared" si="290"/>
        <v>151.88824352542125</v>
      </c>
      <c r="BK289" s="7">
        <f t="shared" si="288"/>
        <v>1.2456544811769721E-3</v>
      </c>
      <c r="BL289" s="7"/>
      <c r="BM289" s="7"/>
      <c r="BN289" s="8">
        <f>MAX(BN$3*climate!$I399+BN$4*climate!$I399^2+BN$5*climate!$I399^6,-99)</f>
        <v>-57.62286438898564</v>
      </c>
      <c r="BO289" s="8">
        <f>MAX(BO$3*climate!$I399+BO$4*climate!$I399^2+BO$5*climate!$I399^6,-99)</f>
        <v>-47.50372577104352</v>
      </c>
      <c r="BP289" s="8">
        <f>MAX(BP$3*climate!$I399+BP$4*climate!$I399^2+BP$5*climate!$I399^6,-99)</f>
        <v>-39.538991232309129</v>
      </c>
      <c r="BQ289" s="8"/>
      <c r="BR289" s="8"/>
      <c r="BS289" s="8"/>
      <c r="BT289" s="8"/>
      <c r="BU289" s="8"/>
      <c r="BV289" s="8"/>
      <c r="BW289" s="8">
        <f>MAX(BW$3*climate!$I399+BW$4*climate!$I399^2+BW$5*climate!$I399^6,-99)</f>
        <v>-99</v>
      </c>
      <c r="BX289" s="8">
        <f>MAX(BX$3*climate!$I399+BX$4*climate!$I399^2+BX$5*climate!$I399^6,-99)</f>
        <v>-99</v>
      </c>
      <c r="BY289" s="8">
        <f>MAX(BY$3*climate!$I399+BY$4*climate!$I399^2+BY$5*climate!$I399^6,-99)</f>
        <v>-99</v>
      </c>
    </row>
    <row r="290" spans="1:77">
      <c r="A290">
        <f t="shared" si="248"/>
        <v>2244</v>
      </c>
      <c r="B290" s="4">
        <f t="shared" si="266"/>
        <v>1286.533533131111</v>
      </c>
      <c r="C290" s="4">
        <f t="shared" si="267"/>
        <v>3572.6022775080637</v>
      </c>
      <c r="D290" s="4">
        <f t="shared" si="268"/>
        <v>6809.6057860453084</v>
      </c>
      <c r="E290" s="11">
        <f t="shared" si="249"/>
        <v>5.9771940577797908E-8</v>
      </c>
      <c r="F290" s="11">
        <f t="shared" si="250"/>
        <v>1.1982956380701481E-7</v>
      </c>
      <c r="G290" s="11">
        <f t="shared" si="251"/>
        <v>2.6456321807129922E-7</v>
      </c>
      <c r="H290" s="4">
        <f t="shared" si="269"/>
        <v>105955.46628576066</v>
      </c>
      <c r="I290" s="4">
        <f t="shared" si="270"/>
        <v>145766.32079730116</v>
      </c>
      <c r="J290" s="4">
        <f t="shared" si="271"/>
        <v>30663.158209888596</v>
      </c>
      <c r="K290" s="4">
        <f t="shared" si="239"/>
        <v>82357.329643705991</v>
      </c>
      <c r="L290" s="4">
        <f t="shared" si="240"/>
        <v>40801.161023436129</v>
      </c>
      <c r="M290" s="4">
        <f t="shared" si="241"/>
        <v>4502.9270670448432</v>
      </c>
      <c r="N290" s="11">
        <f t="shared" si="252"/>
        <v>5.5453581728981405E-5</v>
      </c>
      <c r="O290" s="11">
        <f t="shared" si="253"/>
        <v>2.0808777293590541E-3</v>
      </c>
      <c r="P290" s="11">
        <f t="shared" si="254"/>
        <v>1.5714803100688179E-3</v>
      </c>
      <c r="Q290" s="4">
        <f t="shared" si="255"/>
        <v>784.543427708737</v>
      </c>
      <c r="R290" s="4">
        <f t="shared" si="256"/>
        <v>3715.3243905468134</v>
      </c>
      <c r="S290" s="4">
        <f t="shared" si="257"/>
        <v>1033.5599487843213</v>
      </c>
      <c r="T290" s="4">
        <f t="shared" si="272"/>
        <v>7.4044639244268193</v>
      </c>
      <c r="U290" s="4">
        <f t="shared" si="273"/>
        <v>25.48822231517558</v>
      </c>
      <c r="V290" s="4">
        <f t="shared" si="274"/>
        <v>33.706898086284127</v>
      </c>
      <c r="W290" s="11">
        <f t="shared" si="258"/>
        <v>-1.219247815263802E-2</v>
      </c>
      <c r="X290" s="11">
        <f t="shared" si="259"/>
        <v>-1.3228699347321071E-2</v>
      </c>
      <c r="Y290" s="11">
        <f t="shared" si="260"/>
        <v>-1.2203590333800474E-2</v>
      </c>
      <c r="Z290" s="4">
        <f t="shared" si="284"/>
        <v>936.70763597034727</v>
      </c>
      <c r="AA290" s="4">
        <f t="shared" si="275"/>
        <v>17777.975515271664</v>
      </c>
      <c r="AB290" s="4">
        <f t="shared" si="276"/>
        <v>1995.8025779915481</v>
      </c>
      <c r="AC290" s="12">
        <f t="shared" si="277"/>
        <v>1.241537678149232</v>
      </c>
      <c r="AD290" s="12">
        <f t="shared" si="278"/>
        <v>4.980595782947999</v>
      </c>
      <c r="AE290" s="12">
        <f t="shared" si="279"/>
        <v>2.0109802712807605</v>
      </c>
      <c r="AF290" s="11">
        <f t="shared" si="261"/>
        <v>-2.9039671966837322E-3</v>
      </c>
      <c r="AG290" s="11">
        <f t="shared" si="262"/>
        <v>2.0567434751257441E-3</v>
      </c>
      <c r="AH290" s="11">
        <f t="shared" si="263"/>
        <v>8.257041531207765E-4</v>
      </c>
      <c r="AI290" s="1">
        <f t="shared" si="242"/>
        <v>212608.19062528855</v>
      </c>
      <c r="AJ290" s="1">
        <f t="shared" si="243"/>
        <v>285731.8501474731</v>
      </c>
      <c r="AK290" s="1">
        <f t="shared" si="244"/>
        <v>60392.138005164292</v>
      </c>
      <c r="AL290" s="16">
        <f t="shared" si="291"/>
        <v>70.015656581974056</v>
      </c>
      <c r="AM290" s="16">
        <f t="shared" si="291"/>
        <v>32.370999869253723</v>
      </c>
      <c r="AN290" s="16">
        <f t="shared" si="291"/>
        <v>4.8153454715287927</v>
      </c>
      <c r="AO290" s="7">
        <f t="shared" si="292"/>
        <v>1.7399208649340554E-3</v>
      </c>
      <c r="AP290" s="7">
        <f t="shared" si="292"/>
        <v>2.6793473829860399E-3</v>
      </c>
      <c r="AQ290" s="7">
        <f t="shared" si="292"/>
        <v>1.9394190448554789E-3</v>
      </c>
      <c r="AR290" s="1">
        <f t="shared" si="281"/>
        <v>105955.46628576066</v>
      </c>
      <c r="AS290" s="1">
        <f t="shared" si="282"/>
        <v>145766.32079730116</v>
      </c>
      <c r="AT290" s="1">
        <f t="shared" si="283"/>
        <v>30663.158209888596</v>
      </c>
      <c r="AU290" s="1">
        <f t="shared" si="245"/>
        <v>21191.093257152133</v>
      </c>
      <c r="AV290" s="1">
        <f t="shared" si="246"/>
        <v>29153.264159460232</v>
      </c>
      <c r="AW290" s="1">
        <f t="shared" si="247"/>
        <v>6132.6316419777195</v>
      </c>
      <c r="AX290">
        <v>0.05</v>
      </c>
      <c r="AY290">
        <v>0.05</v>
      </c>
      <c r="AZ290">
        <v>0.05</v>
      </c>
      <c r="BA290">
        <f t="shared" si="285"/>
        <v>0.05</v>
      </c>
      <c r="BB290">
        <f t="shared" si="286"/>
        <v>2.5000000000000006E-4</v>
      </c>
      <c r="BC290">
        <f t="shared" si="286"/>
        <v>2.5000000000000006E-4</v>
      </c>
      <c r="BD290">
        <f t="shared" si="286"/>
        <v>2.5000000000000006E-4</v>
      </c>
      <c r="BE290">
        <f t="shared" si="287"/>
        <v>26.48886657144017</v>
      </c>
      <c r="BF290">
        <f t="shared" si="287"/>
        <v>36.441580199325301</v>
      </c>
      <c r="BG290">
        <f t="shared" si="287"/>
        <v>7.6657895524721509</v>
      </c>
      <c r="BH290">
        <f t="shared" si="265"/>
        <v>0</v>
      </c>
      <c r="BI290">
        <f t="shared" si="290"/>
        <v>81.992643466116135</v>
      </c>
      <c r="BJ290">
        <f t="shared" si="290"/>
        <v>153.63823330034026</v>
      </c>
      <c r="BK290" s="7">
        <f t="shared" si="288"/>
        <v>1.2648028551507373E-3</v>
      </c>
      <c r="BL290" s="7"/>
      <c r="BM290" s="7"/>
      <c r="BN290" s="8">
        <f>MAX(BN$3*climate!$I400+BN$4*climate!$I400^2+BN$5*climate!$I400^6,-99)</f>
        <v>-57.688885761305883</v>
      </c>
      <c r="BO290" s="8">
        <f>MAX(BO$3*climate!$I400+BO$4*climate!$I400^2+BO$5*climate!$I400^6,-99)</f>
        <v>-47.554626180766945</v>
      </c>
      <c r="BP290" s="8">
        <f>MAX(BP$3*climate!$I400+BP$4*climate!$I400^2+BP$5*climate!$I400^6,-99)</f>
        <v>-39.578545361490114</v>
      </c>
      <c r="BQ290" s="8"/>
      <c r="BR290" s="8"/>
      <c r="BS290" s="8"/>
      <c r="BT290" s="8"/>
      <c r="BU290" s="8"/>
      <c r="BV290" s="8"/>
      <c r="BW290" s="8">
        <f>MAX(BW$3*climate!$I400+BW$4*climate!$I400^2+BW$5*climate!$I400^6,-99)</f>
        <v>-99</v>
      </c>
      <c r="BX290" s="8">
        <f>MAX(BX$3*climate!$I400+BX$4*climate!$I400^2+BX$5*climate!$I400^6,-99)</f>
        <v>-99</v>
      </c>
      <c r="BY290" s="8">
        <f>MAX(BY$3*climate!$I400+BY$4*climate!$I400^2+BY$5*climate!$I400^6,-99)</f>
        <v>-99</v>
      </c>
    </row>
    <row r="291" spans="1:77">
      <c r="A291">
        <f t="shared" si="248"/>
        <v>2245</v>
      </c>
      <c r="B291" s="4">
        <f t="shared" si="266"/>
        <v>1286.5336061847865</v>
      </c>
      <c r="C291" s="4">
        <f t="shared" si="267"/>
        <v>3572.6026842062679</v>
      </c>
      <c r="D291" s="4">
        <f t="shared" si="268"/>
        <v>6809.6074975379679</v>
      </c>
      <c r="E291" s="11">
        <f t="shared" si="249"/>
        <v>5.6783343548908008E-8</v>
      </c>
      <c r="F291" s="11">
        <f t="shared" si="250"/>
        <v>1.1383808561666407E-7</v>
      </c>
      <c r="G291" s="11">
        <f t="shared" si="251"/>
        <v>2.5133505716773427E-7</v>
      </c>
      <c r="H291" s="4">
        <f t="shared" si="269"/>
        <v>105965.57488627559</v>
      </c>
      <c r="I291" s="4">
        <f t="shared" si="270"/>
        <v>146070.44652673736</v>
      </c>
      <c r="J291" s="4">
        <f t="shared" si="271"/>
        <v>30711.423880173716</v>
      </c>
      <c r="K291" s="4">
        <f t="shared" si="239"/>
        <v>82365.182205007717</v>
      </c>
      <c r="L291" s="4">
        <f t="shared" si="240"/>
        <v>40886.283597245325</v>
      </c>
      <c r="M291" s="4">
        <f t="shared" si="241"/>
        <v>4510.013813759092</v>
      </c>
      <c r="N291" s="11">
        <f t="shared" si="252"/>
        <v>9.5347449166949261E-5</v>
      </c>
      <c r="O291" s="11">
        <f t="shared" si="253"/>
        <v>2.0862782252766277E-3</v>
      </c>
      <c r="P291" s="11">
        <f t="shared" si="254"/>
        <v>1.5738089044599057E-3</v>
      </c>
      <c r="Q291" s="4">
        <f t="shared" si="255"/>
        <v>775.05183528247494</v>
      </c>
      <c r="R291" s="4">
        <f t="shared" si="256"/>
        <v>3673.8245615040923</v>
      </c>
      <c r="S291" s="4">
        <f t="shared" si="257"/>
        <v>1022.5538387626782</v>
      </c>
      <c r="T291" s="4">
        <f t="shared" si="272"/>
        <v>7.3141851597962493</v>
      </c>
      <c r="U291" s="4">
        <f t="shared" si="273"/>
        <v>25.151046285270443</v>
      </c>
      <c r="V291" s="4">
        <f t="shared" si="274"/>
        <v>33.295552910615953</v>
      </c>
      <c r="W291" s="11">
        <f t="shared" si="258"/>
        <v>-1.219247815263802E-2</v>
      </c>
      <c r="X291" s="11">
        <f t="shared" si="259"/>
        <v>-1.3228699347321071E-2</v>
      </c>
      <c r="Y291" s="11">
        <f t="shared" si="260"/>
        <v>-1.2203590333800474E-2</v>
      </c>
      <c r="Z291" s="4">
        <f t="shared" si="284"/>
        <v>922.6510625421613</v>
      </c>
      <c r="AA291" s="4">
        <f t="shared" si="275"/>
        <v>17615.458658050269</v>
      </c>
      <c r="AB291" s="4">
        <f t="shared" si="276"/>
        <v>1976.1756230809769</v>
      </c>
      <c r="AC291" s="12">
        <f t="shared" si="277"/>
        <v>1.2379322934584398</v>
      </c>
      <c r="AD291" s="12">
        <f t="shared" si="278"/>
        <v>4.9908395908268162</v>
      </c>
      <c r="AE291" s="12">
        <f t="shared" si="279"/>
        <v>2.0126407460426008</v>
      </c>
      <c r="AF291" s="11">
        <f t="shared" si="261"/>
        <v>-2.9039671966837322E-3</v>
      </c>
      <c r="AG291" s="11">
        <f t="shared" si="262"/>
        <v>2.0567434751257441E-3</v>
      </c>
      <c r="AH291" s="11">
        <f t="shared" si="263"/>
        <v>8.257041531207765E-4</v>
      </c>
      <c r="AI291" s="1">
        <f t="shared" si="242"/>
        <v>212538.46481991184</v>
      </c>
      <c r="AJ291" s="1">
        <f t="shared" si="243"/>
        <v>286311.92929218605</v>
      </c>
      <c r="AK291" s="1">
        <f t="shared" si="244"/>
        <v>60485.555846625582</v>
      </c>
      <c r="AL291" s="16">
        <f t="shared" ref="AL291:AN306" si="293">AL290*(1+AO291)</f>
        <v>70.136260066715494</v>
      </c>
      <c r="AM291" s="16">
        <f t="shared" si="293"/>
        <v>32.456865691500205</v>
      </c>
      <c r="AN291" s="16">
        <f t="shared" si="293"/>
        <v>4.8245910545166835</v>
      </c>
      <c r="AO291" s="7">
        <f t="shared" si="292"/>
        <v>1.7225216562847148E-3</v>
      </c>
      <c r="AP291" s="7">
        <f t="shared" si="292"/>
        <v>2.6525539091561794E-3</v>
      </c>
      <c r="AQ291" s="7">
        <f t="shared" si="292"/>
        <v>1.9200248544069241E-3</v>
      </c>
      <c r="AR291" s="1">
        <f t="shared" si="281"/>
        <v>105965.57488627559</v>
      </c>
      <c r="AS291" s="1">
        <f t="shared" si="282"/>
        <v>146070.44652673736</v>
      </c>
      <c r="AT291" s="1">
        <f t="shared" si="283"/>
        <v>30711.423880173716</v>
      </c>
      <c r="AU291" s="1">
        <f t="shared" si="245"/>
        <v>21193.114977255118</v>
      </c>
      <c r="AV291" s="1">
        <f t="shared" si="246"/>
        <v>29214.089305347472</v>
      </c>
      <c r="AW291" s="1">
        <f t="shared" si="247"/>
        <v>6142.2847760347431</v>
      </c>
      <c r="AX291">
        <v>0.05</v>
      </c>
      <c r="AY291">
        <v>0.05</v>
      </c>
      <c r="AZ291">
        <v>0.05</v>
      </c>
      <c r="BA291">
        <f t="shared" si="285"/>
        <v>0.05</v>
      </c>
      <c r="BB291">
        <f t="shared" si="286"/>
        <v>2.5000000000000006E-4</v>
      </c>
      <c r="BC291">
        <f t="shared" si="286"/>
        <v>2.5000000000000006E-4</v>
      </c>
      <c r="BD291">
        <f t="shared" si="286"/>
        <v>2.5000000000000006E-4</v>
      </c>
      <c r="BE291">
        <f t="shared" si="287"/>
        <v>26.491393721568905</v>
      </c>
      <c r="BF291">
        <f t="shared" si="287"/>
        <v>36.517611631684346</v>
      </c>
      <c r="BG291">
        <f t="shared" si="287"/>
        <v>7.6778559700434306</v>
      </c>
      <c r="BH291">
        <f t="shared" si="265"/>
        <v>0</v>
      </c>
      <c r="BI291">
        <f t="shared" si="290"/>
        <v>82.921739003362916</v>
      </c>
      <c r="BJ291">
        <f t="shared" si="290"/>
        <v>155.40837323098216</v>
      </c>
      <c r="BK291" s="7">
        <f t="shared" si="288"/>
        <v>1.2837086618060489E-3</v>
      </c>
      <c r="BL291" s="7"/>
      <c r="BM291" s="7"/>
      <c r="BN291" s="8">
        <f>MAX(BN$3*climate!$I401+BN$4*climate!$I401^2+BN$5*climate!$I401^6,-99)</f>
        <v>-57.752766039909318</v>
      </c>
      <c r="BO291" s="8">
        <f>MAX(BO$3*climate!$I401+BO$4*climate!$I401^2+BO$5*climate!$I401^6,-99)</f>
        <v>-47.603874785669596</v>
      </c>
      <c r="BP291" s="8">
        <f>MAX(BP$3*climate!$I401+BP$4*climate!$I401^2+BP$5*climate!$I401^6,-99)</f>
        <v>-39.616814963826968</v>
      </c>
      <c r="BQ291" s="8"/>
      <c r="BR291" s="8"/>
      <c r="BS291" s="8"/>
      <c r="BT291" s="8"/>
      <c r="BU291" s="8"/>
      <c r="BV291" s="8"/>
      <c r="BW291" s="8">
        <f>MAX(BW$3*climate!$I401+BW$4*climate!$I401^2+BW$5*climate!$I401^6,-99)</f>
        <v>-99</v>
      </c>
      <c r="BX291" s="8">
        <f>MAX(BX$3*climate!$I401+BX$4*climate!$I401^2+BX$5*climate!$I401^6,-99)</f>
        <v>-99</v>
      </c>
      <c r="BY291" s="8">
        <f>MAX(BY$3*climate!$I401+BY$4*climate!$I401^2+BY$5*climate!$I401^6,-99)</f>
        <v>-99</v>
      </c>
    </row>
    <row r="292" spans="1:77">
      <c r="A292">
        <f t="shared" si="248"/>
        <v>2246</v>
      </c>
      <c r="B292" s="4">
        <f t="shared" si="266"/>
        <v>1286.5336755857825</v>
      </c>
      <c r="C292" s="4">
        <f t="shared" si="267"/>
        <v>3572.6030705696057</v>
      </c>
      <c r="D292" s="4">
        <f t="shared" si="268"/>
        <v>6809.6091234564028</v>
      </c>
      <c r="E292" s="11">
        <f t="shared" si="249"/>
        <v>5.3944176371462606E-8</v>
      </c>
      <c r="F292" s="11">
        <f t="shared" si="250"/>
        <v>1.0814618133583086E-7</v>
      </c>
      <c r="G292" s="11">
        <f t="shared" si="251"/>
        <v>2.3876830430934755E-7</v>
      </c>
      <c r="H292" s="4">
        <f t="shared" si="269"/>
        <v>105979.87274284915</v>
      </c>
      <c r="I292" s="4">
        <f t="shared" si="270"/>
        <v>146375.97975328186</v>
      </c>
      <c r="J292" s="4">
        <f t="shared" si="271"/>
        <v>30759.834124081863</v>
      </c>
      <c r="K292" s="4">
        <f t="shared" si="239"/>
        <v>82376.291234346863</v>
      </c>
      <c r="L292" s="4">
        <f t="shared" si="240"/>
        <v>40971.800354508479</v>
      </c>
      <c r="M292" s="4">
        <f t="shared" si="241"/>
        <v>4517.1218445015338</v>
      </c>
      <c r="N292" s="11">
        <f t="shared" si="252"/>
        <v>1.348753082521803E-4</v>
      </c>
      <c r="O292" s="11">
        <f t="shared" si="253"/>
        <v>2.0915757006811919E-3</v>
      </c>
      <c r="P292" s="11">
        <f t="shared" si="254"/>
        <v>1.5760552042560771E-3</v>
      </c>
      <c r="Q292" s="4">
        <f t="shared" si="255"/>
        <v>765.70533482913368</v>
      </c>
      <c r="R292" s="4">
        <f t="shared" si="256"/>
        <v>3632.8074655678333</v>
      </c>
      <c r="S292" s="4">
        <f t="shared" si="257"/>
        <v>1011.6671861513415</v>
      </c>
      <c r="T292" s="4">
        <f t="shared" si="272"/>
        <v>7.2250071170310841</v>
      </c>
      <c r="U292" s="4">
        <f t="shared" si="273"/>
        <v>24.818330655692044</v>
      </c>
      <c r="V292" s="4">
        <f t="shared" si="274"/>
        <v>32.889227622957421</v>
      </c>
      <c r="W292" s="11">
        <f t="shared" si="258"/>
        <v>-1.219247815263802E-2</v>
      </c>
      <c r="X292" s="11">
        <f t="shared" si="259"/>
        <v>-1.3228699347321071E-2</v>
      </c>
      <c r="Y292" s="11">
        <f t="shared" si="260"/>
        <v>-1.2203590333800474E-2</v>
      </c>
      <c r="Z292" s="4">
        <f t="shared" si="284"/>
        <v>908.8416781733099</v>
      </c>
      <c r="AA292" s="4">
        <f t="shared" si="275"/>
        <v>17454.521406298252</v>
      </c>
      <c r="AB292" s="4">
        <f t="shared" si="276"/>
        <v>1956.7462053544477</v>
      </c>
      <c r="AC292" s="12">
        <f t="shared" si="277"/>
        <v>1.234337378686521</v>
      </c>
      <c r="AD292" s="12">
        <f t="shared" si="278"/>
        <v>5.0011044675906486</v>
      </c>
      <c r="AE292" s="12">
        <f t="shared" si="279"/>
        <v>2.0143025918653481</v>
      </c>
      <c r="AF292" s="11">
        <f t="shared" si="261"/>
        <v>-2.9039671966837322E-3</v>
      </c>
      <c r="AG292" s="11">
        <f t="shared" si="262"/>
        <v>2.0567434751257441E-3</v>
      </c>
      <c r="AH292" s="11">
        <f t="shared" si="263"/>
        <v>8.257041531207765E-4</v>
      </c>
      <c r="AI292" s="1">
        <f t="shared" si="242"/>
        <v>212477.73331517578</v>
      </c>
      <c r="AJ292" s="1">
        <f t="shared" si="243"/>
        <v>286894.82566831494</v>
      </c>
      <c r="AK292" s="1">
        <f t="shared" si="244"/>
        <v>60579.285037997768</v>
      </c>
      <c r="AL292" s="16">
        <f t="shared" si="293"/>
        <v>70.255863181302672</v>
      </c>
      <c r="AM292" s="16">
        <f t="shared" si="293"/>
        <v>32.54209834160946</v>
      </c>
      <c r="AN292" s="16">
        <f t="shared" si="293"/>
        <v>4.8337617559063348</v>
      </c>
      <c r="AO292" s="7">
        <f t="shared" si="292"/>
        <v>1.7052964397218677E-3</v>
      </c>
      <c r="AP292" s="7">
        <f t="shared" si="292"/>
        <v>2.6260283700646177E-3</v>
      </c>
      <c r="AQ292" s="7">
        <f t="shared" si="292"/>
        <v>1.9008246058628549E-3</v>
      </c>
      <c r="AR292" s="1">
        <f t="shared" si="281"/>
        <v>105979.87274284915</v>
      </c>
      <c r="AS292" s="1">
        <f t="shared" si="282"/>
        <v>146375.97975328186</v>
      </c>
      <c r="AT292" s="1">
        <f t="shared" si="283"/>
        <v>30759.834124081863</v>
      </c>
      <c r="AU292" s="1">
        <f t="shared" si="245"/>
        <v>21195.974548569833</v>
      </c>
      <c r="AV292" s="1">
        <f t="shared" si="246"/>
        <v>29275.195950656373</v>
      </c>
      <c r="AW292" s="1">
        <f t="shared" si="247"/>
        <v>6151.9668248163725</v>
      </c>
      <c r="AX292">
        <v>0.05</v>
      </c>
      <c r="AY292">
        <v>0.05</v>
      </c>
      <c r="AZ292">
        <v>0.05</v>
      </c>
      <c r="BA292">
        <f t="shared" si="285"/>
        <v>0.05</v>
      </c>
      <c r="BB292">
        <f t="shared" si="286"/>
        <v>2.5000000000000006E-4</v>
      </c>
      <c r="BC292">
        <f t="shared" si="286"/>
        <v>2.5000000000000006E-4</v>
      </c>
      <c r="BD292">
        <f t="shared" si="286"/>
        <v>2.5000000000000006E-4</v>
      </c>
      <c r="BE292">
        <f t="shared" si="287"/>
        <v>26.494968185712295</v>
      </c>
      <c r="BF292">
        <f t="shared" si="287"/>
        <v>36.593994938320478</v>
      </c>
      <c r="BG292">
        <f t="shared" si="287"/>
        <v>7.6899585310204674</v>
      </c>
      <c r="BH292">
        <f t="shared" si="265"/>
        <v>0</v>
      </c>
      <c r="BI292">
        <f t="shared" si="290"/>
        <v>83.861353941485845</v>
      </c>
      <c r="BJ292">
        <f t="shared" si="290"/>
        <v>157.19889498142652</v>
      </c>
      <c r="BK292" s="7">
        <f t="shared" si="288"/>
        <v>1.3023683614346027E-3</v>
      </c>
      <c r="BL292" s="7"/>
      <c r="BM292" s="7"/>
      <c r="BN292" s="8">
        <f>MAX(BN$3*climate!$I402+BN$4*climate!$I402^2+BN$5*climate!$I402^6,-99)</f>
        <v>-57.814535520278049</v>
      </c>
      <c r="BO292" s="8">
        <f>MAX(BO$3*climate!$I402+BO$4*climate!$I402^2+BO$5*climate!$I402^6,-99)</f>
        <v>-47.651495050605142</v>
      </c>
      <c r="BP292" s="8">
        <f>MAX(BP$3*climate!$I402+BP$4*climate!$I402^2+BP$5*climate!$I402^6,-99)</f>
        <v>-39.653818365653251</v>
      </c>
      <c r="BQ292" s="8"/>
      <c r="BR292" s="8"/>
      <c r="BS292" s="8"/>
      <c r="BT292" s="8"/>
      <c r="BU292" s="8"/>
      <c r="BV292" s="8"/>
      <c r="BW292" s="8">
        <f>MAX(BW$3*climate!$I402+BW$4*climate!$I402^2+BW$5*climate!$I402^6,-99)</f>
        <v>-99</v>
      </c>
      <c r="BX292" s="8">
        <f>MAX(BX$3*climate!$I402+BX$4*climate!$I402^2+BX$5*climate!$I402^6,-99)</f>
        <v>-99</v>
      </c>
      <c r="BY292" s="8">
        <f>MAX(BY$3*climate!$I402+BY$4*climate!$I402^2+BY$5*climate!$I402^6,-99)</f>
        <v>-99</v>
      </c>
    </row>
    <row r="293" spans="1:77">
      <c r="A293">
        <f t="shared" si="248"/>
        <v>2247</v>
      </c>
      <c r="B293" s="4">
        <f t="shared" si="266"/>
        <v>1286.5337415167321</v>
      </c>
      <c r="C293" s="4">
        <f t="shared" si="267"/>
        <v>3572.6034376148164</v>
      </c>
      <c r="D293" s="4">
        <f t="shared" si="268"/>
        <v>6809.6106680792855</v>
      </c>
      <c r="E293" s="11">
        <f t="shared" si="249"/>
        <v>5.1246967552889475E-8</v>
      </c>
      <c r="F293" s="11">
        <f t="shared" si="250"/>
        <v>1.0273887226903931E-7</v>
      </c>
      <c r="G293" s="11">
        <f t="shared" si="251"/>
        <v>2.2682988909388015E-7</v>
      </c>
      <c r="H293" s="4">
        <f t="shared" si="269"/>
        <v>105998.32184104854</v>
      </c>
      <c r="I293" s="4">
        <f t="shared" si="270"/>
        <v>146682.91111532861</v>
      </c>
      <c r="J293" s="4">
        <f t="shared" si="271"/>
        <v>30808.386837661714</v>
      </c>
      <c r="K293" s="4">
        <f t="shared" si="239"/>
        <v>82390.627171646527</v>
      </c>
      <c r="L293" s="4">
        <f t="shared" si="240"/>
        <v>41057.708664485523</v>
      </c>
      <c r="M293" s="4">
        <f t="shared" si="241"/>
        <v>4524.250847714251</v>
      </c>
      <c r="N293" s="11">
        <f t="shared" si="252"/>
        <v>1.7402989482584452E-4</v>
      </c>
      <c r="O293" s="11">
        <f t="shared" si="253"/>
        <v>2.0967667818774238E-3</v>
      </c>
      <c r="P293" s="11">
        <f t="shared" si="254"/>
        <v>1.5782180463861373E-3</v>
      </c>
      <c r="Q293" s="4">
        <f t="shared" si="255"/>
        <v>756.50115893392547</v>
      </c>
      <c r="R293" s="4">
        <f t="shared" si="256"/>
        <v>3592.266901915822</v>
      </c>
      <c r="S293" s="4">
        <f t="shared" si="257"/>
        <v>1000.8985880655435</v>
      </c>
      <c r="T293" s="4">
        <f t="shared" si="272"/>
        <v>7.1369163756040281</v>
      </c>
      <c r="U293" s="4">
        <f t="shared" si="273"/>
        <v>24.490016421145491</v>
      </c>
      <c r="V293" s="4">
        <f t="shared" si="274"/>
        <v>32.487860962651737</v>
      </c>
      <c r="W293" s="11">
        <f t="shared" si="258"/>
        <v>-1.219247815263802E-2</v>
      </c>
      <c r="X293" s="11">
        <f t="shared" si="259"/>
        <v>-1.3228699347321071E-2</v>
      </c>
      <c r="Y293" s="11">
        <f t="shared" si="260"/>
        <v>-1.2203590333800474E-2</v>
      </c>
      <c r="Z293" s="4">
        <f t="shared" si="284"/>
        <v>895.27436081155656</v>
      </c>
      <c r="AA293" s="4">
        <f t="shared" si="275"/>
        <v>17295.145830337366</v>
      </c>
      <c r="AB293" s="4">
        <f t="shared" si="276"/>
        <v>1937.5121353467302</v>
      </c>
      <c r="AC293" s="12">
        <f t="shared" si="277"/>
        <v>1.2307529034291749</v>
      </c>
      <c r="AD293" s="12">
        <f t="shared" si="278"/>
        <v>5.011390456572788</v>
      </c>
      <c r="AE293" s="12">
        <f t="shared" si="279"/>
        <v>2.0159658098810933</v>
      </c>
      <c r="AF293" s="11">
        <f t="shared" si="261"/>
        <v>-2.9039671966837322E-3</v>
      </c>
      <c r="AG293" s="11">
        <f t="shared" si="262"/>
        <v>2.0567434751257441E-3</v>
      </c>
      <c r="AH293" s="11">
        <f t="shared" si="263"/>
        <v>8.257041531207765E-4</v>
      </c>
      <c r="AI293" s="1">
        <f t="shared" si="242"/>
        <v>212425.93453222801</v>
      </c>
      <c r="AJ293" s="1">
        <f t="shared" si="243"/>
        <v>287480.53905213985</v>
      </c>
      <c r="AK293" s="1">
        <f t="shared" si="244"/>
        <v>60673.323359014365</v>
      </c>
      <c r="AL293" s="16">
        <f t="shared" si="293"/>
        <v>70.37447218392181</v>
      </c>
      <c r="AM293" s="16">
        <f t="shared" si="293"/>
        <v>32.626700250341294</v>
      </c>
      <c r="AN293" s="16">
        <f t="shared" si="293"/>
        <v>4.8428580078579957</v>
      </c>
      <c r="AO293" s="7">
        <f t="shared" si="292"/>
        <v>1.6882434753246491E-3</v>
      </c>
      <c r="AP293" s="7">
        <f t="shared" si="292"/>
        <v>2.5997680863639717E-3</v>
      </c>
      <c r="AQ293" s="7">
        <f t="shared" si="292"/>
        <v>1.8818163598042263E-3</v>
      </c>
      <c r="AR293" s="1">
        <f t="shared" si="281"/>
        <v>105998.32184104854</v>
      </c>
      <c r="AS293" s="1">
        <f t="shared" si="282"/>
        <v>146682.91111532861</v>
      </c>
      <c r="AT293" s="1">
        <f t="shared" si="283"/>
        <v>30808.386837661714</v>
      </c>
      <c r="AU293" s="1">
        <f t="shared" si="245"/>
        <v>21199.664368209709</v>
      </c>
      <c r="AV293" s="1">
        <f t="shared" si="246"/>
        <v>29336.582223065721</v>
      </c>
      <c r="AW293" s="1">
        <f t="shared" si="247"/>
        <v>6161.6773675323429</v>
      </c>
      <c r="AX293">
        <v>0.05</v>
      </c>
      <c r="AY293">
        <v>0.05</v>
      </c>
      <c r="AZ293">
        <v>0.05</v>
      </c>
      <c r="BA293">
        <f t="shared" si="285"/>
        <v>5.000000000000001E-2</v>
      </c>
      <c r="BB293">
        <f t="shared" si="286"/>
        <v>2.5000000000000006E-4</v>
      </c>
      <c r="BC293">
        <f t="shared" si="286"/>
        <v>2.5000000000000006E-4</v>
      </c>
      <c r="BD293">
        <f t="shared" si="286"/>
        <v>2.5000000000000006E-4</v>
      </c>
      <c r="BE293">
        <f t="shared" si="287"/>
        <v>26.499580460262141</v>
      </c>
      <c r="BF293">
        <f t="shared" si="287"/>
        <v>36.670727778832159</v>
      </c>
      <c r="BG293">
        <f t="shared" si="287"/>
        <v>7.7020967094154305</v>
      </c>
      <c r="BH293">
        <f t="shared" si="265"/>
        <v>0</v>
      </c>
      <c r="BI293">
        <f t="shared" si="290"/>
        <v>84.811606999018508</v>
      </c>
      <c r="BJ293">
        <f t="shared" si="290"/>
        <v>159.0100328953468</v>
      </c>
      <c r="BK293" s="7">
        <f t="shared" si="288"/>
        <v>1.3207787187277109E-3</v>
      </c>
      <c r="BL293" s="7"/>
      <c r="BM293" s="7"/>
      <c r="BN293" s="8">
        <f>MAX(BN$3*climate!$I403+BN$4*climate!$I403^2+BN$5*climate!$I403^6,-99)</f>
        <v>-57.87422416590735</v>
      </c>
      <c r="BO293" s="8">
        <f>MAX(BO$3*climate!$I403+BO$4*climate!$I403^2+BO$5*climate!$I403^6,-99)</f>
        <v>-47.69751017867469</v>
      </c>
      <c r="BP293" s="8">
        <f>MAX(BP$3*climate!$I403+BP$4*climate!$I403^2+BP$5*climate!$I403^6,-99)</f>
        <v>-39.689573684951903</v>
      </c>
      <c r="BQ293" s="8"/>
      <c r="BR293" s="8"/>
      <c r="BS293" s="8"/>
      <c r="BT293" s="8"/>
      <c r="BU293" s="8"/>
      <c r="BV293" s="8"/>
      <c r="BW293" s="8">
        <f>MAX(BW$3*climate!$I403+BW$4*climate!$I403^2+BW$5*climate!$I403^6,-99)</f>
        <v>-99</v>
      </c>
      <c r="BX293" s="8">
        <f>MAX(BX$3*climate!$I403+BX$4*climate!$I403^2+BX$5*climate!$I403^6,-99)</f>
        <v>-99</v>
      </c>
      <c r="BY293" s="8">
        <f>MAX(BY$3*climate!$I403+BY$4*climate!$I403^2+BY$5*climate!$I403^6,-99)</f>
        <v>-99</v>
      </c>
    </row>
    <row r="294" spans="1:77">
      <c r="A294">
        <f t="shared" si="248"/>
        <v>2248</v>
      </c>
      <c r="B294" s="4">
        <f t="shared" si="266"/>
        <v>1286.5338041511375</v>
      </c>
      <c r="C294" s="4">
        <f t="shared" si="267"/>
        <v>3572.6037863078027</v>
      </c>
      <c r="D294" s="4">
        <f t="shared" si="268"/>
        <v>6809.6121354713569</v>
      </c>
      <c r="E294" s="11">
        <f t="shared" si="249"/>
        <v>4.8684619175244999E-8</v>
      </c>
      <c r="F294" s="11">
        <f t="shared" si="250"/>
        <v>9.7601928655587334E-8</v>
      </c>
      <c r="G294" s="11">
        <f t="shared" si="251"/>
        <v>2.1548839463918613E-7</v>
      </c>
      <c r="H294" s="4">
        <f t="shared" si="269"/>
        <v>106020.88391140934</v>
      </c>
      <c r="I294" s="4">
        <f t="shared" si="270"/>
        <v>146991.23069501473</v>
      </c>
      <c r="J294" s="4">
        <f t="shared" si="271"/>
        <v>30857.07986990576</v>
      </c>
      <c r="K294" s="4">
        <f t="shared" si="239"/>
        <v>82408.160259234341</v>
      </c>
      <c r="L294" s="4">
        <f t="shared" si="240"/>
        <v>41144.005741237408</v>
      </c>
      <c r="M294" s="4">
        <f t="shared" si="241"/>
        <v>4531.4005050553224</v>
      </c>
      <c r="N294" s="11">
        <f t="shared" si="252"/>
        <v>2.1280439522919359E-4</v>
      </c>
      <c r="O294" s="11">
        <f t="shared" si="253"/>
        <v>2.1018483388122178E-3</v>
      </c>
      <c r="P294" s="11">
        <f t="shared" si="254"/>
        <v>1.5802964030351419E-3</v>
      </c>
      <c r="Q294" s="4">
        <f t="shared" si="255"/>
        <v>747.43659541376383</v>
      </c>
      <c r="R294" s="4">
        <f t="shared" si="256"/>
        <v>3552.1967480421604</v>
      </c>
      <c r="S294" s="4">
        <f t="shared" si="257"/>
        <v>990.2466589368122</v>
      </c>
      <c r="T294" s="4">
        <f t="shared" si="272"/>
        <v>7.0498996786172716</v>
      </c>
      <c r="U294" s="4">
        <f t="shared" si="273"/>
        <v>24.1660453568992</v>
      </c>
      <c r="V294" s="4">
        <f t="shared" si="274"/>
        <v>32.091392416642066</v>
      </c>
      <c r="W294" s="11">
        <f t="shared" si="258"/>
        <v>-1.219247815263802E-2</v>
      </c>
      <c r="X294" s="11">
        <f t="shared" si="259"/>
        <v>-1.3228699347321071E-2</v>
      </c>
      <c r="Y294" s="11">
        <f t="shared" si="260"/>
        <v>-1.2203590333800474E-2</v>
      </c>
      <c r="Z294" s="4">
        <f t="shared" si="284"/>
        <v>881.94410205539532</v>
      </c>
      <c r="AA294" s="4">
        <f t="shared" si="275"/>
        <v>17137.314179994955</v>
      </c>
      <c r="AB294" s="4">
        <f t="shared" si="276"/>
        <v>1918.4712488309744</v>
      </c>
      <c r="AC294" s="12">
        <f t="shared" si="277"/>
        <v>1.2271788373703933</v>
      </c>
      <c r="AD294" s="12">
        <f t="shared" si="278"/>
        <v>5.0216976011956511</v>
      </c>
      <c r="AE294" s="12">
        <f t="shared" si="279"/>
        <v>2.0176304012228616</v>
      </c>
      <c r="AF294" s="11">
        <f t="shared" si="261"/>
        <v>-2.9039671966837322E-3</v>
      </c>
      <c r="AG294" s="11">
        <f t="shared" si="262"/>
        <v>2.0567434751257441E-3</v>
      </c>
      <c r="AH294" s="11">
        <f t="shared" si="263"/>
        <v>8.257041531207765E-4</v>
      </c>
      <c r="AI294" s="1">
        <f t="shared" si="242"/>
        <v>212383.00544721493</v>
      </c>
      <c r="AJ294" s="1">
        <f t="shared" si="243"/>
        <v>288069.06736999156</v>
      </c>
      <c r="AK294" s="1">
        <f t="shared" si="244"/>
        <v>60767.668390645274</v>
      </c>
      <c r="AL294" s="16">
        <f t="shared" si="293"/>
        <v>70.492093334980794</v>
      </c>
      <c r="AM294" s="16">
        <f t="shared" si="293"/>
        <v>32.710673885874755</v>
      </c>
      <c r="AN294" s="16">
        <f t="shared" si="293"/>
        <v>4.8518802435911175</v>
      </c>
      <c r="AO294" s="7">
        <f t="shared" si="292"/>
        <v>1.6713610405714025E-3</v>
      </c>
      <c r="AP294" s="7">
        <f t="shared" si="292"/>
        <v>2.5737704055003321E-3</v>
      </c>
      <c r="AQ294" s="7">
        <f t="shared" si="292"/>
        <v>1.8629981962061839E-3</v>
      </c>
      <c r="AR294" s="1">
        <f t="shared" si="281"/>
        <v>106020.88391140934</v>
      </c>
      <c r="AS294" s="1">
        <f t="shared" si="282"/>
        <v>146991.23069501473</v>
      </c>
      <c r="AT294" s="1">
        <f t="shared" si="283"/>
        <v>30857.07986990576</v>
      </c>
      <c r="AU294" s="1">
        <f t="shared" si="245"/>
        <v>21204.176782281869</v>
      </c>
      <c r="AV294" s="1">
        <f t="shared" si="246"/>
        <v>29398.246139002949</v>
      </c>
      <c r="AW294" s="1">
        <f t="shared" si="247"/>
        <v>6171.4159739811521</v>
      </c>
      <c r="AX294">
        <v>0.05</v>
      </c>
      <c r="AY294">
        <v>0.05</v>
      </c>
      <c r="AZ294">
        <v>0.05</v>
      </c>
      <c r="BA294">
        <f t="shared" si="285"/>
        <v>4.9999999999999996E-2</v>
      </c>
      <c r="BB294">
        <f t="shared" si="286"/>
        <v>2.5000000000000006E-4</v>
      </c>
      <c r="BC294">
        <f t="shared" si="286"/>
        <v>2.5000000000000006E-4</v>
      </c>
      <c r="BD294">
        <f t="shared" si="286"/>
        <v>2.5000000000000006E-4</v>
      </c>
      <c r="BE294">
        <f t="shared" si="287"/>
        <v>26.505220977852343</v>
      </c>
      <c r="BF294">
        <f t="shared" si="287"/>
        <v>36.747807673753691</v>
      </c>
      <c r="BG294">
        <f t="shared" si="287"/>
        <v>7.7142699674764419</v>
      </c>
      <c r="BH294">
        <f t="shared" si="265"/>
        <v>0</v>
      </c>
      <c r="BI294">
        <f t="shared" si="290"/>
        <v>85.772618247615057</v>
      </c>
      <c r="BJ294">
        <f t="shared" si="290"/>
        <v>160.84202402672759</v>
      </c>
      <c r="BK294" s="7">
        <f t="shared" si="288"/>
        <v>1.3389367927005846E-3</v>
      </c>
      <c r="BL294" s="7"/>
      <c r="BM294" s="7"/>
      <c r="BN294" s="8">
        <f>MAX(BN$3*climate!$I404+BN$4*climate!$I404^2+BN$5*climate!$I404^6,-99)</f>
        <v>-57.931861606886407</v>
      </c>
      <c r="BO294" s="8">
        <f>MAX(BO$3*climate!$I404+BO$4*climate!$I404^2+BO$5*climate!$I404^6,-99)</f>
        <v>-47.74194311035852</v>
      </c>
      <c r="BP294" s="8">
        <f>MAX(BP$3*climate!$I404+BP$4*climate!$I404^2+BP$5*climate!$I404^6,-99)</f>
        <v>-39.724098830873132</v>
      </c>
      <c r="BQ294" s="8"/>
      <c r="BR294" s="8"/>
      <c r="BS294" s="8"/>
      <c r="BT294" s="8"/>
      <c r="BU294" s="8"/>
      <c r="BV294" s="8"/>
      <c r="BW294" s="8">
        <f>MAX(BW$3*climate!$I404+BW$4*climate!$I404^2+BW$5*climate!$I404^6,-99)</f>
        <v>-99</v>
      </c>
      <c r="BX294" s="8">
        <f>MAX(BX$3*climate!$I404+BX$4*climate!$I404^2+BX$5*climate!$I404^6,-99)</f>
        <v>-99</v>
      </c>
      <c r="BY294" s="8">
        <f>MAX(BY$3*climate!$I404+BY$4*climate!$I404^2+BY$5*climate!$I404^6,-99)</f>
        <v>-99</v>
      </c>
    </row>
    <row r="295" spans="1:77">
      <c r="A295">
        <f t="shared" si="248"/>
        <v>2249</v>
      </c>
      <c r="B295" s="4">
        <f t="shared" si="266"/>
        <v>1286.5338636538254</v>
      </c>
      <c r="C295" s="4">
        <f t="shared" si="267"/>
        <v>3572.6041175661717</v>
      </c>
      <c r="D295" s="4">
        <f t="shared" si="268"/>
        <v>6809.6135294941241</v>
      </c>
      <c r="E295" s="11">
        <f t="shared" si="249"/>
        <v>4.6250388216482747E-8</v>
      </c>
      <c r="F295" s="11">
        <f t="shared" si="250"/>
        <v>9.2721832222807968E-8</v>
      </c>
      <c r="G295" s="11">
        <f t="shared" si="251"/>
        <v>2.0471397490722682E-7</v>
      </c>
      <c r="H295" s="4">
        <f t="shared" si="269"/>
        <v>106047.52046017074</v>
      </c>
      <c r="I295" s="4">
        <f t="shared" si="270"/>
        <v>147300.92804675858</v>
      </c>
      <c r="J295" s="4">
        <f t="shared" si="271"/>
        <v>30905.91102642765</v>
      </c>
      <c r="K295" s="4">
        <f t="shared" si="239"/>
        <v>82428.860565698662</v>
      </c>
      <c r="L295" s="4">
        <f t="shared" si="240"/>
        <v>41230.688651589808</v>
      </c>
      <c r="M295" s="4">
        <f t="shared" si="241"/>
        <v>4538.5704919326899</v>
      </c>
      <c r="N295" s="11">
        <f t="shared" si="252"/>
        <v>2.5119243530258295E-4</v>
      </c>
      <c r="O295" s="11">
        <f t="shared" si="253"/>
        <v>2.1068174765861425E-3</v>
      </c>
      <c r="P295" s="11">
        <f t="shared" si="254"/>
        <v>1.5822893759598333E-3</v>
      </c>
      <c r="Q295" s="4">
        <f t="shared" si="255"/>
        <v>738.50898648578379</v>
      </c>
      <c r="R295" s="4">
        <f t="shared" si="256"/>
        <v>3512.5909597831287</v>
      </c>
      <c r="S295" s="4">
        <f t="shared" si="257"/>
        <v>979.71003043193286</v>
      </c>
      <c r="T295" s="4">
        <f t="shared" si="272"/>
        <v>6.9639439308074405</v>
      </c>
      <c r="U295" s="4">
        <f t="shared" si="273"/>
        <v>23.846360008459058</v>
      </c>
      <c r="V295" s="4">
        <f t="shared" si="274"/>
        <v>31.699762210348133</v>
      </c>
      <c r="W295" s="11">
        <f t="shared" si="258"/>
        <v>-1.219247815263802E-2</v>
      </c>
      <c r="X295" s="11">
        <f t="shared" si="259"/>
        <v>-1.3228699347321071E-2</v>
      </c>
      <c r="Y295" s="11">
        <f t="shared" si="260"/>
        <v>-1.2203590333800474E-2</v>
      </c>
      <c r="Z295" s="4">
        <f t="shared" si="284"/>
        <v>868.84600492245079</v>
      </c>
      <c r="AA295" s="4">
        <f t="shared" si="275"/>
        <v>16981.008887900156</v>
      </c>
      <c r="AB295" s="4">
        <f t="shared" si="276"/>
        <v>1899.6214068068984</v>
      </c>
      <c r="AC295" s="12">
        <f t="shared" si="277"/>
        <v>1.2236151502822052</v>
      </c>
      <c r="AD295" s="12">
        <f t="shared" si="278"/>
        <v>5.0320259449709646</v>
      </c>
      <c r="AE295" s="12">
        <f t="shared" si="279"/>
        <v>2.019296367024614</v>
      </c>
      <c r="AF295" s="11">
        <f t="shared" si="261"/>
        <v>-2.9039671966837322E-3</v>
      </c>
      <c r="AG295" s="11">
        <f t="shared" si="262"/>
        <v>2.0567434751257441E-3</v>
      </c>
      <c r="AH295" s="11">
        <f t="shared" si="263"/>
        <v>8.257041531207765E-4</v>
      </c>
      <c r="AI295" s="1">
        <f t="shared" si="242"/>
        <v>212348.88168477532</v>
      </c>
      <c r="AJ295" s="1">
        <f t="shared" si="243"/>
        <v>288660.40677199536</v>
      </c>
      <c r="AK295" s="1">
        <f t="shared" si="244"/>
        <v>60862.317525561899</v>
      </c>
      <c r="AL295" s="16">
        <f t="shared" si="293"/>
        <v>70.608732896064524</v>
      </c>
      <c r="AM295" s="16">
        <f t="shared" si="293"/>
        <v>32.794021752622278</v>
      </c>
      <c r="AN295" s="16">
        <f t="shared" si="293"/>
        <v>4.8608288972917162</v>
      </c>
      <c r="AO295" s="7">
        <f t="shared" si="292"/>
        <v>1.6546474301656884E-3</v>
      </c>
      <c r="AP295" s="7">
        <f t="shared" si="292"/>
        <v>2.5480327014453289E-3</v>
      </c>
      <c r="AQ295" s="7">
        <f t="shared" si="292"/>
        <v>1.8443682142441221E-3</v>
      </c>
      <c r="AR295" s="1">
        <f t="shared" si="281"/>
        <v>106047.52046017074</v>
      </c>
      <c r="AS295" s="1">
        <f t="shared" si="282"/>
        <v>147300.92804675858</v>
      </c>
      <c r="AT295" s="1">
        <f t="shared" si="283"/>
        <v>30905.91102642765</v>
      </c>
      <c r="AU295" s="1">
        <f t="shared" si="245"/>
        <v>21209.504092034149</v>
      </c>
      <c r="AV295" s="1">
        <f t="shared" si="246"/>
        <v>29460.185609351716</v>
      </c>
      <c r="AW295" s="1">
        <f t="shared" si="247"/>
        <v>6181.1822052855305</v>
      </c>
      <c r="AX295">
        <v>0.05</v>
      </c>
      <c r="AY295">
        <v>0.05</v>
      </c>
      <c r="AZ295">
        <v>0.05</v>
      </c>
      <c r="BA295">
        <f t="shared" si="285"/>
        <v>4.9999999999999996E-2</v>
      </c>
      <c r="BB295">
        <f t="shared" si="286"/>
        <v>2.5000000000000006E-4</v>
      </c>
      <c r="BC295">
        <f t="shared" si="286"/>
        <v>2.5000000000000006E-4</v>
      </c>
      <c r="BD295">
        <f t="shared" si="286"/>
        <v>2.5000000000000006E-4</v>
      </c>
      <c r="BE295">
        <f t="shared" si="287"/>
        <v>26.51188011504269</v>
      </c>
      <c r="BF295">
        <f t="shared" si="287"/>
        <v>36.82523201168965</v>
      </c>
      <c r="BG295">
        <f t="shared" si="287"/>
        <v>7.726477756606914</v>
      </c>
      <c r="BH295">
        <f t="shared" si="265"/>
        <v>0</v>
      </c>
      <c r="BI295">
        <f t="shared" si="290"/>
        <v>86.744509127321706</v>
      </c>
      <c r="BJ295">
        <f t="shared" si="290"/>
        <v>162.69510817093737</v>
      </c>
      <c r="BK295" s="7">
        <f t="shared" si="288"/>
        <v>1.3568399267052111E-3</v>
      </c>
      <c r="BL295" s="7"/>
      <c r="BM295" s="7"/>
      <c r="BN295" s="8">
        <f>MAX(BN$3*climate!$I405+BN$4*climate!$I405^2+BN$5*climate!$I405^6,-99)</f>
        <v>-57.987477138782474</v>
      </c>
      <c r="BO295" s="8">
        <f>MAX(BO$3*climate!$I405+BO$4*climate!$I405^2+BO$5*climate!$I405^6,-99)</f>
        <v>-47.784816522874138</v>
      </c>
      <c r="BP295" s="8">
        <f>MAX(BP$3*climate!$I405+BP$4*climate!$I405^2+BP$5*climate!$I405^6,-99)</f>
        <v>-39.757411503421707</v>
      </c>
      <c r="BQ295" s="8"/>
      <c r="BR295" s="8"/>
      <c r="BS295" s="8"/>
      <c r="BT295" s="8"/>
      <c r="BU295" s="8"/>
      <c r="BV295" s="8"/>
      <c r="BW295" s="8">
        <f>MAX(BW$3*climate!$I405+BW$4*climate!$I405^2+BW$5*climate!$I405^6,-99)</f>
        <v>-99</v>
      </c>
      <c r="BX295" s="8">
        <f>MAX(BX$3*climate!$I405+BX$4*climate!$I405^2+BX$5*climate!$I405^6,-99)</f>
        <v>-99</v>
      </c>
      <c r="BY295" s="8">
        <f>MAX(BY$3*climate!$I405+BY$4*climate!$I405^2+BY$5*climate!$I405^6,-99)</f>
        <v>-99</v>
      </c>
    </row>
    <row r="296" spans="1:77">
      <c r="A296">
        <f t="shared" si="248"/>
        <v>2250</v>
      </c>
      <c r="B296" s="4">
        <f t="shared" si="266"/>
        <v>1286.5339201813815</v>
      </c>
      <c r="C296" s="4">
        <f t="shared" si="267"/>
        <v>3572.6044322616517</v>
      </c>
      <c r="D296" s="4">
        <f t="shared" si="268"/>
        <v>6809.6148538160242</v>
      </c>
      <c r="E296" s="11">
        <f t="shared" si="249"/>
        <v>4.3937868805658608E-8</v>
      </c>
      <c r="F296" s="11">
        <f t="shared" si="250"/>
        <v>8.8085740611667567E-8</v>
      </c>
      <c r="G296" s="11">
        <f t="shared" si="251"/>
        <v>1.9447827616186545E-7</v>
      </c>
      <c r="H296" s="4">
        <f t="shared" si="269"/>
        <v>106078.19279871954</v>
      </c>
      <c r="I296" s="4">
        <f t="shared" si="270"/>
        <v>147611.99222495154</v>
      </c>
      <c r="J296" s="4">
        <f t="shared" si="271"/>
        <v>30954.878073001775</v>
      </c>
      <c r="K296" s="4">
        <f t="shared" si="239"/>
        <v>82452.698008742853</v>
      </c>
      <c r="L296" s="4">
        <f t="shared" si="240"/>
        <v>41317.754322861081</v>
      </c>
      <c r="M296" s="4">
        <f t="shared" si="241"/>
        <v>4545.7604780180845</v>
      </c>
      <c r="N296" s="11">
        <f t="shared" si="252"/>
        <v>2.8918806933142527E-4</v>
      </c>
      <c r="O296" s="11">
        <f t="shared" si="253"/>
        <v>2.1116715271725095E-3</v>
      </c>
      <c r="P296" s="11">
        <f t="shared" si="254"/>
        <v>1.5841961908875657E-3</v>
      </c>
      <c r="Q296" s="4">
        <f t="shared" si="255"/>
        <v>729.71572792963991</v>
      </c>
      <c r="R296" s="4">
        <f t="shared" si="256"/>
        <v>3473.443571261826</v>
      </c>
      <c r="S296" s="4">
        <f t="shared" si="257"/>
        <v>969.287351360559</v>
      </c>
      <c r="T296" s="4">
        <f t="shared" si="272"/>
        <v>6.8790361965748748</v>
      </c>
      <c r="U296" s="4">
        <f t="shared" si="273"/>
        <v>23.530903681379172</v>
      </c>
      <c r="V296" s="4">
        <f t="shared" si="274"/>
        <v>31.312911298654154</v>
      </c>
      <c r="W296" s="11">
        <f t="shared" si="258"/>
        <v>-1.219247815263802E-2</v>
      </c>
      <c r="X296" s="11">
        <f t="shared" si="259"/>
        <v>-1.3228699347321071E-2</v>
      </c>
      <c r="Y296" s="11">
        <f t="shared" si="260"/>
        <v>-1.2203590333800474E-2</v>
      </c>
      <c r="Z296" s="4">
        <f t="shared" si="284"/>
        <v>855.97528163575532</v>
      </c>
      <c r="AA296" s="4">
        <f t="shared" si="275"/>
        <v>16826.212572389442</v>
      </c>
      <c r="AB296" s="4">
        <f t="shared" si="276"/>
        <v>1880.9604954652521</v>
      </c>
      <c r="AC296" s="12">
        <f t="shared" si="277"/>
        <v>1.2200618120244204</v>
      </c>
      <c r="AD296" s="12">
        <f t="shared" si="278"/>
        <v>5.042375531499947</v>
      </c>
      <c r="AE296" s="12">
        <f t="shared" si="279"/>
        <v>2.020963708421248</v>
      </c>
      <c r="AF296" s="11">
        <f t="shared" si="261"/>
        <v>-2.9039671966837322E-3</v>
      </c>
      <c r="AG296" s="11">
        <f t="shared" si="262"/>
        <v>2.0567434751257441E-3</v>
      </c>
      <c r="AH296" s="11">
        <f t="shared" si="263"/>
        <v>8.257041531207765E-4</v>
      </c>
      <c r="AI296" s="1">
        <f t="shared" si="242"/>
        <v>212323.49760833193</v>
      </c>
      <c r="AJ296" s="1">
        <f t="shared" si="243"/>
        <v>289254.55170414754</v>
      </c>
      <c r="AK296" s="1">
        <f t="shared" si="244"/>
        <v>60957.267978291238</v>
      </c>
      <c r="AL296" s="16">
        <f t="shared" si="293"/>
        <v>70.724397128913921</v>
      </c>
      <c r="AM296" s="16">
        <f t="shared" si="293"/>
        <v>32.876746390061491</v>
      </c>
      <c r="AN296" s="16">
        <f t="shared" si="293"/>
        <v>4.86970440402163</v>
      </c>
      <c r="AO296" s="7">
        <f t="shared" si="292"/>
        <v>1.6381009558640316E-3</v>
      </c>
      <c r="AP296" s="7">
        <f t="shared" si="292"/>
        <v>2.5225523744308756E-3</v>
      </c>
      <c r="AQ296" s="7">
        <f t="shared" si="292"/>
        <v>1.8259245321016809E-3</v>
      </c>
      <c r="AR296" s="1">
        <f t="shared" si="281"/>
        <v>106078.19279871954</v>
      </c>
      <c r="AS296" s="1">
        <f t="shared" si="282"/>
        <v>147611.99222495154</v>
      </c>
      <c r="AT296" s="1">
        <f t="shared" si="283"/>
        <v>30954.878073001775</v>
      </c>
      <c r="AU296" s="1">
        <f t="shared" si="245"/>
        <v>21215.638559743908</v>
      </c>
      <c r="AV296" s="1">
        <f t="shared" si="246"/>
        <v>29522.398444990307</v>
      </c>
      <c r="AW296" s="1">
        <f t="shared" si="247"/>
        <v>6190.9756146003556</v>
      </c>
      <c r="AX296">
        <v>0.05</v>
      </c>
      <c r="AY296">
        <v>0.05</v>
      </c>
      <c r="AZ296">
        <v>0.05</v>
      </c>
      <c r="BA296">
        <f t="shared" si="285"/>
        <v>0.05</v>
      </c>
      <c r="BB296">
        <f t="shared" si="286"/>
        <v>2.5000000000000006E-4</v>
      </c>
      <c r="BC296">
        <f t="shared" si="286"/>
        <v>2.5000000000000006E-4</v>
      </c>
      <c r="BD296">
        <f t="shared" si="286"/>
        <v>2.5000000000000006E-4</v>
      </c>
      <c r="BE296">
        <f t="shared" si="287"/>
        <v>26.519548199679889</v>
      </c>
      <c r="BF296">
        <f t="shared" si="287"/>
        <v>36.902998056237891</v>
      </c>
      <c r="BG296">
        <f t="shared" si="287"/>
        <v>7.7387195182504458</v>
      </c>
      <c r="BH296">
        <f t="shared" si="265"/>
        <v>0</v>
      </c>
      <c r="BI296">
        <f t="shared" si="290"/>
        <v>87.727402462020365</v>
      </c>
      <c r="BJ296">
        <f t="shared" si="290"/>
        <v>164.56952789614624</v>
      </c>
      <c r="BK296" s="7">
        <f t="shared" si="288"/>
        <v>1.3744857386086551E-3</v>
      </c>
      <c r="BL296" s="7"/>
      <c r="BM296" s="7"/>
      <c r="BN296" s="8">
        <f>MAX(BN$3*climate!$I406+BN$4*climate!$I406^2+BN$5*climate!$I406^6,-99)</f>
        <v>-58.041099721814334</v>
      </c>
      <c r="BO296" s="8">
        <f>MAX(BO$3*climate!$I406+BO$4*climate!$I406^2+BO$5*climate!$I406^6,-99)</f>
        <v>-47.826152829750072</v>
      </c>
      <c r="BP296" s="8">
        <f>MAX(BP$3*climate!$I406+BP$4*climate!$I406^2+BP$5*climate!$I406^6,-99)</f>
        <v>-39.789529193305626</v>
      </c>
      <c r="BQ296" s="8"/>
      <c r="BR296" s="8"/>
      <c r="BS296" s="8"/>
      <c r="BT296" s="8"/>
      <c r="BU296" s="8"/>
      <c r="BV296" s="8"/>
      <c r="BW296" s="8">
        <f>MAX(BW$3*climate!$I406+BW$4*climate!$I406^2+BW$5*climate!$I406^6,-99)</f>
        <v>-99</v>
      </c>
      <c r="BX296" s="8">
        <f>MAX(BX$3*climate!$I406+BX$4*climate!$I406^2+BX$5*climate!$I406^6,-99)</f>
        <v>-99</v>
      </c>
      <c r="BY296" s="8">
        <f>MAX(BY$3*climate!$I406+BY$4*climate!$I406^2+BY$5*climate!$I406^6,-99)</f>
        <v>-99</v>
      </c>
    </row>
    <row r="297" spans="1:77">
      <c r="A297">
        <f t="shared" si="248"/>
        <v>2251</v>
      </c>
      <c r="B297" s="4">
        <f t="shared" si="266"/>
        <v>1286.5339738825621</v>
      </c>
      <c r="C297" s="4">
        <f t="shared" si="267"/>
        <v>3572.6047312223836</v>
      </c>
      <c r="D297" s="4">
        <f t="shared" si="268"/>
        <v>6809.6161119220733</v>
      </c>
      <c r="E297" s="11">
        <f t="shared" si="249"/>
        <v>4.1740975365375674E-8</v>
      </c>
      <c r="F297" s="11">
        <f t="shared" si="250"/>
        <v>8.3681453581084185E-8</v>
      </c>
      <c r="G297" s="11">
        <f t="shared" si="251"/>
        <v>1.8475436235377218E-7</v>
      </c>
      <c r="H297" s="4">
        <f t="shared" si="269"/>
        <v>106112.8620717829</v>
      </c>
      <c r="I297" s="4">
        <f t="shared" si="270"/>
        <v>147924.41181080515</v>
      </c>
      <c r="J297" s="4">
        <f t="shared" si="271"/>
        <v>31003.978738969312</v>
      </c>
      <c r="K297" s="4">
        <f t="shared" si="239"/>
        <v>82479.642377068798</v>
      </c>
      <c r="L297" s="4">
        <f t="shared" si="240"/>
        <v>41405.199550354992</v>
      </c>
      <c r="M297" s="4">
        <f t="shared" si="241"/>
        <v>4552.9701277416307</v>
      </c>
      <c r="N297" s="11">
        <f t="shared" si="252"/>
        <v>3.2678576901257195E-4</v>
      </c>
      <c r="O297" s="11">
        <f t="shared" si="253"/>
        <v>2.1164080412163777E-3</v>
      </c>
      <c r="P297" s="11">
        <f t="shared" si="254"/>
        <v>1.5860161921001925E-3</v>
      </c>
      <c r="Q297" s="4">
        <f t="shared" si="255"/>
        <v>721.05426824497897</v>
      </c>
      <c r="R297" s="4">
        <f t="shared" si="256"/>
        <v>3434.7486947565135</v>
      </c>
      <c r="S297" s="4">
        <f t="shared" si="257"/>
        <v>958.97728757234563</v>
      </c>
      <c r="T297" s="4">
        <f t="shared" si="272"/>
        <v>6.7951636980369292</v>
      </c>
      <c r="U297" s="4">
        <f t="shared" si="273"/>
        <v>23.219620431207435</v>
      </c>
      <c r="V297" s="4">
        <f t="shared" si="274"/>
        <v>30.930781357006747</v>
      </c>
      <c r="W297" s="11">
        <f t="shared" si="258"/>
        <v>-1.219247815263802E-2</v>
      </c>
      <c r="X297" s="11">
        <f t="shared" si="259"/>
        <v>-1.3228699347321071E-2</v>
      </c>
      <c r="Y297" s="11">
        <f t="shared" si="260"/>
        <v>-1.2203590333800474E-2</v>
      </c>
      <c r="Z297" s="4">
        <f t="shared" si="284"/>
        <v>843.32725142952495</v>
      </c>
      <c r="AA297" s="4">
        <f t="shared" si="275"/>
        <v>16672.908040043021</v>
      </c>
      <c r="AB297" s="4">
        <f t="shared" si="276"/>
        <v>1862.4864261300067</v>
      </c>
      <c r="AC297" s="12">
        <f t="shared" si="277"/>
        <v>1.216518792544375</v>
      </c>
      <c r="AD297" s="12">
        <f t="shared" si="278"/>
        <v>5.0527464044734929</v>
      </c>
      <c r="AE297" s="12">
        <f t="shared" si="279"/>
        <v>2.0226324265485975</v>
      </c>
      <c r="AF297" s="11">
        <f t="shared" si="261"/>
        <v>-2.9039671966837322E-3</v>
      </c>
      <c r="AG297" s="11">
        <f t="shared" si="262"/>
        <v>2.0567434751257441E-3</v>
      </c>
      <c r="AH297" s="11">
        <f t="shared" si="263"/>
        <v>8.257041531207765E-4</v>
      </c>
      <c r="AI297" s="1">
        <f t="shared" si="242"/>
        <v>212306.78640724265</v>
      </c>
      <c r="AJ297" s="1">
        <f t="shared" si="243"/>
        <v>289851.49497872312</v>
      </c>
      <c r="AK297" s="1">
        <f t="shared" si="244"/>
        <v>61052.516795062475</v>
      </c>
      <c r="AL297" s="16">
        <f t="shared" si="293"/>
        <v>70.839092294428298</v>
      </c>
      <c r="AM297" s="16">
        <f t="shared" si="293"/>
        <v>32.958850371584603</v>
      </c>
      <c r="AN297" s="16">
        <f t="shared" si="293"/>
        <v>4.8785071996296629</v>
      </c>
      <c r="AO297" s="7">
        <f t="shared" si="292"/>
        <v>1.6217199463053912E-3</v>
      </c>
      <c r="AP297" s="7">
        <f t="shared" si="292"/>
        <v>2.497326850686567E-3</v>
      </c>
      <c r="AQ297" s="7">
        <f t="shared" si="292"/>
        <v>1.8076652867806641E-3</v>
      </c>
      <c r="AR297" s="1">
        <f t="shared" si="281"/>
        <v>106112.8620717829</v>
      </c>
      <c r="AS297" s="1">
        <f t="shared" si="282"/>
        <v>147924.41181080515</v>
      </c>
      <c r="AT297" s="1">
        <f t="shared" si="283"/>
        <v>31003.978738969312</v>
      </c>
      <c r="AU297" s="1">
        <f t="shared" si="245"/>
        <v>21222.572414356582</v>
      </c>
      <c r="AV297" s="1">
        <f t="shared" si="246"/>
        <v>29584.882362161032</v>
      </c>
      <c r="AW297" s="1">
        <f t="shared" si="247"/>
        <v>6200.7957477938626</v>
      </c>
      <c r="AX297">
        <v>0.05</v>
      </c>
      <c r="AY297">
        <v>0.05</v>
      </c>
      <c r="AZ297">
        <v>0.05</v>
      </c>
      <c r="BA297">
        <f t="shared" si="285"/>
        <v>0.05</v>
      </c>
      <c r="BB297">
        <f t="shared" si="286"/>
        <v>2.5000000000000006E-4</v>
      </c>
      <c r="BC297">
        <f t="shared" si="286"/>
        <v>2.5000000000000006E-4</v>
      </c>
      <c r="BD297">
        <f t="shared" si="286"/>
        <v>2.5000000000000006E-4</v>
      </c>
      <c r="BE297">
        <f t="shared" si="287"/>
        <v>26.528215517945732</v>
      </c>
      <c r="BF297">
        <f t="shared" si="287"/>
        <v>36.981102952701299</v>
      </c>
      <c r="BG297">
        <f t="shared" si="287"/>
        <v>7.7509946847423299</v>
      </c>
      <c r="BH297">
        <f t="shared" si="265"/>
        <v>0</v>
      </c>
      <c r="BI297">
        <f t="shared" si="290"/>
        <v>88.721422475034231</v>
      </c>
      <c r="BJ297">
        <f t="shared" si="290"/>
        <v>166.46552857510679</v>
      </c>
      <c r="BK297" s="7">
        <f t="shared" si="288"/>
        <v>1.3918721110928178E-3</v>
      </c>
      <c r="BL297" s="7"/>
      <c r="BM297" s="7"/>
      <c r="BN297" s="8">
        <f>MAX(BN$3*climate!$I407+BN$4*climate!$I407^2+BN$5*climate!$I407^6,-99)</f>
        <v>-58.092757980302018</v>
      </c>
      <c r="BO297" s="8">
        <f>MAX(BO$3*climate!$I407+BO$4*climate!$I407^2+BO$5*climate!$I407^6,-99)</f>
        <v>-47.86597418060537</v>
      </c>
      <c r="BP297" s="8">
        <f>MAX(BP$3*climate!$I407+BP$4*climate!$I407^2+BP$5*climate!$I407^6,-99)</f>
        <v>-39.820469181938556</v>
      </c>
      <c r="BQ297" s="8"/>
      <c r="BR297" s="8"/>
      <c r="BS297" s="8"/>
      <c r="BT297" s="8"/>
      <c r="BU297" s="8"/>
      <c r="BV297" s="8"/>
      <c r="BW297" s="8">
        <f>MAX(BW$3*climate!$I407+BW$4*climate!$I407^2+BW$5*climate!$I407^6,-99)</f>
        <v>-99</v>
      </c>
      <c r="BX297" s="8">
        <f>MAX(BX$3*climate!$I407+BX$4*climate!$I407^2+BX$5*climate!$I407^6,-99)</f>
        <v>-99</v>
      </c>
      <c r="BY297" s="8">
        <f>MAX(BY$3*climate!$I407+BY$4*climate!$I407^2+BY$5*climate!$I407^6,-99)</f>
        <v>-99</v>
      </c>
    </row>
    <row r="298" spans="1:77">
      <c r="A298">
        <f t="shared" si="248"/>
        <v>2252</v>
      </c>
      <c r="B298" s="4">
        <f t="shared" si="266"/>
        <v>1286.5340248986859</v>
      </c>
      <c r="C298" s="4">
        <f t="shared" si="267"/>
        <v>3572.6050152351027</v>
      </c>
      <c r="D298" s="4">
        <f t="shared" si="268"/>
        <v>6809.6173071230423</v>
      </c>
      <c r="E298" s="11">
        <f t="shared" si="249"/>
        <v>3.9653926597106891E-8</v>
      </c>
      <c r="F298" s="11">
        <f t="shared" si="250"/>
        <v>7.9497380902029978E-8</v>
      </c>
      <c r="G298" s="11">
        <f t="shared" si="251"/>
        <v>1.7551664423608357E-7</v>
      </c>
      <c r="H298" s="4">
        <f t="shared" si="269"/>
        <v>106151.48928440166</v>
      </c>
      <c r="I298" s="4">
        <f t="shared" si="270"/>
        <v>148238.17493837496</v>
      </c>
      <c r="J298" s="4">
        <f t="shared" si="271"/>
        <v>31053.210720513158</v>
      </c>
      <c r="K298" s="4">
        <f t="shared" si="239"/>
        <v>82509.66335131404</v>
      </c>
      <c r="L298" s="4">
        <f t="shared" si="240"/>
        <v>41493.021004623944</v>
      </c>
      <c r="M298" s="4">
        <f t="shared" si="241"/>
        <v>4560.1991007674787</v>
      </c>
      <c r="N298" s="11">
        <f t="shared" si="252"/>
        <v>3.639804123785062E-4</v>
      </c>
      <c r="O298" s="11">
        <f t="shared" si="253"/>
        <v>2.1210247800436122E-3</v>
      </c>
      <c r="P298" s="11">
        <f t="shared" si="254"/>
        <v>1.5877488371385251E-3</v>
      </c>
      <c r="Q298" s="4">
        <f t="shared" si="255"/>
        <v>712.52210780535825</v>
      </c>
      <c r="R298" s="4">
        <f t="shared" si="256"/>
        <v>3396.5005204978852</v>
      </c>
      <c r="S298" s="4">
        <f t="shared" si="257"/>
        <v>948.77852184438257</v>
      </c>
      <c r="T298" s="4">
        <f t="shared" si="272"/>
        <v>6.7123138131050153</v>
      </c>
      <c r="U298" s="4">
        <f t="shared" si="273"/>
        <v>22.912455053564077</v>
      </c>
      <c r="V298" s="4">
        <f t="shared" si="274"/>
        <v>30.553314772621484</v>
      </c>
      <c r="W298" s="11">
        <f t="shared" si="258"/>
        <v>-1.219247815263802E-2</v>
      </c>
      <c r="X298" s="11">
        <f t="shared" si="259"/>
        <v>-1.3228699347321071E-2</v>
      </c>
      <c r="Y298" s="11">
        <f t="shared" si="260"/>
        <v>-1.2203590333800474E-2</v>
      </c>
      <c r="Z298" s="4">
        <f t="shared" si="284"/>
        <v>830.89733837595361</v>
      </c>
      <c r="AA298" s="4">
        <f t="shared" si="275"/>
        <v>16521.078287870248</v>
      </c>
      <c r="AB298" s="4">
        <f t="shared" si="276"/>
        <v>1844.1971351798329</v>
      </c>
      <c r="AC298" s="12">
        <f t="shared" si="277"/>
        <v>1.2129860618766768</v>
      </c>
      <c r="AD298" s="12">
        <f t="shared" si="278"/>
        <v>5.063138607672359</v>
      </c>
      <c r="AE298" s="12">
        <f t="shared" si="279"/>
        <v>2.0243025225434357</v>
      </c>
      <c r="AF298" s="11">
        <f t="shared" si="261"/>
        <v>-2.9039671966837322E-3</v>
      </c>
      <c r="AG298" s="11">
        <f t="shared" si="262"/>
        <v>2.0567434751257441E-3</v>
      </c>
      <c r="AH298" s="11">
        <f t="shared" si="263"/>
        <v>8.257041531207765E-4</v>
      </c>
      <c r="AI298" s="1">
        <f t="shared" si="242"/>
        <v>212298.68018087497</v>
      </c>
      <c r="AJ298" s="1">
        <f t="shared" si="243"/>
        <v>290451.22784301185</v>
      </c>
      <c r="AK298" s="1">
        <f t="shared" si="244"/>
        <v>61148.060863350089</v>
      </c>
      <c r="AL298" s="16">
        <f t="shared" si="293"/>
        <v>70.952824651690818</v>
      </c>
      <c r="AM298" s="16">
        <f t="shared" si="293"/>
        <v>33.040336303365315</v>
      </c>
      <c r="AN298" s="16">
        <f t="shared" si="293"/>
        <v>4.8872377206645821</v>
      </c>
      <c r="AO298" s="7">
        <f t="shared" ref="AO298:AQ313" si="294">AO$5*AO297</f>
        <v>1.6055027468423373E-3</v>
      </c>
      <c r="AP298" s="7">
        <f t="shared" si="294"/>
        <v>2.4723535821797012E-3</v>
      </c>
      <c r="AQ298" s="7">
        <f t="shared" si="294"/>
        <v>1.7895886339128575E-3</v>
      </c>
      <c r="AR298" s="1">
        <f t="shared" si="281"/>
        <v>106151.48928440166</v>
      </c>
      <c r="AS298" s="1">
        <f t="shared" si="282"/>
        <v>148238.17493837496</v>
      </c>
      <c r="AT298" s="1">
        <f t="shared" si="283"/>
        <v>31053.210720513158</v>
      </c>
      <c r="AU298" s="1">
        <f t="shared" si="245"/>
        <v>21230.297856880334</v>
      </c>
      <c r="AV298" s="1">
        <f t="shared" si="246"/>
        <v>29647.634987674992</v>
      </c>
      <c r="AW298" s="1">
        <f t="shared" si="247"/>
        <v>6210.6421441026323</v>
      </c>
      <c r="AX298">
        <v>0.05</v>
      </c>
      <c r="AY298">
        <v>0.05</v>
      </c>
      <c r="AZ298">
        <v>0.05</v>
      </c>
      <c r="BA298">
        <f t="shared" si="285"/>
        <v>4.9999999999999996E-2</v>
      </c>
      <c r="BB298">
        <f t="shared" si="286"/>
        <v>2.5000000000000006E-4</v>
      </c>
      <c r="BC298">
        <f t="shared" si="286"/>
        <v>2.5000000000000006E-4</v>
      </c>
      <c r="BD298">
        <f t="shared" si="286"/>
        <v>2.5000000000000006E-4</v>
      </c>
      <c r="BE298">
        <f t="shared" si="287"/>
        <v>26.537872321100419</v>
      </c>
      <c r="BF298">
        <f t="shared" si="287"/>
        <v>37.059543734593746</v>
      </c>
      <c r="BG298">
        <f t="shared" si="287"/>
        <v>7.7633026801282909</v>
      </c>
      <c r="BH298">
        <f t="shared" si="265"/>
        <v>0</v>
      </c>
      <c r="BI298">
        <f t="shared" si="290"/>
        <v>89.726694804909457</v>
      </c>
      <c r="BJ298">
        <f t="shared" si="290"/>
        <v>168.38335841729349</v>
      </c>
      <c r="BK298" s="7">
        <f t="shared" si="288"/>
        <v>1.4089971821220626E-3</v>
      </c>
      <c r="BL298" s="7"/>
      <c r="BM298" s="7"/>
      <c r="BN298" s="8">
        <f>MAX(BN$3*climate!$I408+BN$4*climate!$I408^2+BN$5*climate!$I408^6,-99)</f>
        <v>-58.142480202379367</v>
      </c>
      <c r="BO298" s="8">
        <f>MAX(BO$3*climate!$I408+BO$4*climate!$I408^2+BO$5*climate!$I408^6,-99)</f>
        <v>-47.904302461124921</v>
      </c>
      <c r="BP298" s="8">
        <f>MAX(BP$3*climate!$I408+BP$4*climate!$I408^2+BP$5*climate!$I408^6,-99)</f>
        <v>-39.850248541588449</v>
      </c>
      <c r="BQ298" s="8"/>
      <c r="BR298" s="8"/>
      <c r="BS298" s="8"/>
      <c r="BT298" s="8"/>
      <c r="BU298" s="8"/>
      <c r="BV298" s="8"/>
      <c r="BW298" s="8">
        <f>MAX(BW$3*climate!$I408+BW$4*climate!$I408^2+BW$5*climate!$I408^6,-99)</f>
        <v>-99</v>
      </c>
      <c r="BX298" s="8">
        <f>MAX(BX$3*climate!$I408+BX$4*climate!$I408^2+BX$5*climate!$I408^6,-99)</f>
        <v>-99</v>
      </c>
      <c r="BY298" s="8">
        <f>MAX(BY$3*climate!$I408+BY$4*climate!$I408^2+BY$5*climate!$I408^6,-99)</f>
        <v>-99</v>
      </c>
    </row>
    <row r="299" spans="1:77">
      <c r="A299">
        <f t="shared" si="248"/>
        <v>2253</v>
      </c>
      <c r="B299" s="4">
        <f t="shared" si="266"/>
        <v>1286.5340733640055</v>
      </c>
      <c r="C299" s="4">
        <f t="shared" si="267"/>
        <v>3572.605285047207</v>
      </c>
      <c r="D299" s="4">
        <f t="shared" si="268"/>
        <v>6809.6184425641623</v>
      </c>
      <c r="E299" s="11">
        <f t="shared" si="249"/>
        <v>3.7671230267251548E-8</v>
      </c>
      <c r="F299" s="11">
        <f t="shared" si="250"/>
        <v>7.552251185692847E-8</v>
      </c>
      <c r="G299" s="11">
        <f t="shared" si="251"/>
        <v>1.6674081202427938E-7</v>
      </c>
      <c r="H299" s="4">
        <f t="shared" si="269"/>
        <v>106194.03532772335</v>
      </c>
      <c r="I299" s="4">
        <f t="shared" si="270"/>
        <v>148553.26931976582</v>
      </c>
      <c r="J299" s="4">
        <f t="shared" si="271"/>
        <v>31102.571683804908</v>
      </c>
      <c r="K299" s="4">
        <f t="shared" si="239"/>
        <v>82542.730524073224</v>
      </c>
      <c r="L299" s="4">
        <f t="shared" si="240"/>
        <v>41581.215238504272</v>
      </c>
      <c r="M299" s="4">
        <f t="shared" si="241"/>
        <v>4567.4470524508915</v>
      </c>
      <c r="N299" s="11">
        <f t="shared" si="252"/>
        <v>4.0076727277860158E-4</v>
      </c>
      <c r="O299" s="11">
        <f t="shared" si="253"/>
        <v>2.1255197077720833E-3</v>
      </c>
      <c r="P299" s="11">
        <f t="shared" si="254"/>
        <v>1.5893936916466789E-3</v>
      </c>
      <c r="Q299" s="4">
        <f t="shared" si="255"/>
        <v>704.11679800984791</v>
      </c>
      <c r="R299" s="4">
        <f t="shared" si="256"/>
        <v>3358.6933163998096</v>
      </c>
      <c r="S299" s="4">
        <f t="shared" si="257"/>
        <v>938.6897537596908</v>
      </c>
      <c r="T299" s="4">
        <f t="shared" si="272"/>
        <v>6.6304740735850816</v>
      </c>
      <c r="U299" s="4">
        <f t="shared" si="273"/>
        <v>22.609353074351471</v>
      </c>
      <c r="V299" s="4">
        <f t="shared" si="274"/>
        <v>30.180454635796757</v>
      </c>
      <c r="W299" s="11">
        <f t="shared" si="258"/>
        <v>-1.219247815263802E-2</v>
      </c>
      <c r="X299" s="11">
        <f t="shared" si="259"/>
        <v>-1.3228699347321071E-2</v>
      </c>
      <c r="Y299" s="11">
        <f t="shared" si="260"/>
        <v>-1.2203590333800474E-2</v>
      </c>
      <c r="Z299" s="4">
        <f t="shared" si="284"/>
        <v>818.68106923436756</v>
      </c>
      <c r="AA299" s="4">
        <f t="shared" si="275"/>
        <v>16370.706505164035</v>
      </c>
      <c r="AB299" s="4">
        <f t="shared" si="276"/>
        <v>1826.0905839502282</v>
      </c>
      <c r="AC299" s="12">
        <f t="shared" si="277"/>
        <v>1.2094635901429522</v>
      </c>
      <c r="AD299" s="12">
        <f t="shared" si="278"/>
        <v>5.0735521849673466</v>
      </c>
      <c r="AE299" s="12">
        <f t="shared" si="279"/>
        <v>2.0259739975434727</v>
      </c>
      <c r="AF299" s="11">
        <f t="shared" si="261"/>
        <v>-2.9039671966837322E-3</v>
      </c>
      <c r="AG299" s="11">
        <f t="shared" si="262"/>
        <v>2.0567434751257441E-3</v>
      </c>
      <c r="AH299" s="11">
        <f t="shared" si="263"/>
        <v>8.257041531207765E-4</v>
      </c>
      <c r="AI299" s="1">
        <f t="shared" si="242"/>
        <v>212299.1100196678</v>
      </c>
      <c r="AJ299" s="1">
        <f t="shared" si="243"/>
        <v>291053.74004638568</v>
      </c>
      <c r="AK299" s="1">
        <f t="shared" si="244"/>
        <v>61243.89692111771</v>
      </c>
      <c r="AL299" s="16">
        <f t="shared" si="293"/>
        <v>71.065600457016586</v>
      </c>
      <c r="AM299" s="16">
        <f t="shared" si="293"/>
        <v>33.121206823243199</v>
      </c>
      <c r="AN299" s="16">
        <f t="shared" si="293"/>
        <v>4.8958964042899522</v>
      </c>
      <c r="AO299" s="7">
        <f t="shared" si="294"/>
        <v>1.5894477193739139E-3</v>
      </c>
      <c r="AP299" s="7">
        <f t="shared" si="294"/>
        <v>2.4476300463579042E-3</v>
      </c>
      <c r="AQ299" s="7">
        <f t="shared" si="294"/>
        <v>1.7716927475737289E-3</v>
      </c>
      <c r="AR299" s="1">
        <f t="shared" si="281"/>
        <v>106194.03532772335</v>
      </c>
      <c r="AS299" s="1">
        <f t="shared" si="282"/>
        <v>148553.26931976582</v>
      </c>
      <c r="AT299" s="1">
        <f t="shared" si="283"/>
        <v>31102.571683804908</v>
      </c>
      <c r="AU299" s="1">
        <f t="shared" si="245"/>
        <v>21238.807065544672</v>
      </c>
      <c r="AV299" s="1">
        <f t="shared" si="246"/>
        <v>29710.653863953165</v>
      </c>
      <c r="AW299" s="1">
        <f t="shared" si="247"/>
        <v>6220.5143367609817</v>
      </c>
      <c r="AX299">
        <v>0.05</v>
      </c>
      <c r="AY299">
        <v>0.05</v>
      </c>
      <c r="AZ299">
        <v>0.05</v>
      </c>
      <c r="BA299">
        <f t="shared" si="285"/>
        <v>0.05</v>
      </c>
      <c r="BB299">
        <f t="shared" si="286"/>
        <v>2.5000000000000006E-4</v>
      </c>
      <c r="BC299">
        <f t="shared" si="286"/>
        <v>2.5000000000000006E-4</v>
      </c>
      <c r="BD299">
        <f t="shared" si="286"/>
        <v>2.5000000000000006E-4</v>
      </c>
      <c r="BE299">
        <f t="shared" si="287"/>
        <v>26.548508831930846</v>
      </c>
      <c r="BF299">
        <f t="shared" si="287"/>
        <v>37.138317329941465</v>
      </c>
      <c r="BG299">
        <f t="shared" si="287"/>
        <v>7.7756429209512286</v>
      </c>
      <c r="BH299">
        <f t="shared" si="265"/>
        <v>0</v>
      </c>
      <c r="BI299">
        <f t="shared" si="290"/>
        <v>90.743346521364643</v>
      </c>
      <c r="BJ299">
        <f t="shared" si="290"/>
        <v>170.32326850140882</v>
      </c>
      <c r="BK299" s="7">
        <f t="shared" si="288"/>
        <v>1.4258593355507276E-3</v>
      </c>
      <c r="BL299" s="7"/>
      <c r="BM299" s="7"/>
      <c r="BN299" s="8">
        <f>MAX(BN$3*climate!$I409+BN$4*climate!$I409^2+BN$5*climate!$I409^6,-99)</f>
        <v>-58.190294339956843</v>
      </c>
      <c r="BO299" s="8">
        <f>MAX(BO$3*climate!$I409+BO$4*climate!$I409^2+BO$5*climate!$I409^6,-99)</f>
        <v>-47.941159293220771</v>
      </c>
      <c r="BP299" s="8">
        <f>MAX(BP$3*climate!$I409+BP$4*climate!$I409^2+BP$5*climate!$I409^6,-99)</f>
        <v>-39.878884135664968</v>
      </c>
      <c r="BQ299" s="8"/>
      <c r="BR299" s="8"/>
      <c r="BS299" s="8"/>
      <c r="BT299" s="8"/>
      <c r="BU299" s="8"/>
      <c r="BV299" s="8"/>
      <c r="BW299" s="8">
        <f>MAX(BW$3*climate!$I409+BW$4*climate!$I409^2+BW$5*climate!$I409^6,-99)</f>
        <v>-99</v>
      </c>
      <c r="BX299" s="8">
        <f>MAX(BX$3*climate!$I409+BX$4*climate!$I409^2+BX$5*climate!$I409^6,-99)</f>
        <v>-99</v>
      </c>
      <c r="BY299" s="8">
        <f>MAX(BY$3*climate!$I409+BY$4*climate!$I409^2+BY$5*climate!$I409^6,-99)</f>
        <v>-99</v>
      </c>
    </row>
    <row r="300" spans="1:77">
      <c r="A300">
        <f t="shared" si="248"/>
        <v>2254</v>
      </c>
      <c r="B300" s="4">
        <f t="shared" si="266"/>
        <v>1286.5341194060609</v>
      </c>
      <c r="C300" s="4">
        <f t="shared" si="267"/>
        <v>3572.6055413687254</v>
      </c>
      <c r="D300" s="4">
        <f t="shared" si="268"/>
        <v>6809.619521233406</v>
      </c>
      <c r="E300" s="11">
        <f t="shared" si="249"/>
        <v>3.5787668753888972E-8</v>
      </c>
      <c r="F300" s="11">
        <f t="shared" si="250"/>
        <v>7.1746386264082039E-8</v>
      </c>
      <c r="G300" s="11">
        <f t="shared" si="251"/>
        <v>1.5840377142306541E-7</v>
      </c>
      <c r="H300" s="4">
        <f t="shared" si="269"/>
        <v>106240.46100364611</v>
      </c>
      <c r="I300" s="4">
        <f t="shared" si="270"/>
        <v>148869.68226953861</v>
      </c>
      <c r="J300" s="4">
        <f t="shared" si="271"/>
        <v>31152.059268026824</v>
      </c>
      <c r="K300" s="4">
        <f t="shared" si="239"/>
        <v>82578.813419027632</v>
      </c>
      <c r="L300" s="4">
        <f t="shared" si="240"/>
        <v>41669.778693928834</v>
      </c>
      <c r="M300" s="4">
        <f t="shared" si="241"/>
        <v>4574.7136342772274</v>
      </c>
      <c r="N300" s="11">
        <f t="shared" si="252"/>
        <v>4.3714200784639168E-4</v>
      </c>
      <c r="O300" s="11">
        <f t="shared" si="253"/>
        <v>2.1298909836227065E-3</v>
      </c>
      <c r="P300" s="11">
        <f t="shared" si="254"/>
        <v>1.5909504243594164E-3</v>
      </c>
      <c r="Q300" s="4">
        <f t="shared" si="255"/>
        <v>695.83594043343408</v>
      </c>
      <c r="R300" s="4">
        <f t="shared" si="256"/>
        <v>3321.3214277282732</v>
      </c>
      <c r="S300" s="4">
        <f t="shared" si="257"/>
        <v>928.70969957749935</v>
      </c>
      <c r="T300" s="4">
        <f t="shared" si="272"/>
        <v>6.5496321633012631</v>
      </c>
      <c r="U300" s="4">
        <f t="shared" si="273"/>
        <v>22.310260740093447</v>
      </c>
      <c r="V300" s="4">
        <f t="shared" si="274"/>
        <v>29.812144731333643</v>
      </c>
      <c r="W300" s="11">
        <f t="shared" si="258"/>
        <v>-1.219247815263802E-2</v>
      </c>
      <c r="X300" s="11">
        <f t="shared" si="259"/>
        <v>-1.3228699347321071E-2</v>
      </c>
      <c r="Y300" s="11">
        <f t="shared" si="260"/>
        <v>-1.2203590333800474E-2</v>
      </c>
      <c r="Z300" s="4">
        <f t="shared" si="284"/>
        <v>806.6740713240049</v>
      </c>
      <c r="AA300" s="4">
        <f t="shared" si="275"/>
        <v>16221.776075041307</v>
      </c>
      <c r="AB300" s="4">
        <f t="shared" si="276"/>
        <v>1808.1647586176737</v>
      </c>
      <c r="AC300" s="12">
        <f t="shared" si="277"/>
        <v>1.2059513475515937</v>
      </c>
      <c r="AD300" s="12">
        <f t="shared" si="278"/>
        <v>5.0839871803194878</v>
      </c>
      <c r="AE300" s="12">
        <f t="shared" si="279"/>
        <v>2.0276468526873592</v>
      </c>
      <c r="AF300" s="11">
        <f t="shared" si="261"/>
        <v>-2.9039671966837322E-3</v>
      </c>
      <c r="AG300" s="11">
        <f t="shared" si="262"/>
        <v>2.0567434751257441E-3</v>
      </c>
      <c r="AH300" s="11">
        <f t="shared" si="263"/>
        <v>8.257041531207765E-4</v>
      </c>
      <c r="AI300" s="1">
        <f t="shared" si="242"/>
        <v>212308.00608324571</v>
      </c>
      <c r="AJ300" s="1">
        <f t="shared" si="243"/>
        <v>291659.01990570029</v>
      </c>
      <c r="AK300" s="1">
        <f t="shared" si="244"/>
        <v>61340.021565766918</v>
      </c>
      <c r="AL300" s="16">
        <f t="shared" si="293"/>
        <v>71.177425963023197</v>
      </c>
      <c r="AM300" s="16">
        <f t="shared" si="293"/>
        <v>33.201464599625481</v>
      </c>
      <c r="AN300" s="16">
        <f t="shared" si="293"/>
        <v>4.9044836882007816</v>
      </c>
      <c r="AO300" s="7">
        <f t="shared" si="294"/>
        <v>1.5735532421801747E-3</v>
      </c>
      <c r="AP300" s="7">
        <f t="shared" si="294"/>
        <v>2.423153745894325E-3</v>
      </c>
      <c r="AQ300" s="7">
        <f t="shared" si="294"/>
        <v>1.7539758200979915E-3</v>
      </c>
      <c r="AR300" s="1">
        <f t="shared" si="281"/>
        <v>106240.46100364611</v>
      </c>
      <c r="AS300" s="1">
        <f t="shared" si="282"/>
        <v>148869.68226953861</v>
      </c>
      <c r="AT300" s="1">
        <f t="shared" si="283"/>
        <v>31152.059268026824</v>
      </c>
      <c r="AU300" s="1">
        <f t="shared" si="245"/>
        <v>21248.092200729225</v>
      </c>
      <c r="AV300" s="1">
        <f t="shared" si="246"/>
        <v>29773.936453907721</v>
      </c>
      <c r="AW300" s="1">
        <f t="shared" si="247"/>
        <v>6230.4118536053647</v>
      </c>
      <c r="AX300">
        <v>0.05</v>
      </c>
      <c r="AY300">
        <v>0.05</v>
      </c>
      <c r="AZ300">
        <v>0.05</v>
      </c>
      <c r="BA300">
        <f t="shared" si="285"/>
        <v>5.000000000000001E-2</v>
      </c>
      <c r="BB300">
        <f t="shared" si="286"/>
        <v>2.5000000000000006E-4</v>
      </c>
      <c r="BC300">
        <f t="shared" si="286"/>
        <v>2.5000000000000006E-4</v>
      </c>
      <c r="BD300">
        <f t="shared" si="286"/>
        <v>2.5000000000000006E-4</v>
      </c>
      <c r="BE300">
        <f t="shared" si="287"/>
        <v>26.560115250911533</v>
      </c>
      <c r="BF300">
        <f t="shared" si="287"/>
        <v>37.217420567384657</v>
      </c>
      <c r="BG300">
        <f t="shared" si="287"/>
        <v>7.7880148170067081</v>
      </c>
      <c r="BH300">
        <f t="shared" si="265"/>
        <v>0</v>
      </c>
      <c r="BI300">
        <f t="shared" si="290"/>
        <v>91.771506141419579</v>
      </c>
      <c r="BJ300">
        <f t="shared" si="290"/>
        <v>172.28551280825928</v>
      </c>
      <c r="BK300" s="7">
        <f t="shared" si="288"/>
        <v>1.4424571918989493E-3</v>
      </c>
      <c r="BL300" s="7"/>
      <c r="BM300" s="7"/>
      <c r="BN300" s="8">
        <f>MAX(BN$3*climate!$I410+BN$4*climate!$I410^2+BN$5*climate!$I410^6,-99)</f>
        <v>-58.236228008922204</v>
      </c>
      <c r="BO300" s="8">
        <f>MAX(BO$3*climate!$I410+BO$4*climate!$I410^2+BO$5*climate!$I410^6,-99)</f>
        <v>-47.976566035370432</v>
      </c>
      <c r="BP300" s="8">
        <f>MAX(BP$3*climate!$I410+BP$4*climate!$I410^2+BP$5*climate!$I410^6,-99)</f>
        <v>-39.906392619138813</v>
      </c>
      <c r="BQ300" s="8"/>
      <c r="BR300" s="8"/>
      <c r="BS300" s="8"/>
      <c r="BT300" s="8"/>
      <c r="BU300" s="8"/>
      <c r="BV300" s="8"/>
      <c r="BW300" s="8">
        <f>MAX(BW$3*climate!$I410+BW$4*climate!$I410^2+BW$5*climate!$I410^6,-99)</f>
        <v>-99</v>
      </c>
      <c r="BX300" s="8">
        <f>MAX(BX$3*climate!$I410+BX$4*climate!$I410^2+BX$5*climate!$I410^6,-99)</f>
        <v>-99</v>
      </c>
      <c r="BY300" s="8">
        <f>MAX(BY$3*climate!$I410+BY$4*climate!$I410^2+BY$5*climate!$I410^6,-99)</f>
        <v>-99</v>
      </c>
    </row>
    <row r="301" spans="1:77">
      <c r="A301">
        <f t="shared" si="248"/>
        <v>2255</v>
      </c>
      <c r="B301" s="4">
        <f t="shared" si="266"/>
        <v>1286.5341631460149</v>
      </c>
      <c r="C301" s="4">
        <f t="shared" si="267"/>
        <v>3572.6057848741862</v>
      </c>
      <c r="D301" s="4">
        <f t="shared" si="268"/>
        <v>6809.6205459693501</v>
      </c>
      <c r="E301" s="11">
        <f t="shared" si="249"/>
        <v>3.399828531619452E-8</v>
      </c>
      <c r="F301" s="11">
        <f t="shared" si="250"/>
        <v>6.8159066950877939E-8</v>
      </c>
      <c r="G301" s="11">
        <f t="shared" si="251"/>
        <v>1.5048358285191213E-7</v>
      </c>
      <c r="H301" s="4">
        <f t="shared" si="269"/>
        <v>106290.72704835313</v>
      </c>
      <c r="I301" s="4">
        <f t="shared" si="270"/>
        <v>149187.40072832402</v>
      </c>
      <c r="J301" s="4">
        <f t="shared" si="271"/>
        <v>31201.671088272178</v>
      </c>
      <c r="K301" s="4">
        <f t="shared" si="239"/>
        <v>82617.881509213912</v>
      </c>
      <c r="L301" s="4">
        <f t="shared" si="240"/>
        <v>41758.707708518654</v>
      </c>
      <c r="M301" s="4">
        <f t="shared" si="241"/>
        <v>4581.9984942832989</v>
      </c>
      <c r="N301" s="11">
        <f t="shared" si="252"/>
        <v>4.7310064856520562E-4</v>
      </c>
      <c r="O301" s="11">
        <f t="shared" si="253"/>
        <v>2.1341369543383948E-3</v>
      </c>
      <c r="P301" s="11">
        <f t="shared" si="254"/>
        <v>1.5924188022367058E-3</v>
      </c>
      <c r="Q301" s="4">
        <f t="shared" si="255"/>
        <v>687.67718597732937</v>
      </c>
      <c r="R301" s="4">
        <f t="shared" si="256"/>
        <v>3284.3792767126783</v>
      </c>
      <c r="S301" s="4">
        <f t="shared" si="257"/>
        <v>918.83709209599988</v>
      </c>
      <c r="T301" s="4">
        <f t="shared" si="272"/>
        <v>6.4697759162423969</v>
      </c>
      <c r="U301" s="4">
        <f t="shared" si="273"/>
        <v>22.015125008402411</v>
      </c>
      <c r="V301" s="4">
        <f t="shared" si="274"/>
        <v>29.44832953006048</v>
      </c>
      <c r="W301" s="11">
        <f t="shared" si="258"/>
        <v>-1.219247815263802E-2</v>
      </c>
      <c r="X301" s="11">
        <f t="shared" si="259"/>
        <v>-1.3228699347321071E-2</v>
      </c>
      <c r="Y301" s="11">
        <f t="shared" si="260"/>
        <v>-1.2203590333800474E-2</v>
      </c>
      <c r="Z301" s="4">
        <f t="shared" si="284"/>
        <v>794.87207042151977</v>
      </c>
      <c r="AA301" s="4">
        <f t="shared" si="275"/>
        <v>16074.270575687786</v>
      </c>
      <c r="AB301" s="4">
        <f t="shared" si="276"/>
        <v>1790.4176700670839</v>
      </c>
      <c r="AC301" s="12">
        <f t="shared" si="277"/>
        <v>1.2024493043975073</v>
      </c>
      <c r="AD301" s="12">
        <f t="shared" si="278"/>
        <v>5.0944436377802331</v>
      </c>
      <c r="AE301" s="12">
        <f t="shared" si="279"/>
        <v>2.0293210891146853</v>
      </c>
      <c r="AF301" s="11">
        <f t="shared" si="261"/>
        <v>-2.9039671966837322E-3</v>
      </c>
      <c r="AG301" s="11">
        <f t="shared" si="262"/>
        <v>2.0567434751257441E-3</v>
      </c>
      <c r="AH301" s="11">
        <f t="shared" si="263"/>
        <v>8.257041531207765E-4</v>
      </c>
      <c r="AI301" s="1">
        <f t="shared" si="242"/>
        <v>212325.29767565039</v>
      </c>
      <c r="AJ301" s="1">
        <f t="shared" si="243"/>
        <v>292267.05436903797</v>
      </c>
      <c r="AK301" s="1">
        <f t="shared" si="244"/>
        <v>61436.431262795595</v>
      </c>
      <c r="AL301" s="16">
        <f t="shared" si="293"/>
        <v>71.288307417723416</v>
      </c>
      <c r="AM301" s="16">
        <f t="shared" si="293"/>
        <v>33.281112330406103</v>
      </c>
      <c r="AN301" s="16">
        <f t="shared" si="293"/>
        <v>4.9130000105419587</v>
      </c>
      <c r="AO301" s="7">
        <f t="shared" si="294"/>
        <v>1.5578177097583729E-3</v>
      </c>
      <c r="AP301" s="7">
        <f t="shared" si="294"/>
        <v>2.3989222084353817E-3</v>
      </c>
      <c r="AQ301" s="7">
        <f t="shared" si="294"/>
        <v>1.7364360618970117E-3</v>
      </c>
      <c r="AR301" s="1">
        <f t="shared" si="281"/>
        <v>106290.72704835313</v>
      </c>
      <c r="AS301" s="1">
        <f t="shared" si="282"/>
        <v>149187.40072832402</v>
      </c>
      <c r="AT301" s="1">
        <f t="shared" si="283"/>
        <v>31201.671088272178</v>
      </c>
      <c r="AU301" s="1">
        <f t="shared" si="245"/>
        <v>21258.145409670629</v>
      </c>
      <c r="AV301" s="1">
        <f t="shared" si="246"/>
        <v>29837.480145664806</v>
      </c>
      <c r="AW301" s="1">
        <f t="shared" si="247"/>
        <v>6240.3342176544356</v>
      </c>
      <c r="AX301">
        <v>0.05</v>
      </c>
      <c r="AY301">
        <v>0.05</v>
      </c>
      <c r="AZ301">
        <v>0.05</v>
      </c>
      <c r="BA301">
        <f t="shared" si="285"/>
        <v>0.05</v>
      </c>
      <c r="BB301">
        <f t="shared" si="286"/>
        <v>2.5000000000000006E-4</v>
      </c>
      <c r="BC301">
        <f t="shared" si="286"/>
        <v>2.5000000000000006E-4</v>
      </c>
      <c r="BD301">
        <f t="shared" si="286"/>
        <v>2.5000000000000006E-4</v>
      </c>
      <c r="BE301">
        <f t="shared" si="287"/>
        <v>26.57268176208829</v>
      </c>
      <c r="BF301">
        <f t="shared" si="287"/>
        <v>37.296850182081016</v>
      </c>
      <c r="BG301">
        <f t="shared" si="287"/>
        <v>7.8004177720680463</v>
      </c>
      <c r="BH301">
        <f t="shared" si="265"/>
        <v>0</v>
      </c>
      <c r="BI301">
        <f t="shared" si="290"/>
        <v>92.811303645696285</v>
      </c>
      <c r="BJ301">
        <f t="shared" si="290"/>
        <v>174.27034825400887</v>
      </c>
      <c r="BK301" s="7">
        <f t="shared" si="288"/>
        <v>1.4587895992927979E-3</v>
      </c>
      <c r="BL301" s="7"/>
      <c r="BM301" s="7"/>
      <c r="BN301" s="8">
        <f>MAX(BN$3*climate!$I411+BN$4*climate!$I411^2+BN$5*climate!$I411^6,-99)</f>
        <v>-58.280308489567297</v>
      </c>
      <c r="BO301" s="8">
        <f>MAX(BO$3*climate!$I411+BO$4*climate!$I411^2+BO$5*climate!$I411^6,-99)</f>
        <v>-48.010543783123012</v>
      </c>
      <c r="BP301" s="8">
        <f>MAX(BP$3*climate!$I411+BP$4*climate!$I411^2+BP$5*climate!$I411^6,-99)</f>
        <v>-39.93279043908607</v>
      </c>
      <c r="BQ301" s="8"/>
      <c r="BR301" s="8"/>
      <c r="BS301" s="8"/>
      <c r="BT301" s="8"/>
      <c r="BU301" s="8"/>
      <c r="BV301" s="8"/>
      <c r="BW301" s="8">
        <f>MAX(BW$3*climate!$I411+BW$4*climate!$I411^2+BW$5*climate!$I411^6,-99)</f>
        <v>-99</v>
      </c>
      <c r="BX301" s="8">
        <f>MAX(BX$3*climate!$I411+BX$4*climate!$I411^2+BX$5*climate!$I411^6,-99)</f>
        <v>-99</v>
      </c>
      <c r="BY301" s="8">
        <f>MAX(BY$3*climate!$I411+BY$4*climate!$I411^2+BY$5*climate!$I411^6,-99)</f>
        <v>-99</v>
      </c>
    </row>
    <row r="302" spans="1:77">
      <c r="A302">
        <f t="shared" si="248"/>
        <v>2256</v>
      </c>
      <c r="B302" s="4">
        <f t="shared" si="266"/>
        <v>1286.5342046989726</v>
      </c>
      <c r="C302" s="4">
        <f t="shared" si="267"/>
        <v>3572.6060162043891</v>
      </c>
      <c r="D302" s="4">
        <f t="shared" si="268"/>
        <v>6809.6215194686429</v>
      </c>
      <c r="E302" s="11">
        <f t="shared" si="249"/>
        <v>3.2298371050384794E-8</v>
      </c>
      <c r="F302" s="11">
        <f t="shared" si="250"/>
        <v>6.4751113603334033E-8</v>
      </c>
      <c r="G302" s="11">
        <f t="shared" si="251"/>
        <v>1.4295940370931652E-7</v>
      </c>
      <c r="H302" s="4">
        <f t="shared" si="269"/>
        <v>106344.79415476554</v>
      </c>
      <c r="I302" s="4">
        <f t="shared" si="270"/>
        <v>149506.41128566637</v>
      </c>
      <c r="J302" s="4">
        <f t="shared" si="271"/>
        <v>31251.404738326659</v>
      </c>
      <c r="K302" s="4">
        <f t="shared" si="239"/>
        <v>82659.904234453235</v>
      </c>
      <c r="L302" s="4">
        <f t="shared" si="240"/>
        <v>41847.998521959918</v>
      </c>
      <c r="M302" s="4">
        <f t="shared" si="241"/>
        <v>4589.3012774614845</v>
      </c>
      <c r="N302" s="11">
        <f t="shared" si="252"/>
        <v>5.0863958832736422E-4</v>
      </c>
      <c r="O302" s="11">
        <f t="shared" si="253"/>
        <v>2.1382561468263894E-3</v>
      </c>
      <c r="P302" s="11">
        <f t="shared" si="254"/>
        <v>1.5937986857257336E-3</v>
      </c>
      <c r="Q302" s="4">
        <f t="shared" si="255"/>
        <v>679.63823402015112</v>
      </c>
      <c r="R302" s="4">
        <f t="shared" si="256"/>
        <v>3247.8613621038598</v>
      </c>
      <c r="S302" s="4">
        <f t="shared" si="257"/>
        <v>909.0706805082217</v>
      </c>
      <c r="T302" s="4">
        <f t="shared" si="272"/>
        <v>6.390893314731148</v>
      </c>
      <c r="U302" s="4">
        <f t="shared" si="273"/>
        <v>21.723893538572565</v>
      </c>
      <c r="V302" s="4">
        <f t="shared" si="274"/>
        <v>29.088954180460863</v>
      </c>
      <c r="W302" s="11">
        <f t="shared" si="258"/>
        <v>-1.219247815263802E-2</v>
      </c>
      <c r="X302" s="11">
        <f t="shared" si="259"/>
        <v>-1.3228699347321071E-2</v>
      </c>
      <c r="Y302" s="11">
        <f t="shared" si="260"/>
        <v>-1.2203590333800474E-2</v>
      </c>
      <c r="Z302" s="4">
        <f t="shared" si="284"/>
        <v>783.27088868426756</v>
      </c>
      <c r="AA302" s="4">
        <f t="shared" si="275"/>
        <v>15928.173781322916</v>
      </c>
      <c r="AB302" s="4">
        <f t="shared" si="276"/>
        <v>1772.8473537438115</v>
      </c>
      <c r="AC302" s="12">
        <f t="shared" si="277"/>
        <v>1.1989574310618618</v>
      </c>
      <c r="AD302" s="12">
        <f t="shared" si="278"/>
        <v>5.1049216014916334</v>
      </c>
      <c r="AE302" s="12">
        <f t="shared" si="279"/>
        <v>2.0309967079659828</v>
      </c>
      <c r="AF302" s="11">
        <f t="shared" si="261"/>
        <v>-2.9039671966837322E-3</v>
      </c>
      <c r="AG302" s="11">
        <f t="shared" si="262"/>
        <v>2.0567434751257441E-3</v>
      </c>
      <c r="AH302" s="11">
        <f t="shared" si="263"/>
        <v>8.257041531207765E-4</v>
      </c>
      <c r="AI302" s="1">
        <f t="shared" si="242"/>
        <v>212350.913317756</v>
      </c>
      <c r="AJ302" s="1">
        <f t="shared" si="243"/>
        <v>292877.82907779899</v>
      </c>
      <c r="AK302" s="1">
        <f t="shared" si="244"/>
        <v>61533.122354170468</v>
      </c>
      <c r="AL302" s="16">
        <f t="shared" si="293"/>
        <v>71.398251063639506</v>
      </c>
      <c r="AM302" s="16">
        <f t="shared" si="293"/>
        <v>33.360152741902034</v>
      </c>
      <c r="AN302" s="16">
        <f t="shared" si="293"/>
        <v>4.9214458098284597</v>
      </c>
      <c r="AO302" s="7">
        <f t="shared" si="294"/>
        <v>1.5422395326607891E-3</v>
      </c>
      <c r="AP302" s="7">
        <f t="shared" si="294"/>
        <v>2.3749329863510279E-3</v>
      </c>
      <c r="AQ302" s="7">
        <f t="shared" si="294"/>
        <v>1.7190717012780415E-3</v>
      </c>
      <c r="AR302" s="1">
        <f t="shared" si="281"/>
        <v>106344.79415476554</v>
      </c>
      <c r="AS302" s="1">
        <f t="shared" si="282"/>
        <v>149506.41128566637</v>
      </c>
      <c r="AT302" s="1">
        <f t="shared" si="283"/>
        <v>31251.404738326659</v>
      </c>
      <c r="AU302" s="1">
        <f t="shared" si="245"/>
        <v>21268.95883095311</v>
      </c>
      <c r="AV302" s="1">
        <f t="shared" si="246"/>
        <v>29901.282257133276</v>
      </c>
      <c r="AW302" s="1">
        <f t="shared" si="247"/>
        <v>6250.280947665332</v>
      </c>
      <c r="AX302">
        <v>0.05</v>
      </c>
      <c r="AY302">
        <v>0.05</v>
      </c>
      <c r="AZ302">
        <v>0.05</v>
      </c>
      <c r="BA302">
        <f t="shared" si="285"/>
        <v>0.05</v>
      </c>
      <c r="BB302">
        <f t="shared" si="286"/>
        <v>2.5000000000000006E-4</v>
      </c>
      <c r="BC302">
        <f t="shared" si="286"/>
        <v>2.5000000000000006E-4</v>
      </c>
      <c r="BD302">
        <f t="shared" si="286"/>
        <v>2.5000000000000006E-4</v>
      </c>
      <c r="BE302">
        <f t="shared" si="287"/>
        <v>26.586198538691391</v>
      </c>
      <c r="BF302">
        <f t="shared" si="287"/>
        <v>37.376602821416604</v>
      </c>
      <c r="BG302">
        <f t="shared" si="287"/>
        <v>7.8128511845816666</v>
      </c>
      <c r="BH302">
        <f t="shared" si="265"/>
        <v>0</v>
      </c>
      <c r="BI302">
        <f t="shared" si="290"/>
        <v>93.862870494905621</v>
      </c>
      <c r="BJ302">
        <f t="shared" si="290"/>
        <v>176.27803472381021</v>
      </c>
      <c r="BK302" s="7">
        <f t="shared" si="288"/>
        <v>1.4748556245793853E-3</v>
      </c>
      <c r="BL302" s="7"/>
      <c r="BM302" s="7"/>
      <c r="BN302" s="8">
        <f>MAX(BN$3*climate!$I412+BN$4*climate!$I412^2+BN$5*climate!$I412^6,-99)</f>
        <v>-58.322562727228878</v>
      </c>
      <c r="BO302" s="8">
        <f>MAX(BO$3*climate!$I412+BO$4*climate!$I412^2+BO$5*climate!$I412^6,-99)</f>
        <v>-48.043113369764242</v>
      </c>
      <c r="BP302" s="8">
        <f>MAX(BP$3*climate!$I412+BP$4*climate!$I412^2+BP$5*climate!$I412^6,-99)</f>
        <v>-39.958093835350716</v>
      </c>
      <c r="BQ302" s="8"/>
      <c r="BR302" s="8"/>
      <c r="BS302" s="8"/>
      <c r="BT302" s="8"/>
      <c r="BU302" s="8"/>
      <c r="BV302" s="8"/>
      <c r="BW302" s="8">
        <f>MAX(BW$3*climate!$I412+BW$4*climate!$I412^2+BW$5*climate!$I412^6,-99)</f>
        <v>-99</v>
      </c>
      <c r="BX302" s="8">
        <f>MAX(BX$3*climate!$I412+BX$4*climate!$I412^2+BX$5*climate!$I412^6,-99)</f>
        <v>-99</v>
      </c>
      <c r="BY302" s="8">
        <f>MAX(BY$3*climate!$I412+BY$4*climate!$I412^2+BY$5*climate!$I412^6,-99)</f>
        <v>-99</v>
      </c>
    </row>
    <row r="303" spans="1:77">
      <c r="A303">
        <f t="shared" si="248"/>
        <v>2257</v>
      </c>
      <c r="B303" s="4">
        <f t="shared" si="266"/>
        <v>1286.5342441742837</v>
      </c>
      <c r="C303" s="4">
        <f t="shared" si="267"/>
        <v>3572.6062359680964</v>
      </c>
      <c r="D303" s="4">
        <f t="shared" si="268"/>
        <v>6809.6224442931025</v>
      </c>
      <c r="E303" s="11">
        <f t="shared" si="249"/>
        <v>3.0683452497865554E-8</v>
      </c>
      <c r="F303" s="11">
        <f t="shared" si="250"/>
        <v>6.1513557923167324E-8</v>
      </c>
      <c r="G303" s="11">
        <f t="shared" si="251"/>
        <v>1.3581143352385068E-7</v>
      </c>
      <c r="H303" s="4">
        <f t="shared" si="269"/>
        <v>106402.62299395351</v>
      </c>
      <c r="I303" s="4">
        <f t="shared" si="270"/>
        <v>149826.7002021042</v>
      </c>
      <c r="J303" s="4">
        <f t="shared" si="271"/>
        <v>31301.257793334189</v>
      </c>
      <c r="K303" s="4">
        <f t="shared" si="239"/>
        <v>82704.851017972134</v>
      </c>
      <c r="L303" s="4">
        <f t="shared" si="240"/>
        <v>41937.647282168087</v>
      </c>
      <c r="M303" s="4">
        <f t="shared" si="241"/>
        <v>4596.6216261470763</v>
      </c>
      <c r="N303" s="11">
        <f t="shared" si="252"/>
        <v>5.4375557212615888E-4</v>
      </c>
      <c r="O303" s="11">
        <f t="shared" si="253"/>
        <v>2.142247260908503E-3</v>
      </c>
      <c r="P303" s="11">
        <f t="shared" si="254"/>
        <v>1.5950900241705757E-3</v>
      </c>
      <c r="Q303" s="4">
        <f t="shared" si="255"/>
        <v>671.71683157094731</v>
      </c>
      <c r="R303" s="4">
        <f t="shared" si="256"/>
        <v>3211.7622586826042</v>
      </c>
      <c r="S303" s="4">
        <f t="shared" si="257"/>
        <v>899.40923025165307</v>
      </c>
      <c r="T303" s="4">
        <f t="shared" si="272"/>
        <v>6.3129724876154478</v>
      </c>
      <c r="U303" s="4">
        <f t="shared" si="273"/>
        <v>21.436514682297577</v>
      </c>
      <c r="V303" s="4">
        <f t="shared" si="274"/>
        <v>28.733964500403825</v>
      </c>
      <c r="W303" s="11">
        <f t="shared" si="258"/>
        <v>-1.219247815263802E-2</v>
      </c>
      <c r="X303" s="11">
        <f t="shared" si="259"/>
        <v>-1.3228699347321071E-2</v>
      </c>
      <c r="Y303" s="11">
        <f t="shared" si="260"/>
        <v>-1.2203590333800474E-2</v>
      </c>
      <c r="Z303" s="4">
        <f t="shared" si="284"/>
        <v>771.86644260023434</v>
      </c>
      <c r="AA303" s="4">
        <f t="shared" si="275"/>
        <v>15783.469662902075</v>
      </c>
      <c r="AB303" s="4">
        <f t="shared" si="276"/>
        <v>1755.4518694913559</v>
      </c>
      <c r="AC303" s="12">
        <f t="shared" si="277"/>
        <v>1.195475698011838</v>
      </c>
      <c r="AD303" s="12">
        <f t="shared" si="278"/>
        <v>5.1154211156865301</v>
      </c>
      <c r="AE303" s="12">
        <f t="shared" si="279"/>
        <v>2.032673710382725</v>
      </c>
      <c r="AF303" s="11">
        <f t="shared" si="261"/>
        <v>-2.9039671966837322E-3</v>
      </c>
      <c r="AG303" s="11">
        <f t="shared" si="262"/>
        <v>2.0567434751257441E-3</v>
      </c>
      <c r="AH303" s="11">
        <f t="shared" si="263"/>
        <v>8.257041531207765E-4</v>
      </c>
      <c r="AI303" s="1">
        <f t="shared" si="242"/>
        <v>212384.78081693352</v>
      </c>
      <c r="AJ303" s="1">
        <f t="shared" si="243"/>
        <v>293491.32842715236</v>
      </c>
      <c r="AK303" s="1">
        <f t="shared" si="244"/>
        <v>61630.091066418754</v>
      </c>
      <c r="AL303" s="16">
        <f t="shared" si="293"/>
        <v>71.507263136939159</v>
      </c>
      <c r="AM303" s="16">
        <f t="shared" si="293"/>
        <v>33.43858858780672</v>
      </c>
      <c r="AN303" s="16">
        <f t="shared" si="293"/>
        <v>4.9298215248672985</v>
      </c>
      <c r="AO303" s="7">
        <f t="shared" si="294"/>
        <v>1.5268171373341811E-3</v>
      </c>
      <c r="AP303" s="7">
        <f t="shared" si="294"/>
        <v>2.3511836564875177E-3</v>
      </c>
      <c r="AQ303" s="7">
        <f t="shared" si="294"/>
        <v>1.7018809842652611E-3</v>
      </c>
      <c r="AR303" s="1">
        <f t="shared" si="281"/>
        <v>106402.62299395351</v>
      </c>
      <c r="AS303" s="1">
        <f t="shared" si="282"/>
        <v>149826.7002021042</v>
      </c>
      <c r="AT303" s="1">
        <f t="shared" si="283"/>
        <v>31301.257793334189</v>
      </c>
      <c r="AU303" s="1">
        <f t="shared" si="245"/>
        <v>21280.524598790704</v>
      </c>
      <c r="AV303" s="1">
        <f t="shared" si="246"/>
        <v>29965.340040420841</v>
      </c>
      <c r="AW303" s="1">
        <f t="shared" si="247"/>
        <v>6260.2515586668378</v>
      </c>
      <c r="AX303">
        <v>0.05</v>
      </c>
      <c r="AY303">
        <v>0.05</v>
      </c>
      <c r="AZ303">
        <v>0.05</v>
      </c>
      <c r="BA303">
        <f t="shared" si="285"/>
        <v>0.05</v>
      </c>
      <c r="BB303">
        <f t="shared" si="286"/>
        <v>2.5000000000000006E-4</v>
      </c>
      <c r="BC303">
        <f t="shared" si="286"/>
        <v>2.5000000000000006E-4</v>
      </c>
      <c r="BD303">
        <f t="shared" si="286"/>
        <v>2.5000000000000006E-4</v>
      </c>
      <c r="BE303">
        <f t="shared" si="287"/>
        <v>26.600655748488386</v>
      </c>
      <c r="BF303">
        <f t="shared" si="287"/>
        <v>37.456675050526059</v>
      </c>
      <c r="BG303">
        <f t="shared" si="287"/>
        <v>7.8253144483335495</v>
      </c>
      <c r="BH303">
        <f t="shared" si="265"/>
        <v>0</v>
      </c>
      <c r="BI303">
        <f t="shared" si="290"/>
        <v>94.92633964651084</v>
      </c>
      <c r="BJ303">
        <f t="shared" si="290"/>
        <v>178.30883510582245</v>
      </c>
      <c r="BK303" s="7">
        <f t="shared" si="288"/>
        <v>1.4906545446133901E-3</v>
      </c>
      <c r="BL303" s="7"/>
      <c r="BM303" s="7"/>
      <c r="BN303" s="8">
        <f>MAX(BN$3*climate!$I413+BN$4*climate!$I413^2+BN$5*climate!$I413^6,-99)</f>
        <v>-58.363017333132909</v>
      </c>
      <c r="BO303" s="8">
        <f>MAX(BO$3*climate!$I413+BO$4*climate!$I413^2+BO$5*climate!$I413^6,-99)</f>
        <v>-48.074295367132336</v>
      </c>
      <c r="BP303" s="8">
        <f>MAX(BP$3*climate!$I413+BP$4*climate!$I413^2+BP$5*climate!$I413^6,-99)</f>
        <v>-39.98231884131927</v>
      </c>
      <c r="BQ303" s="8"/>
      <c r="BR303" s="8"/>
      <c r="BS303" s="8"/>
      <c r="BT303" s="8"/>
      <c r="BU303" s="8"/>
      <c r="BV303" s="8"/>
      <c r="BW303" s="8">
        <f>MAX(BW$3*climate!$I413+BW$4*climate!$I413^2+BW$5*climate!$I413^6,-99)</f>
        <v>-99</v>
      </c>
      <c r="BX303" s="8">
        <f>MAX(BX$3*climate!$I413+BX$4*climate!$I413^2+BX$5*climate!$I413^6,-99)</f>
        <v>-99</v>
      </c>
      <c r="BY303" s="8">
        <f>MAX(BY$3*climate!$I413+BY$4*climate!$I413^2+BY$5*climate!$I413^6,-99)</f>
        <v>-99</v>
      </c>
    </row>
    <row r="304" spans="1:77">
      <c r="A304">
        <f t="shared" si="248"/>
        <v>2258</v>
      </c>
      <c r="B304" s="4">
        <f t="shared" si="266"/>
        <v>1286.5342816758305</v>
      </c>
      <c r="C304" s="4">
        <f t="shared" si="267"/>
        <v>3572.6064447436311</v>
      </c>
      <c r="D304" s="4">
        <f t="shared" si="268"/>
        <v>6809.6233228764586</v>
      </c>
      <c r="E304" s="11">
        <f t="shared" si="249"/>
        <v>2.9149279872972274E-8</v>
      </c>
      <c r="F304" s="11">
        <f t="shared" si="250"/>
        <v>5.8437880027008954E-8</v>
      </c>
      <c r="G304" s="11">
        <f t="shared" si="251"/>
        <v>1.2902086184765814E-7</v>
      </c>
      <c r="H304" s="4">
        <f t="shared" si="269"/>
        <v>106464.174235534</v>
      </c>
      <c r="I304" s="4">
        <f t="shared" si="270"/>
        <v>150148.25343050397</v>
      </c>
      <c r="J304" s="4">
        <f t="shared" si="271"/>
        <v>31351.227812349782</v>
      </c>
      <c r="K304" s="4">
        <f t="shared" si="239"/>
        <v>82752.691282236585</v>
      </c>
      <c r="L304" s="4">
        <f t="shared" si="240"/>
        <v>42027.650051243902</v>
      </c>
      <c r="M304" s="4">
        <f t="shared" si="241"/>
        <v>4603.9591803892445</v>
      </c>
      <c r="N304" s="11">
        <f t="shared" si="252"/>
        <v>5.7844568578024891E-4</v>
      </c>
      <c r="O304" s="11">
        <f t="shared" si="253"/>
        <v>2.146109162258325E-3</v>
      </c>
      <c r="P304" s="11">
        <f t="shared" si="254"/>
        <v>1.5962928513475472E-3</v>
      </c>
      <c r="Q304" s="4">
        <f t="shared" si="255"/>
        <v>663.9107724249144</v>
      </c>
      <c r="R304" s="4">
        <f t="shared" si="256"/>
        <v>3176.0766167224865</v>
      </c>
      <c r="S304" s="4">
        <f t="shared" si="257"/>
        <v>889.85152285218817</v>
      </c>
      <c r="T304" s="4">
        <f t="shared" si="272"/>
        <v>6.2360017084819912</v>
      </c>
      <c r="U304" s="4">
        <f t="shared" si="273"/>
        <v>21.152937474511027</v>
      </c>
      <c r="V304" s="4">
        <f t="shared" si="274"/>
        <v>28.383306968974932</v>
      </c>
      <c r="W304" s="11">
        <f t="shared" si="258"/>
        <v>-1.219247815263802E-2</v>
      </c>
      <c r="X304" s="11">
        <f t="shared" si="259"/>
        <v>-1.3228699347321071E-2</v>
      </c>
      <c r="Y304" s="11">
        <f t="shared" si="260"/>
        <v>-1.2203590333800474E-2</v>
      </c>
      <c r="Z304" s="4">
        <f t="shared" si="284"/>
        <v>760.65474096547155</v>
      </c>
      <c r="AA304" s="4">
        <f t="shared" si="275"/>
        <v>15640.142388570695</v>
      </c>
      <c r="AB304" s="4">
        <f t="shared" si="276"/>
        <v>1738.2293013759061</v>
      </c>
      <c r="AC304" s="12">
        <f t="shared" si="277"/>
        <v>1.1920040758003789</v>
      </c>
      <c r="AD304" s="12">
        <f t="shared" si="278"/>
        <v>5.1259422246887389</v>
      </c>
      <c r="AE304" s="12">
        <f t="shared" si="279"/>
        <v>2.0343520975073273</v>
      </c>
      <c r="AF304" s="11">
        <f t="shared" si="261"/>
        <v>-2.9039671966837322E-3</v>
      </c>
      <c r="AG304" s="11">
        <f t="shared" si="262"/>
        <v>2.0567434751257441E-3</v>
      </c>
      <c r="AH304" s="11">
        <f t="shared" si="263"/>
        <v>8.257041531207765E-4</v>
      </c>
      <c r="AI304" s="1">
        <f t="shared" si="242"/>
        <v>212426.82733403088</v>
      </c>
      <c r="AJ304" s="1">
        <f t="shared" si="243"/>
        <v>294107.53562485793</v>
      </c>
      <c r="AK304" s="1">
        <f t="shared" si="244"/>
        <v>61727.333518443716</v>
      </c>
      <c r="AL304" s="16">
        <f t="shared" si="293"/>
        <v>71.615349866592481</v>
      </c>
      <c r="AM304" s="16">
        <f t="shared" si="293"/>
        <v>33.516422648160543</v>
      </c>
      <c r="AN304" s="16">
        <f t="shared" si="293"/>
        <v>4.9381275946812018</v>
      </c>
      <c r="AO304" s="7">
        <f t="shared" si="294"/>
        <v>1.5115489659608392E-3</v>
      </c>
      <c r="AP304" s="7">
        <f t="shared" si="294"/>
        <v>2.3276718199226427E-3</v>
      </c>
      <c r="AQ304" s="7">
        <f t="shared" si="294"/>
        <v>1.6848621744226084E-3</v>
      </c>
      <c r="AR304" s="1">
        <f t="shared" si="281"/>
        <v>106464.174235534</v>
      </c>
      <c r="AS304" s="1">
        <f t="shared" si="282"/>
        <v>150148.25343050397</v>
      </c>
      <c r="AT304" s="1">
        <f t="shared" si="283"/>
        <v>31351.227812349782</v>
      </c>
      <c r="AU304" s="1">
        <f t="shared" si="245"/>
        <v>21292.834847106802</v>
      </c>
      <c r="AV304" s="1">
        <f t="shared" si="246"/>
        <v>30029.650686100795</v>
      </c>
      <c r="AW304" s="1">
        <f t="shared" si="247"/>
        <v>6270.2455624699569</v>
      </c>
      <c r="AX304">
        <v>0.05</v>
      </c>
      <c r="AY304">
        <v>0.05</v>
      </c>
      <c r="AZ304">
        <v>0.05</v>
      </c>
      <c r="BA304">
        <f t="shared" si="285"/>
        <v>5.000000000000001E-2</v>
      </c>
      <c r="BB304">
        <f t="shared" si="286"/>
        <v>2.5000000000000006E-4</v>
      </c>
      <c r="BC304">
        <f t="shared" si="286"/>
        <v>2.5000000000000006E-4</v>
      </c>
      <c r="BD304">
        <f t="shared" si="286"/>
        <v>2.5000000000000006E-4</v>
      </c>
      <c r="BE304">
        <f t="shared" si="287"/>
        <v>26.616043558883504</v>
      </c>
      <c r="BF304">
        <f t="shared" si="287"/>
        <v>37.537063357626003</v>
      </c>
      <c r="BG304">
        <f t="shared" si="287"/>
        <v>7.8378069530874477</v>
      </c>
      <c r="BH304">
        <f t="shared" si="265"/>
        <v>0</v>
      </c>
      <c r="BI304">
        <f t="shared" si="290"/>
        <v>96.001845571577036</v>
      </c>
      <c r="BJ304">
        <f t="shared" si="290"/>
        <v>180.36301532561629</v>
      </c>
      <c r="BK304" s="7">
        <f t="shared" si="288"/>
        <v>1.5061858377138915E-3</v>
      </c>
      <c r="BL304" s="7"/>
      <c r="BM304" s="7"/>
      <c r="BN304" s="8">
        <f>MAX(BN$3*climate!$I414+BN$4*climate!$I414^2+BN$5*climate!$I414^6,-99)</f>
        <v>-58.401698585430935</v>
      </c>
      <c r="BO304" s="8">
        <f>MAX(BO$3*climate!$I414+BO$4*climate!$I414^2+BO$5*climate!$I414^6,-99)</f>
        <v>-48.104110086576121</v>
      </c>
      <c r="BP304" s="8">
        <f>MAX(BP$3*climate!$I414+BP$4*climate!$I414^2+BP$5*climate!$I414^6,-99)</f>
        <v>-40.005481284800965</v>
      </c>
      <c r="BQ304" s="8"/>
      <c r="BR304" s="8"/>
      <c r="BS304" s="8"/>
      <c r="BT304" s="8"/>
      <c r="BU304" s="8"/>
      <c r="BV304" s="8"/>
      <c r="BW304" s="8">
        <f>MAX(BW$3*climate!$I414+BW$4*climate!$I414^2+BW$5*climate!$I414^6,-99)</f>
        <v>-99</v>
      </c>
      <c r="BX304" s="8">
        <f>MAX(BX$3*climate!$I414+BX$4*climate!$I414^2+BX$5*climate!$I414^6,-99)</f>
        <v>-99</v>
      </c>
      <c r="BY304" s="8">
        <f>MAX(BY$3*climate!$I414+BY$4*climate!$I414^2+BY$5*climate!$I414^6,-99)</f>
        <v>-99</v>
      </c>
    </row>
    <row r="305" spans="1:77">
      <c r="A305">
        <f t="shared" si="248"/>
        <v>2259</v>
      </c>
      <c r="B305" s="4">
        <f t="shared" si="266"/>
        <v>1286.5343173023009</v>
      </c>
      <c r="C305" s="4">
        <f t="shared" si="267"/>
        <v>3572.6066430804008</v>
      </c>
      <c r="D305" s="4">
        <f t="shared" si="268"/>
        <v>6809.6241575307549</v>
      </c>
      <c r="E305" s="11">
        <f t="shared" si="249"/>
        <v>2.7691815879323658E-8</v>
      </c>
      <c r="F305" s="11">
        <f t="shared" si="250"/>
        <v>5.5515986025658502E-8</v>
      </c>
      <c r="G305" s="11">
        <f t="shared" si="251"/>
        <v>1.2256981875527521E-7</v>
      </c>
      <c r="H305" s="4">
        <f t="shared" si="269"/>
        <v>106529.4085670895</v>
      </c>
      <c r="I305" s="4">
        <f t="shared" si="270"/>
        <v>150471.05663666507</v>
      </c>
      <c r="J305" s="4">
        <f t="shared" si="271"/>
        <v>31401.312340783101</v>
      </c>
      <c r="K305" s="4">
        <f t="shared" si="239"/>
        <v>82803.39446402654</v>
      </c>
      <c r="L305" s="4">
        <f t="shared" si="240"/>
        <v>42118.002811226019</v>
      </c>
      <c r="M305" s="4">
        <f t="shared" si="241"/>
        <v>4611.3135783061434</v>
      </c>
      <c r="N305" s="11">
        <f t="shared" si="252"/>
        <v>6.1270734527574255E-4</v>
      </c>
      <c r="O305" s="11">
        <f t="shared" si="253"/>
        <v>2.1498408755176168E-3</v>
      </c>
      <c r="P305" s="11">
        <f t="shared" si="254"/>
        <v>1.5974072811559825E-3</v>
      </c>
      <c r="Q305" s="4">
        <f t="shared" si="255"/>
        <v>656.21789632263551</v>
      </c>
      <c r="R305" s="4">
        <f t="shared" si="256"/>
        <v>3140.7991614107059</v>
      </c>
      <c r="S305" s="4">
        <f t="shared" si="257"/>
        <v>880.39635576297167</v>
      </c>
      <c r="T305" s="4">
        <f t="shared" si="272"/>
        <v>6.1599693938915108</v>
      </c>
      <c r="U305" s="4">
        <f t="shared" si="273"/>
        <v>20.873111624348041</v>
      </c>
      <c r="V305" s="4">
        <f t="shared" si="274"/>
        <v>28.036928718407058</v>
      </c>
      <c r="W305" s="11">
        <f t="shared" si="258"/>
        <v>-1.219247815263802E-2</v>
      </c>
      <c r="X305" s="11">
        <f t="shared" si="259"/>
        <v>-1.3228699347321071E-2</v>
      </c>
      <c r="Y305" s="11">
        <f t="shared" si="260"/>
        <v>-1.2203590333800474E-2</v>
      </c>
      <c r="Z305" s="4">
        <f t="shared" si="284"/>
        <v>749.63188288972015</v>
      </c>
      <c r="AA305" s="4">
        <f t="shared" si="275"/>
        <v>15498.176323885364</v>
      </c>
      <c r="AB305" s="4">
        <f t="shared" si="276"/>
        <v>1721.1777574987684</v>
      </c>
      <c r="AC305" s="12">
        <f t="shared" si="277"/>
        <v>1.1885425350659413</v>
      </c>
      <c r="AD305" s="12">
        <f t="shared" si="278"/>
        <v>5.1364849729132391</v>
      </c>
      <c r="AE305" s="12">
        <f t="shared" si="279"/>
        <v>2.036031870483149</v>
      </c>
      <c r="AF305" s="11">
        <f t="shared" si="261"/>
        <v>-2.9039671966837322E-3</v>
      </c>
      <c r="AG305" s="11">
        <f t="shared" si="262"/>
        <v>2.0567434751257441E-3</v>
      </c>
      <c r="AH305" s="11">
        <f t="shared" si="263"/>
        <v>8.257041531207765E-4</v>
      </c>
      <c r="AI305" s="1">
        <f t="shared" si="242"/>
        <v>212476.9794477346</v>
      </c>
      <c r="AJ305" s="1">
        <f t="shared" si="243"/>
        <v>294726.4327484729</v>
      </c>
      <c r="AK305" s="1">
        <f t="shared" si="244"/>
        <v>61824.845729069304</v>
      </c>
      <c r="AL305" s="16">
        <f t="shared" si="293"/>
        <v>71.722517473549871</v>
      </c>
      <c r="AM305" s="16">
        <f t="shared" si="293"/>
        <v>33.593657728338258</v>
      </c>
      <c r="AN305" s="16">
        <f t="shared" si="293"/>
        <v>4.946364458433985</v>
      </c>
      <c r="AO305" s="7">
        <f t="shared" si="294"/>
        <v>1.4964334763012308E-3</v>
      </c>
      <c r="AP305" s="7">
        <f t="shared" si="294"/>
        <v>2.3043951017234165E-3</v>
      </c>
      <c r="AQ305" s="7">
        <f t="shared" si="294"/>
        <v>1.6680135526783823E-3</v>
      </c>
      <c r="AR305" s="1">
        <f t="shared" si="281"/>
        <v>106529.4085670895</v>
      </c>
      <c r="AS305" s="1">
        <f t="shared" si="282"/>
        <v>150471.05663666507</v>
      </c>
      <c r="AT305" s="1">
        <f t="shared" si="283"/>
        <v>31401.312340783101</v>
      </c>
      <c r="AU305" s="1">
        <f t="shared" si="245"/>
        <v>21305.881713417901</v>
      </c>
      <c r="AV305" s="1">
        <f t="shared" si="246"/>
        <v>30094.211327333018</v>
      </c>
      <c r="AW305" s="1">
        <f t="shared" si="247"/>
        <v>6280.2624681566203</v>
      </c>
      <c r="AX305">
        <v>0.05</v>
      </c>
      <c r="AY305">
        <v>0.05</v>
      </c>
      <c r="AZ305">
        <v>0.05</v>
      </c>
      <c r="BA305">
        <f t="shared" si="285"/>
        <v>0.05</v>
      </c>
      <c r="BB305">
        <f t="shared" si="286"/>
        <v>2.5000000000000006E-4</v>
      </c>
      <c r="BC305">
        <f t="shared" si="286"/>
        <v>2.5000000000000006E-4</v>
      </c>
      <c r="BD305">
        <f t="shared" si="286"/>
        <v>2.5000000000000006E-4</v>
      </c>
      <c r="BE305">
        <f t="shared" si="287"/>
        <v>26.63235214177238</v>
      </c>
      <c r="BF305">
        <f t="shared" si="287"/>
        <v>37.617764159166278</v>
      </c>
      <c r="BG305">
        <f t="shared" si="287"/>
        <v>7.8503280851957769</v>
      </c>
      <c r="BH305">
        <f t="shared" si="265"/>
        <v>0</v>
      </c>
      <c r="BI305">
        <f t="shared" si="290"/>
        <v>97.089524271809481</v>
      </c>
      <c r="BJ305">
        <f t="shared" si="290"/>
        <v>182.44084438097661</v>
      </c>
      <c r="BK305" s="7">
        <f t="shared" si="288"/>
        <v>1.5214491753205994E-3</v>
      </c>
      <c r="BL305" s="7"/>
      <c r="BM305" s="7"/>
      <c r="BN305" s="8">
        <f>MAX(BN$3*climate!$I415+BN$4*climate!$I415^2+BN$5*climate!$I415^6,-99)</f>
        <v>-58.438632430418245</v>
      </c>
      <c r="BO305" s="8">
        <f>MAX(BO$3*climate!$I415+BO$4*climate!$I415^2+BO$5*climate!$I415^6,-99)</f>
        <v>-48.132577580047695</v>
      </c>
      <c r="BP305" s="8">
        <f>MAX(BP$3*climate!$I415+BP$4*climate!$I415^2+BP$5*climate!$I415^6,-99)</f>
        <v>-40.027596789007688</v>
      </c>
      <c r="BQ305" s="8"/>
      <c r="BR305" s="8"/>
      <c r="BS305" s="8"/>
      <c r="BT305" s="8"/>
      <c r="BU305" s="8"/>
      <c r="BV305" s="8"/>
      <c r="BW305" s="8">
        <f>MAX(BW$3*climate!$I415+BW$4*climate!$I415^2+BW$5*climate!$I415^6,-99)</f>
        <v>-99</v>
      </c>
      <c r="BX305" s="8">
        <f>MAX(BX$3*climate!$I415+BX$4*climate!$I415^2+BX$5*climate!$I415^6,-99)</f>
        <v>-99</v>
      </c>
      <c r="BY305" s="8">
        <f>MAX(BY$3*climate!$I415+BY$4*climate!$I415^2+BY$5*climate!$I415^6,-99)</f>
        <v>-99</v>
      </c>
    </row>
    <row r="306" spans="1:77">
      <c r="A306">
        <f t="shared" si="248"/>
        <v>2260</v>
      </c>
      <c r="B306" s="4">
        <f t="shared" si="266"/>
        <v>1286.5343511474487</v>
      </c>
      <c r="C306" s="4">
        <f t="shared" si="267"/>
        <v>3572.6068315003422</v>
      </c>
      <c r="D306" s="4">
        <f t="shared" si="268"/>
        <v>6809.6249504524349</v>
      </c>
      <c r="E306" s="11">
        <f t="shared" si="249"/>
        <v>2.6307225085357473E-8</v>
      </c>
      <c r="F306" s="11">
        <f t="shared" si="250"/>
        <v>5.2740186724375576E-8</v>
      </c>
      <c r="G306" s="11">
        <f t="shared" si="251"/>
        <v>1.1644132781751144E-7</v>
      </c>
      <c r="H306" s="4">
        <f t="shared" si="269"/>
        <v>106598.28671264024</v>
      </c>
      <c r="I306" s="4">
        <f t="shared" si="270"/>
        <v>150795.09521920499</v>
      </c>
      <c r="J306" s="4">
        <f t="shared" si="271"/>
        <v>31451.508912734662</v>
      </c>
      <c r="K306" s="4">
        <f t="shared" si="239"/>
        <v>82856.930028775489</v>
      </c>
      <c r="L306" s="4">
        <f t="shared" si="240"/>
        <v>42208.701469642969</v>
      </c>
      <c r="M306" s="4">
        <f t="shared" si="241"/>
        <v>4618.6844564244329</v>
      </c>
      <c r="N306" s="11">
        <f t="shared" si="252"/>
        <v>6.46538286207754E-4</v>
      </c>
      <c r="O306" s="11">
        <f t="shared" si="253"/>
        <v>2.153441577547266E-3</v>
      </c>
      <c r="P306" s="11">
        <f t="shared" si="254"/>
        <v>1.5984335034089359E-3</v>
      </c>
      <c r="Q306" s="4">
        <f t="shared" si="255"/>
        <v>648.63608811360052</v>
      </c>
      <c r="R306" s="4">
        <f t="shared" si="256"/>
        <v>3105.9246922301959</v>
      </c>
      <c r="S306" s="4">
        <f t="shared" si="257"/>
        <v>871.04254219864129</v>
      </c>
      <c r="T306" s="4">
        <f t="shared" si="272"/>
        <v>6.0848641016355698</v>
      </c>
      <c r="U306" s="4">
        <f t="shared" si="273"/>
        <v>20.596987506226469</v>
      </c>
      <c r="V306" s="4">
        <f t="shared" si="274"/>
        <v>27.694777526109654</v>
      </c>
      <c r="W306" s="11">
        <f t="shared" si="258"/>
        <v>-1.219247815263802E-2</v>
      </c>
      <c r="X306" s="11">
        <f t="shared" si="259"/>
        <v>-1.3228699347321071E-2</v>
      </c>
      <c r="Y306" s="11">
        <f t="shared" si="260"/>
        <v>-1.2203590333800474E-2</v>
      </c>
      <c r="Z306" s="4">
        <f t="shared" si="284"/>
        <v>738.79405583087225</v>
      </c>
      <c r="AA306" s="4">
        <f t="shared" si="275"/>
        <v>15357.55603181655</v>
      </c>
      <c r="AB306" s="4">
        <f t="shared" si="276"/>
        <v>1704.2953697977141</v>
      </c>
      <c r="AC306" s="12">
        <f t="shared" si="277"/>
        <v>1.1850910465322464</v>
      </c>
      <c r="AD306" s="12">
        <f t="shared" si="278"/>
        <v>5.14704940486636</v>
      </c>
      <c r="AE306" s="12">
        <f t="shared" si="279"/>
        <v>2.0377130304544933</v>
      </c>
      <c r="AF306" s="11">
        <f t="shared" si="261"/>
        <v>-2.9039671966837322E-3</v>
      </c>
      <c r="AG306" s="11">
        <f t="shared" si="262"/>
        <v>2.0567434751257441E-3</v>
      </c>
      <c r="AH306" s="11">
        <f t="shared" si="263"/>
        <v>8.257041531207765E-4</v>
      </c>
      <c r="AI306" s="1">
        <f t="shared" si="242"/>
        <v>212535.16321637906</v>
      </c>
      <c r="AJ306" s="1">
        <f t="shared" si="243"/>
        <v>295348.0008009586</v>
      </c>
      <c r="AK306" s="1">
        <f t="shared" si="244"/>
        <v>61922.623624319</v>
      </c>
      <c r="AL306" s="16">
        <f t="shared" si="293"/>
        <v>71.828772169940365</v>
      </c>
      <c r="AM306" s="16">
        <f t="shared" si="293"/>
        <v>33.670296658053232</v>
      </c>
      <c r="AN306" s="16">
        <f t="shared" si="293"/>
        <v>4.9545325553576074</v>
      </c>
      <c r="AO306" s="7">
        <f t="shared" si="294"/>
        <v>1.4814691415382184E-3</v>
      </c>
      <c r="AP306" s="7">
        <f t="shared" si="294"/>
        <v>2.2813511507061824E-3</v>
      </c>
      <c r="AQ306" s="7">
        <f t="shared" si="294"/>
        <v>1.6513334171515985E-3</v>
      </c>
      <c r="AR306" s="1">
        <f t="shared" si="281"/>
        <v>106598.28671264024</v>
      </c>
      <c r="AS306" s="1">
        <f t="shared" si="282"/>
        <v>150795.09521920499</v>
      </c>
      <c r="AT306" s="1">
        <f t="shared" si="283"/>
        <v>31451.508912734662</v>
      </c>
      <c r="AU306" s="1">
        <f t="shared" si="245"/>
        <v>21319.657342528051</v>
      </c>
      <c r="AV306" s="1">
        <f t="shared" si="246"/>
        <v>30159.019043840999</v>
      </c>
      <c r="AW306" s="1">
        <f t="shared" si="247"/>
        <v>6290.3017825469324</v>
      </c>
      <c r="AX306">
        <v>0.05</v>
      </c>
      <c r="AY306">
        <v>0.05</v>
      </c>
      <c r="AZ306">
        <v>0.05</v>
      </c>
      <c r="BA306">
        <f t="shared" si="285"/>
        <v>4.9999999999999996E-2</v>
      </c>
      <c r="BB306">
        <f t="shared" si="286"/>
        <v>2.5000000000000006E-4</v>
      </c>
      <c r="BC306">
        <f t="shared" si="286"/>
        <v>2.5000000000000006E-4</v>
      </c>
      <c r="BD306">
        <f t="shared" si="286"/>
        <v>2.5000000000000006E-4</v>
      </c>
      <c r="BE306">
        <f t="shared" si="287"/>
        <v>26.649571678160068</v>
      </c>
      <c r="BF306">
        <f t="shared" si="287"/>
        <v>37.698773804801256</v>
      </c>
      <c r="BG306">
        <f t="shared" si="287"/>
        <v>7.8628772281836676</v>
      </c>
      <c r="BH306">
        <f t="shared" si="265"/>
        <v>0</v>
      </c>
      <c r="BI306">
        <f t="shared" si="290"/>
        <v>98.189513296777079</v>
      </c>
      <c r="BJ306">
        <f t="shared" si="290"/>
        <v>184.54259437709851</v>
      </c>
      <c r="BK306" s="7">
        <f t="shared" si="288"/>
        <v>1.5364444138137312E-3</v>
      </c>
      <c r="BL306" s="7"/>
      <c r="BM306" s="7"/>
      <c r="BN306" s="8">
        <f>MAX(BN$3*climate!$I416+BN$4*climate!$I416^2+BN$5*climate!$I416^6,-99)</f>
        <v>-58.473844483923763</v>
      </c>
      <c r="BO306" s="8">
        <f>MAX(BO$3*climate!$I416+BO$4*climate!$I416^2+BO$5*climate!$I416^6,-99)</f>
        <v>-48.159717641321976</v>
      </c>
      <c r="BP306" s="8">
        <f>MAX(BP$3*climate!$I416+BP$4*climate!$I416^2+BP$5*climate!$I416^6,-99)</f>
        <v>-40.048680773627936</v>
      </c>
      <c r="BQ306" s="8"/>
      <c r="BR306" s="8"/>
      <c r="BS306" s="8"/>
      <c r="BT306" s="8"/>
      <c r="BU306" s="8"/>
      <c r="BV306" s="8"/>
      <c r="BW306" s="8">
        <f>MAX(BW$3*climate!$I416+BW$4*climate!$I416^2+BW$5*climate!$I416^6,-99)</f>
        <v>-99</v>
      </c>
      <c r="BX306" s="8">
        <f>MAX(BX$3*climate!$I416+BX$4*climate!$I416^2+BX$5*climate!$I416^6,-99)</f>
        <v>-99</v>
      </c>
      <c r="BY306" s="8">
        <f>MAX(BY$3*climate!$I416+BY$4*climate!$I416^2+BY$5*climate!$I416^6,-99)</f>
        <v>-99</v>
      </c>
    </row>
    <row r="307" spans="1:77">
      <c r="A307">
        <f t="shared" si="248"/>
        <v>2261</v>
      </c>
      <c r="B307" s="4">
        <f t="shared" si="266"/>
        <v>1286.5343833003401</v>
      </c>
      <c r="C307" s="4">
        <f t="shared" si="267"/>
        <v>3572.6070104992959</v>
      </c>
      <c r="D307" s="4">
        <f t="shared" si="268"/>
        <v>6809.6257037281184</v>
      </c>
      <c r="E307" s="11">
        <f t="shared" si="249"/>
        <v>2.4991863831089599E-8</v>
      </c>
      <c r="F307" s="11">
        <f t="shared" si="250"/>
        <v>5.0103177388156794E-8</v>
      </c>
      <c r="G307" s="11">
        <f t="shared" si="251"/>
        <v>1.1061926142663586E-7</v>
      </c>
      <c r="H307" s="4">
        <f t="shared" si="269"/>
        <v>106670.76945019935</v>
      </c>
      <c r="I307" s="4">
        <f t="shared" si="270"/>
        <v>151120.35432874484</v>
      </c>
      <c r="J307" s="4">
        <f t="shared" si="271"/>
        <v>31501.815053229049</v>
      </c>
      <c r="K307" s="4">
        <f t="shared" si="239"/>
        <v>82913.267484198412</v>
      </c>
      <c r="L307" s="4">
        <f t="shared" si="240"/>
        <v>42299.741864869924</v>
      </c>
      <c r="M307" s="4">
        <f t="shared" si="241"/>
        <v>4626.071450003853</v>
      </c>
      <c r="N307" s="11">
        <f t="shared" si="252"/>
        <v>6.7993655332587721E-4</v>
      </c>
      <c r="O307" s="11">
        <f t="shared" si="253"/>
        <v>2.1569105908749719E-3</v>
      </c>
      <c r="P307" s="11">
        <f t="shared" si="254"/>
        <v>1.5993717798030715E-3</v>
      </c>
      <c r="Q307" s="4">
        <f t="shared" si="255"/>
        <v>641.1632769247027</v>
      </c>
      <c r="R307" s="4">
        <f t="shared" si="256"/>
        <v>3071.4480823063795</v>
      </c>
      <c r="S307" s="4">
        <f t="shared" si="257"/>
        <v>861.78891096550683</v>
      </c>
      <c r="T307" s="4">
        <f t="shared" si="272"/>
        <v>6.0106745290146071</v>
      </c>
      <c r="U307" s="4">
        <f t="shared" si="273"/>
        <v>20.324516151046069</v>
      </c>
      <c r="V307" s="4">
        <f t="shared" si="274"/>
        <v>27.356801806795268</v>
      </c>
      <c r="W307" s="11">
        <f t="shared" si="258"/>
        <v>-1.219247815263802E-2</v>
      </c>
      <c r="X307" s="11">
        <f t="shared" si="259"/>
        <v>-1.3228699347321071E-2</v>
      </c>
      <c r="Y307" s="11">
        <f t="shared" si="260"/>
        <v>-1.2203590333800474E-2</v>
      </c>
      <c r="Z307" s="4">
        <f t="shared" si="284"/>
        <v>728.13753365881951</v>
      </c>
      <c r="AA307" s="4">
        <f t="shared" si="275"/>
        <v>15218.26627254593</v>
      </c>
      <c r="AB307" s="4">
        <f t="shared" si="276"/>
        <v>1687.5802938381605</v>
      </c>
      <c r="AC307" s="12">
        <f t="shared" si="277"/>
        <v>1.1816495810080332</v>
      </c>
      <c r="AD307" s="12">
        <f t="shared" si="278"/>
        <v>5.1576355651459691</v>
      </c>
      <c r="AE307" s="12">
        <f t="shared" si="279"/>
        <v>2.0393955785666078</v>
      </c>
      <c r="AF307" s="11">
        <f t="shared" si="261"/>
        <v>-2.9039671966837322E-3</v>
      </c>
      <c r="AG307" s="11">
        <f t="shared" si="262"/>
        <v>2.0567434751257441E-3</v>
      </c>
      <c r="AH307" s="11">
        <f t="shared" si="263"/>
        <v>8.257041531207765E-4</v>
      </c>
      <c r="AI307" s="1">
        <f t="shared" si="242"/>
        <v>212601.30423726921</v>
      </c>
      <c r="AJ307" s="1">
        <f t="shared" si="243"/>
        <v>295972.21976470377</v>
      </c>
      <c r="AK307" s="1">
        <f t="shared" si="244"/>
        <v>62020.663044434026</v>
      </c>
      <c r="AL307" s="16">
        <f t="shared" ref="AL307:AN322" si="295">AL306*(1+AO307)</f>
        <v>71.934120158290256</v>
      </c>
      <c r="AM307" s="16">
        <f t="shared" si="295"/>
        <v>33.746342290378443</v>
      </c>
      <c r="AN307" s="16">
        <f t="shared" si="295"/>
        <v>4.962632324680885</v>
      </c>
      <c r="AO307" s="7">
        <f t="shared" si="294"/>
        <v>1.4666544501228363E-3</v>
      </c>
      <c r="AP307" s="7">
        <f t="shared" si="294"/>
        <v>2.2585376391991204E-3</v>
      </c>
      <c r="AQ307" s="7">
        <f t="shared" si="294"/>
        <v>1.6348200829800824E-3</v>
      </c>
      <c r="AR307" s="1">
        <f t="shared" si="281"/>
        <v>106670.76945019935</v>
      </c>
      <c r="AS307" s="1">
        <f t="shared" si="282"/>
        <v>151120.35432874484</v>
      </c>
      <c r="AT307" s="1">
        <f t="shared" si="283"/>
        <v>31501.815053229049</v>
      </c>
      <c r="AU307" s="1">
        <f t="shared" si="245"/>
        <v>21334.153890039874</v>
      </c>
      <c r="AV307" s="1">
        <f t="shared" si="246"/>
        <v>30224.07086574897</v>
      </c>
      <c r="AW307" s="1">
        <f t="shared" si="247"/>
        <v>6300.3630106458104</v>
      </c>
      <c r="AX307">
        <v>0.05</v>
      </c>
      <c r="AY307">
        <v>0.05</v>
      </c>
      <c r="AZ307">
        <v>0.05</v>
      </c>
      <c r="BA307">
        <f t="shared" si="285"/>
        <v>0.05</v>
      </c>
      <c r="BB307">
        <f t="shared" si="286"/>
        <v>2.5000000000000006E-4</v>
      </c>
      <c r="BC307">
        <f t="shared" si="286"/>
        <v>2.5000000000000006E-4</v>
      </c>
      <c r="BD307">
        <f t="shared" si="286"/>
        <v>2.5000000000000006E-4</v>
      </c>
      <c r="BE307">
        <f t="shared" si="287"/>
        <v>26.667692362549843</v>
      </c>
      <c r="BF307">
        <f t="shared" si="287"/>
        <v>37.780088582186217</v>
      </c>
      <c r="BG307">
        <f t="shared" si="287"/>
        <v>7.8754537633072639</v>
      </c>
      <c r="BH307">
        <f t="shared" si="265"/>
        <v>0</v>
      </c>
      <c r="BI307">
        <f t="shared" si="290"/>
        <v>99.301951761331139</v>
      </c>
      <c r="BJ307">
        <f t="shared" si="290"/>
        <v>186.66854056219557</v>
      </c>
      <c r="BK307" s="7">
        <f t="shared" si="288"/>
        <v>1.5511715865330622E-3</v>
      </c>
      <c r="BL307" s="7"/>
      <c r="BM307" s="7"/>
      <c r="BN307" s="8">
        <f>MAX(BN$3*climate!$I417+BN$4*climate!$I417^2+BN$5*climate!$I417^6,-99)</f>
        <v>-58.507360032861598</v>
      </c>
      <c r="BO307" s="8">
        <f>MAX(BO$3*climate!$I417+BO$4*climate!$I417^2+BO$5*climate!$I417^6,-99)</f>
        <v>-48.185549807335661</v>
      </c>
      <c r="BP307" s="8">
        <f>MAX(BP$3*climate!$I417+BP$4*climate!$I417^2+BP$5*climate!$I417^6,-99)</f>
        <v>-40.068748455988818</v>
      </c>
      <c r="BQ307" s="8"/>
      <c r="BR307" s="8"/>
      <c r="BS307" s="8"/>
      <c r="BT307" s="8"/>
      <c r="BU307" s="8"/>
      <c r="BV307" s="8"/>
      <c r="BW307" s="8">
        <f>MAX(BW$3*climate!$I417+BW$4*climate!$I417^2+BW$5*climate!$I417^6,-99)</f>
        <v>-99</v>
      </c>
      <c r="BX307" s="8">
        <f>MAX(BX$3*climate!$I417+BX$4*climate!$I417^2+BX$5*climate!$I417^6,-99)</f>
        <v>-99</v>
      </c>
      <c r="BY307" s="8">
        <f>MAX(BY$3*climate!$I417+BY$4*climate!$I417^2+BY$5*climate!$I417^6,-99)</f>
        <v>-99</v>
      </c>
    </row>
    <row r="308" spans="1:77">
      <c r="A308">
        <f t="shared" si="248"/>
        <v>2262</v>
      </c>
      <c r="B308" s="4">
        <f t="shared" si="266"/>
        <v>1286.5344138455876</v>
      </c>
      <c r="C308" s="4">
        <f t="shared" si="267"/>
        <v>3572.6071805483102</v>
      </c>
      <c r="D308" s="4">
        <f t="shared" si="268"/>
        <v>6809.6264193400957</v>
      </c>
      <c r="E308" s="11">
        <f t="shared" si="249"/>
        <v>2.3742270639535119E-8</v>
      </c>
      <c r="F308" s="11">
        <f t="shared" si="250"/>
        <v>4.759801851874895E-8</v>
      </c>
      <c r="G308" s="11">
        <f t="shared" si="251"/>
        <v>1.0508829835530405E-7</v>
      </c>
      <c r="H308" s="4">
        <f t="shared" si="269"/>
        <v>106746.81762844349</v>
      </c>
      <c r="I308" s="4">
        <f t="shared" si="270"/>
        <v>151446.81888640739</v>
      </c>
      <c r="J308" s="4">
        <f t="shared" si="271"/>
        <v>31552.228280346637</v>
      </c>
      <c r="K308" s="4">
        <f t="shared" si="239"/>
        <v>82972.376393233004</v>
      </c>
      <c r="L308" s="4">
        <f t="shared" si="240"/>
        <v>42391.119771293721</v>
      </c>
      <c r="M308" s="4">
        <f t="shared" si="241"/>
        <v>4633.4741933470532</v>
      </c>
      <c r="N308" s="11">
        <f t="shared" si="252"/>
        <v>7.1290049021244251E-4</v>
      </c>
      <c r="O308" s="11">
        <f t="shared" si="253"/>
        <v>2.1602473772939224E-3</v>
      </c>
      <c r="P308" s="11">
        <f t="shared" si="254"/>
        <v>1.6002224399698228E-3</v>
      </c>
      <c r="Q308" s="4">
        <f t="shared" si="255"/>
        <v>633.79743533437238</v>
      </c>
      <c r="R308" s="4">
        <f t="shared" si="256"/>
        <v>3037.3642777215991</v>
      </c>
      <c r="S308" s="4">
        <f t="shared" si="257"/>
        <v>852.63430628809408</v>
      </c>
      <c r="T308" s="4">
        <f t="shared" si="272"/>
        <v>5.9373895111369785</v>
      </c>
      <c r="U308" s="4">
        <f t="shared" si="273"/>
        <v>20.05564923750411</v>
      </c>
      <c r="V308" s="4">
        <f t="shared" si="274"/>
        <v>27.022950604702167</v>
      </c>
      <c r="W308" s="11">
        <f t="shared" si="258"/>
        <v>-1.219247815263802E-2</v>
      </c>
      <c r="X308" s="11">
        <f t="shared" si="259"/>
        <v>-1.3228699347321071E-2</v>
      </c>
      <c r="Y308" s="11">
        <f t="shared" si="260"/>
        <v>-1.2203590333800474E-2</v>
      </c>
      <c r="Z308" s="4">
        <f t="shared" si="284"/>
        <v>717.6586747491516</v>
      </c>
      <c r="AA308" s="4">
        <f t="shared" si="275"/>
        <v>15080.292003071996</v>
      </c>
      <c r="AB308" s="4">
        <f t="shared" si="276"/>
        <v>1671.030708595169</v>
      </c>
      <c r="AC308" s="12">
        <f t="shared" si="277"/>
        <v>1.1782181093868107</v>
      </c>
      <c r="AD308" s="12">
        <f t="shared" si="278"/>
        <v>5.1682434984416599</v>
      </c>
      <c r="AE308" s="12">
        <f t="shared" si="279"/>
        <v>2.0410795159656865</v>
      </c>
      <c r="AF308" s="11">
        <f t="shared" si="261"/>
        <v>-2.9039671966837322E-3</v>
      </c>
      <c r="AG308" s="11">
        <f t="shared" si="262"/>
        <v>2.0567434751257441E-3</v>
      </c>
      <c r="AH308" s="11">
        <f t="shared" si="263"/>
        <v>8.257041531207765E-4</v>
      </c>
      <c r="AI308" s="1">
        <f t="shared" si="242"/>
        <v>212675.32770358218</v>
      </c>
      <c r="AJ308" s="1">
        <f t="shared" si="243"/>
        <v>296599.06865398237</v>
      </c>
      <c r="AK308" s="1">
        <f t="shared" si="244"/>
        <v>62118.95975063643</v>
      </c>
      <c r="AL308" s="16">
        <f t="shared" si="295"/>
        <v>72.038567630761619</v>
      </c>
      <c r="AM308" s="16">
        <f t="shared" si="295"/>
        <v>33.821797500784079</v>
      </c>
      <c r="AN308" s="16">
        <f t="shared" si="295"/>
        <v>4.9706642055598316</v>
      </c>
      <c r="AO308" s="7">
        <f t="shared" si="294"/>
        <v>1.4519879056216079E-3</v>
      </c>
      <c r="AP308" s="7">
        <f t="shared" si="294"/>
        <v>2.2359522628071292E-3</v>
      </c>
      <c r="AQ308" s="7">
        <f t="shared" si="294"/>
        <v>1.6184718821502814E-3</v>
      </c>
      <c r="AR308" s="1">
        <f t="shared" si="281"/>
        <v>106746.81762844349</v>
      </c>
      <c r="AS308" s="1">
        <f t="shared" si="282"/>
        <v>151446.81888640739</v>
      </c>
      <c r="AT308" s="1">
        <f t="shared" si="283"/>
        <v>31552.228280346637</v>
      </c>
      <c r="AU308" s="1">
        <f t="shared" si="245"/>
        <v>21349.363525688699</v>
      </c>
      <c r="AV308" s="1">
        <f t="shared" si="246"/>
        <v>30289.36377728148</v>
      </c>
      <c r="AW308" s="1">
        <f t="shared" si="247"/>
        <v>6310.4456560693279</v>
      </c>
      <c r="AX308">
        <v>0.05</v>
      </c>
      <c r="AY308">
        <v>0.05</v>
      </c>
      <c r="AZ308">
        <v>0.05</v>
      </c>
      <c r="BA308">
        <f t="shared" si="285"/>
        <v>5.000000000000001E-2</v>
      </c>
      <c r="BB308">
        <f t="shared" si="286"/>
        <v>2.5000000000000006E-4</v>
      </c>
      <c r="BC308">
        <f t="shared" si="286"/>
        <v>2.5000000000000006E-4</v>
      </c>
      <c r="BD308">
        <f t="shared" si="286"/>
        <v>2.5000000000000006E-4</v>
      </c>
      <c r="BE308">
        <f t="shared" si="287"/>
        <v>26.686704407110877</v>
      </c>
      <c r="BF308">
        <f t="shared" si="287"/>
        <v>37.861704721601853</v>
      </c>
      <c r="BG308">
        <f t="shared" si="287"/>
        <v>7.8880570700866608</v>
      </c>
      <c r="BH308">
        <f t="shared" si="265"/>
        <v>0</v>
      </c>
      <c r="BI308">
        <f t="shared" si="290"/>
        <v>100.42698036321597</v>
      </c>
      <c r="BJ308">
        <f t="shared" si="290"/>
        <v>188.8189613635079</v>
      </c>
      <c r="BK308" s="7">
        <f t="shared" si="288"/>
        <v>1.5656308959790532E-3</v>
      </c>
      <c r="BL308" s="7"/>
      <c r="BM308" s="7"/>
      <c r="BN308" s="8">
        <f>MAX(BN$3*climate!$I418+BN$4*climate!$I418^2+BN$5*climate!$I418^6,-99)</f>
        <v>-58.539204036935047</v>
      </c>
      <c r="BO308" s="8">
        <f>MAX(BO$3*climate!$I418+BO$4*climate!$I418^2+BO$5*climate!$I418^6,-99)</f>
        <v>-48.210093359638435</v>
      </c>
      <c r="BP308" s="8">
        <f>MAX(BP$3*climate!$I418+BP$4*climate!$I418^2+BP$5*climate!$I418^6,-99)</f>
        <v>-40.087814852301207</v>
      </c>
      <c r="BQ308" s="8"/>
      <c r="BR308" s="8"/>
      <c r="BS308" s="8"/>
      <c r="BT308" s="8"/>
      <c r="BU308" s="8"/>
      <c r="BV308" s="8"/>
      <c r="BW308" s="8">
        <f>MAX(BW$3*climate!$I418+BW$4*climate!$I418^2+BW$5*climate!$I418^6,-99)</f>
        <v>-99</v>
      </c>
      <c r="BX308" s="8">
        <f>MAX(BX$3*climate!$I418+BX$4*climate!$I418^2+BX$5*climate!$I418^6,-99)</f>
        <v>-99</v>
      </c>
      <c r="BY308" s="8">
        <f>MAX(BY$3*climate!$I418+BY$4*climate!$I418^2+BY$5*climate!$I418^6,-99)</f>
        <v>-99</v>
      </c>
    </row>
    <row r="309" spans="1:77">
      <c r="A309">
        <f t="shared" si="248"/>
        <v>2263</v>
      </c>
      <c r="B309" s="4">
        <f t="shared" si="266"/>
        <v>1286.5344428635733</v>
      </c>
      <c r="C309" s="4">
        <f t="shared" si="267"/>
        <v>3572.6073420948824</v>
      </c>
      <c r="D309" s="4">
        <f t="shared" si="268"/>
        <v>6809.6270991715455</v>
      </c>
      <c r="E309" s="11">
        <f t="shared" si="249"/>
        <v>2.2555157107558361E-8</v>
      </c>
      <c r="F309" s="11">
        <f t="shared" si="250"/>
        <v>4.5218117592811502E-8</v>
      </c>
      <c r="G309" s="11">
        <f t="shared" si="251"/>
        <v>9.9833883437538844E-8</v>
      </c>
      <c r="H309" s="4">
        <f t="shared" si="269"/>
        <v>106826.39218252779</v>
      </c>
      <c r="I309" s="4">
        <f t="shared" si="270"/>
        <v>151774.47360164378</v>
      </c>
      <c r="J309" s="4">
        <f t="shared" si="271"/>
        <v>31602.746107258085</v>
      </c>
      <c r="K309" s="4">
        <f t="shared" si="239"/>
        <v>83034.226386316717</v>
      </c>
      <c r="L309" s="4">
        <f t="shared" si="240"/>
        <v>42482.830904290546</v>
      </c>
      <c r="M309" s="4">
        <f t="shared" si="241"/>
        <v>4640.8923200953031</v>
      </c>
      <c r="N309" s="11">
        <f t="shared" si="252"/>
        <v>7.4542872908200941E-4</v>
      </c>
      <c r="O309" s="11">
        <f t="shared" si="253"/>
        <v>2.1634515316326652E-3</v>
      </c>
      <c r="P309" s="11">
        <f t="shared" si="254"/>
        <v>1.6009858777030761E-3</v>
      </c>
      <c r="Q309" s="4">
        <f t="shared" si="255"/>
        <v>626.53657855294625</v>
      </c>
      <c r="R309" s="4">
        <f t="shared" si="256"/>
        <v>3003.6682968001719</v>
      </c>
      <c r="S309" s="4">
        <f t="shared" si="257"/>
        <v>843.57758763254026</v>
      </c>
      <c r="T309" s="4">
        <f t="shared" si="272"/>
        <v>5.8649980192387385</v>
      </c>
      <c r="U309" s="4">
        <f t="shared" si="273"/>
        <v>19.79033908352584</v>
      </c>
      <c r="V309" s="4">
        <f t="shared" si="274"/>
        <v>26.693173585911858</v>
      </c>
      <c r="W309" s="11">
        <f t="shared" si="258"/>
        <v>-1.219247815263802E-2</v>
      </c>
      <c r="X309" s="11">
        <f t="shared" si="259"/>
        <v>-1.3228699347321071E-2</v>
      </c>
      <c r="Y309" s="11">
        <f t="shared" si="260"/>
        <v>-1.2203590333800474E-2</v>
      </c>
      <c r="Z309" s="4">
        <f t="shared" si="284"/>
        <v>707.35392010710905</v>
      </c>
      <c r="AA309" s="4">
        <f t="shared" si="275"/>
        <v>14943.618376636136</v>
      </c>
      <c r="AB309" s="4">
        <f t="shared" si="276"/>
        <v>1654.6448162270476</v>
      </c>
      <c r="AC309" s="12">
        <f t="shared" si="277"/>
        <v>1.1747966026466128</v>
      </c>
      <c r="AD309" s="12">
        <f t="shared" si="278"/>
        <v>5.1788732495349405</v>
      </c>
      <c r="AE309" s="12">
        <f t="shared" si="279"/>
        <v>2.042764843798869</v>
      </c>
      <c r="AF309" s="11">
        <f t="shared" si="261"/>
        <v>-2.9039671966837322E-3</v>
      </c>
      <c r="AG309" s="11">
        <f t="shared" si="262"/>
        <v>2.0567434751257441E-3</v>
      </c>
      <c r="AH309" s="11">
        <f t="shared" si="263"/>
        <v>8.257041531207765E-4</v>
      </c>
      <c r="AI309" s="1">
        <f t="shared" si="242"/>
        <v>212757.15845891269</v>
      </c>
      <c r="AJ309" s="1">
        <f t="shared" si="243"/>
        <v>297228.52556586562</v>
      </c>
      <c r="AK309" s="1">
        <f t="shared" si="244"/>
        <v>62217.509431642116</v>
      </c>
      <c r="AL309" s="16">
        <f t="shared" si="295"/>
        <v>72.142120768410408</v>
      </c>
      <c r="AM309" s="16">
        <f t="shared" si="295"/>
        <v>33.896665186191619</v>
      </c>
      <c r="AN309" s="16">
        <f t="shared" si="295"/>
        <v>4.978628637009618</v>
      </c>
      <c r="AO309" s="7">
        <f t="shared" si="294"/>
        <v>1.4374680265653919E-3</v>
      </c>
      <c r="AP309" s="7">
        <f t="shared" si="294"/>
        <v>2.2135927401790577E-3</v>
      </c>
      <c r="AQ309" s="7">
        <f t="shared" si="294"/>
        <v>1.6022871633287787E-3</v>
      </c>
      <c r="AR309" s="1">
        <f t="shared" si="281"/>
        <v>106826.39218252779</v>
      </c>
      <c r="AS309" s="1">
        <f t="shared" si="282"/>
        <v>151774.47360164378</v>
      </c>
      <c r="AT309" s="1">
        <f t="shared" si="283"/>
        <v>31602.746107258085</v>
      </c>
      <c r="AU309" s="1">
        <f t="shared" si="245"/>
        <v>21365.27843650556</v>
      </c>
      <c r="AV309" s="1">
        <f t="shared" si="246"/>
        <v>30354.894720328757</v>
      </c>
      <c r="AW309" s="1">
        <f t="shared" si="247"/>
        <v>6320.5492214516171</v>
      </c>
      <c r="AX309">
        <v>0.05</v>
      </c>
      <c r="AY309">
        <v>0.05</v>
      </c>
      <c r="AZ309">
        <v>0.05</v>
      </c>
      <c r="BA309">
        <f t="shared" si="285"/>
        <v>0.05</v>
      </c>
      <c r="BB309">
        <f t="shared" si="286"/>
        <v>2.5000000000000006E-4</v>
      </c>
      <c r="BC309">
        <f t="shared" si="286"/>
        <v>2.5000000000000006E-4</v>
      </c>
      <c r="BD309">
        <f t="shared" si="286"/>
        <v>2.5000000000000006E-4</v>
      </c>
      <c r="BE309">
        <f t="shared" si="287"/>
        <v>26.706598045631956</v>
      </c>
      <c r="BF309">
        <f t="shared" si="287"/>
        <v>37.943618400410955</v>
      </c>
      <c r="BG309">
        <f t="shared" si="287"/>
        <v>7.900686526814523</v>
      </c>
      <c r="BH309">
        <f t="shared" si="265"/>
        <v>0</v>
      </c>
      <c r="BI309">
        <f t="shared" si="290"/>
        <v>101.56474140087671</v>
      </c>
      <c r="BJ309">
        <f t="shared" si="290"/>
        <v>190.99413842373298</v>
      </c>
      <c r="BK309" s="7">
        <f t="shared" si="288"/>
        <v>1.5798227062038261E-3</v>
      </c>
      <c r="BL309" s="7"/>
      <c r="BM309" s="7"/>
      <c r="BN309" s="8">
        <f>MAX(BN$3*climate!$I419+BN$4*climate!$I419^2+BN$5*climate!$I419^6,-99)</f>
        <v>-58.569401130483641</v>
      </c>
      <c r="BO309" s="8">
        <f>MAX(BO$3*climate!$I419+BO$4*climate!$I419^2+BO$5*climate!$I419^6,-99)</f>
        <v>-48.233367325949644</v>
      </c>
      <c r="BP309" s="8">
        <f>MAX(BP$3*climate!$I419+BP$4*climate!$I419^2+BP$5*climate!$I419^6,-99)</f>
        <v>-40.105894778982396</v>
      </c>
      <c r="BQ309" s="8"/>
      <c r="BR309" s="8"/>
      <c r="BS309" s="8"/>
      <c r="BT309" s="8"/>
      <c r="BU309" s="8"/>
      <c r="BV309" s="8"/>
      <c r="BW309" s="8">
        <f>MAX(BW$3*climate!$I419+BW$4*climate!$I419^2+BW$5*climate!$I419^6,-99)</f>
        <v>-99</v>
      </c>
      <c r="BX309" s="8">
        <f>MAX(BX$3*climate!$I419+BX$4*climate!$I419^2+BX$5*climate!$I419^6,-99)</f>
        <v>-99</v>
      </c>
      <c r="BY309" s="8">
        <f>MAX(BY$3*climate!$I419+BY$4*climate!$I419^2+BY$5*climate!$I419^6,-99)</f>
        <v>-99</v>
      </c>
    </row>
    <row r="310" spans="1:77">
      <c r="A310">
        <f t="shared" si="248"/>
        <v>2264</v>
      </c>
      <c r="B310" s="4">
        <f t="shared" si="266"/>
        <v>1286.5344704306603</v>
      </c>
      <c r="C310" s="4">
        <f t="shared" si="267"/>
        <v>3572.6074955641325</v>
      </c>
      <c r="D310" s="4">
        <f t="shared" si="268"/>
        <v>6809.6277450114876</v>
      </c>
      <c r="E310" s="11">
        <f t="shared" si="249"/>
        <v>2.1427399252180441E-8</v>
      </c>
      <c r="F310" s="11">
        <f t="shared" si="250"/>
        <v>4.2957211713170927E-8</v>
      </c>
      <c r="G310" s="11">
        <f t="shared" si="251"/>
        <v>9.4842189265661899E-8</v>
      </c>
      <c r="H310" s="4">
        <f t="shared" si="269"/>
        <v>106909.45414907517</v>
      </c>
      <c r="I310" s="4">
        <f t="shared" si="270"/>
        <v>152103.3029894052</v>
      </c>
      <c r="J310" s="4">
        <f t="shared" si="271"/>
        <v>31653.366044163184</v>
      </c>
      <c r="K310" s="4">
        <f t="shared" si="239"/>
        <v>83098.787173022894</v>
      </c>
      <c r="L310" s="4">
        <f t="shared" si="240"/>
        <v>42574.870925020921</v>
      </c>
      <c r="M310" s="4">
        <f t="shared" si="241"/>
        <v>4648.3254635103094</v>
      </c>
      <c r="N310" s="11">
        <f t="shared" si="252"/>
        <v>7.7752018072407836E-4</v>
      </c>
      <c r="O310" s="11">
        <f t="shared" si="253"/>
        <v>2.1665227757003969E-3</v>
      </c>
      <c r="P310" s="11">
        <f t="shared" si="254"/>
        <v>1.6016625472692336E-3</v>
      </c>
      <c r="Q310" s="4">
        <f t="shared" si="255"/>
        <v>619.37876360983034</v>
      </c>
      <c r="R310" s="4">
        <f t="shared" si="256"/>
        <v>2970.3552293668681</v>
      </c>
      <c r="S310" s="4">
        <f t="shared" si="257"/>
        <v>834.61762952722438</v>
      </c>
      <c r="T310" s="4">
        <f t="shared" si="272"/>
        <v>5.7934891590239053</v>
      </c>
      <c r="U310" s="4">
        <f t="shared" si="273"/>
        <v>19.528538637808339</v>
      </c>
      <c r="V310" s="4">
        <f t="shared" si="274"/>
        <v>26.367421030760365</v>
      </c>
      <c r="W310" s="11">
        <f t="shared" si="258"/>
        <v>-1.219247815263802E-2</v>
      </c>
      <c r="X310" s="11">
        <f t="shared" si="259"/>
        <v>-1.3228699347321071E-2</v>
      </c>
      <c r="Y310" s="11">
        <f t="shared" si="260"/>
        <v>-1.2203590333800474E-2</v>
      </c>
      <c r="Z310" s="4">
        <f t="shared" si="284"/>
        <v>697.2197915221135</v>
      </c>
      <c r="AA310" s="4">
        <f t="shared" si="275"/>
        <v>14808.23074198129</v>
      </c>
      <c r="AB310" s="4">
        <f t="shared" si="276"/>
        <v>1638.4208418414544</v>
      </c>
      <c r="AC310" s="12">
        <f t="shared" si="277"/>
        <v>1.1713850318497516</v>
      </c>
      <c r="AD310" s="12">
        <f t="shared" si="278"/>
        <v>5.1895248632994244</v>
      </c>
      <c r="AE310" s="12">
        <f t="shared" si="279"/>
        <v>2.0444515632142428</v>
      </c>
      <c r="AF310" s="11">
        <f t="shared" si="261"/>
        <v>-2.9039671966837322E-3</v>
      </c>
      <c r="AG310" s="11">
        <f t="shared" si="262"/>
        <v>2.0567434751257441E-3</v>
      </c>
      <c r="AH310" s="11">
        <f t="shared" si="263"/>
        <v>8.257041531207765E-4</v>
      </c>
      <c r="AI310" s="1">
        <f t="shared" si="242"/>
        <v>212846.72104952697</v>
      </c>
      <c r="AJ310" s="1">
        <f t="shared" si="243"/>
        <v>297860.56772960781</v>
      </c>
      <c r="AK310" s="1">
        <f t="shared" si="244"/>
        <v>62316.307709929526</v>
      </c>
      <c r="AL310" s="16">
        <f t="shared" si="295"/>
        <v>72.244785740463882</v>
      </c>
      <c r="AM310" s="16">
        <f t="shared" si="295"/>
        <v>33.970948264044324</v>
      </c>
      <c r="AN310" s="16">
        <f t="shared" si="295"/>
        <v>4.9865260578381188</v>
      </c>
      <c r="AO310" s="7">
        <f t="shared" si="294"/>
        <v>1.4230933462997381E-3</v>
      </c>
      <c r="AP310" s="7">
        <f t="shared" si="294"/>
        <v>2.191456812777267E-3</v>
      </c>
      <c r="AQ310" s="7">
        <f t="shared" si="294"/>
        <v>1.5862642916954909E-3</v>
      </c>
      <c r="AR310" s="1">
        <f t="shared" si="281"/>
        <v>106909.45414907517</v>
      </c>
      <c r="AS310" s="1">
        <f t="shared" si="282"/>
        <v>152103.3029894052</v>
      </c>
      <c r="AT310" s="1">
        <f t="shared" si="283"/>
        <v>31653.366044163184</v>
      </c>
      <c r="AU310" s="1">
        <f t="shared" si="245"/>
        <v>21381.890829815035</v>
      </c>
      <c r="AV310" s="1">
        <f t="shared" si="246"/>
        <v>30420.66059788104</v>
      </c>
      <c r="AW310" s="1">
        <f t="shared" si="247"/>
        <v>6330.6732088326371</v>
      </c>
      <c r="AX310">
        <v>0.05</v>
      </c>
      <c r="AY310">
        <v>0.05</v>
      </c>
      <c r="AZ310">
        <v>0.05</v>
      </c>
      <c r="BA310">
        <f t="shared" si="285"/>
        <v>0.05</v>
      </c>
      <c r="BB310">
        <f t="shared" si="286"/>
        <v>2.5000000000000006E-4</v>
      </c>
      <c r="BC310">
        <f t="shared" si="286"/>
        <v>2.5000000000000006E-4</v>
      </c>
      <c r="BD310">
        <f t="shared" si="286"/>
        <v>2.5000000000000006E-4</v>
      </c>
      <c r="BE310">
        <f t="shared" si="287"/>
        <v>26.727363537268801</v>
      </c>
      <c r="BF310">
        <f t="shared" si="287"/>
        <v>38.025825747351313</v>
      </c>
      <c r="BG310">
        <f t="shared" si="287"/>
        <v>7.9133415110407981</v>
      </c>
      <c r="BH310">
        <f t="shared" si="265"/>
        <v>0</v>
      </c>
      <c r="BI310">
        <f t="shared" si="290"/>
        <v>102.71537879146685</v>
      </c>
      <c r="BJ310">
        <f t="shared" si="290"/>
        <v>193.19435663786683</v>
      </c>
      <c r="BK310" s="7">
        <f t="shared" si="288"/>
        <v>1.5937475353924313E-3</v>
      </c>
      <c r="BL310" s="7"/>
      <c r="BM310" s="7"/>
      <c r="BN310" s="8">
        <f>MAX(BN$3*climate!$I420+BN$4*climate!$I420^2+BN$5*climate!$I420^6,-99)</f>
        <v>-58.597975624464887</v>
      </c>
      <c r="BO310" s="8">
        <f>MAX(BO$3*climate!$I420+BO$4*climate!$I420^2+BO$5*climate!$I420^6,-99)</f>
        <v>-48.255390481813919</v>
      </c>
      <c r="BP310" s="8">
        <f>MAX(BP$3*climate!$I420+BP$4*climate!$I420^2+BP$5*climate!$I420^6,-99)</f>
        <v>-40.123002854051578</v>
      </c>
      <c r="BQ310" s="8"/>
      <c r="BR310" s="8"/>
      <c r="BS310" s="8"/>
      <c r="BT310" s="8"/>
      <c r="BU310" s="8"/>
      <c r="BV310" s="8"/>
      <c r="BW310" s="8">
        <f>MAX(BW$3*climate!$I420+BW$4*climate!$I420^2+BW$5*climate!$I420^6,-99)</f>
        <v>-99</v>
      </c>
      <c r="BX310" s="8">
        <f>MAX(BX$3*climate!$I420+BX$4*climate!$I420^2+BX$5*climate!$I420^6,-99)</f>
        <v>-99</v>
      </c>
      <c r="BY310" s="8">
        <f>MAX(BY$3*climate!$I420+BY$4*climate!$I420^2+BY$5*climate!$I420^6,-99)</f>
        <v>-99</v>
      </c>
    </row>
    <row r="311" spans="1:77">
      <c r="A311">
        <f t="shared" si="248"/>
        <v>2265</v>
      </c>
      <c r="B311" s="4">
        <f t="shared" si="266"/>
        <v>1286.5344966193936</v>
      </c>
      <c r="C311" s="4">
        <f t="shared" si="267"/>
        <v>3572.6076413599267</v>
      </c>
      <c r="D311" s="4">
        <f t="shared" si="268"/>
        <v>6809.6283585594911</v>
      </c>
      <c r="E311" s="11">
        <f t="shared" si="249"/>
        <v>2.0356029289571418E-8</v>
      </c>
      <c r="F311" s="11">
        <f t="shared" si="250"/>
        <v>4.0809351127512381E-8</v>
      </c>
      <c r="G311" s="11">
        <f t="shared" si="251"/>
        <v>9.0100079802378801E-8</v>
      </c>
      <c r="H311" s="4">
        <f t="shared" si="269"/>
        <v>106995.9646803686</v>
      </c>
      <c r="I311" s="4">
        <f t="shared" si="270"/>
        <v>152433.29138667081</v>
      </c>
      <c r="J311" s="4">
        <f t="shared" si="271"/>
        <v>31704.085600137918</v>
      </c>
      <c r="K311" s="4">
        <f t="shared" si="239"/>
        <v>83166.028553078228</v>
      </c>
      <c r="L311" s="4">
        <f t="shared" si="240"/>
        <v>42667.235445044978</v>
      </c>
      <c r="M311" s="4">
        <f t="shared" si="241"/>
        <v>4655.7732567426929</v>
      </c>
      <c r="N311" s="11">
        <f t="shared" si="252"/>
        <v>8.0917402458990928E-4</v>
      </c>
      <c r="O311" s="11">
        <f t="shared" si="253"/>
        <v>2.1694609523708053E-3</v>
      </c>
      <c r="P311" s="11">
        <f t="shared" si="254"/>
        <v>1.6022529598775925E-3</v>
      </c>
      <c r="Q311" s="4">
        <f t="shared" si="255"/>
        <v>612.32208854796556</v>
      </c>
      <c r="R311" s="4">
        <f t="shared" si="256"/>
        <v>2937.4202359813889</v>
      </c>
      <c r="S311" s="4">
        <f t="shared" si="257"/>
        <v>825.75332138105455</v>
      </c>
      <c r="T311" s="4">
        <f t="shared" si="272"/>
        <v>5.7228521690249607</v>
      </c>
      <c r="U311" s="4">
        <f t="shared" si="273"/>
        <v>19.270201471476231</v>
      </c>
      <c r="V311" s="4">
        <f t="shared" si="274"/>
        <v>26.045643826342129</v>
      </c>
      <c r="W311" s="11">
        <f t="shared" si="258"/>
        <v>-1.219247815263802E-2</v>
      </c>
      <c r="X311" s="11">
        <f t="shared" si="259"/>
        <v>-1.3228699347321071E-2</v>
      </c>
      <c r="Y311" s="11">
        <f t="shared" si="260"/>
        <v>-1.2203590333800474E-2</v>
      </c>
      <c r="Z311" s="4">
        <f t="shared" si="284"/>
        <v>687.25288975314288</v>
      </c>
      <c r="AA311" s="4">
        <f t="shared" si="275"/>
        <v>14674.114642454719</v>
      </c>
      <c r="AB311" s="4">
        <f t="shared" si="276"/>
        <v>1622.3570332547076</v>
      </c>
      <c r="AC311" s="12">
        <f t="shared" si="277"/>
        <v>1.1679833681425735</v>
      </c>
      <c r="AD311" s="12">
        <f t="shared" si="278"/>
        <v>5.200198384701018</v>
      </c>
      <c r="AE311" s="12">
        <f t="shared" si="279"/>
        <v>2.046139675360843</v>
      </c>
      <c r="AF311" s="11">
        <f t="shared" si="261"/>
        <v>-2.9039671966837322E-3</v>
      </c>
      <c r="AG311" s="11">
        <f t="shared" si="262"/>
        <v>2.0567434751257441E-3</v>
      </c>
      <c r="AH311" s="11">
        <f t="shared" si="263"/>
        <v>8.257041531207765E-4</v>
      </c>
      <c r="AI311" s="1">
        <f t="shared" si="242"/>
        <v>212943.93977438932</v>
      </c>
      <c r="AJ311" s="1">
        <f t="shared" si="243"/>
        <v>298495.17155452806</v>
      </c>
      <c r="AK311" s="1">
        <f t="shared" si="244"/>
        <v>62415.350147769212</v>
      </c>
      <c r="AL311" s="16">
        <f t="shared" si="295"/>
        <v>72.346568703617066</v>
      </c>
      <c r="AM311" s="16">
        <f t="shared" si="295"/>
        <v>34.044649671393969</v>
      </c>
      <c r="AN311" s="16">
        <f t="shared" si="295"/>
        <v>4.9943569065810252</v>
      </c>
      <c r="AO311" s="7">
        <f t="shared" si="294"/>
        <v>1.4088624128367406E-3</v>
      </c>
      <c r="AP311" s="7">
        <f t="shared" si="294"/>
        <v>2.1695422446494942E-3</v>
      </c>
      <c r="AQ311" s="7">
        <f t="shared" si="294"/>
        <v>1.570401648778536E-3</v>
      </c>
      <c r="AR311" s="1">
        <f t="shared" si="281"/>
        <v>106995.9646803686</v>
      </c>
      <c r="AS311" s="1">
        <f t="shared" si="282"/>
        <v>152433.29138667081</v>
      </c>
      <c r="AT311" s="1">
        <f t="shared" si="283"/>
        <v>31704.085600137918</v>
      </c>
      <c r="AU311" s="1">
        <f t="shared" si="245"/>
        <v>21399.192936073723</v>
      </c>
      <c r="AV311" s="1">
        <f t="shared" si="246"/>
        <v>30486.658277334165</v>
      </c>
      <c r="AW311" s="1">
        <f t="shared" si="247"/>
        <v>6340.8171200275838</v>
      </c>
      <c r="AX311">
        <v>0.05</v>
      </c>
      <c r="AY311">
        <v>0.05</v>
      </c>
      <c r="AZ311">
        <v>0.05</v>
      </c>
      <c r="BA311">
        <f t="shared" si="285"/>
        <v>4.9999999999999996E-2</v>
      </c>
      <c r="BB311">
        <f t="shared" si="286"/>
        <v>2.5000000000000006E-4</v>
      </c>
      <c r="BC311">
        <f t="shared" si="286"/>
        <v>2.5000000000000006E-4</v>
      </c>
      <c r="BD311">
        <f t="shared" si="286"/>
        <v>2.5000000000000006E-4</v>
      </c>
      <c r="BE311">
        <f t="shared" si="287"/>
        <v>26.748991170092157</v>
      </c>
      <c r="BF311">
        <f t="shared" si="287"/>
        <v>38.108322846667711</v>
      </c>
      <c r="BG311">
        <f t="shared" si="287"/>
        <v>7.9260214000344815</v>
      </c>
      <c r="BH311">
        <f t="shared" si="265"/>
        <v>0</v>
      </c>
      <c r="BI311">
        <f t="shared" si="290"/>
        <v>103.87903808905466</v>
      </c>
      <c r="BJ311">
        <f t="shared" si="290"/>
        <v>195.41990419047565</v>
      </c>
      <c r="BK311" s="7">
        <f t="shared" si="288"/>
        <v>1.6074060486237496E-3</v>
      </c>
      <c r="BL311" s="7"/>
      <c r="BM311" s="7"/>
      <c r="BN311" s="8">
        <f>MAX(BN$3*climate!$I421+BN$4*climate!$I421^2+BN$5*climate!$I421^6,-99)</f>
        <v>-58.624951508561523</v>
      </c>
      <c r="BO311" s="8">
        <f>MAX(BO$3*climate!$I421+BO$4*climate!$I421^2+BO$5*climate!$I421^6,-99)</f>
        <v>-48.276181352348942</v>
      </c>
      <c r="BP311" s="8">
        <f>MAX(BP$3*climate!$I421+BP$4*climate!$I421^2+BP$5*climate!$I421^6,-99)</f>
        <v>-40.139153498593011</v>
      </c>
      <c r="BQ311" s="8"/>
      <c r="BR311" s="8"/>
      <c r="BS311" s="8"/>
      <c r="BT311" s="8"/>
      <c r="BU311" s="8"/>
      <c r="BV311" s="8"/>
      <c r="BW311" s="8">
        <f>MAX(BW$3*climate!$I421+BW$4*climate!$I421^2+BW$5*climate!$I421^6,-99)</f>
        <v>-99</v>
      </c>
      <c r="BX311" s="8">
        <f>MAX(BX$3*climate!$I421+BX$4*climate!$I421^2+BX$5*climate!$I421^6,-99)</f>
        <v>-99</v>
      </c>
      <c r="BY311" s="8">
        <f>MAX(BY$3*climate!$I421+BY$4*climate!$I421^2+BY$5*climate!$I421^6,-99)</f>
        <v>-99</v>
      </c>
    </row>
    <row r="312" spans="1:77">
      <c r="A312">
        <f t="shared" si="248"/>
        <v>2266</v>
      </c>
      <c r="B312" s="4">
        <f t="shared" si="266"/>
        <v>1286.534521498691</v>
      </c>
      <c r="C312" s="4">
        <f t="shared" si="267"/>
        <v>3572.6077798659367</v>
      </c>
      <c r="D312" s="4">
        <f t="shared" si="268"/>
        <v>6809.6289414301473</v>
      </c>
      <c r="E312" s="11">
        <f t="shared" si="249"/>
        <v>1.9338227825092845E-8</v>
      </c>
      <c r="F312" s="11">
        <f t="shared" si="250"/>
        <v>3.8768883571136761E-8</v>
      </c>
      <c r="G312" s="11">
        <f t="shared" si="251"/>
        <v>8.5595075812259863E-8</v>
      </c>
      <c r="H312" s="4">
        <f t="shared" si="269"/>
        <v>107085.88505777402</v>
      </c>
      <c r="I312" s="4">
        <f t="shared" si="270"/>
        <v>152764.42296835297</v>
      </c>
      <c r="J312" s="4">
        <f t="shared" si="271"/>
        <v>31754.902284892185</v>
      </c>
      <c r="K312" s="4">
        <f t="shared" si="239"/>
        <v>83235.920426782715</v>
      </c>
      <c r="L312" s="4">
        <f t="shared" si="240"/>
        <v>42759.920030764057</v>
      </c>
      <c r="M312" s="4">
        <f t="shared" si="241"/>
        <v>4663.2353330874839</v>
      </c>
      <c r="N312" s="11">
        <f t="shared" si="252"/>
        <v>8.4038969902100469E-4</v>
      </c>
      <c r="O312" s="11">
        <f t="shared" si="253"/>
        <v>2.1722660198704169E-3</v>
      </c>
      <c r="P312" s="11">
        <f t="shared" si="254"/>
        <v>1.6027576802595256E-3</v>
      </c>
      <c r="Q312" s="4">
        <f t="shared" si="255"/>
        <v>605.36469162606352</v>
      </c>
      <c r="R312" s="4">
        <f t="shared" si="256"/>
        <v>2904.8585471514357</v>
      </c>
      <c r="S312" s="4">
        <f t="shared" si="257"/>
        <v>816.98356729977934</v>
      </c>
      <c r="T312" s="4">
        <f t="shared" si="272"/>
        <v>5.6530764189833471</v>
      </c>
      <c r="U312" s="4">
        <f t="shared" si="273"/>
        <v>19.015281769847768</v>
      </c>
      <c r="V312" s="4">
        <f t="shared" si="274"/>
        <v>25.727793459105371</v>
      </c>
      <c r="W312" s="11">
        <f t="shared" si="258"/>
        <v>-1.219247815263802E-2</v>
      </c>
      <c r="X312" s="11">
        <f t="shared" si="259"/>
        <v>-1.3228699347321071E-2</v>
      </c>
      <c r="Y312" s="11">
        <f t="shared" si="260"/>
        <v>-1.2203590333800474E-2</v>
      </c>
      <c r="Z312" s="4">
        <f t="shared" si="284"/>
        <v>677.4498927451516</v>
      </c>
      <c r="AA312" s="4">
        <f t="shared" si="275"/>
        <v>14541.255814965481</v>
      </c>
      <c r="AB312" s="4">
        <f t="shared" si="276"/>
        <v>1606.4516607450901</v>
      </c>
      <c r="AC312" s="12">
        <f t="shared" si="277"/>
        <v>1.1645915827552153</v>
      </c>
      <c r="AD312" s="12">
        <f t="shared" si="278"/>
        <v>5.2108938587981113</v>
      </c>
      <c r="AE312" s="12">
        <f t="shared" si="279"/>
        <v>2.0478291813886536</v>
      </c>
      <c r="AF312" s="11">
        <f t="shared" si="261"/>
        <v>-2.9039671966837322E-3</v>
      </c>
      <c r="AG312" s="11">
        <f t="shared" si="262"/>
        <v>2.0567434751257441E-3</v>
      </c>
      <c r="AH312" s="11">
        <f t="shared" si="263"/>
        <v>8.257041531207765E-4</v>
      </c>
      <c r="AI312" s="1">
        <f t="shared" si="242"/>
        <v>213048.73873302413</v>
      </c>
      <c r="AJ312" s="1">
        <f t="shared" si="243"/>
        <v>299132.31267640943</v>
      </c>
      <c r="AK312" s="1">
        <f t="shared" si="244"/>
        <v>62514.632253019874</v>
      </c>
      <c r="AL312" s="16">
        <f t="shared" si="295"/>
        <v>72.447475801347863</v>
      </c>
      <c r="AM312" s="16">
        <f t="shared" si="295"/>
        <v>34.117772364003685</v>
      </c>
      <c r="AN312" s="16">
        <f t="shared" si="295"/>
        <v>5.0021216214385014</v>
      </c>
      <c r="AO312" s="7">
        <f t="shared" si="294"/>
        <v>1.3947737887083731E-3</v>
      </c>
      <c r="AP312" s="7">
        <f t="shared" si="294"/>
        <v>2.1478468222029994E-3</v>
      </c>
      <c r="AQ312" s="7">
        <f t="shared" si="294"/>
        <v>1.5546976322907506E-3</v>
      </c>
      <c r="AR312" s="1">
        <f t="shared" si="281"/>
        <v>107085.88505777402</v>
      </c>
      <c r="AS312" s="1">
        <f t="shared" si="282"/>
        <v>152764.42296835297</v>
      </c>
      <c r="AT312" s="1">
        <f t="shared" si="283"/>
        <v>31754.902284892185</v>
      </c>
      <c r="AU312" s="1">
        <f t="shared" si="245"/>
        <v>21417.177011554806</v>
      </c>
      <c r="AV312" s="1">
        <f t="shared" si="246"/>
        <v>30552.884593670595</v>
      </c>
      <c r="AW312" s="1">
        <f t="shared" si="247"/>
        <v>6350.9804569784374</v>
      </c>
      <c r="AX312">
        <v>0.05</v>
      </c>
      <c r="AY312">
        <v>0.05</v>
      </c>
      <c r="AZ312">
        <v>0.05</v>
      </c>
      <c r="BA312">
        <f t="shared" si="285"/>
        <v>0.05</v>
      </c>
      <c r="BB312">
        <f t="shared" si="286"/>
        <v>2.5000000000000006E-4</v>
      </c>
      <c r="BC312">
        <f t="shared" si="286"/>
        <v>2.5000000000000006E-4</v>
      </c>
      <c r="BD312">
        <f t="shared" si="286"/>
        <v>2.5000000000000006E-4</v>
      </c>
      <c r="BE312">
        <f t="shared" si="287"/>
        <v>26.771471264443512</v>
      </c>
      <c r="BF312">
        <f t="shared" si="287"/>
        <v>38.191105742088254</v>
      </c>
      <c r="BG312">
        <f t="shared" si="287"/>
        <v>7.9387255712230482</v>
      </c>
      <c r="BH312">
        <f t="shared" si="265"/>
        <v>0</v>
      </c>
      <c r="BI312">
        <f t="shared" si="290"/>
        <v>105.05586650303742</v>
      </c>
      <c r="BJ312">
        <f t="shared" si="290"/>
        <v>197.67107259339457</v>
      </c>
      <c r="BK312" s="7">
        <f t="shared" si="288"/>
        <v>1.6207990508392278E-3</v>
      </c>
      <c r="BL312" s="7"/>
      <c r="BM312" s="7"/>
      <c r="BN312" s="8">
        <f>MAX(BN$3*climate!$I422+BN$4*climate!$I422^2+BN$5*climate!$I422^6,-99)</f>
        <v>-58.650352453406718</v>
      </c>
      <c r="BO312" s="8">
        <f>MAX(BO$3*climate!$I422+BO$4*climate!$I422^2+BO$5*climate!$I422^6,-99)</f>
        <v>-48.295758214079598</v>
      </c>
      <c r="BP312" s="8">
        <f>MAX(BP$3*climate!$I422+BP$4*climate!$I422^2+BP$5*climate!$I422^6,-99)</f>
        <v>-40.154360938282437</v>
      </c>
      <c r="BQ312" s="8"/>
      <c r="BR312" s="8"/>
      <c r="BS312" s="8"/>
      <c r="BT312" s="8"/>
      <c r="BU312" s="8"/>
      <c r="BV312" s="8"/>
      <c r="BW312" s="8">
        <f>MAX(BW$3*climate!$I422+BW$4*climate!$I422^2+BW$5*climate!$I422^6,-99)</f>
        <v>-99</v>
      </c>
      <c r="BX312" s="8">
        <f>MAX(BX$3*climate!$I422+BX$4*climate!$I422^2+BX$5*climate!$I422^6,-99)</f>
        <v>-99</v>
      </c>
      <c r="BY312" s="8">
        <f>MAX(BY$3*climate!$I422+BY$4*climate!$I422^2+BY$5*climate!$I422^6,-99)</f>
        <v>-99</v>
      </c>
    </row>
    <row r="313" spans="1:77">
      <c r="A313">
        <f t="shared" si="248"/>
        <v>2267</v>
      </c>
      <c r="B313" s="4">
        <f t="shared" si="266"/>
        <v>1286.5345451340238</v>
      </c>
      <c r="C313" s="4">
        <f t="shared" si="267"/>
        <v>3572.6079114466511</v>
      </c>
      <c r="D313" s="4">
        <f t="shared" si="268"/>
        <v>6809.6294951573173</v>
      </c>
      <c r="E313" s="11">
        <f t="shared" si="249"/>
        <v>1.8371316433838203E-8</v>
      </c>
      <c r="F313" s="11">
        <f t="shared" si="250"/>
        <v>3.6830439392579923E-8</v>
      </c>
      <c r="G313" s="11">
        <f t="shared" si="251"/>
        <v>8.1315322021646867E-8</v>
      </c>
      <c r="H313" s="4">
        <f t="shared" si="269"/>
        <v>107179.17670442315</v>
      </c>
      <c r="I313" s="4">
        <f t="shared" si="270"/>
        <v>153096.6817625913</v>
      </c>
      <c r="J313" s="4">
        <f t="shared" si="271"/>
        <v>31805.813610440728</v>
      </c>
      <c r="K313" s="4">
        <f t="shared" ref="K313:K346" si="296">H313/B313*1000</f>
        <v>83308.432804855503</v>
      </c>
      <c r="L313" s="4">
        <f t="shared" ref="L313:L346" si="297">I313/C313*1000</f>
        <v>42852.920207691663</v>
      </c>
      <c r="M313" s="4">
        <f t="shared" ref="M313:M346" si="298">J313/D313*1000</f>
        <v>4670.7113262269995</v>
      </c>
      <c r="N313" s="11">
        <f t="shared" si="252"/>
        <v>8.7116689166144567E-4</v>
      </c>
      <c r="O313" s="11">
        <f t="shared" si="253"/>
        <v>2.174938046205277E-3</v>
      </c>
      <c r="P313" s="11">
        <f t="shared" si="254"/>
        <v>1.6031773233640134E-3</v>
      </c>
      <c r="Q313" s="4">
        <f t="shared" si="255"/>
        <v>598.5047505290479</v>
      </c>
      <c r="R313" s="4">
        <f t="shared" si="256"/>
        <v>2872.6654625266765</v>
      </c>
      <c r="S313" s="4">
        <f t="shared" si="257"/>
        <v>808.3072859006644</v>
      </c>
      <c r="T313" s="4">
        <f t="shared" si="272"/>
        <v>5.5841514082496992</v>
      </c>
      <c r="U313" s="4">
        <f t="shared" si="273"/>
        <v>18.763734324309855</v>
      </c>
      <c r="V313" s="4">
        <f t="shared" si="274"/>
        <v>25.413822007537817</v>
      </c>
      <c r="W313" s="11">
        <f t="shared" si="258"/>
        <v>-1.219247815263802E-2</v>
      </c>
      <c r="X313" s="11">
        <f t="shared" si="259"/>
        <v>-1.3228699347321071E-2</v>
      </c>
      <c r="Y313" s="11">
        <f t="shared" si="260"/>
        <v>-1.2203590333800474E-2</v>
      </c>
      <c r="Z313" s="4">
        <f t="shared" si="284"/>
        <v>667.80755387667909</v>
      </c>
      <c r="AA313" s="4">
        <f t="shared" si="275"/>
        <v>14409.640188807605</v>
      </c>
      <c r="AB313" s="4">
        <f t="shared" si="276"/>
        <v>1590.7030168008316</v>
      </c>
      <c r="AC313" s="12">
        <f t="shared" si="277"/>
        <v>1.1612096470013602</v>
      </c>
      <c r="AD313" s="12">
        <f t="shared" si="278"/>
        <v>5.2216113307417675</v>
      </c>
      <c r="AE313" s="12">
        <f t="shared" si="279"/>
        <v>2.0495200824486082</v>
      </c>
      <c r="AF313" s="11">
        <f t="shared" si="261"/>
        <v>-2.9039671966837322E-3</v>
      </c>
      <c r="AG313" s="11">
        <f t="shared" si="262"/>
        <v>2.0567434751257441E-3</v>
      </c>
      <c r="AH313" s="11">
        <f t="shared" si="263"/>
        <v>8.257041531207765E-4</v>
      </c>
      <c r="AI313" s="1">
        <f t="shared" ref="AI313:AI346" si="299">(1-$AI$5)*AI312+AU312</f>
        <v>213161.04187127651</v>
      </c>
      <c r="AJ313" s="1">
        <f t="shared" ref="AJ313:AJ346" si="300">(1-$AI$5)*AJ312+AV312</f>
        <v>299771.96600243909</v>
      </c>
      <c r="AK313" s="1">
        <f t="shared" ref="AK313:AK346" si="301">(1-$AI$5)*AK312+AW312</f>
        <v>62614.149484696325</v>
      </c>
      <c r="AL313" s="16">
        <f t="shared" si="295"/>
        <v>72.547513163250599</v>
      </c>
      <c r="AM313" s="16">
        <f t="shared" si="295"/>
        <v>34.19031931546683</v>
      </c>
      <c r="AN313" s="16">
        <f t="shared" si="295"/>
        <v>5.0098206402133698</v>
      </c>
      <c r="AO313" s="7">
        <f t="shared" si="294"/>
        <v>1.3808260508212894E-3</v>
      </c>
      <c r="AP313" s="7">
        <f t="shared" si="294"/>
        <v>2.1263683539809695E-3</v>
      </c>
      <c r="AQ313" s="7">
        <f t="shared" si="294"/>
        <v>1.5391506559678432E-3</v>
      </c>
      <c r="AR313" s="1">
        <f t="shared" si="281"/>
        <v>107179.17670442315</v>
      </c>
      <c r="AS313" s="1">
        <f t="shared" si="282"/>
        <v>153096.6817625913</v>
      </c>
      <c r="AT313" s="1">
        <f t="shared" si="283"/>
        <v>31805.813610440728</v>
      </c>
      <c r="AU313" s="1">
        <f t="shared" ref="AU313:AU346" si="302">$AU$5*AR313</f>
        <v>21435.835340884631</v>
      </c>
      <c r="AV313" s="1">
        <f t="shared" ref="AV313:AV346" si="303">$AU$5*AS313</f>
        <v>30619.336352518261</v>
      </c>
      <c r="AW313" s="1">
        <f t="shared" ref="AW313:AW346" si="304">$AU$5*AT313</f>
        <v>6361.1627220881455</v>
      </c>
      <c r="AX313">
        <v>0.05</v>
      </c>
      <c r="AY313">
        <v>0.05</v>
      </c>
      <c r="AZ313">
        <v>0.05</v>
      </c>
      <c r="BA313">
        <f t="shared" si="285"/>
        <v>4.9999999999999996E-2</v>
      </c>
      <c r="BB313">
        <f t="shared" si="286"/>
        <v>2.5000000000000006E-4</v>
      </c>
      <c r="BC313">
        <f t="shared" si="286"/>
        <v>2.5000000000000006E-4</v>
      </c>
      <c r="BD313">
        <f t="shared" si="286"/>
        <v>2.5000000000000006E-4</v>
      </c>
      <c r="BE313">
        <f t="shared" si="287"/>
        <v>26.794794176105796</v>
      </c>
      <c r="BF313">
        <f t="shared" si="287"/>
        <v>38.274170440647836</v>
      </c>
      <c r="BG313">
        <f t="shared" si="287"/>
        <v>7.9514534026101842</v>
      </c>
      <c r="BH313">
        <f t="shared" si="265"/>
        <v>0</v>
      </c>
      <c r="BI313">
        <f t="shared" si="290"/>
        <v>106.24601291675975</v>
      </c>
      <c r="BJ313">
        <f t="shared" si="290"/>
        <v>199.94815672385857</v>
      </c>
      <c r="BK313" s="7">
        <f t="shared" si="288"/>
        <v>1.6339274799919146E-3</v>
      </c>
      <c r="BL313" s="7"/>
      <c r="BM313" s="7"/>
      <c r="BN313" s="8">
        <f>MAX(BN$3*climate!$I423+BN$4*climate!$I423^2+BN$5*climate!$I423^6,-99)</f>
        <v>-58.674201812919087</v>
      </c>
      <c r="BO313" s="8">
        <f>MAX(BO$3*climate!$I423+BO$4*climate!$I423^2+BO$5*climate!$I423^6,-99)</f>
        <v>-48.314139096852415</v>
      </c>
      <c r="BP313" s="8">
        <f>MAX(BP$3*climate!$I423+BP$4*climate!$I423^2+BP$5*climate!$I423^6,-99)</f>
        <v>-40.168639204972152</v>
      </c>
      <c r="BQ313" s="8"/>
      <c r="BR313" s="8"/>
      <c r="BS313" s="8"/>
      <c r="BT313" s="8"/>
      <c r="BU313" s="8"/>
      <c r="BV313" s="8"/>
      <c r="BW313" s="8">
        <f>MAX(BW$3*climate!$I423+BW$4*climate!$I423^2+BW$5*climate!$I423^6,-99)</f>
        <v>-99</v>
      </c>
      <c r="BX313" s="8">
        <f>MAX(BX$3*climate!$I423+BX$4*climate!$I423^2+BX$5*climate!$I423^6,-99)</f>
        <v>-99</v>
      </c>
      <c r="BY313" s="8">
        <f>MAX(BY$3*climate!$I423+BY$4*climate!$I423^2+BY$5*climate!$I423^6,-99)</f>
        <v>-99</v>
      </c>
    </row>
    <row r="314" spans="1:77">
      <c r="A314">
        <f t="shared" ref="A314:A346" si="305">1+A313</f>
        <v>2268</v>
      </c>
      <c r="B314" s="4">
        <f t="shared" si="266"/>
        <v>1286.5345675875903</v>
      </c>
      <c r="C314" s="4">
        <f t="shared" si="267"/>
        <v>3572.6080364483341</v>
      </c>
      <c r="D314" s="4">
        <f t="shared" si="268"/>
        <v>6809.6300211981716</v>
      </c>
      <c r="E314" s="11">
        <f t="shared" ref="E314:E346" si="306">E313*$E$5</f>
        <v>1.7452750612146291E-8</v>
      </c>
      <c r="F314" s="11">
        <f t="shared" ref="F314:F346" si="307">F313*$E$5</f>
        <v>3.4988917422950927E-8</v>
      </c>
      <c r="G314" s="11">
        <f t="shared" ref="G314:G346" si="308">G313*$E$5</f>
        <v>7.724955592056452E-8</v>
      </c>
      <c r="H314" s="4">
        <f t="shared" si="269"/>
        <v>107275.80119718018</v>
      </c>
      <c r="I314" s="4">
        <f t="shared" si="270"/>
        <v>153430.05166545048</v>
      </c>
      <c r="J314" s="4">
        <f t="shared" si="271"/>
        <v>31856.817092690271</v>
      </c>
      <c r="K314" s="4">
        <f t="shared" si="296"/>
        <v>83383.535817724201</v>
      </c>
      <c r="L314" s="4">
        <f t="shared" si="297"/>
        <v>42946.23146455807</v>
      </c>
      <c r="M314" s="4">
        <f t="shared" si="298"/>
        <v>4678.2008704615328</v>
      </c>
      <c r="N314" s="11">
        <f t="shared" ref="N314:N346" si="309">K314/K313-1</f>
        <v>9.0150552999390676E-4</v>
      </c>
      <c r="O314" s="11">
        <f t="shared" ref="O314:O346" si="310">L314/L313-1</f>
        <v>2.1774772037510548E-3</v>
      </c>
      <c r="P314" s="11">
        <f t="shared" ref="P314:P346" si="311">M314/M313-1</f>
        <v>1.6035125511777437E-3</v>
      </c>
      <c r="Q314" s="4">
        <f t="shared" ref="Q314:Q346" si="312">T314*H314/1000</f>
        <v>591.74048158707751</v>
      </c>
      <c r="R314" s="4">
        <f t="shared" ref="R314:R346" si="313">U314*I314/1000</f>
        <v>2840.8363500758323</v>
      </c>
      <c r="S314" s="4">
        <f t="shared" ref="S314:S346" si="314">V314*J314/1000</f>
        <v>799.72341012587424</v>
      </c>
      <c r="T314" s="4">
        <f t="shared" si="272"/>
        <v>5.5160667642035923</v>
      </c>
      <c r="U314" s="4">
        <f t="shared" si="273"/>
        <v>18.515514524300553</v>
      </c>
      <c r="V314" s="4">
        <f t="shared" si="274"/>
        <v>25.103682134941703</v>
      </c>
      <c r="W314" s="11">
        <f t="shared" ref="W314:W346" si="315">T$5-1</f>
        <v>-1.219247815263802E-2</v>
      </c>
      <c r="X314" s="11">
        <f t="shared" ref="X314:X346" si="316">U$5-1</f>
        <v>-1.3228699347321071E-2</v>
      </c>
      <c r="Y314" s="11">
        <f t="shared" ref="Y314:Y346" si="317">V$5-1</f>
        <v>-1.2203590333800474E-2</v>
      </c>
      <c r="Z314" s="4">
        <f t="shared" si="284"/>
        <v>658.32270023874958</v>
      </c>
      <c r="AA314" s="4">
        <f t="shared" si="275"/>
        <v>14279.253884358575</v>
      </c>
      <c r="AB314" s="4">
        <f t="shared" si="276"/>
        <v>1575.1094158634028</v>
      </c>
      <c r="AC314" s="12">
        <f t="shared" si="277"/>
        <v>1.1578375322779955</v>
      </c>
      <c r="AD314" s="12">
        <f t="shared" si="278"/>
        <v>5.2323508457759136</v>
      </c>
      <c r="AE314" s="12">
        <f t="shared" si="279"/>
        <v>2.0512123796925903</v>
      </c>
      <c r="AF314" s="11">
        <f t="shared" ref="AF314:AF346" si="318">AC$5-1</f>
        <v>-2.9039671966837322E-3</v>
      </c>
      <c r="AG314" s="11">
        <f t="shared" ref="AG314:AG346" si="319">AD$5-1</f>
        <v>2.0567434751257441E-3</v>
      </c>
      <c r="AH314" s="11">
        <f t="shared" ref="AH314:AH346" si="320">AE$5-1</f>
        <v>8.257041531207765E-4</v>
      </c>
      <c r="AI314" s="1">
        <f t="shared" si="299"/>
        <v>213280.7730250335</v>
      </c>
      <c r="AJ314" s="1">
        <f t="shared" si="300"/>
        <v>300414.10575471341</v>
      </c>
      <c r="AK314" s="1">
        <f t="shared" si="301"/>
        <v>62713.897258314842</v>
      </c>
      <c r="AL314" s="16">
        <f t="shared" si="295"/>
        <v>72.646686904387735</v>
      </c>
      <c r="AM314" s="16">
        <f t="shared" si="295"/>
        <v>34.2622935163417</v>
      </c>
      <c r="AN314" s="16">
        <f t="shared" si="295"/>
        <v>5.0174544002507888</v>
      </c>
      <c r="AO314" s="7">
        <f t="shared" ref="AO314:AQ329" si="321">AO$5*AO313</f>
        <v>1.3670177903130764E-3</v>
      </c>
      <c r="AP314" s="7">
        <f t="shared" si="321"/>
        <v>2.1051046704411596E-3</v>
      </c>
      <c r="AQ314" s="7">
        <f t="shared" si="321"/>
        <v>1.5237591494081646E-3</v>
      </c>
      <c r="AR314" s="1">
        <f t="shared" si="281"/>
        <v>107275.80119718018</v>
      </c>
      <c r="AS314" s="1">
        <f t="shared" si="282"/>
        <v>153430.05166545048</v>
      </c>
      <c r="AT314" s="1">
        <f t="shared" si="283"/>
        <v>31856.817092690271</v>
      </c>
      <c r="AU314" s="1">
        <f t="shared" si="302"/>
        <v>21455.160239436038</v>
      </c>
      <c r="AV314" s="1">
        <f t="shared" si="303"/>
        <v>30686.010333090097</v>
      </c>
      <c r="AW314" s="1">
        <f t="shared" si="304"/>
        <v>6371.3634185380542</v>
      </c>
      <c r="AX314">
        <v>0.05</v>
      </c>
      <c r="AY314">
        <v>0.05</v>
      </c>
      <c r="AZ314">
        <v>0.05</v>
      </c>
      <c r="BA314">
        <f t="shared" si="285"/>
        <v>0.05</v>
      </c>
      <c r="BB314">
        <f t="shared" si="286"/>
        <v>2.5000000000000006E-4</v>
      </c>
      <c r="BC314">
        <f t="shared" si="286"/>
        <v>2.5000000000000006E-4</v>
      </c>
      <c r="BD314">
        <f t="shared" si="286"/>
        <v>2.5000000000000006E-4</v>
      </c>
      <c r="BE314">
        <f t="shared" si="287"/>
        <v>26.81895029929505</v>
      </c>
      <c r="BF314">
        <f t="shared" si="287"/>
        <v>38.35751291636263</v>
      </c>
      <c r="BG314">
        <f t="shared" si="287"/>
        <v>7.9642042731725695</v>
      </c>
      <c r="BH314">
        <f t="shared" si="265"/>
        <v>0</v>
      </c>
      <c r="BI314">
        <f t="shared" si="290"/>
        <v>107.44962790634114</v>
      </c>
      <c r="BJ314">
        <f t="shared" si="290"/>
        <v>202.25145486307585</v>
      </c>
      <c r="BK314" s="7">
        <f t="shared" si="288"/>
        <v>1.6467924003744638E-3</v>
      </c>
      <c r="BL314" s="7"/>
      <c r="BM314" s="7"/>
      <c r="BN314" s="8">
        <f>MAX(BN$3*climate!$I424+BN$4*climate!$I424^2+BN$5*climate!$I424^6,-99)</f>
        <v>-58.696522626739807</v>
      </c>
      <c r="BO314" s="8">
        <f>MAX(BO$3*climate!$I424+BO$4*climate!$I424^2+BO$5*climate!$I424^6,-99)</f>
        <v>-48.331341785824577</v>
      </c>
      <c r="BP314" s="8">
        <f>MAX(BP$3*climate!$I424+BP$4*climate!$I424^2+BP$5*climate!$I424^6,-99)</f>
        <v>-40.182002138330446</v>
      </c>
      <c r="BQ314" s="8"/>
      <c r="BR314" s="8"/>
      <c r="BS314" s="8"/>
      <c r="BT314" s="8"/>
      <c r="BU314" s="8"/>
      <c r="BV314" s="8"/>
      <c r="BW314" s="8">
        <f>MAX(BW$3*climate!$I424+BW$4*climate!$I424^2+BW$5*climate!$I424^6,-99)</f>
        <v>-99</v>
      </c>
      <c r="BX314" s="8">
        <f>MAX(BX$3*climate!$I424+BX$4*climate!$I424^2+BX$5*climate!$I424^6,-99)</f>
        <v>-99</v>
      </c>
      <c r="BY314" s="8">
        <f>MAX(BY$3*climate!$I424+BY$4*climate!$I424^2+BY$5*climate!$I424^6,-99)</f>
        <v>-99</v>
      </c>
    </row>
    <row r="315" spans="1:77">
      <c r="A315">
        <f t="shared" si="305"/>
        <v>2269</v>
      </c>
      <c r="B315" s="4">
        <f t="shared" si="266"/>
        <v>1286.5345889184789</v>
      </c>
      <c r="C315" s="4">
        <f t="shared" si="267"/>
        <v>3572.6081551999378</v>
      </c>
      <c r="D315" s="4">
        <f t="shared" si="268"/>
        <v>6809.6305209370221</v>
      </c>
      <c r="E315" s="11">
        <f t="shared" si="306"/>
        <v>1.6580113081538975E-8</v>
      </c>
      <c r="F315" s="11">
        <f t="shared" si="307"/>
        <v>3.3239471551803377E-8</v>
      </c>
      <c r="G315" s="11">
        <f t="shared" si="308"/>
        <v>7.3387078124536289E-8</v>
      </c>
      <c r="H315" s="4">
        <f t="shared" si="269"/>
        <v>107375.72027792197</v>
      </c>
      <c r="I315" s="4">
        <f t="shared" si="270"/>
        <v>153764.51645504069</v>
      </c>
      <c r="J315" s="4">
        <f t="shared" si="271"/>
        <v>31907.910252945643</v>
      </c>
      <c r="K315" s="4">
        <f t="shared" si="296"/>
        <v>83461.199724281818</v>
      </c>
      <c r="L315" s="4">
        <f t="shared" si="297"/>
        <v>43039.849257253743</v>
      </c>
      <c r="M315" s="4">
        <f t="shared" si="298"/>
        <v>4685.7036009282683</v>
      </c>
      <c r="N315" s="11">
        <f t="shared" si="309"/>
        <v>9.3140577208661313E-4</v>
      </c>
      <c r="O315" s="11">
        <f t="shared" si="310"/>
        <v>2.1798837640254476E-3</v>
      </c>
      <c r="P315" s="11">
        <f t="shared" si="311"/>
        <v>1.6037640696680011E-3</v>
      </c>
      <c r="Q315" s="4">
        <f t="shared" si="312"/>
        <v>585.07013900352013</v>
      </c>
      <c r="R315" s="4">
        <f t="shared" si="313"/>
        <v>2809.3666452490611</v>
      </c>
      <c r="S315" s="4">
        <f t="shared" si="314"/>
        <v>791.23088705486884</v>
      </c>
      <c r="T315" s="4">
        <f t="shared" si="272"/>
        <v>5.448812240692547</v>
      </c>
      <c r="U315" s="4">
        <f t="shared" si="273"/>
        <v>18.270578349397624</v>
      </c>
      <c r="V315" s="4">
        <f t="shared" si="274"/>
        <v>24.797327082296928</v>
      </c>
      <c r="W315" s="11">
        <f t="shared" si="315"/>
        <v>-1.219247815263802E-2</v>
      </c>
      <c r="X315" s="11">
        <f t="shared" si="316"/>
        <v>-1.3228699347321071E-2</v>
      </c>
      <c r="Y315" s="11">
        <f t="shared" si="317"/>
        <v>-1.2203590333800474E-2</v>
      </c>
      <c r="Z315" s="4">
        <f t="shared" si="284"/>
        <v>648.99223094509136</v>
      </c>
      <c r="AA315" s="4">
        <f t="shared" si="275"/>
        <v>14150.083211662652</v>
      </c>
      <c r="AB315" s="4">
        <f t="shared" si="276"/>
        <v>1559.669194066769</v>
      </c>
      <c r="AC315" s="12">
        <f t="shared" si="277"/>
        <v>1.154475210065171</v>
      </c>
      <c r="AD315" s="12">
        <f t="shared" si="278"/>
        <v>5.2431124492375316</v>
      </c>
      <c r="AE315" s="12">
        <f t="shared" si="279"/>
        <v>2.0529060742734351</v>
      </c>
      <c r="AF315" s="11">
        <f t="shared" si="318"/>
        <v>-2.9039671966837322E-3</v>
      </c>
      <c r="AG315" s="11">
        <f t="shared" si="319"/>
        <v>2.0567434751257441E-3</v>
      </c>
      <c r="AH315" s="11">
        <f t="shared" si="320"/>
        <v>8.257041531207765E-4</v>
      </c>
      <c r="AI315" s="1">
        <f t="shared" si="299"/>
        <v>213407.85596196621</v>
      </c>
      <c r="AJ315" s="1">
        <f t="shared" si="300"/>
        <v>301058.70551233215</v>
      </c>
      <c r="AK315" s="1">
        <f t="shared" si="301"/>
        <v>62813.87095102141</v>
      </c>
      <c r="AL315" s="16">
        <f t="shared" si="295"/>
        <v>72.745003124659277</v>
      </c>
      <c r="AM315" s="16">
        <f t="shared" si="295"/>
        <v>34.333697973301966</v>
      </c>
      <c r="AN315" s="16">
        <f t="shared" si="295"/>
        <v>5.0250233383794178</v>
      </c>
      <c r="AO315" s="7">
        <f t="shared" si="321"/>
        <v>1.3533476124099456E-3</v>
      </c>
      <c r="AP315" s="7">
        <f t="shared" si="321"/>
        <v>2.0840536237367482E-3</v>
      </c>
      <c r="AQ315" s="7">
        <f t="shared" si="321"/>
        <v>1.5085215579140831E-3</v>
      </c>
      <c r="AR315" s="1">
        <f t="shared" si="281"/>
        <v>107375.72027792197</v>
      </c>
      <c r="AS315" s="1">
        <f t="shared" si="282"/>
        <v>153764.51645504069</v>
      </c>
      <c r="AT315" s="1">
        <f t="shared" si="283"/>
        <v>31907.910252945643</v>
      </c>
      <c r="AU315" s="1">
        <f t="shared" si="302"/>
        <v>21475.144055584395</v>
      </c>
      <c r="AV315" s="1">
        <f t="shared" si="303"/>
        <v>30752.903291008141</v>
      </c>
      <c r="AW315" s="1">
        <f t="shared" si="304"/>
        <v>6381.5820505891288</v>
      </c>
      <c r="AX315">
        <v>0.05</v>
      </c>
      <c r="AY315">
        <v>0.05</v>
      </c>
      <c r="AZ315">
        <v>0.05</v>
      </c>
      <c r="BA315">
        <f t="shared" si="285"/>
        <v>4.9999999999999996E-2</v>
      </c>
      <c r="BB315">
        <f t="shared" si="286"/>
        <v>2.5000000000000006E-4</v>
      </c>
      <c r="BC315">
        <f t="shared" si="286"/>
        <v>2.5000000000000006E-4</v>
      </c>
      <c r="BD315">
        <f t="shared" si="286"/>
        <v>2.5000000000000006E-4</v>
      </c>
      <c r="BE315">
        <f t="shared" si="287"/>
        <v>26.843930069480496</v>
      </c>
      <c r="BF315">
        <f t="shared" si="287"/>
        <v>38.441129113760184</v>
      </c>
      <c r="BG315">
        <f t="shared" si="287"/>
        <v>7.9769775632364128</v>
      </c>
      <c r="BH315">
        <f t="shared" si="265"/>
        <v>0</v>
      </c>
      <c r="BI315">
        <f t="shared" si="290"/>
        <v>108.6668637597172</v>
      </c>
      <c r="BJ315">
        <f t="shared" si="290"/>
        <v>204.58126873524489</v>
      </c>
      <c r="BK315" s="7">
        <f t="shared" si="288"/>
        <v>1.6593949961609678E-3</v>
      </c>
      <c r="BL315" s="7"/>
      <c r="BM315" s="7"/>
      <c r="BN315" s="8">
        <f>MAX(BN$3*climate!$I425+BN$4*climate!$I425^2+BN$5*climate!$I425^6,-99)</f>
        <v>-58.717337622764923</v>
      </c>
      <c r="BO315" s="8">
        <f>MAX(BO$3*climate!$I425+BO$4*climate!$I425^2+BO$5*climate!$I425^6,-99)</f>
        <v>-48.347383823522151</v>
      </c>
      <c r="BP315" s="8">
        <f>MAX(BP$3*climate!$I425+BP$4*climate!$I425^2+BP$5*climate!$I425^6,-99)</f>
        <v>-40.194463387531378</v>
      </c>
      <c r="BQ315" s="8"/>
      <c r="BR315" s="8"/>
      <c r="BS315" s="8"/>
      <c r="BT315" s="8"/>
      <c r="BU315" s="8"/>
      <c r="BV315" s="8"/>
      <c r="BW315" s="8">
        <f>MAX(BW$3*climate!$I425+BW$4*climate!$I425^2+BW$5*climate!$I425^6,-99)</f>
        <v>-99</v>
      </c>
      <c r="BX315" s="8">
        <f>MAX(BX$3*climate!$I425+BX$4*climate!$I425^2+BX$5*climate!$I425^6,-99)</f>
        <v>-99</v>
      </c>
      <c r="BY315" s="8">
        <f>MAX(BY$3*climate!$I425+BY$4*climate!$I425^2+BY$5*climate!$I425^6,-99)</f>
        <v>-99</v>
      </c>
    </row>
    <row r="316" spans="1:77">
      <c r="A316">
        <f t="shared" si="305"/>
        <v>2270</v>
      </c>
      <c r="B316" s="4">
        <f t="shared" si="266"/>
        <v>1286.5346091828235</v>
      </c>
      <c r="C316" s="4">
        <f t="shared" si="267"/>
        <v>3572.6082680139643</v>
      </c>
      <c r="D316" s="4">
        <f t="shared" si="268"/>
        <v>6809.6309956889654</v>
      </c>
      <c r="E316" s="11">
        <f t="shared" si="306"/>
        <v>1.5751107427462027E-8</v>
      </c>
      <c r="F316" s="11">
        <f t="shared" si="307"/>
        <v>3.1577497974213206E-8</v>
      </c>
      <c r="G316" s="11">
        <f t="shared" si="308"/>
        <v>6.9717724218309475E-8</v>
      </c>
      <c r="H316" s="4">
        <f t="shared" si="269"/>
        <v>107478.89586415433</v>
      </c>
      <c r="I316" s="4">
        <f t="shared" si="270"/>
        <v>154100.05980507057</v>
      </c>
      <c r="J316" s="4">
        <f t="shared" si="271"/>
        <v>31959.090619337065</v>
      </c>
      <c r="K316" s="4">
        <f t="shared" si="296"/>
        <v>83541.394920127641</v>
      </c>
      <c r="L316" s="4">
        <f t="shared" si="297"/>
        <v>43133.76901261435</v>
      </c>
      <c r="M316" s="4">
        <f t="shared" si="298"/>
        <v>4693.21915380873</v>
      </c>
      <c r="N316" s="11">
        <f t="shared" si="309"/>
        <v>9.6086799747374663E-4</v>
      </c>
      <c r="O316" s="11">
        <f t="shared" si="310"/>
        <v>2.1821580925909245E-3</v>
      </c>
      <c r="P316" s="11">
        <f t="shared" si="311"/>
        <v>1.6039326258221465E-3</v>
      </c>
      <c r="Q316" s="4">
        <f t="shared" si="312"/>
        <v>578.49201409218165</v>
      </c>
      <c r="R316" s="4">
        <f t="shared" si="313"/>
        <v>2778.2518501275458</v>
      </c>
      <c r="S316" s="4">
        <f t="shared" si="314"/>
        <v>782.82867771609426</v>
      </c>
      <c r="T316" s="4">
        <f t="shared" si="272"/>
        <v>5.3823777164900761</v>
      </c>
      <c r="U316" s="4">
        <f t="shared" si="273"/>
        <v>18.028882361511769</v>
      </c>
      <c r="V316" s="4">
        <f t="shared" si="274"/>
        <v>24.494710661211322</v>
      </c>
      <c r="W316" s="11">
        <f t="shared" si="315"/>
        <v>-1.219247815263802E-2</v>
      </c>
      <c r="X316" s="11">
        <f t="shared" si="316"/>
        <v>-1.3228699347321071E-2</v>
      </c>
      <c r="Y316" s="11">
        <f t="shared" si="317"/>
        <v>-1.2203590333800474E-2</v>
      </c>
      <c r="Z316" s="4">
        <f t="shared" si="284"/>
        <v>639.8131154736883</v>
      </c>
      <c r="AA316" s="4">
        <f t="shared" si="275"/>
        <v>14022.114668908354</v>
      </c>
      <c r="AB316" s="4">
        <f t="shared" si="276"/>
        <v>1544.3807089731827</v>
      </c>
      <c r="AC316" s="12">
        <f t="shared" si="277"/>
        <v>1.1511226519257571</v>
      </c>
      <c r="AD316" s="12">
        <f t="shared" si="278"/>
        <v>5.2538961865568519</v>
      </c>
      <c r="AE316" s="12">
        <f t="shared" si="279"/>
        <v>2.0546011673449294</v>
      </c>
      <c r="AF316" s="11">
        <f t="shared" si="318"/>
        <v>-2.9039671966837322E-3</v>
      </c>
      <c r="AG316" s="11">
        <f t="shared" si="319"/>
        <v>2.0567434751257441E-3</v>
      </c>
      <c r="AH316" s="11">
        <f t="shared" si="320"/>
        <v>8.257041531207765E-4</v>
      </c>
      <c r="AI316" s="1">
        <f t="shared" si="299"/>
        <v>213542.21442135397</v>
      </c>
      <c r="AJ316" s="1">
        <f t="shared" si="300"/>
        <v>301705.73825210711</v>
      </c>
      <c r="AK316" s="1">
        <f t="shared" si="301"/>
        <v>62914.065906508404</v>
      </c>
      <c r="AL316" s="16">
        <f t="shared" si="295"/>
        <v>72.84246790818986</v>
      </c>
      <c r="AM316" s="16">
        <f t="shared" si="295"/>
        <v>34.404535708302731</v>
      </c>
      <c r="AN316" s="16">
        <f t="shared" si="295"/>
        <v>5.032527890854035</v>
      </c>
      <c r="AO316" s="7">
        <f t="shared" si="321"/>
        <v>1.3398141362858463E-3</v>
      </c>
      <c r="AP316" s="7">
        <f t="shared" si="321"/>
        <v>2.0632130874993805E-3</v>
      </c>
      <c r="AQ316" s="7">
        <f t="shared" si="321"/>
        <v>1.4934363423349422E-3</v>
      </c>
      <c r="AR316" s="1">
        <f t="shared" si="281"/>
        <v>107478.89586415433</v>
      </c>
      <c r="AS316" s="1">
        <f t="shared" si="282"/>
        <v>154100.05980507057</v>
      </c>
      <c r="AT316" s="1">
        <f t="shared" si="283"/>
        <v>31959.090619337065</v>
      </c>
      <c r="AU316" s="1">
        <f t="shared" si="302"/>
        <v>21495.779172830866</v>
      </c>
      <c r="AV316" s="1">
        <f t="shared" si="303"/>
        <v>30820.011961014116</v>
      </c>
      <c r="AW316" s="1">
        <f t="shared" si="304"/>
        <v>6391.8181238674133</v>
      </c>
      <c r="AX316">
        <v>0.05</v>
      </c>
      <c r="AY316">
        <v>0.05</v>
      </c>
      <c r="AZ316">
        <v>0.05</v>
      </c>
      <c r="BA316">
        <f t="shared" si="285"/>
        <v>5.000000000000001E-2</v>
      </c>
      <c r="BB316">
        <f t="shared" si="286"/>
        <v>2.5000000000000006E-4</v>
      </c>
      <c r="BC316">
        <f t="shared" si="286"/>
        <v>2.5000000000000006E-4</v>
      </c>
      <c r="BD316">
        <f t="shared" si="286"/>
        <v>2.5000000000000006E-4</v>
      </c>
      <c r="BE316">
        <f t="shared" si="287"/>
        <v>26.869723966038588</v>
      </c>
      <c r="BF316">
        <f t="shared" si="287"/>
        <v>38.52501495126765</v>
      </c>
      <c r="BG316">
        <f t="shared" si="287"/>
        <v>7.989772654834268</v>
      </c>
      <c r="BH316">
        <f t="shared" si="265"/>
        <v>0</v>
      </c>
      <c r="BI316">
        <f t="shared" si="290"/>
        <v>109.89787449589268</v>
      </c>
      <c r="BJ316">
        <f t="shared" si="290"/>
        <v>206.93790354701991</v>
      </c>
      <c r="BK316" s="7">
        <f t="shared" si="288"/>
        <v>1.6717365651086613E-3</v>
      </c>
      <c r="BL316" s="7"/>
      <c r="BM316" s="7"/>
      <c r="BN316" s="8">
        <f>MAX(BN$3*climate!$I426+BN$4*climate!$I426^2+BN$5*climate!$I426^6,-99)</f>
        <v>-58.736669219765545</v>
      </c>
      <c r="BO316" s="8">
        <f>MAX(BO$3*climate!$I426+BO$4*climate!$I426^2+BO$5*climate!$I426^6,-99)</f>
        <v>-48.362282511962206</v>
      </c>
      <c r="BP316" s="8">
        <f>MAX(BP$3*climate!$I426+BP$4*climate!$I426^2+BP$5*climate!$I426^6,-99)</f>
        <v>-40.206036412990741</v>
      </c>
      <c r="BQ316" s="8"/>
      <c r="BR316" s="8"/>
      <c r="BS316" s="8"/>
      <c r="BT316" s="8"/>
      <c r="BU316" s="8"/>
      <c r="BV316" s="8"/>
      <c r="BW316" s="8">
        <f>MAX(BW$3*climate!$I426+BW$4*climate!$I426^2+BW$5*climate!$I426^6,-99)</f>
        <v>-99</v>
      </c>
      <c r="BX316" s="8">
        <f>MAX(BX$3*climate!$I426+BX$4*climate!$I426^2+BX$5*climate!$I426^6,-99)</f>
        <v>-99</v>
      </c>
      <c r="BY316" s="8">
        <f>MAX(BY$3*climate!$I426+BY$4*climate!$I426^2+BY$5*climate!$I426^6,-99)</f>
        <v>-99</v>
      </c>
    </row>
    <row r="317" spans="1:77">
      <c r="A317">
        <f t="shared" si="305"/>
        <v>2271</v>
      </c>
      <c r="B317" s="4">
        <f t="shared" si="266"/>
        <v>1286.534628433951</v>
      </c>
      <c r="C317" s="4">
        <f t="shared" si="267"/>
        <v>3572.6083751872934</v>
      </c>
      <c r="D317" s="4">
        <f t="shared" si="268"/>
        <v>6809.6314467033426</v>
      </c>
      <c r="E317" s="11">
        <f t="shared" si="306"/>
        <v>1.4963552056088924E-8</v>
      </c>
      <c r="F317" s="11">
        <f t="shared" si="307"/>
        <v>2.9998623075502543E-8</v>
      </c>
      <c r="G317" s="11">
        <f t="shared" si="308"/>
        <v>6.6231838007394004E-8</v>
      </c>
      <c r="H317" s="4">
        <f t="shared" si="269"/>
        <v>107585.29005899037</v>
      </c>
      <c r="I317" s="4">
        <f t="shared" si="270"/>
        <v>154436.6652978519</v>
      </c>
      <c r="J317" s="4">
        <f t="shared" si="271"/>
        <v>32010.355728171733</v>
      </c>
      <c r="K317" s="4">
        <f t="shared" si="296"/>
        <v>83624.091945313441</v>
      </c>
      <c r="L317" s="4">
        <f t="shared" si="297"/>
        <v>43227.986132052771</v>
      </c>
      <c r="M317" s="4">
        <f t="shared" si="298"/>
        <v>4700.7471665252142</v>
      </c>
      <c r="N317" s="11">
        <f t="shared" si="309"/>
        <v>9.8989279823324949E-4</v>
      </c>
      <c r="O317" s="11">
        <f t="shared" si="310"/>
        <v>2.1843006441395474E-3</v>
      </c>
      <c r="P317" s="11">
        <f t="shared" si="311"/>
        <v>1.6040190048178804E-3</v>
      </c>
      <c r="Q317" s="4">
        <f t="shared" si="312"/>
        <v>572.00443452408058</v>
      </c>
      <c r="R317" s="4">
        <f t="shared" si="313"/>
        <v>2747.4875325622288</v>
      </c>
      <c r="S317" s="4">
        <f t="shared" si="314"/>
        <v>774.51575689825222</v>
      </c>
      <c r="T317" s="4">
        <f t="shared" si="272"/>
        <v>5.3167531937725254</v>
      </c>
      <c r="U317" s="4">
        <f t="shared" si="273"/>
        <v>17.79038369718311</v>
      </c>
      <c r="V317" s="4">
        <f t="shared" si="274"/>
        <v>24.195787246956925</v>
      </c>
      <c r="W317" s="11">
        <f t="shared" si="315"/>
        <v>-1.219247815263802E-2</v>
      </c>
      <c r="X317" s="11">
        <f t="shared" si="316"/>
        <v>-1.3228699347321071E-2</v>
      </c>
      <c r="Y317" s="11">
        <f t="shared" si="317"/>
        <v>-1.2203590333800474E-2</v>
      </c>
      <c r="Z317" s="4">
        <f t="shared" si="284"/>
        <v>630.78239203960447</v>
      </c>
      <c r="AA317" s="4">
        <f t="shared" si="275"/>
        <v>13895.334940808361</v>
      </c>
      <c r="AB317" s="4">
        <f t="shared" si="276"/>
        <v>1529.2423393060433</v>
      </c>
      <c r="AC317" s="12">
        <f t="shared" si="277"/>
        <v>1.1477798295052051</v>
      </c>
      <c r="AD317" s="12">
        <f t="shared" si="278"/>
        <v>5.264702103257541</v>
      </c>
      <c r="AE317" s="12">
        <f t="shared" si="279"/>
        <v>2.056297660061813</v>
      </c>
      <c r="AF317" s="11">
        <f t="shared" si="318"/>
        <v>-2.9039671966837322E-3</v>
      </c>
      <c r="AG317" s="11">
        <f t="shared" si="319"/>
        <v>2.0567434751257441E-3</v>
      </c>
      <c r="AH317" s="11">
        <f t="shared" si="320"/>
        <v>8.257041531207765E-4</v>
      </c>
      <c r="AI317" s="1">
        <f t="shared" si="299"/>
        <v>213683.77215204944</v>
      </c>
      <c r="AJ317" s="1">
        <f t="shared" si="300"/>
        <v>302355.17638791056</v>
      </c>
      <c r="AK317" s="1">
        <f t="shared" si="301"/>
        <v>63014.477439724978</v>
      </c>
      <c r="AL317" s="16">
        <f t="shared" si="295"/>
        <v>72.939087322732945</v>
      </c>
      <c r="AM317" s="16">
        <f t="shared" si="295"/>
        <v>34.474809757762017</v>
      </c>
      <c r="AN317" s="16">
        <f t="shared" si="295"/>
        <v>5.0399684932995905</v>
      </c>
      <c r="AO317" s="7">
        <f t="shared" si="321"/>
        <v>1.3264159949229878E-3</v>
      </c>
      <c r="AP317" s="7">
        <f t="shared" si="321"/>
        <v>2.0425809566243865E-3</v>
      </c>
      <c r="AQ317" s="7">
        <f t="shared" si="321"/>
        <v>1.4785019789115927E-3</v>
      </c>
      <c r="AR317" s="1">
        <f t="shared" si="281"/>
        <v>107585.29005899037</v>
      </c>
      <c r="AS317" s="1">
        <f t="shared" si="282"/>
        <v>154436.6652978519</v>
      </c>
      <c r="AT317" s="1">
        <f t="shared" si="283"/>
        <v>32010.355728171733</v>
      </c>
      <c r="AU317" s="1">
        <f t="shared" si="302"/>
        <v>21517.058011798075</v>
      </c>
      <c r="AV317" s="1">
        <f t="shared" si="303"/>
        <v>30887.333059570381</v>
      </c>
      <c r="AW317" s="1">
        <f t="shared" si="304"/>
        <v>6402.071145634347</v>
      </c>
      <c r="AX317">
        <v>0.05</v>
      </c>
      <c r="AY317">
        <v>0.05</v>
      </c>
      <c r="AZ317">
        <v>0.05</v>
      </c>
      <c r="BA317">
        <f t="shared" si="285"/>
        <v>0.05</v>
      </c>
      <c r="BB317">
        <f t="shared" si="286"/>
        <v>2.5000000000000006E-4</v>
      </c>
      <c r="BC317">
        <f t="shared" si="286"/>
        <v>2.5000000000000006E-4</v>
      </c>
      <c r="BD317">
        <f t="shared" si="286"/>
        <v>2.5000000000000006E-4</v>
      </c>
      <c r="BE317">
        <f t="shared" si="287"/>
        <v>26.896322514747599</v>
      </c>
      <c r="BF317">
        <f t="shared" si="287"/>
        <v>38.609166324462983</v>
      </c>
      <c r="BG317">
        <f t="shared" si="287"/>
        <v>8.0025889320429346</v>
      </c>
      <c r="BH317">
        <f t="shared" si="265"/>
        <v>0</v>
      </c>
      <c r="BI317">
        <f t="shared" si="290"/>
        <v>111.14281588441335</v>
      </c>
      <c r="BJ317">
        <f t="shared" si="290"/>
        <v>209.32166802743478</v>
      </c>
      <c r="BK317" s="7">
        <f t="shared" si="288"/>
        <v>1.6838185124599114E-3</v>
      </c>
      <c r="BL317" s="7"/>
      <c r="BM317" s="7"/>
      <c r="BN317" s="8">
        <f>MAX(BN$3*climate!$I427+BN$4*climate!$I427^2+BN$5*climate!$I427^6,-99)</f>
        <v>-58.754539530089154</v>
      </c>
      <c r="BO317" s="8">
        <f>MAX(BO$3*climate!$I427+BO$4*climate!$I427^2+BO$5*climate!$I427^6,-99)</f>
        <v>-48.376054914833574</v>
      </c>
      <c r="BP317" s="8">
        <f>MAX(BP$3*climate!$I427+BP$4*climate!$I427^2+BP$5*climate!$I427^6,-99)</f>
        <v>-40.216734488144468</v>
      </c>
      <c r="BQ317" s="8"/>
      <c r="BR317" s="8"/>
      <c r="BS317" s="8"/>
      <c r="BT317" s="8"/>
      <c r="BU317" s="8"/>
      <c r="BV317" s="8"/>
      <c r="BW317" s="8">
        <f>MAX(BW$3*climate!$I427+BW$4*climate!$I427^2+BW$5*climate!$I427^6,-99)</f>
        <v>-99</v>
      </c>
      <c r="BX317" s="8">
        <f>MAX(BX$3*climate!$I427+BX$4*climate!$I427^2+BX$5*climate!$I427^6,-99)</f>
        <v>-99</v>
      </c>
      <c r="BY317" s="8">
        <f>MAX(BY$3*climate!$I427+BY$4*climate!$I427^2+BY$5*climate!$I427^6,-99)</f>
        <v>-99</v>
      </c>
    </row>
    <row r="318" spans="1:77">
      <c r="A318">
        <f t="shared" si="305"/>
        <v>2272</v>
      </c>
      <c r="B318" s="4">
        <f t="shared" si="266"/>
        <v>1286.5346467225224</v>
      </c>
      <c r="C318" s="4">
        <f t="shared" si="267"/>
        <v>3572.6084770019588</v>
      </c>
      <c r="D318" s="4">
        <f t="shared" si="268"/>
        <v>6809.6318751670296</v>
      </c>
      <c r="E318" s="11">
        <f t="shared" si="306"/>
        <v>1.4215374453284477E-8</v>
      </c>
      <c r="F318" s="11">
        <f t="shared" si="307"/>
        <v>2.8498691921727416E-8</v>
      </c>
      <c r="G318" s="11">
        <f t="shared" si="308"/>
        <v>6.2920246107024296E-8</v>
      </c>
      <c r="H318" s="4">
        <f t="shared" si="269"/>
        <v>107694.86516051796</v>
      </c>
      <c r="I318" s="4">
        <f t="shared" si="270"/>
        <v>154774.31643676947</v>
      </c>
      <c r="J318" s="4">
        <f t="shared" si="271"/>
        <v>32061.703125212032</v>
      </c>
      <c r="K318" s="4">
        <f t="shared" si="296"/>
        <v>83709.26149161486</v>
      </c>
      <c r="L318" s="4">
        <f t="shared" si="297"/>
        <v>43322.495995041718</v>
      </c>
      <c r="M318" s="4">
        <f t="shared" si="298"/>
        <v>4708.287277926549</v>
      </c>
      <c r="N318" s="11">
        <f t="shared" si="309"/>
        <v>1.0184809702580289E-3</v>
      </c>
      <c r="O318" s="11">
        <f t="shared" si="310"/>
        <v>2.1863119577265611E-3</v>
      </c>
      <c r="P318" s="11">
        <f t="shared" si="311"/>
        <v>1.6040240272927608E-3</v>
      </c>
      <c r="Q318" s="4">
        <f t="shared" si="312"/>
        <v>565.60576358403853</v>
      </c>
      <c r="R318" s="4">
        <f t="shared" si="313"/>
        <v>2717.069325303446</v>
      </c>
      <c r="S318" s="4">
        <f t="shared" si="314"/>
        <v>766.29111296139467</v>
      </c>
      <c r="T318" s="4">
        <f t="shared" si="272"/>
        <v>5.2519287966144859</v>
      </c>
      <c r="U318" s="4">
        <f t="shared" si="273"/>
        <v>17.555040059979593</v>
      </c>
      <c r="V318" s="4">
        <f t="shared" si="274"/>
        <v>23.900511771591269</v>
      </c>
      <c r="W318" s="11">
        <f t="shared" si="315"/>
        <v>-1.219247815263802E-2</v>
      </c>
      <c r="X318" s="11">
        <f t="shared" si="316"/>
        <v>-1.3228699347321071E-2</v>
      </c>
      <c r="Y318" s="11">
        <f t="shared" si="317"/>
        <v>-1.2203590333800474E-2</v>
      </c>
      <c r="Z318" s="4">
        <f t="shared" si="284"/>
        <v>621.89716599900078</v>
      </c>
      <c r="AA318" s="4">
        <f t="shared" si="275"/>
        <v>13769.730896890331</v>
      </c>
      <c r="AB318" s="4">
        <f t="shared" si="276"/>
        <v>1514.2524846803756</v>
      </c>
      <c r="AC318" s="12">
        <f t="shared" si="277"/>
        <v>1.1444467145313066</v>
      </c>
      <c r="AD318" s="12">
        <f t="shared" si="278"/>
        <v>5.2755302449568964</v>
      </c>
      <c r="AE318" s="12">
        <f t="shared" si="279"/>
        <v>2.0579955535797785</v>
      </c>
      <c r="AF318" s="11">
        <f t="shared" si="318"/>
        <v>-2.9039671966837322E-3</v>
      </c>
      <c r="AG318" s="11">
        <f t="shared" si="319"/>
        <v>2.0567434751257441E-3</v>
      </c>
      <c r="AH318" s="11">
        <f t="shared" si="320"/>
        <v>8.257041531207765E-4</v>
      </c>
      <c r="AI318" s="1">
        <f t="shared" si="299"/>
        <v>213832.45294864257</v>
      </c>
      <c r="AJ318" s="1">
        <f t="shared" si="300"/>
        <v>303006.9918086899</v>
      </c>
      <c r="AK318" s="1">
        <f t="shared" si="301"/>
        <v>63115.100841386833</v>
      </c>
      <c r="AL318" s="16">
        <f t="shared" si="295"/>
        <v>73.034867419092109</v>
      </c>
      <c r="AM318" s="16">
        <f t="shared" si="295"/>
        <v>34.544523171757525</v>
      </c>
      <c r="AN318" s="16">
        <f t="shared" si="295"/>
        <v>5.0473455806566765</v>
      </c>
      <c r="AO318" s="7">
        <f t="shared" si="321"/>
        <v>1.3131518349737579E-3</v>
      </c>
      <c r="AP318" s="7">
        <f t="shared" si="321"/>
        <v>2.0221551470581424E-3</v>
      </c>
      <c r="AQ318" s="7">
        <f t="shared" si="321"/>
        <v>1.4637169591224769E-3</v>
      </c>
      <c r="AR318" s="1">
        <f t="shared" si="281"/>
        <v>107694.86516051796</v>
      </c>
      <c r="AS318" s="1">
        <f t="shared" si="282"/>
        <v>154774.31643676947</v>
      </c>
      <c r="AT318" s="1">
        <f t="shared" si="283"/>
        <v>32061.703125212032</v>
      </c>
      <c r="AU318" s="1">
        <f t="shared" si="302"/>
        <v>21538.973032103593</v>
      </c>
      <c r="AV318" s="1">
        <f t="shared" si="303"/>
        <v>30954.863287353895</v>
      </c>
      <c r="AW318" s="1">
        <f t="shared" si="304"/>
        <v>6412.3406250424068</v>
      </c>
      <c r="AX318">
        <v>0.05</v>
      </c>
      <c r="AY318">
        <v>0.05</v>
      </c>
      <c r="AZ318">
        <v>0.05</v>
      </c>
      <c r="BA318">
        <f t="shared" si="285"/>
        <v>5.000000000000001E-2</v>
      </c>
      <c r="BB318">
        <f t="shared" si="286"/>
        <v>2.5000000000000006E-4</v>
      </c>
      <c r="BC318">
        <f t="shared" si="286"/>
        <v>2.5000000000000006E-4</v>
      </c>
      <c r="BD318">
        <f t="shared" si="286"/>
        <v>2.5000000000000006E-4</v>
      </c>
      <c r="BE318">
        <f t="shared" si="287"/>
        <v>26.923716290129498</v>
      </c>
      <c r="BF318">
        <f t="shared" si="287"/>
        <v>38.693579109192378</v>
      </c>
      <c r="BG318">
        <f t="shared" si="287"/>
        <v>8.0154257813030103</v>
      </c>
      <c r="BH318">
        <f t="shared" si="265"/>
        <v>0</v>
      </c>
      <c r="BI318">
        <f t="shared" si="290"/>
        <v>112.40184546505753</v>
      </c>
      <c r="BJ318">
        <f t="shared" si="290"/>
        <v>211.73287446828618</v>
      </c>
      <c r="BK318" s="7">
        <f t="shared" si="288"/>
        <v>1.6956423450391611E-3</v>
      </c>
      <c r="BL318" s="7"/>
      <c r="BM318" s="7"/>
      <c r="BN318" s="8">
        <f>MAX(BN$3*climate!$I428+BN$4*climate!$I428^2+BN$5*climate!$I428^6,-99)</f>
        <v>-58.770970362435939</v>
      </c>
      <c r="BO318" s="8">
        <f>MAX(BO$3*climate!$I428+BO$4*climate!$I428^2+BO$5*climate!$I428^6,-99)</f>
        <v>-48.38871785973182</v>
      </c>
      <c r="BP318" s="8">
        <f>MAX(BP$3*climate!$I428+BP$4*climate!$I428^2+BP$5*climate!$I428^6,-99)</f>
        <v>-40.226570701265928</v>
      </c>
      <c r="BQ318" s="8"/>
      <c r="BR318" s="8"/>
      <c r="BS318" s="8"/>
      <c r="BT318" s="8"/>
      <c r="BU318" s="8"/>
      <c r="BV318" s="8"/>
      <c r="BW318" s="8">
        <f>MAX(BW$3*climate!$I428+BW$4*climate!$I428^2+BW$5*climate!$I428^6,-99)</f>
        <v>-99</v>
      </c>
      <c r="BX318" s="8">
        <f>MAX(BX$3*climate!$I428+BX$4*climate!$I428^2+BX$5*climate!$I428^6,-99)</f>
        <v>-99</v>
      </c>
      <c r="BY318" s="8">
        <f>MAX(BY$3*climate!$I428+BY$4*climate!$I428^2+BY$5*climate!$I428^6,-99)</f>
        <v>-99</v>
      </c>
    </row>
    <row r="319" spans="1:77">
      <c r="A319">
        <f t="shared" si="305"/>
        <v>2273</v>
      </c>
      <c r="B319" s="4">
        <f t="shared" si="266"/>
        <v>1286.5346640966654</v>
      </c>
      <c r="C319" s="4">
        <f t="shared" si="267"/>
        <v>3572.6085737258936</v>
      </c>
      <c r="D319" s="4">
        <f t="shared" si="268"/>
        <v>6809.6322822075572</v>
      </c>
      <c r="E319" s="11">
        <f t="shared" si="306"/>
        <v>1.3504605730620253E-8</v>
      </c>
      <c r="F319" s="11">
        <f t="shared" si="307"/>
        <v>2.7073757325641046E-8</v>
      </c>
      <c r="G319" s="11">
        <f t="shared" si="308"/>
        <v>5.9774233801673077E-8</v>
      </c>
      <c r="H319" s="4">
        <f t="shared" si="269"/>
        <v>107807.58367057332</v>
      </c>
      <c r="I319" s="4">
        <f t="shared" si="270"/>
        <v>155112.99665823026</v>
      </c>
      <c r="J319" s="4">
        <f t="shared" si="271"/>
        <v>32113.13036688252</v>
      </c>
      <c r="K319" s="4">
        <f t="shared" si="296"/>
        <v>83796.874409342039</v>
      </c>
      <c r="L319" s="4">
        <f t="shared" si="297"/>
        <v>43417.293962451098</v>
      </c>
      <c r="M319" s="4">
        <f t="shared" si="298"/>
        <v>4715.8391284634881</v>
      </c>
      <c r="N319" s="11">
        <f t="shared" si="309"/>
        <v>1.0466335046566133E-3</v>
      </c>
      <c r="O319" s="11">
        <f t="shared" si="310"/>
        <v>2.1881926521554185E-3</v>
      </c>
      <c r="P319" s="11">
        <f t="shared" si="311"/>
        <v>1.6039485467134185E-3</v>
      </c>
      <c r="Q319" s="4">
        <f t="shared" si="312"/>
        <v>559.29439943727618</v>
      </c>
      <c r="R319" s="4">
        <f t="shared" si="313"/>
        <v>2686.9929251230988</v>
      </c>
      <c r="S319" s="4">
        <f t="shared" si="314"/>
        <v>758.15374764807621</v>
      </c>
      <c r="T319" s="4">
        <f t="shared" si="272"/>
        <v>5.1878947695025532</v>
      </c>
      <c r="U319" s="4">
        <f t="shared" si="273"/>
        <v>17.322809712995944</v>
      </c>
      <c r="V319" s="4">
        <f t="shared" si="274"/>
        <v>23.608839717162592</v>
      </c>
      <c r="W319" s="11">
        <f t="shared" si="315"/>
        <v>-1.219247815263802E-2</v>
      </c>
      <c r="X319" s="11">
        <f t="shared" si="316"/>
        <v>-1.3228699347321071E-2</v>
      </c>
      <c r="Y319" s="11">
        <f t="shared" si="317"/>
        <v>-1.2203590333800474E-2</v>
      </c>
      <c r="Z319" s="4">
        <f t="shared" si="284"/>
        <v>613.15460828423443</v>
      </c>
      <c r="AA319" s="4">
        <f t="shared" si="275"/>
        <v>13645.289589706395</v>
      </c>
      <c r="AB319" s="4">
        <f t="shared" si="276"/>
        <v>1499.4095653313921</v>
      </c>
      <c r="AC319" s="12">
        <f t="shared" si="277"/>
        <v>1.1411232788139554</v>
      </c>
      <c r="AD319" s="12">
        <f t="shared" si="278"/>
        <v>5.2863806573660401</v>
      </c>
      <c r="AE319" s="12">
        <f t="shared" si="279"/>
        <v>2.0596948490554734</v>
      </c>
      <c r="AF319" s="11">
        <f t="shared" si="318"/>
        <v>-2.9039671966837322E-3</v>
      </c>
      <c r="AG319" s="11">
        <f t="shared" si="319"/>
        <v>2.0567434751257441E-3</v>
      </c>
      <c r="AH319" s="11">
        <f t="shared" si="320"/>
        <v>8.257041531207765E-4</v>
      </c>
      <c r="AI319" s="1">
        <f t="shared" si="299"/>
        <v>213988.1806858819</v>
      </c>
      <c r="AJ319" s="1">
        <f t="shared" si="300"/>
        <v>303661.15591517481</v>
      </c>
      <c r="AK319" s="1">
        <f t="shared" si="301"/>
        <v>63215.931382290561</v>
      </c>
      <c r="AL319" s="16">
        <f t="shared" si="295"/>
        <v>73.129814230558864</v>
      </c>
      <c r="AM319" s="16">
        <f t="shared" si="295"/>
        <v>34.613679013238624</v>
      </c>
      <c r="AN319" s="16">
        <f t="shared" si="295"/>
        <v>5.0546595871283859</v>
      </c>
      <c r="AO319" s="7">
        <f t="shared" si="321"/>
        <v>1.3000203166240202E-3</v>
      </c>
      <c r="AP319" s="7">
        <f t="shared" si="321"/>
        <v>2.0019335955875611E-3</v>
      </c>
      <c r="AQ319" s="7">
        <f t="shared" si="321"/>
        <v>1.449079789531252E-3</v>
      </c>
      <c r="AR319" s="1">
        <f t="shared" si="281"/>
        <v>107807.58367057332</v>
      </c>
      <c r="AS319" s="1">
        <f t="shared" si="282"/>
        <v>155112.99665823026</v>
      </c>
      <c r="AT319" s="1">
        <f t="shared" si="283"/>
        <v>32113.13036688252</v>
      </c>
      <c r="AU319" s="1">
        <f t="shared" si="302"/>
        <v>21561.516734114666</v>
      </c>
      <c r="AV319" s="1">
        <f t="shared" si="303"/>
        <v>31022.599331646052</v>
      </c>
      <c r="AW319" s="1">
        <f t="shared" si="304"/>
        <v>6422.6260733765048</v>
      </c>
      <c r="AX319">
        <v>0.05</v>
      </c>
      <c r="AY319">
        <v>0.05</v>
      </c>
      <c r="AZ319">
        <v>0.05</v>
      </c>
      <c r="BA319">
        <f t="shared" si="285"/>
        <v>0.05</v>
      </c>
      <c r="BB319">
        <f t="shared" si="286"/>
        <v>2.5000000000000006E-4</v>
      </c>
      <c r="BC319">
        <f t="shared" si="286"/>
        <v>2.5000000000000006E-4</v>
      </c>
      <c r="BD319">
        <f t="shared" si="286"/>
        <v>2.5000000000000006E-4</v>
      </c>
      <c r="BE319">
        <f t="shared" si="287"/>
        <v>26.951895917643338</v>
      </c>
      <c r="BF319">
        <f t="shared" si="287"/>
        <v>38.778249164557572</v>
      </c>
      <c r="BG319">
        <f t="shared" si="287"/>
        <v>8.0282825917206324</v>
      </c>
      <c r="BH319">
        <f t="shared" si="265"/>
        <v>0</v>
      </c>
      <c r="BI319">
        <f t="shared" si="290"/>
        <v>113.67512256774891</v>
      </c>
      <c r="BJ319">
        <f t="shared" si="290"/>
        <v>214.17183876498106</v>
      </c>
      <c r="BK319" s="7">
        <f t="shared" si="288"/>
        <v>1.7072096655004199E-3</v>
      </c>
      <c r="BL319" s="7"/>
      <c r="BM319" s="7"/>
      <c r="BN319" s="8">
        <f>MAX(BN$3*climate!$I429+BN$4*climate!$I429^2+BN$5*climate!$I429^6,-99)</f>
        <v>-58.785983224703742</v>
      </c>
      <c r="BO319" s="8">
        <f>MAX(BO$3*climate!$I429+BO$4*climate!$I429^2+BO$5*climate!$I429^6,-99)</f>
        <v>-48.400287940443562</v>
      </c>
      <c r="BP319" s="8">
        <f>MAX(BP$3*climate!$I429+BP$4*climate!$I429^2+BP$5*climate!$I429^6,-99)</f>
        <v>-40.235557957318576</v>
      </c>
      <c r="BQ319" s="8"/>
      <c r="BR319" s="8"/>
      <c r="BS319" s="8"/>
      <c r="BT319" s="8"/>
      <c r="BU319" s="8"/>
      <c r="BV319" s="8"/>
      <c r="BW319" s="8">
        <f>MAX(BW$3*climate!$I429+BW$4*climate!$I429^2+BW$5*climate!$I429^6,-99)</f>
        <v>-99</v>
      </c>
      <c r="BX319" s="8">
        <f>MAX(BX$3*climate!$I429+BX$4*climate!$I429^2+BX$5*climate!$I429^6,-99)</f>
        <v>-99</v>
      </c>
      <c r="BY319" s="8">
        <f>MAX(BY$3*climate!$I429+BY$4*climate!$I429^2+BY$5*climate!$I429^6,-99)</f>
        <v>-99</v>
      </c>
    </row>
    <row r="320" spans="1:77">
      <c r="A320">
        <f t="shared" si="305"/>
        <v>2274</v>
      </c>
      <c r="B320" s="4">
        <f t="shared" si="266"/>
        <v>1286.5346806021016</v>
      </c>
      <c r="C320" s="4">
        <f t="shared" si="267"/>
        <v>3572.608665613634</v>
      </c>
      <c r="D320" s="4">
        <f t="shared" si="268"/>
        <v>6809.6326688960817</v>
      </c>
      <c r="E320" s="11">
        <f t="shared" si="306"/>
        <v>1.282937544408924E-8</v>
      </c>
      <c r="F320" s="11">
        <f t="shared" si="307"/>
        <v>2.5720069459358991E-8</v>
      </c>
      <c r="G320" s="11">
        <f t="shared" si="308"/>
        <v>5.678552211158942E-8</v>
      </c>
      <c r="H320" s="4">
        <f t="shared" si="269"/>
        <v>107923.40830295149</v>
      </c>
      <c r="I320" s="4">
        <f t="shared" si="270"/>
        <v>155452.689343106</v>
      </c>
      <c r="J320" s="4">
        <f t="shared" si="271"/>
        <v>32164.635021408852</v>
      </c>
      <c r="K320" s="4">
        <f t="shared" si="296"/>
        <v>83886.901713712869</v>
      </c>
      <c r="L320" s="4">
        <f t="shared" si="297"/>
        <v>43512.375379743789</v>
      </c>
      <c r="M320" s="4">
        <f t="shared" si="298"/>
        <v>4723.4023603542046</v>
      </c>
      <c r="N320" s="11">
        <f t="shared" si="309"/>
        <v>1.0743515794044978E-3</v>
      </c>
      <c r="O320" s="11">
        <f t="shared" si="310"/>
        <v>2.1899434215066904E-3</v>
      </c>
      <c r="P320" s="11">
        <f t="shared" si="311"/>
        <v>1.6037934468686732E-3</v>
      </c>
      <c r="Q320" s="4">
        <f t="shared" si="312"/>
        <v>553.06877440625658</v>
      </c>
      <c r="R320" s="4">
        <f t="shared" si="313"/>
        <v>2657.2540919309336</v>
      </c>
      <c r="S320" s="4">
        <f t="shared" si="314"/>
        <v>750.10267589479531</v>
      </c>
      <c r="T320" s="4">
        <f t="shared" si="272"/>
        <v>5.1246414758672083</v>
      </c>
      <c r="U320" s="4">
        <f t="shared" si="273"/>
        <v>17.093651471451867</v>
      </c>
      <c r="V320" s="4">
        <f t="shared" si="274"/>
        <v>23.320727108997982</v>
      </c>
      <c r="W320" s="11">
        <f t="shared" si="315"/>
        <v>-1.219247815263802E-2</v>
      </c>
      <c r="X320" s="11">
        <f t="shared" si="316"/>
        <v>-1.3228699347321071E-2</v>
      </c>
      <c r="Y320" s="11">
        <f t="shared" si="317"/>
        <v>-1.2203590333800474E-2</v>
      </c>
      <c r="Z320" s="4">
        <f t="shared" si="284"/>
        <v>604.55195386984963</v>
      </c>
      <c r="AA320" s="4">
        <f t="shared" si="275"/>
        <v>13521.998252968604</v>
      </c>
      <c r="AB320" s="4">
        <f t="shared" si="276"/>
        <v>1484.7120218415896</v>
      </c>
      <c r="AC320" s="12">
        <f t="shared" si="277"/>
        <v>1.1378094942449075</v>
      </c>
      <c r="AD320" s="12">
        <f t="shared" si="278"/>
        <v>5.2972533862901088</v>
      </c>
      <c r="AE320" s="12">
        <f t="shared" si="279"/>
        <v>2.0613955476464998</v>
      </c>
      <c r="AF320" s="11">
        <f t="shared" si="318"/>
        <v>-2.9039671966837322E-3</v>
      </c>
      <c r="AG320" s="11">
        <f t="shared" si="319"/>
        <v>2.0567434751257441E-3</v>
      </c>
      <c r="AH320" s="11">
        <f t="shared" si="320"/>
        <v>8.257041531207765E-4</v>
      </c>
      <c r="AI320" s="1">
        <f t="shared" si="299"/>
        <v>214150.8793514084</v>
      </c>
      <c r="AJ320" s="1">
        <f t="shared" si="300"/>
        <v>304317.63965530338</v>
      </c>
      <c r="AK320" s="1">
        <f t="shared" si="301"/>
        <v>63316.964317438003</v>
      </c>
      <c r="AL320" s="16">
        <f t="shared" si="295"/>
        <v>73.223933772367033</v>
      </c>
      <c r="AM320" s="16">
        <f t="shared" si="295"/>
        <v>34.682280357253276</v>
      </c>
      <c r="AN320" s="16">
        <f t="shared" si="295"/>
        <v>5.0619109461285472</v>
      </c>
      <c r="AO320" s="7">
        <f t="shared" si="321"/>
        <v>1.2870201134577801E-3</v>
      </c>
      <c r="AP320" s="7">
        <f t="shared" si="321"/>
        <v>1.9819142596316855E-3</v>
      </c>
      <c r="AQ320" s="7">
        <f t="shared" si="321"/>
        <v>1.4345889916359395E-3</v>
      </c>
      <c r="AR320" s="1">
        <f t="shared" si="281"/>
        <v>107923.40830295149</v>
      </c>
      <c r="AS320" s="1">
        <f t="shared" si="282"/>
        <v>155452.689343106</v>
      </c>
      <c r="AT320" s="1">
        <f t="shared" si="283"/>
        <v>32164.635021408852</v>
      </c>
      <c r="AU320" s="1">
        <f t="shared" si="302"/>
        <v>21584.6816605903</v>
      </c>
      <c r="AV320" s="1">
        <f t="shared" si="303"/>
        <v>31090.537868621203</v>
      </c>
      <c r="AW320" s="1">
        <f t="shared" si="304"/>
        <v>6432.9270042817707</v>
      </c>
      <c r="AX320">
        <v>0.05</v>
      </c>
      <c r="AY320">
        <v>0.05</v>
      </c>
      <c r="AZ320">
        <v>0.05</v>
      </c>
      <c r="BA320">
        <f t="shared" si="285"/>
        <v>5.000000000000001E-2</v>
      </c>
      <c r="BB320">
        <f t="shared" si="286"/>
        <v>2.5000000000000006E-4</v>
      </c>
      <c r="BC320">
        <f t="shared" si="286"/>
        <v>2.5000000000000006E-4</v>
      </c>
      <c r="BD320">
        <f t="shared" si="286"/>
        <v>2.5000000000000006E-4</v>
      </c>
      <c r="BE320">
        <f t="shared" si="287"/>
        <v>26.980852075737879</v>
      </c>
      <c r="BF320">
        <f t="shared" si="287"/>
        <v>38.863172335776511</v>
      </c>
      <c r="BG320">
        <f t="shared" si="287"/>
        <v>8.0411587553522157</v>
      </c>
      <c r="BH320">
        <f t="shared" si="265"/>
        <v>0</v>
      </c>
      <c r="BI320">
        <f t="shared" si="290"/>
        <v>114.96280833269455</v>
      </c>
      <c r="BJ320">
        <f t="shared" si="290"/>
        <v>216.63888045786058</v>
      </c>
      <c r="BK320" s="7">
        <f t="shared" si="288"/>
        <v>1.7185221667879169E-3</v>
      </c>
      <c r="BL320" s="7"/>
      <c r="BM320" s="7"/>
      <c r="BN320" s="8">
        <f>MAX(BN$3*climate!$I430+BN$4*climate!$I430^2+BN$5*climate!$I430^6,-99)</f>
        <v>-58.79959932689534</v>
      </c>
      <c r="BO320" s="8">
        <f>MAX(BO$3*climate!$I430+BO$4*climate!$I430^2+BO$5*climate!$I430^6,-99)</f>
        <v>-48.410781519275361</v>
      </c>
      <c r="BP320" s="8">
        <f>MAX(BP$3*climate!$I430+BP$4*climate!$I430^2+BP$5*climate!$I430^6,-99)</f>
        <v>-40.243708979840264</v>
      </c>
      <c r="BQ320" s="8"/>
      <c r="BR320" s="8"/>
      <c r="BS320" s="8"/>
      <c r="BT320" s="8"/>
      <c r="BU320" s="8"/>
      <c r="BV320" s="8"/>
      <c r="BW320" s="8">
        <f>MAX(BW$3*climate!$I430+BW$4*climate!$I430^2+BW$5*climate!$I430^6,-99)</f>
        <v>-99</v>
      </c>
      <c r="BX320" s="8">
        <f>MAX(BX$3*climate!$I430+BX$4*climate!$I430^2+BX$5*climate!$I430^6,-99)</f>
        <v>-99</v>
      </c>
      <c r="BY320" s="8">
        <f>MAX(BY$3*climate!$I430+BY$4*climate!$I430^2+BY$5*climate!$I430^6,-99)</f>
        <v>-99</v>
      </c>
    </row>
    <row r="321" spans="1:77">
      <c r="A321">
        <f t="shared" si="305"/>
        <v>2275</v>
      </c>
      <c r="B321" s="4">
        <f t="shared" si="266"/>
        <v>1286.5346962822662</v>
      </c>
      <c r="C321" s="4">
        <f t="shared" si="267"/>
        <v>3572.6087529069896</v>
      </c>
      <c r="D321" s="4">
        <f t="shared" si="268"/>
        <v>6809.6330362502003</v>
      </c>
      <c r="E321" s="11">
        <f t="shared" si="306"/>
        <v>1.2187906671884778E-8</v>
      </c>
      <c r="F321" s="11">
        <f t="shared" si="307"/>
        <v>2.4434065986391039E-8</v>
      </c>
      <c r="G321" s="11">
        <f t="shared" si="308"/>
        <v>5.3946246006009948E-8</v>
      </c>
      <c r="H321" s="4">
        <f t="shared" si="269"/>
        <v>108042.3019910712</v>
      </c>
      <c r="I321" s="4">
        <f t="shared" si="270"/>
        <v>155793.37782768841</v>
      </c>
      <c r="J321" s="4">
        <f t="shared" si="271"/>
        <v>32216.21466989044</v>
      </c>
      <c r="K321" s="4">
        <f t="shared" si="296"/>
        <v>83979.314590802678</v>
      </c>
      <c r="L321" s="4">
        <f t="shared" si="297"/>
        <v>43607.735580035507</v>
      </c>
      <c r="M321" s="4">
        <f t="shared" si="298"/>
        <v>4730.9766177401316</v>
      </c>
      <c r="N321" s="11">
        <f t="shared" si="309"/>
        <v>1.1016365511411497E-3</v>
      </c>
      <c r="O321" s="11">
        <f t="shared" si="310"/>
        <v>2.1915650308557133E-3</v>
      </c>
      <c r="P321" s="11">
        <f t="shared" si="311"/>
        <v>1.6035596394456952E-3</v>
      </c>
      <c r="Q321" s="4">
        <f t="shared" si="312"/>
        <v>546.92735425791761</v>
      </c>
      <c r="R321" s="4">
        <f t="shared" si="313"/>
        <v>2627.8486478864688</v>
      </c>
      <c r="S321" s="4">
        <f t="shared" si="314"/>
        <v>742.1369256439217</v>
      </c>
      <c r="T321" s="4">
        <f t="shared" si="272"/>
        <v>5.0621593966325946</v>
      </c>
      <c r="U321" s="4">
        <f t="shared" si="273"/>
        <v>16.867524695388138</v>
      </c>
      <c r="V321" s="4">
        <f t="shared" si="274"/>
        <v>23.036130509073416</v>
      </c>
      <c r="W321" s="11">
        <f t="shared" si="315"/>
        <v>-1.219247815263802E-2</v>
      </c>
      <c r="X321" s="11">
        <f t="shared" si="316"/>
        <v>-1.3228699347321071E-2</v>
      </c>
      <c r="Y321" s="11">
        <f t="shared" si="317"/>
        <v>-1.2203590333800474E-2</v>
      </c>
      <c r="Z321" s="4">
        <f t="shared" si="284"/>
        <v>596.08650026931537</v>
      </c>
      <c r="AA321" s="4">
        <f t="shared" si="275"/>
        <v>13399.844299617393</v>
      </c>
      <c r="AB321" s="4">
        <f t="shared" si="276"/>
        <v>1470.1583148668344</v>
      </c>
      <c r="AC321" s="12">
        <f t="shared" si="277"/>
        <v>1.134505332797545</v>
      </c>
      <c r="AD321" s="12">
        <f t="shared" si="278"/>
        <v>5.3081484776284489</v>
      </c>
      <c r="AE321" s="12">
        <f t="shared" si="279"/>
        <v>2.0630976505114162</v>
      </c>
      <c r="AF321" s="11">
        <f t="shared" si="318"/>
        <v>-2.9039671966837322E-3</v>
      </c>
      <c r="AG321" s="11">
        <f t="shared" si="319"/>
        <v>2.0567434751257441E-3</v>
      </c>
      <c r="AH321" s="11">
        <f t="shared" si="320"/>
        <v>8.257041531207765E-4</v>
      </c>
      <c r="AI321" s="1">
        <f t="shared" si="299"/>
        <v>214320.47307685786</v>
      </c>
      <c r="AJ321" s="1">
        <f t="shared" si="300"/>
        <v>304976.41355839424</v>
      </c>
      <c r="AK321" s="1">
        <f t="shared" si="301"/>
        <v>63418.194889975981</v>
      </c>
      <c r="AL321" s="16">
        <f t="shared" si="295"/>
        <v>73.317232041163052</v>
      </c>
      <c r="AM321" s="16">
        <f t="shared" si="295"/>
        <v>34.750330290189893</v>
      </c>
      <c r="AN321" s="16">
        <f t="shared" si="295"/>
        <v>5.0691000902313057</v>
      </c>
      <c r="AO321" s="7">
        <f t="shared" si="321"/>
        <v>1.2741499123232023E-3</v>
      </c>
      <c r="AP321" s="7">
        <f t="shared" si="321"/>
        <v>1.9620951170353684E-3</v>
      </c>
      <c r="AQ321" s="7">
        <f t="shared" si="321"/>
        <v>1.4202431017195801E-3</v>
      </c>
      <c r="AR321" s="1">
        <f t="shared" si="281"/>
        <v>108042.3019910712</v>
      </c>
      <c r="AS321" s="1">
        <f t="shared" si="282"/>
        <v>155793.37782768841</v>
      </c>
      <c r="AT321" s="1">
        <f t="shared" si="283"/>
        <v>32216.21466989044</v>
      </c>
      <c r="AU321" s="1">
        <f t="shared" si="302"/>
        <v>21608.460398214243</v>
      </c>
      <c r="AV321" s="1">
        <f t="shared" si="303"/>
        <v>31158.675565537684</v>
      </c>
      <c r="AW321" s="1">
        <f t="shared" si="304"/>
        <v>6443.2429339780883</v>
      </c>
      <c r="AX321">
        <v>0.05</v>
      </c>
      <c r="AY321">
        <v>0.05</v>
      </c>
      <c r="AZ321">
        <v>0.05</v>
      </c>
      <c r="BA321">
        <f t="shared" si="285"/>
        <v>5.000000000000001E-2</v>
      </c>
      <c r="BB321">
        <f t="shared" si="286"/>
        <v>2.5000000000000006E-4</v>
      </c>
      <c r="BC321">
        <f t="shared" si="286"/>
        <v>2.5000000000000006E-4</v>
      </c>
      <c r="BD321">
        <f t="shared" si="286"/>
        <v>2.5000000000000006E-4</v>
      </c>
      <c r="BE321">
        <f t="shared" si="287"/>
        <v>27.010575497767807</v>
      </c>
      <c r="BF321">
        <f t="shared" si="287"/>
        <v>38.948344456922115</v>
      </c>
      <c r="BG321">
        <f t="shared" si="287"/>
        <v>8.054053667472612</v>
      </c>
      <c r="BH321">
        <f t="shared" si="265"/>
        <v>0</v>
      </c>
      <c r="BI321">
        <f t="shared" si="290"/>
        <v>116.26506573075392</v>
      </c>
      <c r="BJ321">
        <f t="shared" si="290"/>
        <v>219.13432277399701</v>
      </c>
      <c r="BK321" s="7">
        <f t="shared" si="288"/>
        <v>1.7295816267697273E-3</v>
      </c>
      <c r="BL321" s="7"/>
      <c r="BM321" s="7"/>
      <c r="BN321" s="8">
        <f>MAX(BN$3*climate!$I431+BN$4*climate!$I431^2+BN$5*climate!$I431^6,-99)</f>
        <v>-58.811839584083309</v>
      </c>
      <c r="BO321" s="8">
        <f>MAX(BO$3*climate!$I431+BO$4*climate!$I431^2+BO$5*climate!$I431^6,-99)</f>
        <v>-48.420214729423641</v>
      </c>
      <c r="BP321" s="8">
        <f>MAX(BP$3*climate!$I431+BP$4*climate!$I431^2+BP$5*climate!$I431^6,-99)</f>
        <v>-40.251036312856698</v>
      </c>
      <c r="BQ321" s="8"/>
      <c r="BR321" s="8"/>
      <c r="BS321" s="8"/>
      <c r="BT321" s="8"/>
      <c r="BU321" s="8"/>
      <c r="BV321" s="8"/>
      <c r="BW321" s="8">
        <f>MAX(BW$3*climate!$I431+BW$4*climate!$I431^2+BW$5*climate!$I431^6,-99)</f>
        <v>-99</v>
      </c>
      <c r="BX321" s="8">
        <f>MAX(BX$3*climate!$I431+BX$4*climate!$I431^2+BX$5*climate!$I431^6,-99)</f>
        <v>-99</v>
      </c>
      <c r="BY321" s="8">
        <f>MAX(BY$3*climate!$I431+BY$4*climate!$I431^2+BY$5*climate!$I431^6,-99)</f>
        <v>-99</v>
      </c>
    </row>
    <row r="322" spans="1:77">
      <c r="A322">
        <f t="shared" si="305"/>
        <v>2276</v>
      </c>
      <c r="B322" s="4">
        <f t="shared" si="266"/>
        <v>1286.5347111784226</v>
      </c>
      <c r="C322" s="4">
        <f t="shared" si="267"/>
        <v>3572.6088358356797</v>
      </c>
      <c r="D322" s="4">
        <f t="shared" si="268"/>
        <v>6809.6333852366324</v>
      </c>
      <c r="E322" s="11">
        <f t="shared" si="306"/>
        <v>1.1578511338290538E-8</v>
      </c>
      <c r="F322" s="11">
        <f t="shared" si="307"/>
        <v>2.3212362687071486E-8</v>
      </c>
      <c r="G322" s="11">
        <f t="shared" si="308"/>
        <v>5.124893370570945E-8</v>
      </c>
      <c r="H322" s="4">
        <f t="shared" si="269"/>
        <v>108164.227895116</v>
      </c>
      <c r="I322" s="4">
        <f t="shared" si="270"/>
        <v>156135.04541416329</v>
      </c>
      <c r="J322" s="4">
        <f t="shared" si="271"/>
        <v>32267.866907309563</v>
      </c>
      <c r="K322" s="4">
        <f t="shared" si="296"/>
        <v>84074.084403087094</v>
      </c>
      <c r="L322" s="4">
        <f t="shared" si="297"/>
        <v>43703.369887020184</v>
      </c>
      <c r="M322" s="4">
        <f t="shared" si="298"/>
        <v>4738.5615468325632</v>
      </c>
      <c r="N322" s="11">
        <f t="shared" si="309"/>
        <v>1.1284899471517562E-3</v>
      </c>
      <c r="O322" s="11">
        <f t="shared" si="310"/>
        <v>2.1930583120775005E-3</v>
      </c>
      <c r="P322" s="11">
        <f t="shared" si="311"/>
        <v>1.6032480617194089E-3</v>
      </c>
      <c r="Q322" s="4">
        <f t="shared" si="312"/>
        <v>540.86863750144585</v>
      </c>
      <c r="R322" s="4">
        <f t="shared" si="313"/>
        <v>2598.772476507801</v>
      </c>
      <c r="S322" s="4">
        <f t="shared" si="314"/>
        <v>734.25553765630389</v>
      </c>
      <c r="T322" s="4">
        <f t="shared" si="272"/>
        <v>5.0004391287839809</v>
      </c>
      <c r="U322" s="4">
        <f t="shared" si="273"/>
        <v>16.644389282459336</v>
      </c>
      <c r="V322" s="4">
        <f t="shared" si="274"/>
        <v>22.755007009464723</v>
      </c>
      <c r="W322" s="11">
        <f t="shared" si="315"/>
        <v>-1.219247815263802E-2</v>
      </c>
      <c r="X322" s="11">
        <f t="shared" si="316"/>
        <v>-1.3228699347321071E-2</v>
      </c>
      <c r="Y322" s="11">
        <f t="shared" si="317"/>
        <v>-1.2203590333800474E-2</v>
      </c>
      <c r="Z322" s="4">
        <f t="shared" si="284"/>
        <v>587.75560606226099</v>
      </c>
      <c r="AA322" s="4">
        <f t="shared" si="275"/>
        <v>13278.815319830146</v>
      </c>
      <c r="AB322" s="4">
        <f t="shared" si="276"/>
        <v>1455.746924861812</v>
      </c>
      <c r="AC322" s="12">
        <f t="shared" si="277"/>
        <v>1.1312107665266382</v>
      </c>
      <c r="AD322" s="12">
        <f t="shared" si="278"/>
        <v>5.3190659773748097</v>
      </c>
      <c r="AE322" s="12">
        <f t="shared" si="279"/>
        <v>2.064801158809737</v>
      </c>
      <c r="AF322" s="11">
        <f t="shared" si="318"/>
        <v>-2.9039671966837322E-3</v>
      </c>
      <c r="AG322" s="11">
        <f t="shared" si="319"/>
        <v>2.0567434751257441E-3</v>
      </c>
      <c r="AH322" s="11">
        <f t="shared" si="320"/>
        <v>8.257041531207765E-4</v>
      </c>
      <c r="AI322" s="1">
        <f t="shared" si="299"/>
        <v>214496.88616738631</v>
      </c>
      <c r="AJ322" s="1">
        <f t="shared" si="300"/>
        <v>305637.4477680925</v>
      </c>
      <c r="AK322" s="1">
        <f t="shared" si="301"/>
        <v>63519.618334956467</v>
      </c>
      <c r="AL322" s="16">
        <f t="shared" si="295"/>
        <v>73.409715014492306</v>
      </c>
      <c r="AM322" s="16">
        <f t="shared" si="295"/>
        <v>34.817831909033863</v>
      </c>
      <c r="AN322" s="16">
        <f t="shared" si="295"/>
        <v>5.0762274511220324</v>
      </c>
      <c r="AO322" s="7">
        <f t="shared" si="321"/>
        <v>1.2614084131999702E-3</v>
      </c>
      <c r="AP322" s="7">
        <f t="shared" si="321"/>
        <v>1.9424741658650147E-3</v>
      </c>
      <c r="AQ322" s="7">
        <f t="shared" si="321"/>
        <v>1.4060406707023844E-3</v>
      </c>
      <c r="AR322" s="1">
        <f t="shared" si="281"/>
        <v>108164.227895116</v>
      </c>
      <c r="AS322" s="1">
        <f t="shared" si="282"/>
        <v>156135.04541416329</v>
      </c>
      <c r="AT322" s="1">
        <f t="shared" si="283"/>
        <v>32267.866907309563</v>
      </c>
      <c r="AU322" s="1">
        <f t="shared" si="302"/>
        <v>21632.8455790232</v>
      </c>
      <c r="AV322" s="1">
        <f t="shared" si="303"/>
        <v>31227.009082832661</v>
      </c>
      <c r="AW322" s="1">
        <f t="shared" si="304"/>
        <v>6453.5733814619125</v>
      </c>
      <c r="AX322">
        <v>0.05</v>
      </c>
      <c r="AY322">
        <v>0.05</v>
      </c>
      <c r="AZ322">
        <v>0.05</v>
      </c>
      <c r="BA322">
        <f t="shared" si="285"/>
        <v>4.9999999999999996E-2</v>
      </c>
      <c r="BB322">
        <f t="shared" si="286"/>
        <v>2.5000000000000006E-4</v>
      </c>
      <c r="BC322">
        <f t="shared" si="286"/>
        <v>2.5000000000000006E-4</v>
      </c>
      <c r="BD322">
        <f t="shared" si="286"/>
        <v>2.5000000000000006E-4</v>
      </c>
      <c r="BE322">
        <f t="shared" si="287"/>
        <v>27.041056973779007</v>
      </c>
      <c r="BF322">
        <f t="shared" si="287"/>
        <v>39.033761353540832</v>
      </c>
      <c r="BG322">
        <f t="shared" si="287"/>
        <v>8.0669667268273919</v>
      </c>
      <c r="BH322">
        <f t="shared" ref="BH322:BH346" si="322">IF(AX321=0.99,2*BB$5*AX322*AR322/Z322*1000,BH321*(1+BK321))</f>
        <v>0</v>
      </c>
      <c r="BI322">
        <f t="shared" si="290"/>
        <v>117.58205958403261</v>
      </c>
      <c r="BJ322">
        <f t="shared" si="290"/>
        <v>221.65849266947706</v>
      </c>
      <c r="BK322" s="7">
        <f t="shared" si="288"/>
        <v>1.740389903022832E-3</v>
      </c>
      <c r="BL322" s="7"/>
      <c r="BM322" s="7"/>
      <c r="BN322" s="8">
        <f>MAX(BN$3*climate!$I432+BN$4*climate!$I432^2+BN$5*climate!$I432^6,-99)</f>
        <v>-58.822724619425998</v>
      </c>
      <c r="BO322" s="8">
        <f>MAX(BO$3*climate!$I432+BO$4*climate!$I432^2+BO$5*climate!$I432^6,-99)</f>
        <v>-48.428603477381031</v>
      </c>
      <c r="BP322" s="8">
        <f>MAX(BP$3*climate!$I432+BP$4*climate!$I432^2+BP$5*climate!$I432^6,-99)</f>
        <v>-40.257552322820288</v>
      </c>
      <c r="BQ322" s="8"/>
      <c r="BR322" s="8"/>
      <c r="BS322" s="8"/>
      <c r="BT322" s="8"/>
      <c r="BU322" s="8"/>
      <c r="BV322" s="8"/>
      <c r="BW322" s="8">
        <f>MAX(BW$3*climate!$I432+BW$4*climate!$I432^2+BW$5*climate!$I432^6,-99)</f>
        <v>-99</v>
      </c>
      <c r="BX322" s="8">
        <f>MAX(BX$3*climate!$I432+BX$4*climate!$I432^2+BX$5*climate!$I432^6,-99)</f>
        <v>-99</v>
      </c>
      <c r="BY322" s="8">
        <f>MAX(BY$3*climate!$I432+BY$4*climate!$I432^2+BY$5*climate!$I432^6,-99)</f>
        <v>-99</v>
      </c>
    </row>
    <row r="323" spans="1:77">
      <c r="A323">
        <f t="shared" si="305"/>
        <v>2277</v>
      </c>
      <c r="B323" s="4">
        <f t="shared" ref="B323:B346" si="323">B322*(1+E323)</f>
        <v>1286.5347253297714</v>
      </c>
      <c r="C323" s="4">
        <f t="shared" ref="C323:C346" si="324">C322*(1+F323)</f>
        <v>3572.6089146179374</v>
      </c>
      <c r="D323" s="4">
        <f t="shared" ref="D323:D346" si="325">D322*(1+G323)</f>
        <v>6809.6337167737602</v>
      </c>
      <c r="E323" s="11">
        <f t="shared" si="306"/>
        <v>1.0999585771376012E-8</v>
      </c>
      <c r="F323" s="11">
        <f t="shared" si="307"/>
        <v>2.2051744552717912E-8</v>
      </c>
      <c r="G323" s="11">
        <f t="shared" si="308"/>
        <v>4.8686487020423972E-8</v>
      </c>
      <c r="H323" s="4">
        <f t="shared" ref="H323:H346" si="326">AR323</f>
        <v>108289.14940867588</v>
      </c>
      <c r="I323" s="4">
        <f t="shared" ref="I323:I346" si="327">AS323</f>
        <v>156477.6753806225</v>
      </c>
      <c r="J323" s="4">
        <f t="shared" ref="J323:J346" si="328">AT323</f>
        <v>32319.589343478776</v>
      </c>
      <c r="K323" s="4">
        <f t="shared" si="296"/>
        <v>84171.182694597403</v>
      </c>
      <c r="L323" s="4">
        <f t="shared" si="297"/>
        <v>43799.273617766405</v>
      </c>
      <c r="M323" s="4">
        <f t="shared" si="298"/>
        <v>4746.1567960502607</v>
      </c>
      <c r="N323" s="11">
        <f t="shared" si="309"/>
        <v>1.1549134575736808E-3</v>
      </c>
      <c r="O323" s="11">
        <f t="shared" si="310"/>
        <v>2.1944241598335079E-3</v>
      </c>
      <c r="P323" s="11">
        <f t="shared" si="311"/>
        <v>1.6028596743191681E-3</v>
      </c>
      <c r="Q323" s="4">
        <f t="shared" si="312"/>
        <v>534.89115469673141</v>
      </c>
      <c r="R323" s="4">
        <f t="shared" si="313"/>
        <v>2570.0215217786731</v>
      </c>
      <c r="S323" s="4">
        <f t="shared" si="314"/>
        <v>726.45756532472535</v>
      </c>
      <c r="T323" s="4">
        <f t="shared" ref="T323:T346" si="329">T322*(1+W323)</f>
        <v>4.9394713839526858</v>
      </c>
      <c r="U323" s="4">
        <f t="shared" ref="U323:U346" si="330">U322*(1+X323)</f>
        <v>16.424205660821908</v>
      </c>
      <c r="V323" s="4">
        <f t="shared" ref="V323:V346" si="331">V322*(1+Y323)</f>
        <v>22.477314225878459</v>
      </c>
      <c r="W323" s="11">
        <f t="shared" si="315"/>
        <v>-1.219247815263802E-2</v>
      </c>
      <c r="X323" s="11">
        <f t="shared" si="316"/>
        <v>-1.3228699347321071E-2</v>
      </c>
      <c r="Y323" s="11">
        <f t="shared" si="317"/>
        <v>-1.2203590333800474E-2</v>
      </c>
      <c r="Z323" s="4">
        <f t="shared" si="284"/>
        <v>579.55668945196896</v>
      </c>
      <c r="AA323" s="4">
        <f t="shared" ref="AA323:AA346" si="332">R322*AD323*(1-AY322)</f>
        <v>13158.89907897543</v>
      </c>
      <c r="AB323" s="4">
        <f t="shared" ref="AB323:AB346" si="333">S322*AE323*(1-AZ322)</f>
        <v>1441.47635180523</v>
      </c>
      <c r="AC323" s="12">
        <f t="shared" ref="AC323:AC346" si="334">AC322*(1+AF323)</f>
        <v>1.1279257675681094</v>
      </c>
      <c r="AD323" s="12">
        <f t="shared" ref="AD323:AD346" si="335">AD322*(1+AG323)</f>
        <v>5.3300059316175386</v>
      </c>
      <c r="AE323" s="12">
        <f t="shared" ref="AE323:AE346" si="336">AE322*(1+AH323)</f>
        <v>2.0665060737019347</v>
      </c>
      <c r="AF323" s="11">
        <f t="shared" si="318"/>
        <v>-2.9039671966837322E-3</v>
      </c>
      <c r="AG323" s="11">
        <f t="shared" si="319"/>
        <v>2.0567434751257441E-3</v>
      </c>
      <c r="AH323" s="11">
        <f t="shared" si="320"/>
        <v>8.257041531207765E-4</v>
      </c>
      <c r="AI323" s="1">
        <f t="shared" si="299"/>
        <v>214680.0431296709</v>
      </c>
      <c r="AJ323" s="1">
        <f t="shared" si="300"/>
        <v>306300.71207411593</v>
      </c>
      <c r="AK323" s="1">
        <f t="shared" si="301"/>
        <v>63621.229882922737</v>
      </c>
      <c r="AL323" s="16">
        <f t="shared" ref="AL323:AN338" si="337">AL322*(1+AO323)</f>
        <v>73.501388650300896</v>
      </c>
      <c r="AM323" s="16">
        <f t="shared" si="337"/>
        <v>34.884788320638648</v>
      </c>
      <c r="AN323" s="16">
        <f t="shared" si="337"/>
        <v>5.0832934595495463</v>
      </c>
      <c r="AO323" s="7">
        <f t="shared" si="321"/>
        <v>1.2487943290679705E-3</v>
      </c>
      <c r="AP323" s="7">
        <f t="shared" si="321"/>
        <v>1.9230494242063645E-3</v>
      </c>
      <c r="AQ323" s="7">
        <f t="shared" si="321"/>
        <v>1.3919802639953604E-3</v>
      </c>
      <c r="AR323" s="1">
        <f t="shared" ref="AR323:AR346" si="338">AL323*AI323^$AR$5*B323^(1-$AR$5)*(1-BB322+0.01*BN322)</f>
        <v>108289.14940867588</v>
      </c>
      <c r="AS323" s="1">
        <f t="shared" ref="AS323:AS346" si="339">AM323*AJ323^$AR$5*C323^(1-$AR$5)*(1-BC322+0.01*BO322)</f>
        <v>156477.6753806225</v>
      </c>
      <c r="AT323" s="1">
        <f t="shared" ref="AT323:AT346" si="340">AN323*AK323^$AR$5*D323^(1-$AR$5)*(1-BD322+0.01*BP322)</f>
        <v>32319.589343478776</v>
      </c>
      <c r="AU323" s="1">
        <f t="shared" si="302"/>
        <v>21657.829881735175</v>
      </c>
      <c r="AV323" s="1">
        <f t="shared" si="303"/>
        <v>31295.535076124503</v>
      </c>
      <c r="AW323" s="1">
        <f t="shared" si="304"/>
        <v>6463.9178686957557</v>
      </c>
      <c r="AX323">
        <v>0.05</v>
      </c>
      <c r="AY323">
        <v>0.05</v>
      </c>
      <c r="AZ323">
        <v>0.05</v>
      </c>
      <c r="BA323">
        <f t="shared" si="285"/>
        <v>0.05</v>
      </c>
      <c r="BB323">
        <f t="shared" si="286"/>
        <v>2.5000000000000006E-4</v>
      </c>
      <c r="BC323">
        <f t="shared" si="286"/>
        <v>2.5000000000000006E-4</v>
      </c>
      <c r="BD323">
        <f t="shared" si="286"/>
        <v>2.5000000000000006E-4</v>
      </c>
      <c r="BE323">
        <f t="shared" si="287"/>
        <v>27.072287352168974</v>
      </c>
      <c r="BF323">
        <f t="shared" si="287"/>
        <v>39.119418845155636</v>
      </c>
      <c r="BG323">
        <f t="shared" si="287"/>
        <v>8.0798973358696955</v>
      </c>
      <c r="BH323">
        <f t="shared" si="322"/>
        <v>0</v>
      </c>
      <c r="BI323">
        <f t="shared" si="290"/>
        <v>118.91395658671327</v>
      </c>
      <c r="BJ323">
        <f t="shared" si="290"/>
        <v>224.21172087216976</v>
      </c>
      <c r="BK323" s="7">
        <f t="shared" si="288"/>
        <v>1.750948927818019E-3</v>
      </c>
      <c r="BL323" s="7"/>
      <c r="BM323" s="7"/>
      <c r="BN323" s="8">
        <f>MAX(BN$3*climate!$I433+BN$4*climate!$I433^2+BN$5*climate!$I433^6,-99)</f>
        <v>-58.832274767230025</v>
      </c>
      <c r="BO323" s="8">
        <f>MAX(BO$3*climate!$I433+BO$4*climate!$I433^2+BO$5*climate!$I433^6,-99)</f>
        <v>-48.43596344537513</v>
      </c>
      <c r="BP323" s="8">
        <f>MAX(BP$3*climate!$I433+BP$4*climate!$I433^2+BP$5*climate!$I433^6,-99)</f>
        <v>-40.26326920057177</v>
      </c>
      <c r="BQ323" s="8"/>
      <c r="BR323" s="8"/>
      <c r="BS323" s="8"/>
      <c r="BT323" s="8"/>
      <c r="BU323" s="8"/>
      <c r="BV323" s="8"/>
      <c r="BW323" s="8">
        <f>MAX(BW$3*climate!$I433+BW$4*climate!$I433^2+BW$5*climate!$I433^6,-99)</f>
        <v>-99</v>
      </c>
      <c r="BX323" s="8">
        <f>MAX(BX$3*climate!$I433+BX$4*climate!$I433^2+BX$5*climate!$I433^6,-99)</f>
        <v>-99</v>
      </c>
      <c r="BY323" s="8">
        <f>MAX(BY$3*climate!$I433+BY$4*climate!$I433^2+BY$5*climate!$I433^6,-99)</f>
        <v>-99</v>
      </c>
    </row>
    <row r="324" spans="1:77">
      <c r="A324">
        <f t="shared" si="305"/>
        <v>2278</v>
      </c>
      <c r="B324" s="4">
        <f t="shared" si="323"/>
        <v>1286.534738773553</v>
      </c>
      <c r="C324" s="4">
        <f t="shared" si="324"/>
        <v>3572.6089894610836</v>
      </c>
      <c r="D324" s="4">
        <f t="shared" si="325"/>
        <v>6809.6340317340473</v>
      </c>
      <c r="E324" s="11">
        <f t="shared" si="306"/>
        <v>1.0449606482807211E-8</v>
      </c>
      <c r="F324" s="11">
        <f t="shared" si="307"/>
        <v>2.0949157325082015E-8</v>
      </c>
      <c r="G324" s="11">
        <f t="shared" si="308"/>
        <v>4.6252162669402775E-8</v>
      </c>
      <c r="H324" s="4">
        <f t="shared" si="326"/>
        <v>108417.03016490731</v>
      </c>
      <c r="I324" s="4">
        <f t="shared" si="327"/>
        <v>156821.25099063091</v>
      </c>
      <c r="J324" s="4">
        <f t="shared" si="328"/>
        <v>32371.379603929669</v>
      </c>
      <c r="K324" s="4">
        <f t="shared" si="296"/>
        <v>84270.581195701496</v>
      </c>
      <c r="L324" s="4">
        <f t="shared" si="297"/>
        <v>43895.442085389506</v>
      </c>
      <c r="M324" s="4">
        <f t="shared" si="298"/>
        <v>4753.7620161485274</v>
      </c>
      <c r="N324" s="11">
        <f t="shared" si="309"/>
        <v>1.1809089277590168E-3</v>
      </c>
      <c r="O324" s="11">
        <f t="shared" si="310"/>
        <v>2.1956635277187164E-3</v>
      </c>
      <c r="P324" s="11">
        <f t="shared" si="311"/>
        <v>1.6023954591208867E-3</v>
      </c>
      <c r="Q324" s="4">
        <f t="shared" si="312"/>
        <v>528.99346777359199</v>
      </c>
      <c r="R324" s="4">
        <f t="shared" si="313"/>
        <v>2541.5917872550508</v>
      </c>
      <c r="S324" s="4">
        <f t="shared" si="314"/>
        <v>718.74207448839059</v>
      </c>
      <c r="T324" s="4">
        <f t="shared" si="329"/>
        <v>4.879246987018262</v>
      </c>
      <c r="U324" s="4">
        <f t="shared" si="330"/>
        <v>16.206934782116328</v>
      </c>
      <c r="V324" s="4">
        <f t="shared" si="331"/>
        <v>22.203010291261734</v>
      </c>
      <c r="W324" s="11">
        <f t="shared" si="315"/>
        <v>-1.219247815263802E-2</v>
      </c>
      <c r="X324" s="11">
        <f t="shared" si="316"/>
        <v>-1.3228699347321071E-2</v>
      </c>
      <c r="Y324" s="11">
        <f t="shared" si="317"/>
        <v>-1.2203590333800474E-2</v>
      </c>
      <c r="Z324" s="4">
        <f t="shared" ref="Z324:Z346" si="341">Q323*AC324*(1-AX323)</f>
        <v>571.48722685287623</v>
      </c>
      <c r="AA324" s="4">
        <f t="shared" si="332"/>
        <v>13040.083515519398</v>
      </c>
      <c r="AB324" s="4">
        <f t="shared" si="333"/>
        <v>1427.3451149251084</v>
      </c>
      <c r="AC324" s="12">
        <f t="shared" si="334"/>
        <v>1.1246503081387973</v>
      </c>
      <c r="AD324" s="12">
        <f t="shared" si="335"/>
        <v>5.3409683865397746</v>
      </c>
      <c r="AE324" s="12">
        <f t="shared" si="336"/>
        <v>2.0682123963494399</v>
      </c>
      <c r="AF324" s="11">
        <f t="shared" si="318"/>
        <v>-2.9039671966837322E-3</v>
      </c>
      <c r="AG324" s="11">
        <f t="shared" si="319"/>
        <v>2.0567434751257441E-3</v>
      </c>
      <c r="AH324" s="11">
        <f t="shared" si="320"/>
        <v>8.257041531207765E-4</v>
      </c>
      <c r="AI324" s="1">
        <f t="shared" si="299"/>
        <v>214869.86869843898</v>
      </c>
      <c r="AJ324" s="1">
        <f t="shared" si="300"/>
        <v>306966.17594282882</v>
      </c>
      <c r="AK324" s="1">
        <f t="shared" si="301"/>
        <v>63723.024763326219</v>
      </c>
      <c r="AL324" s="16">
        <f t="shared" si="337"/>
        <v>73.592258886452754</v>
      </c>
      <c r="AM324" s="16">
        <f t="shared" si="337"/>
        <v>34.951202641011278</v>
      </c>
      <c r="AN324" s="16">
        <f t="shared" si="337"/>
        <v>5.0902985452796177</v>
      </c>
      <c r="AO324" s="7">
        <f t="shared" si="321"/>
        <v>1.2363063857772907E-3</v>
      </c>
      <c r="AP324" s="7">
        <f t="shared" si="321"/>
        <v>1.9038189299643009E-3</v>
      </c>
      <c r="AQ324" s="7">
        <f t="shared" si="321"/>
        <v>1.3780604613554067E-3</v>
      </c>
      <c r="AR324" s="1">
        <f t="shared" si="338"/>
        <v>108417.03016490731</v>
      </c>
      <c r="AS324" s="1">
        <f t="shared" si="339"/>
        <v>156821.25099063091</v>
      </c>
      <c r="AT324" s="1">
        <f t="shared" si="340"/>
        <v>32371.379603929669</v>
      </c>
      <c r="AU324" s="1">
        <f t="shared" si="302"/>
        <v>21683.406032981464</v>
      </c>
      <c r="AV324" s="1">
        <f t="shared" si="303"/>
        <v>31364.250198126185</v>
      </c>
      <c r="AW324" s="1">
        <f t="shared" si="304"/>
        <v>6474.2759207859344</v>
      </c>
      <c r="AX324">
        <v>0.05</v>
      </c>
      <c r="AY324">
        <v>0.05</v>
      </c>
      <c r="AZ324">
        <v>0.05</v>
      </c>
      <c r="BA324">
        <f t="shared" si="285"/>
        <v>0.05</v>
      </c>
      <c r="BB324">
        <f t="shared" si="286"/>
        <v>2.5000000000000006E-4</v>
      </c>
      <c r="BC324">
        <f t="shared" si="286"/>
        <v>2.5000000000000006E-4</v>
      </c>
      <c r="BD324">
        <f t="shared" si="286"/>
        <v>2.5000000000000006E-4</v>
      </c>
      <c r="BE324">
        <f t="shared" si="287"/>
        <v>27.104257541226833</v>
      </c>
      <c r="BF324">
        <f t="shared" si="287"/>
        <v>39.205312747657736</v>
      </c>
      <c r="BG324">
        <f t="shared" si="287"/>
        <v>8.0928449009824188</v>
      </c>
      <c r="BH324">
        <f t="shared" si="322"/>
        <v>0</v>
      </c>
      <c r="BI324">
        <f t="shared" si="290"/>
        <v>120.26092532612481</v>
      </c>
      <c r="BJ324">
        <f t="shared" si="290"/>
        <v>226.79434192499531</v>
      </c>
      <c r="BK324" s="7">
        <f t="shared" si="288"/>
        <v>1.7612607032810867E-3</v>
      </c>
      <c r="BL324" s="7"/>
      <c r="BM324" s="7"/>
      <c r="BN324" s="8">
        <f>MAX(BN$3*climate!$I434+BN$4*climate!$I434^2+BN$5*climate!$I434^6,-99)</f>
        <v>-58.840510076054443</v>
      </c>
      <c r="BO324" s="8">
        <f>MAX(BO$3*climate!$I434+BO$4*climate!$I434^2+BO$5*climate!$I434^6,-99)</f>
        <v>-48.442310093836625</v>
      </c>
      <c r="BP324" s="8">
        <f>MAX(BP$3*climate!$I434+BP$4*climate!$I434^2+BP$5*climate!$I434^6,-99)</f>
        <v>-40.268198963321943</v>
      </c>
      <c r="BQ324" s="8"/>
      <c r="BR324" s="8"/>
      <c r="BS324" s="8"/>
      <c r="BT324" s="8"/>
      <c r="BU324" s="8"/>
      <c r="BV324" s="8"/>
      <c r="BW324" s="8">
        <f>MAX(BW$3*climate!$I434+BW$4*climate!$I434^2+BW$5*climate!$I434^6,-99)</f>
        <v>-99</v>
      </c>
      <c r="BX324" s="8">
        <f>MAX(BX$3*climate!$I434+BX$4*climate!$I434^2+BX$5*climate!$I434^6,-99)</f>
        <v>-99</v>
      </c>
      <c r="BY324" s="8">
        <f>MAX(BY$3*climate!$I434+BY$4*climate!$I434^2+BY$5*climate!$I434^6,-99)</f>
        <v>-99</v>
      </c>
    </row>
    <row r="325" spans="1:77">
      <c r="A325">
        <f t="shared" si="305"/>
        <v>2279</v>
      </c>
      <c r="B325" s="4">
        <f t="shared" si="323"/>
        <v>1286.5347515451458</v>
      </c>
      <c r="C325" s="4">
        <f t="shared" si="324"/>
        <v>3572.6090605620739</v>
      </c>
      <c r="D325" s="4">
        <f t="shared" si="325"/>
        <v>6809.6343309463327</v>
      </c>
      <c r="E325" s="11">
        <f t="shared" si="306"/>
        <v>9.9271261586668492E-9</v>
      </c>
      <c r="F325" s="11">
        <f t="shared" si="307"/>
        <v>1.9901699458827912E-8</v>
      </c>
      <c r="G325" s="11">
        <f t="shared" si="308"/>
        <v>4.3939554535932633E-8</v>
      </c>
      <c r="H325" s="4">
        <f t="shared" si="326"/>
        <v>108547.83404223126</v>
      </c>
      <c r="I325" s="4">
        <f t="shared" si="327"/>
        <v>157165.7555023524</v>
      </c>
      <c r="J325" s="4">
        <f t="shared" si="328"/>
        <v>32423.235330744246</v>
      </c>
      <c r="K325" s="4">
        <f t="shared" si="296"/>
        <v>84372.251827526488</v>
      </c>
      <c r="L325" s="4">
        <f t="shared" si="297"/>
        <v>43991.870601600538</v>
      </c>
      <c r="M325" s="4">
        <f t="shared" si="298"/>
        <v>4761.3768603399294</v>
      </c>
      <c r="N325" s="11">
        <f t="shared" si="309"/>
        <v>1.2064783508360932E-3</v>
      </c>
      <c r="O325" s="11">
        <f t="shared" si="310"/>
        <v>2.1967774244864291E-3</v>
      </c>
      <c r="P325" s="11">
        <f t="shared" si="311"/>
        <v>1.6018564171984551E-3</v>
      </c>
      <c r="Q325" s="4">
        <f t="shared" si="312"/>
        <v>523.17416936184736</v>
      </c>
      <c r="R325" s="4">
        <f t="shared" si="313"/>
        <v>2513.479335172171</v>
      </c>
      <c r="S325" s="4">
        <f t="shared" si="314"/>
        <v>711.10814324857017</v>
      </c>
      <c r="T325" s="4">
        <f t="shared" si="329"/>
        <v>4.8197568747277169</v>
      </c>
      <c r="U325" s="4">
        <f t="shared" si="330"/>
        <v>15.99253811454207</v>
      </c>
      <c r="V325" s="4">
        <f t="shared" si="331"/>
        <v>21.932053849490021</v>
      </c>
      <c r="W325" s="11">
        <f t="shared" si="315"/>
        <v>-1.219247815263802E-2</v>
      </c>
      <c r="X325" s="11">
        <f t="shared" si="316"/>
        <v>-1.3228699347321071E-2</v>
      </c>
      <c r="Y325" s="11">
        <f t="shared" si="317"/>
        <v>-1.2203590333800474E-2</v>
      </c>
      <c r="Z325" s="4">
        <f t="shared" si="341"/>
        <v>563.54475150777159</v>
      </c>
      <c r="AA325" s="4">
        <f t="shared" si="332"/>
        <v>12922.356738890247</v>
      </c>
      <c r="AB325" s="4">
        <f t="shared" si="333"/>
        <v>1413.3517524245119</v>
      </c>
      <c r="AC325" s="12">
        <f t="shared" si="334"/>
        <v>1.1213843605362219</v>
      </c>
      <c r="AD325" s="12">
        <f t="shared" si="335"/>
        <v>5.3519533884196431</v>
      </c>
      <c r="AE325" s="12">
        <f t="shared" si="336"/>
        <v>2.0699201279146413</v>
      </c>
      <c r="AF325" s="11">
        <f t="shared" si="318"/>
        <v>-2.9039671966837322E-3</v>
      </c>
      <c r="AG325" s="11">
        <f t="shared" si="319"/>
        <v>2.0567434751257441E-3</v>
      </c>
      <c r="AH325" s="11">
        <f t="shared" si="320"/>
        <v>8.257041531207765E-4</v>
      </c>
      <c r="AI325" s="1">
        <f t="shared" si="299"/>
        <v>215066.28786157657</v>
      </c>
      <c r="AJ325" s="1">
        <f t="shared" si="300"/>
        <v>307633.80854667211</v>
      </c>
      <c r="AK325" s="1">
        <f t="shared" si="301"/>
        <v>63824.998207779536</v>
      </c>
      <c r="AL325" s="16">
        <f t="shared" si="337"/>
        <v>73.682331640261793</v>
      </c>
      <c r="AM325" s="16">
        <f t="shared" si="337"/>
        <v>35.017077994612123</v>
      </c>
      <c r="AN325" s="16">
        <f t="shared" si="337"/>
        <v>5.0972431370497455</v>
      </c>
      <c r="AO325" s="7">
        <f t="shared" si="321"/>
        <v>1.2239433219195179E-3</v>
      </c>
      <c r="AP325" s="7">
        <f t="shared" si="321"/>
        <v>1.8847807406646578E-3</v>
      </c>
      <c r="AQ325" s="7">
        <f t="shared" si="321"/>
        <v>1.3642798567418527E-3</v>
      </c>
      <c r="AR325" s="1">
        <f t="shared" si="338"/>
        <v>108547.83404223126</v>
      </c>
      <c r="AS325" s="1">
        <f t="shared" si="339"/>
        <v>157165.7555023524</v>
      </c>
      <c r="AT325" s="1">
        <f t="shared" si="340"/>
        <v>32423.235330744246</v>
      </c>
      <c r="AU325" s="1">
        <f t="shared" si="302"/>
        <v>21709.566808446252</v>
      </c>
      <c r="AV325" s="1">
        <f t="shared" si="303"/>
        <v>31433.151100470481</v>
      </c>
      <c r="AW325" s="1">
        <f t="shared" si="304"/>
        <v>6484.6470661488493</v>
      </c>
      <c r="AX325">
        <v>0.05</v>
      </c>
      <c r="AY325">
        <v>0.05</v>
      </c>
      <c r="AZ325">
        <v>0.05</v>
      </c>
      <c r="BA325">
        <f t="shared" si="285"/>
        <v>0.05</v>
      </c>
      <c r="BB325">
        <f t="shared" si="286"/>
        <v>2.5000000000000006E-4</v>
      </c>
      <c r="BC325">
        <f t="shared" si="286"/>
        <v>2.5000000000000006E-4</v>
      </c>
      <c r="BD325">
        <f t="shared" si="286"/>
        <v>2.5000000000000006E-4</v>
      </c>
      <c r="BE325">
        <f t="shared" si="287"/>
        <v>27.136958510557822</v>
      </c>
      <c r="BF325">
        <f t="shared" si="287"/>
        <v>39.291438875588113</v>
      </c>
      <c r="BG325">
        <f t="shared" si="287"/>
        <v>8.1058088326860638</v>
      </c>
      <c r="BH325">
        <f t="shared" si="322"/>
        <v>0</v>
      </c>
      <c r="BI325">
        <f t="shared" si="290"/>
        <v>121.62313630404356</v>
      </c>
      <c r="BJ325">
        <f t="shared" si="290"/>
        <v>229.40669422968716</v>
      </c>
      <c r="BK325" s="7">
        <f t="shared" si="288"/>
        <v>1.7713272966839444E-3</v>
      </c>
      <c r="BL325" s="7"/>
      <c r="BM325" s="7"/>
      <c r="BN325" s="8">
        <f>MAX(BN$3*climate!$I435+BN$4*climate!$I435^2+BN$5*climate!$I435^6,-99)</f>
        <v>-58.847450311851127</v>
      </c>
      <c r="BO325" s="8">
        <f>MAX(BO$3*climate!$I435+BO$4*climate!$I435^2+BO$5*climate!$I435^6,-99)</f>
        <v>-48.447658663892483</v>
      </c>
      <c r="BP325" s="8">
        <f>MAX(BP$3*climate!$I435+BP$4*climate!$I435^2+BP$5*climate!$I435^6,-99)</f>
        <v>-40.272353456650436</v>
      </c>
      <c r="BQ325" s="8"/>
      <c r="BR325" s="8"/>
      <c r="BS325" s="8"/>
      <c r="BT325" s="8"/>
      <c r="BU325" s="8"/>
      <c r="BV325" s="8"/>
      <c r="BW325" s="8">
        <f>MAX(BW$3*climate!$I435+BW$4*climate!$I435^2+BW$5*climate!$I435^6,-99)</f>
        <v>-99</v>
      </c>
      <c r="BX325" s="8">
        <f>MAX(BX$3*climate!$I435+BX$4*climate!$I435^2+BX$5*climate!$I435^6,-99)</f>
        <v>-99</v>
      </c>
      <c r="BY325" s="8">
        <f>MAX(BY$3*climate!$I435+BY$4*climate!$I435^2+BY$5*climate!$I435^6,-99)</f>
        <v>-99</v>
      </c>
    </row>
    <row r="326" spans="1:77">
      <c r="A326">
        <f t="shared" si="305"/>
        <v>2280</v>
      </c>
      <c r="B326" s="4">
        <f t="shared" si="323"/>
        <v>1286.5347636781592</v>
      </c>
      <c r="C326" s="4">
        <f t="shared" si="324"/>
        <v>3572.6091281080162</v>
      </c>
      <c r="D326" s="4">
        <f t="shared" si="325"/>
        <v>6809.634615198016</v>
      </c>
      <c r="E326" s="11">
        <f t="shared" si="306"/>
        <v>9.4307698507335062E-9</v>
      </c>
      <c r="F326" s="11">
        <f t="shared" si="307"/>
        <v>1.8906614485886515E-8</v>
      </c>
      <c r="G326" s="11">
        <f t="shared" si="308"/>
        <v>4.1742576809136001E-8</v>
      </c>
      <c r="H326" s="4">
        <f t="shared" si="326"/>
        <v>108681.525169591</v>
      </c>
      <c r="I326" s="4">
        <f t="shared" si="327"/>
        <v>157511.17217725888</v>
      </c>
      <c r="J326" s="4">
        <f t="shared" si="328"/>
        <v>32475.154183331499</v>
      </c>
      <c r="K326" s="4">
        <f t="shared" si="296"/>
        <v>84476.166706039265</v>
      </c>
      <c r="L326" s="4">
        <f t="shared" si="297"/>
        <v>44088.554479138817</v>
      </c>
      <c r="M326" s="4">
        <f t="shared" si="298"/>
        <v>4769.0009844070264</v>
      </c>
      <c r="N326" s="11">
        <f t="shared" si="309"/>
        <v>1.2316238604748175E-3</v>
      </c>
      <c r="O326" s="11">
        <f t="shared" si="310"/>
        <v>2.1977669104791264E-3</v>
      </c>
      <c r="P326" s="11">
        <f t="shared" si="311"/>
        <v>1.6012435668770753E-3</v>
      </c>
      <c r="Q326" s="4">
        <f t="shared" si="312"/>
        <v>517.43188213232054</v>
      </c>
      <c r="R326" s="4">
        <f t="shared" si="313"/>
        <v>2485.6802855532824</v>
      </c>
      <c r="S326" s="4">
        <f t="shared" si="314"/>
        <v>703.5548617855527</v>
      </c>
      <c r="T326" s="4">
        <f t="shared" si="329"/>
        <v>4.7609920943315727</v>
      </c>
      <c r="U326" s="4">
        <f t="shared" si="330"/>
        <v>15.78097763602422</v>
      </c>
      <c r="V326" s="4">
        <f t="shared" si="331"/>
        <v>21.664404049131992</v>
      </c>
      <c r="W326" s="11">
        <f t="shared" si="315"/>
        <v>-1.219247815263802E-2</v>
      </c>
      <c r="X326" s="11">
        <f t="shared" si="316"/>
        <v>-1.3228699347321071E-2</v>
      </c>
      <c r="Y326" s="11">
        <f t="shared" si="317"/>
        <v>-1.2203590333800474E-2</v>
      </c>
      <c r="Z326" s="4">
        <f t="shared" si="341"/>
        <v>555.7268521343824</v>
      </c>
      <c r="AA326" s="4">
        <f t="shared" si="332"/>
        <v>12805.70702730527</v>
      </c>
      <c r="AB326" s="4">
        <f t="shared" si="333"/>
        <v>1399.4948212079937</v>
      </c>
      <c r="AC326" s="12">
        <f t="shared" si="334"/>
        <v>1.1181278971383506</v>
      </c>
      <c r="AD326" s="12">
        <f t="shared" si="335"/>
        <v>5.3629609836304519</v>
      </c>
      <c r="AE326" s="12">
        <f t="shared" si="336"/>
        <v>2.0716292695608889</v>
      </c>
      <c r="AF326" s="11">
        <f t="shared" si="318"/>
        <v>-2.9039671966837322E-3</v>
      </c>
      <c r="AG326" s="11">
        <f t="shared" si="319"/>
        <v>2.0567434751257441E-3</v>
      </c>
      <c r="AH326" s="11">
        <f t="shared" si="320"/>
        <v>8.257041531207765E-4</v>
      </c>
      <c r="AI326" s="1">
        <f t="shared" si="299"/>
        <v>215269.22588386518</v>
      </c>
      <c r="AJ326" s="1">
        <f t="shared" si="300"/>
        <v>308303.5787924754</v>
      </c>
      <c r="AK326" s="1">
        <f t="shared" si="301"/>
        <v>63927.145453150435</v>
      </c>
      <c r="AL326" s="16">
        <f t="shared" si="337"/>
        <v>73.771612808038796</v>
      </c>
      <c r="AM326" s="16">
        <f t="shared" si="337"/>
        <v>35.08241751366873</v>
      </c>
      <c r="AN326" s="16">
        <f t="shared" si="337"/>
        <v>5.1041276625251699</v>
      </c>
      <c r="AO326" s="7">
        <f t="shared" si="321"/>
        <v>1.2117038887003227E-3</v>
      </c>
      <c r="AP326" s="7">
        <f t="shared" si="321"/>
        <v>1.8659329332580113E-3</v>
      </c>
      <c r="AQ326" s="7">
        <f t="shared" si="321"/>
        <v>1.3506370581744343E-3</v>
      </c>
      <c r="AR326" s="1">
        <f t="shared" si="338"/>
        <v>108681.525169591</v>
      </c>
      <c r="AS326" s="1">
        <f t="shared" si="339"/>
        <v>157511.17217725888</v>
      </c>
      <c r="AT326" s="1">
        <f t="shared" si="340"/>
        <v>32475.154183331499</v>
      </c>
      <c r="AU326" s="1">
        <f t="shared" si="302"/>
        <v>21736.305033918201</v>
      </c>
      <c r="AV326" s="1">
        <f t="shared" si="303"/>
        <v>31502.234435451777</v>
      </c>
      <c r="AW326" s="1">
        <f t="shared" si="304"/>
        <v>6495.0308366663003</v>
      </c>
      <c r="AX326">
        <v>0.05</v>
      </c>
      <c r="AY326">
        <v>0.05</v>
      </c>
      <c r="AZ326">
        <v>0.05</v>
      </c>
      <c r="BA326">
        <f t="shared" si="285"/>
        <v>4.9999999999999996E-2</v>
      </c>
      <c r="BB326">
        <f t="shared" si="286"/>
        <v>2.5000000000000006E-4</v>
      </c>
      <c r="BC326">
        <f t="shared" si="286"/>
        <v>2.5000000000000006E-4</v>
      </c>
      <c r="BD326">
        <f t="shared" si="286"/>
        <v>2.5000000000000006E-4</v>
      </c>
      <c r="BE326">
        <f t="shared" si="287"/>
        <v>27.170381292397757</v>
      </c>
      <c r="BF326">
        <f t="shared" si="287"/>
        <v>39.377793044314728</v>
      </c>
      <c r="BG326">
        <f t="shared" si="287"/>
        <v>8.1187885458328761</v>
      </c>
      <c r="BH326">
        <f t="shared" si="322"/>
        <v>0</v>
      </c>
      <c r="BI326">
        <f t="shared" si="290"/>
        <v>123.0007619582441</v>
      </c>
      <c r="BJ326">
        <f t="shared" si="290"/>
        <v>232.0491200910634</v>
      </c>
      <c r="BK326" s="7">
        <f t="shared" si="288"/>
        <v>1.7811508359475425E-3</v>
      </c>
      <c r="BL326" s="7"/>
      <c r="BM326" s="7"/>
      <c r="BN326" s="8">
        <f>MAX(BN$3*climate!$I436+BN$4*climate!$I436^2+BN$5*climate!$I436^6,-99)</f>
        <v>-58.853114961137685</v>
      </c>
      <c r="BO326" s="8">
        <f>MAX(BO$3*climate!$I436+BO$4*climate!$I436^2+BO$5*climate!$I436^6,-99)</f>
        <v>-48.452024179881334</v>
      </c>
      <c r="BP326" s="8">
        <f>MAX(BP$3*climate!$I436+BP$4*climate!$I436^2+BP$5*climate!$I436^6,-99)</f>
        <v>-40.275744356519347</v>
      </c>
      <c r="BQ326" s="8"/>
      <c r="BR326" s="8"/>
      <c r="BS326" s="8"/>
      <c r="BT326" s="8"/>
      <c r="BU326" s="8"/>
      <c r="BV326" s="8"/>
      <c r="BW326" s="8">
        <f>MAX(BW$3*climate!$I436+BW$4*climate!$I436^2+BW$5*climate!$I436^6,-99)</f>
        <v>-99</v>
      </c>
      <c r="BX326" s="8">
        <f>MAX(BX$3*climate!$I436+BX$4*climate!$I436^2+BX$5*climate!$I436^6,-99)</f>
        <v>-99</v>
      </c>
      <c r="BY326" s="8">
        <f>MAX(BY$3*climate!$I436+BY$4*climate!$I436^2+BY$5*climate!$I436^6,-99)</f>
        <v>-99</v>
      </c>
    </row>
    <row r="327" spans="1:77">
      <c r="A327">
        <f t="shared" si="305"/>
        <v>2281</v>
      </c>
      <c r="B327" s="4">
        <f t="shared" si="323"/>
        <v>1286.5347752045218</v>
      </c>
      <c r="C327" s="4">
        <f t="shared" si="324"/>
        <v>3572.6091922766627</v>
      </c>
      <c r="D327" s="4">
        <f t="shared" si="325"/>
        <v>6809.6348852371275</v>
      </c>
      <c r="E327" s="11">
        <f t="shared" si="306"/>
        <v>8.95923135819683E-9</v>
      </c>
      <c r="F327" s="11">
        <f t="shared" si="307"/>
        <v>1.796128376159219E-8</v>
      </c>
      <c r="G327" s="11">
        <f t="shared" si="308"/>
        <v>3.96554479686792E-8</v>
      </c>
      <c r="H327" s="4">
        <f t="shared" si="326"/>
        <v>108818.06793128703</v>
      </c>
      <c r="I327" s="4">
        <f t="shared" si="327"/>
        <v>157857.48428842679</v>
      </c>
      <c r="J327" s="4">
        <f t="shared" si="328"/>
        <v>32527.133839151873</v>
      </c>
      <c r="K327" s="4">
        <f t="shared" si="296"/>
        <v>84582.298145798748</v>
      </c>
      <c r="L327" s="4">
        <f t="shared" si="297"/>
        <v>44185.489034089209</v>
      </c>
      <c r="M327" s="4">
        <f t="shared" si="298"/>
        <v>4776.6340468075186</v>
      </c>
      <c r="N327" s="11">
        <f t="shared" si="309"/>
        <v>1.256347723835427E-3</v>
      </c>
      <c r="O327" s="11">
        <f t="shared" si="310"/>
        <v>2.1986330941345944E-3</v>
      </c>
      <c r="P327" s="11">
        <f t="shared" si="311"/>
        <v>1.6005579418938432E-3</v>
      </c>
      <c r="Q327" s="4">
        <f t="shared" si="312"/>
        <v>511.76525814880256</v>
      </c>
      <c r="R327" s="4">
        <f t="shared" si="313"/>
        <v>2458.1908153209088</v>
      </c>
      <c r="S327" s="4">
        <f t="shared" si="314"/>
        <v>696.0813321770454</v>
      </c>
      <c r="T327" s="4">
        <f t="shared" si="329"/>
        <v>4.7029438022365531</v>
      </c>
      <c r="U327" s="4">
        <f t="shared" si="330"/>
        <v>15.572215827470458</v>
      </c>
      <c r="V327" s="4">
        <f t="shared" si="331"/>
        <v>21.400020537290455</v>
      </c>
      <c r="W327" s="11">
        <f t="shared" si="315"/>
        <v>-1.219247815263802E-2</v>
      </c>
      <c r="X327" s="11">
        <f t="shared" si="316"/>
        <v>-1.3228699347321071E-2</v>
      </c>
      <c r="Y327" s="11">
        <f t="shared" si="317"/>
        <v>-1.2203590333800474E-2</v>
      </c>
      <c r="Z327" s="4">
        <f t="shared" si="341"/>
        <v>548.03117160103136</v>
      </c>
      <c r="AA327" s="4">
        <f t="shared" si="332"/>
        <v>12690.122825566506</v>
      </c>
      <c r="AB327" s="4">
        <f t="shared" si="333"/>
        <v>1385.7728966090428</v>
      </c>
      <c r="AC327" s="12">
        <f t="shared" si="334"/>
        <v>1.1148808904033638</v>
      </c>
      <c r="AD327" s="12">
        <f t="shared" si="335"/>
        <v>5.3739912186408878</v>
      </c>
      <c r="AE327" s="12">
        <f t="shared" si="336"/>
        <v>2.0733398224524917</v>
      </c>
      <c r="AF327" s="11">
        <f t="shared" si="318"/>
        <v>-2.9039671966837322E-3</v>
      </c>
      <c r="AG327" s="11">
        <f t="shared" si="319"/>
        <v>2.0567434751257441E-3</v>
      </c>
      <c r="AH327" s="11">
        <f t="shared" si="320"/>
        <v>8.257041531207765E-4</v>
      </c>
      <c r="AI327" s="1">
        <f t="shared" si="299"/>
        <v>215478.60832939687</v>
      </c>
      <c r="AJ327" s="1">
        <f t="shared" si="300"/>
        <v>308975.45534867968</v>
      </c>
      <c r="AK327" s="1">
        <f t="shared" si="301"/>
        <v>64029.461744501692</v>
      </c>
      <c r="AL327" s="16">
        <f t="shared" si="337"/>
        <v>73.860108264652837</v>
      </c>
      <c r="AM327" s="16">
        <f t="shared" si="337"/>
        <v>35.147224337503623</v>
      </c>
      <c r="AN327" s="16">
        <f t="shared" si="337"/>
        <v>5.1109525482561233</v>
      </c>
      <c r="AO327" s="7">
        <f t="shared" si="321"/>
        <v>1.1995868498133194E-3</v>
      </c>
      <c r="AP327" s="7">
        <f t="shared" si="321"/>
        <v>1.8472736039254311E-3</v>
      </c>
      <c r="AQ327" s="7">
        <f t="shared" si="321"/>
        <v>1.33713068759269E-3</v>
      </c>
      <c r="AR327" s="1">
        <f t="shared" si="338"/>
        <v>108818.06793128703</v>
      </c>
      <c r="AS327" s="1">
        <f t="shared" si="339"/>
        <v>157857.48428842679</v>
      </c>
      <c r="AT327" s="1">
        <f t="shared" si="340"/>
        <v>32527.133839151873</v>
      </c>
      <c r="AU327" s="1">
        <f t="shared" si="302"/>
        <v>21763.613586257408</v>
      </c>
      <c r="AV327" s="1">
        <f t="shared" si="303"/>
        <v>31571.496857685357</v>
      </c>
      <c r="AW327" s="1">
        <f t="shared" si="304"/>
        <v>6505.426767830375</v>
      </c>
      <c r="AX327">
        <v>0.05</v>
      </c>
      <c r="AY327">
        <v>0.05</v>
      </c>
      <c r="AZ327">
        <v>0.05</v>
      </c>
      <c r="BA327">
        <f t="shared" ref="BA327:BA346" si="342">(AX327*Z327+AY327*AA327+AZ327*AB327)/(Z327+AA327+AB327)</f>
        <v>4.9999999999999996E-2</v>
      </c>
      <c r="BB327">
        <f t="shared" ref="BB327:BD346" si="343">BB$5*AX327^2</f>
        <v>2.5000000000000006E-4</v>
      </c>
      <c r="BC327">
        <f t="shared" si="343"/>
        <v>2.5000000000000006E-4</v>
      </c>
      <c r="BD327">
        <f t="shared" si="343"/>
        <v>2.5000000000000006E-4</v>
      </c>
      <c r="BE327">
        <f t="shared" ref="BE327:BG346" si="344">BB327*AR327</f>
        <v>27.204516982821765</v>
      </c>
      <c r="BF327">
        <f t="shared" si="344"/>
        <v>39.464371072106708</v>
      </c>
      <c r="BG327">
        <f t="shared" si="344"/>
        <v>8.1317834597879699</v>
      </c>
      <c r="BH327">
        <f t="shared" si="322"/>
        <v>0</v>
      </c>
      <c r="BI327">
        <f t="shared" si="290"/>
        <v>124.39397668428778</v>
      </c>
      <c r="BJ327">
        <f t="shared" si="290"/>
        <v>234.72196576181486</v>
      </c>
      <c r="BK327" s="7">
        <f t="shared" si="288"/>
        <v>1.7907335052773643E-3</v>
      </c>
      <c r="BL327" s="7"/>
      <c r="BM327" s="7"/>
      <c r="BN327" s="8">
        <f>MAX(BN$3*climate!$I437+BN$4*climate!$I437^2+BN$5*climate!$I437^6,-99)</f>
        <v>-58.857523234197998</v>
      </c>
      <c r="BO327" s="8">
        <f>MAX(BO$3*climate!$I437+BO$4*climate!$I437^2+BO$5*climate!$I437^6,-99)</f>
        <v>-48.455421451887432</v>
      </c>
      <c r="BP327" s="8">
        <f>MAX(BP$3*climate!$I437+BP$4*climate!$I437^2+BP$5*climate!$I437^6,-99)</f>
        <v>-40.278383171299154</v>
      </c>
      <c r="BQ327" s="8"/>
      <c r="BR327" s="8"/>
      <c r="BS327" s="8"/>
      <c r="BT327" s="8"/>
      <c r="BU327" s="8"/>
      <c r="BV327" s="8"/>
      <c r="BW327" s="8">
        <f>MAX(BW$3*climate!$I437+BW$4*climate!$I437^2+BW$5*climate!$I437^6,-99)</f>
        <v>-99</v>
      </c>
      <c r="BX327" s="8">
        <f>MAX(BX$3*climate!$I437+BX$4*climate!$I437^2+BX$5*climate!$I437^6,-99)</f>
        <v>-99</v>
      </c>
      <c r="BY327" s="8">
        <f>MAX(BY$3*climate!$I437+BY$4*climate!$I437^2+BY$5*climate!$I437^6,-99)</f>
        <v>-99</v>
      </c>
    </row>
    <row r="328" spans="1:77">
      <c r="A328">
        <f t="shared" si="305"/>
        <v>2282</v>
      </c>
      <c r="B328" s="4">
        <f t="shared" si="323"/>
        <v>1286.5347861545663</v>
      </c>
      <c r="C328" s="4">
        <f t="shared" si="324"/>
        <v>3572.6092532368775</v>
      </c>
      <c r="D328" s="4">
        <f t="shared" si="325"/>
        <v>6809.6351417742935</v>
      </c>
      <c r="E328" s="11">
        <f t="shared" si="306"/>
        <v>8.511269790286988E-9</v>
      </c>
      <c r="F328" s="11">
        <f t="shared" si="307"/>
        <v>1.7063219573512581E-8</v>
      </c>
      <c r="G328" s="11">
        <f t="shared" si="308"/>
        <v>3.767267557024524E-8</v>
      </c>
      <c r="H328" s="4">
        <f t="shared" si="326"/>
        <v>108957.42697140595</v>
      </c>
      <c r="I328" s="4">
        <f t="shared" si="327"/>
        <v>158204.67512844247</v>
      </c>
      <c r="J328" s="4">
        <f t="shared" si="328"/>
        <v>32579.17199439009</v>
      </c>
      <c r="K328" s="4">
        <f t="shared" si="296"/>
        <v>84690.618663392786</v>
      </c>
      <c r="L328" s="4">
        <f t="shared" si="297"/>
        <v>44282.669588090241</v>
      </c>
      <c r="M328" s="4">
        <f t="shared" si="298"/>
        <v>4784.2757087718765</v>
      </c>
      <c r="N328" s="11">
        <f t="shared" si="309"/>
        <v>1.2806523346919896E-3</v>
      </c>
      <c r="O328" s="11">
        <f t="shared" si="310"/>
        <v>2.1993771286781261E-3</v>
      </c>
      <c r="P328" s="11">
        <f t="shared" si="311"/>
        <v>1.5998005895940803E-3</v>
      </c>
      <c r="Q328" s="4">
        <f t="shared" si="312"/>
        <v>506.17297823100375</v>
      </c>
      <c r="R328" s="4">
        <f t="shared" si="313"/>
        <v>2431.0071574116637</v>
      </c>
      <c r="S328" s="4">
        <f t="shared" si="314"/>
        <v>688.68666821810439</v>
      </c>
      <c r="T328" s="4">
        <f t="shared" si="329"/>
        <v>4.6456032626746993</v>
      </c>
      <c r="U328" s="4">
        <f t="shared" si="330"/>
        <v>15.366215666117258</v>
      </c>
      <c r="V328" s="4">
        <f t="shared" si="331"/>
        <v>21.138863453518447</v>
      </c>
      <c r="W328" s="11">
        <f t="shared" si="315"/>
        <v>-1.219247815263802E-2</v>
      </c>
      <c r="X328" s="11">
        <f t="shared" si="316"/>
        <v>-1.3228699347321071E-2</v>
      </c>
      <c r="Y328" s="11">
        <f t="shared" si="317"/>
        <v>-1.2203590333800474E-2</v>
      </c>
      <c r="Z328" s="4">
        <f t="shared" si="341"/>
        <v>540.45540563100985</v>
      </c>
      <c r="AA328" s="4">
        <f t="shared" si="332"/>
        <v>12575.592742828918</v>
      </c>
      <c r="AB328" s="4">
        <f t="shared" si="333"/>
        <v>1372.1845721188326</v>
      </c>
      <c r="AC328" s="12">
        <f t="shared" si="334"/>
        <v>1.111643312869423</v>
      </c>
      <c r="AD328" s="12">
        <f t="shared" si="335"/>
        <v>5.3850441400152107</v>
      </c>
      <c r="AE328" s="12">
        <f t="shared" si="336"/>
        <v>2.0750517877547212</v>
      </c>
      <c r="AF328" s="11">
        <f t="shared" si="318"/>
        <v>-2.9039671966837322E-3</v>
      </c>
      <c r="AG328" s="11">
        <f t="shared" si="319"/>
        <v>2.0567434751257441E-3</v>
      </c>
      <c r="AH328" s="11">
        <f t="shared" si="320"/>
        <v>8.257041531207765E-4</v>
      </c>
      <c r="AI328" s="1">
        <f t="shared" si="299"/>
        <v>215694.3610827146</v>
      </c>
      <c r="AJ328" s="1">
        <f t="shared" si="300"/>
        <v>309649.40667149704</v>
      </c>
      <c r="AK328" s="1">
        <f t="shared" si="301"/>
        <v>64131.942337881897</v>
      </c>
      <c r="AL328" s="16">
        <f t="shared" si="337"/>
        <v>73.947823863106905</v>
      </c>
      <c r="AM328" s="16">
        <f t="shared" si="337"/>
        <v>35.211501611875839</v>
      </c>
      <c r="AN328" s="16">
        <f t="shared" si="337"/>
        <v>5.1177182196362754</v>
      </c>
      <c r="AO328" s="7">
        <f t="shared" si="321"/>
        <v>1.1875909813151863E-3</v>
      </c>
      <c r="AP328" s="7">
        <f t="shared" si="321"/>
        <v>1.8288008678861768E-3</v>
      </c>
      <c r="AQ328" s="7">
        <f t="shared" si="321"/>
        <v>1.3237593807167631E-3</v>
      </c>
      <c r="AR328" s="1">
        <f t="shared" si="338"/>
        <v>108957.42697140595</v>
      </c>
      <c r="AS328" s="1">
        <f t="shared" si="339"/>
        <v>158204.67512844247</v>
      </c>
      <c r="AT328" s="1">
        <f t="shared" si="340"/>
        <v>32579.17199439009</v>
      </c>
      <c r="AU328" s="1">
        <f t="shared" si="302"/>
        <v>21791.48539428119</v>
      </c>
      <c r="AV328" s="1">
        <f t="shared" si="303"/>
        <v>31640.935025688494</v>
      </c>
      <c r="AW328" s="1">
        <f t="shared" si="304"/>
        <v>6515.834398878018</v>
      </c>
      <c r="AX328">
        <v>0.05</v>
      </c>
      <c r="AY328">
        <v>0.05</v>
      </c>
      <c r="AZ328">
        <v>0.05</v>
      </c>
      <c r="BA328">
        <f t="shared" si="342"/>
        <v>5.000000000000001E-2</v>
      </c>
      <c r="BB328">
        <f t="shared" si="343"/>
        <v>2.5000000000000006E-4</v>
      </c>
      <c r="BC328">
        <f t="shared" si="343"/>
        <v>2.5000000000000006E-4</v>
      </c>
      <c r="BD328">
        <f t="shared" si="343"/>
        <v>2.5000000000000006E-4</v>
      </c>
      <c r="BE328">
        <f t="shared" si="344"/>
        <v>27.239356742851495</v>
      </c>
      <c r="BF328">
        <f t="shared" si="344"/>
        <v>39.551168782110629</v>
      </c>
      <c r="BG328">
        <f t="shared" si="344"/>
        <v>8.1447929985975236</v>
      </c>
      <c r="BH328">
        <f t="shared" si="322"/>
        <v>0</v>
      </c>
      <c r="BI328">
        <f t="shared" si="290"/>
        <v>125.80295685756587</v>
      </c>
      <c r="BJ328">
        <f t="shared" si="290"/>
        <v>237.42558148779932</v>
      </c>
      <c r="BK328" s="7">
        <f t="shared" ref="BK328:BK346" si="345">SUM(H328:J328)/SUM(H327:J327)-1+BK$5</f>
        <v>1.8000775409712233E-3</v>
      </c>
      <c r="BL328" s="7"/>
      <c r="BM328" s="7"/>
      <c r="BN328" s="8">
        <f>MAX(BN$3*climate!$I438+BN$4*climate!$I438^2+BN$5*climate!$I438^6,-99)</f>
        <v>-58.860694068306543</v>
      </c>
      <c r="BO328" s="8">
        <f>MAX(BO$3*climate!$I438+BO$4*climate!$I438^2+BO$5*climate!$I438^6,-99)</f>
        <v>-48.457865078290482</v>
      </c>
      <c r="BP328" s="8">
        <f>MAX(BP$3*climate!$I438+BP$4*climate!$I438^2+BP$5*climate!$I438^6,-99)</f>
        <v>-40.280281243804588</v>
      </c>
      <c r="BQ328" s="8"/>
      <c r="BR328" s="8"/>
      <c r="BS328" s="8"/>
      <c r="BT328" s="8"/>
      <c r="BU328" s="8"/>
      <c r="BV328" s="8"/>
      <c r="BW328" s="8">
        <f>MAX(BW$3*climate!$I438+BW$4*climate!$I438^2+BW$5*climate!$I438^6,-99)</f>
        <v>-99</v>
      </c>
      <c r="BX328" s="8">
        <f>MAX(BX$3*climate!$I438+BX$4*climate!$I438^2+BX$5*climate!$I438^6,-99)</f>
        <v>-99</v>
      </c>
      <c r="BY328" s="8">
        <f>MAX(BY$3*climate!$I438+BY$4*climate!$I438^2+BY$5*climate!$I438^6,-99)</f>
        <v>-99</v>
      </c>
    </row>
    <row r="329" spans="1:77">
      <c r="A329">
        <f t="shared" si="305"/>
        <v>2283</v>
      </c>
      <c r="B329" s="4">
        <f t="shared" si="323"/>
        <v>1286.5347965571088</v>
      </c>
      <c r="C329" s="4">
        <f t="shared" si="324"/>
        <v>3572.6093111490832</v>
      </c>
      <c r="D329" s="4">
        <f t="shared" si="325"/>
        <v>6809.6353854846102</v>
      </c>
      <c r="E329" s="11">
        <f t="shared" si="306"/>
        <v>8.0857063007726391E-9</v>
      </c>
      <c r="F329" s="11">
        <f t="shared" si="307"/>
        <v>1.621005859483695E-8</v>
      </c>
      <c r="G329" s="11">
        <f t="shared" si="308"/>
        <v>3.5789041791732979E-8</v>
      </c>
      <c r="H329" s="4">
        <f t="shared" si="326"/>
        <v>109099.56719786423</v>
      </c>
      <c r="I329" s="4">
        <f t="shared" si="327"/>
        <v>158552.72801692001</v>
      </c>
      <c r="J329" s="4">
        <f t="shared" si="328"/>
        <v>32631.266364580199</v>
      </c>
      <c r="K329" s="4">
        <f t="shared" si="296"/>
        <v>84801.10098057604</v>
      </c>
      <c r="L329" s="4">
        <f t="shared" si="297"/>
        <v>44380.091470433857</v>
      </c>
      <c r="M329" s="4">
        <f t="shared" si="298"/>
        <v>4791.9256343940042</v>
      </c>
      <c r="N329" s="11">
        <f t="shared" si="309"/>
        <v>1.3045402067775047E-3</v>
      </c>
      <c r="O329" s="11">
        <f t="shared" si="310"/>
        <v>2.2000002088811144E-3</v>
      </c>
      <c r="P329" s="11">
        <f t="shared" si="311"/>
        <v>1.5989725692651113E-3</v>
      </c>
      <c r="Q329" s="4">
        <f t="shared" si="312"/>
        <v>500.65375132852063</v>
      </c>
      <c r="R329" s="4">
        <f t="shared" si="313"/>
        <v>2404.1255998953234</v>
      </c>
      <c r="S329" s="4">
        <f t="shared" si="314"/>
        <v>681.36999524274074</v>
      </c>
      <c r="T329" s="4">
        <f t="shared" si="329"/>
        <v>4.5889618463887141</v>
      </c>
      <c r="U329" s="4">
        <f t="shared" si="330"/>
        <v>15.162940618964097</v>
      </c>
      <c r="V329" s="4">
        <f t="shared" si="331"/>
        <v>20.88089342380956</v>
      </c>
      <c r="W329" s="11">
        <f t="shared" si="315"/>
        <v>-1.219247815263802E-2</v>
      </c>
      <c r="X329" s="11">
        <f t="shared" si="316"/>
        <v>-1.3228699347321071E-2</v>
      </c>
      <c r="Y329" s="11">
        <f t="shared" si="317"/>
        <v>-1.2203590333800474E-2</v>
      </c>
      <c r="Z329" s="4">
        <f t="shared" si="341"/>
        <v>532.99730153529867</v>
      </c>
      <c r="AA329" s="4">
        <f t="shared" si="332"/>
        <v>12462.105550346361</v>
      </c>
      <c r="AB329" s="4">
        <f t="shared" si="333"/>
        <v>1358.7284591164328</v>
      </c>
      <c r="AC329" s="12">
        <f t="shared" si="334"/>
        <v>1.1084151371544373</v>
      </c>
      <c r="AD329" s="12">
        <f t="shared" si="335"/>
        <v>5.3961197944134511</v>
      </c>
      <c r="AE329" s="12">
        <f t="shared" si="336"/>
        <v>2.0767651666338112</v>
      </c>
      <c r="AF329" s="11">
        <f t="shared" si="318"/>
        <v>-2.9039671966837322E-3</v>
      </c>
      <c r="AG329" s="11">
        <f t="shared" si="319"/>
        <v>2.0567434751257441E-3</v>
      </c>
      <c r="AH329" s="11">
        <f t="shared" si="320"/>
        <v>8.257041531207765E-4</v>
      </c>
      <c r="AI329" s="1">
        <f t="shared" si="299"/>
        <v>215916.41036872435</v>
      </c>
      <c r="AJ329" s="1">
        <f t="shared" si="300"/>
        <v>310325.40103003586</v>
      </c>
      <c r="AK329" s="1">
        <f t="shared" si="301"/>
        <v>64234.582502971723</v>
      </c>
      <c r="AL329" s="16">
        <f t="shared" si="337"/>
        <v>74.034765434127536</v>
      </c>
      <c r="AM329" s="16">
        <f t="shared" si="337"/>
        <v>35.275252488336143</v>
      </c>
      <c r="AN329" s="16">
        <f t="shared" si="337"/>
        <v>5.1244251008623731</v>
      </c>
      <c r="AO329" s="7">
        <f t="shared" si="321"/>
        <v>1.1757150715020345E-3</v>
      </c>
      <c r="AP329" s="7">
        <f t="shared" si="321"/>
        <v>1.8105128592073149E-3</v>
      </c>
      <c r="AQ329" s="7">
        <f t="shared" si="321"/>
        <v>1.3105217869095955E-3</v>
      </c>
      <c r="AR329" s="1">
        <f t="shared" si="338"/>
        <v>109099.56719786423</v>
      </c>
      <c r="AS329" s="1">
        <f t="shared" si="339"/>
        <v>158552.72801692001</v>
      </c>
      <c r="AT329" s="1">
        <f t="shared" si="340"/>
        <v>32631.266364580199</v>
      </c>
      <c r="AU329" s="1">
        <f t="shared" si="302"/>
        <v>21819.913439572847</v>
      </c>
      <c r="AV329" s="1">
        <f t="shared" si="303"/>
        <v>31710.545603384002</v>
      </c>
      <c r="AW329" s="1">
        <f t="shared" si="304"/>
        <v>6526.2532729160403</v>
      </c>
      <c r="AX329">
        <v>0.05</v>
      </c>
      <c r="AY329">
        <v>0.05</v>
      </c>
      <c r="AZ329">
        <v>0.05</v>
      </c>
      <c r="BA329">
        <f t="shared" si="342"/>
        <v>0.05</v>
      </c>
      <c r="BB329">
        <f t="shared" si="343"/>
        <v>2.5000000000000006E-4</v>
      </c>
      <c r="BC329">
        <f t="shared" si="343"/>
        <v>2.5000000000000006E-4</v>
      </c>
      <c r="BD329">
        <f t="shared" si="343"/>
        <v>2.5000000000000006E-4</v>
      </c>
      <c r="BE329">
        <f t="shared" si="344"/>
        <v>27.274891799466065</v>
      </c>
      <c r="BF329">
        <f t="shared" si="344"/>
        <v>39.638182004230011</v>
      </c>
      <c r="BG329">
        <f t="shared" si="344"/>
        <v>8.1578165911450515</v>
      </c>
      <c r="BH329">
        <f t="shared" si="322"/>
        <v>0</v>
      </c>
      <c r="BI329">
        <f t="shared" si="290"/>
        <v>127.22788085558572</v>
      </c>
      <c r="BJ329">
        <f t="shared" si="290"/>
        <v>240.16032155387387</v>
      </c>
      <c r="BK329" s="7">
        <f t="shared" si="345"/>
        <v>1.8091852273751652E-3</v>
      </c>
      <c r="BL329" s="7"/>
      <c r="BM329" s="7"/>
      <c r="BN329" s="8">
        <f>MAX(BN$3*climate!$I439+BN$4*climate!$I439^2+BN$5*climate!$I439^6,-99)</f>
        <v>-58.862646130972529</v>
      </c>
      <c r="BO329" s="8">
        <f>MAX(BO$3*climate!$I439+BO$4*climate!$I439^2+BO$5*climate!$I439^6,-99)</f>
        <v>-48.459369448328175</v>
      </c>
      <c r="BP329" s="8">
        <f>MAX(BP$3*climate!$I439+BP$4*climate!$I439^2+BP$5*climate!$I439^6,-99)</f>
        <v>-40.281449753338251</v>
      </c>
      <c r="BQ329" s="8"/>
      <c r="BR329" s="8"/>
      <c r="BS329" s="8"/>
      <c r="BT329" s="8"/>
      <c r="BU329" s="8"/>
      <c r="BV329" s="8"/>
      <c r="BW329" s="8">
        <f>MAX(BW$3*climate!$I439+BW$4*climate!$I439^2+BW$5*climate!$I439^6,-99)</f>
        <v>-99</v>
      </c>
      <c r="BX329" s="8">
        <f>MAX(BX$3*climate!$I439+BX$4*climate!$I439^2+BX$5*climate!$I439^6,-99)</f>
        <v>-99</v>
      </c>
      <c r="BY329" s="8">
        <f>MAX(BY$3*climate!$I439+BY$4*climate!$I439^2+BY$5*climate!$I439^6,-99)</f>
        <v>-99</v>
      </c>
    </row>
    <row r="330" spans="1:77">
      <c r="A330">
        <f t="shared" si="305"/>
        <v>2284</v>
      </c>
      <c r="B330" s="4">
        <f t="shared" si="323"/>
        <v>1286.5348064395243</v>
      </c>
      <c r="C330" s="4">
        <f t="shared" si="324"/>
        <v>3572.6093661656791</v>
      </c>
      <c r="D330" s="4">
        <f t="shared" si="325"/>
        <v>6809.6356170094205</v>
      </c>
      <c r="E330" s="11">
        <f t="shared" si="306"/>
        <v>7.681420985734006E-9</v>
      </c>
      <c r="F330" s="11">
        <f t="shared" si="307"/>
        <v>1.53995556650951E-8</v>
      </c>
      <c r="G330" s="11">
        <f t="shared" si="308"/>
        <v>3.3999589702146325E-8</v>
      </c>
      <c r="H330" s="4">
        <f t="shared" si="326"/>
        <v>109244.45378608003</v>
      </c>
      <c r="I330" s="4">
        <f t="shared" si="327"/>
        <v>158901.62630765184</v>
      </c>
      <c r="J330" s="4">
        <f t="shared" si="328"/>
        <v>32683.41468518335</v>
      </c>
      <c r="K330" s="4">
        <f t="shared" si="296"/>
        <v>84913.718027119117</v>
      </c>
      <c r="L330" s="4">
        <f t="shared" si="297"/>
        <v>44477.750020062726</v>
      </c>
      <c r="M330" s="4">
        <f t="shared" si="298"/>
        <v>4799.583490715012</v>
      </c>
      <c r="N330" s="11">
        <f t="shared" si="309"/>
        <v>1.3280139672817715E-3</v>
      </c>
      <c r="O330" s="11">
        <f t="shared" si="310"/>
        <v>2.2005035680001672E-3</v>
      </c>
      <c r="P330" s="11">
        <f t="shared" si="311"/>
        <v>1.5980749505049019E-3</v>
      </c>
      <c r="Q330" s="4">
        <f t="shared" si="312"/>
        <v>495.20631390579609</v>
      </c>
      <c r="R330" s="4">
        <f t="shared" si="313"/>
        <v>2377.5424850990366</v>
      </c>
      <c r="S330" s="4">
        <f t="shared" si="314"/>
        <v>674.13044994727079</v>
      </c>
      <c r="T330" s="4">
        <f t="shared" si="329"/>
        <v>4.5330110293333306</v>
      </c>
      <c r="U330" s="4">
        <f t="shared" si="330"/>
        <v>14.962354636294538</v>
      </c>
      <c r="V330" s="4">
        <f t="shared" si="331"/>
        <v>20.626071554661639</v>
      </c>
      <c r="W330" s="11">
        <f t="shared" si="315"/>
        <v>-1.219247815263802E-2</v>
      </c>
      <c r="X330" s="11">
        <f t="shared" si="316"/>
        <v>-1.3228699347321071E-2</v>
      </c>
      <c r="Y330" s="11">
        <f t="shared" si="317"/>
        <v>-1.2203590333800474E-2</v>
      </c>
      <c r="Z330" s="4">
        <f t="shared" si="341"/>
        <v>525.6546569732825</v>
      </c>
      <c r="AA330" s="4">
        <f t="shared" si="332"/>
        <v>12349.650179198841</v>
      </c>
      <c r="AB330" s="4">
        <f t="shared" si="333"/>
        <v>1345.403186600794</v>
      </c>
      <c r="AC330" s="12">
        <f t="shared" si="334"/>
        <v>1.105196335955833</v>
      </c>
      <c r="AD330" s="12">
        <f t="shared" si="335"/>
        <v>5.4072182285916082</v>
      </c>
      <c r="AE330" s="12">
        <f t="shared" si="336"/>
        <v>2.0784799602569572</v>
      </c>
      <c r="AF330" s="11">
        <f t="shared" si="318"/>
        <v>-2.9039671966837322E-3</v>
      </c>
      <c r="AG330" s="11">
        <f t="shared" si="319"/>
        <v>2.0567434751257441E-3</v>
      </c>
      <c r="AH330" s="11">
        <f t="shared" si="320"/>
        <v>8.257041531207765E-4</v>
      </c>
      <c r="AI330" s="1">
        <f t="shared" si="299"/>
        <v>216144.68277142476</v>
      </c>
      <c r="AJ330" s="1">
        <f t="shared" si="300"/>
        <v>311003.40653041634</v>
      </c>
      <c r="AK330" s="1">
        <f t="shared" si="301"/>
        <v>64337.377525590593</v>
      </c>
      <c r="AL330" s="16">
        <f t="shared" si="337"/>
        <v>74.120938785768189</v>
      </c>
      <c r="AM330" s="16">
        <f t="shared" si="337"/>
        <v>35.338480123595644</v>
      </c>
      <c r="AN330" s="16">
        <f t="shared" si="337"/>
        <v>5.1310736148950387</v>
      </c>
      <c r="AO330" s="7">
        <f t="shared" ref="AO330:AQ345" si="346">AO$5*AO329</f>
        <v>1.1639579207870141E-3</v>
      </c>
      <c r="AP330" s="7">
        <f t="shared" si="346"/>
        <v>1.7924077306152417E-3</v>
      </c>
      <c r="AQ330" s="7">
        <f t="shared" si="346"/>
        <v>1.2974165690404994E-3</v>
      </c>
      <c r="AR330" s="1">
        <f t="shared" si="338"/>
        <v>109244.45378608003</v>
      </c>
      <c r="AS330" s="1">
        <f t="shared" si="339"/>
        <v>158901.62630765184</v>
      </c>
      <c r="AT330" s="1">
        <f t="shared" si="340"/>
        <v>32683.41468518335</v>
      </c>
      <c r="AU330" s="1">
        <f t="shared" si="302"/>
        <v>21848.89075721601</v>
      </c>
      <c r="AV330" s="1">
        <f t="shared" si="303"/>
        <v>31780.325261530368</v>
      </c>
      <c r="AW330" s="1">
        <f t="shared" si="304"/>
        <v>6536.6829370366704</v>
      </c>
      <c r="AX330">
        <v>0.05</v>
      </c>
      <c r="AY330">
        <v>0.05</v>
      </c>
      <c r="AZ330">
        <v>0.05</v>
      </c>
      <c r="BA330">
        <f t="shared" si="342"/>
        <v>5.0000000000000017E-2</v>
      </c>
      <c r="BB330">
        <f t="shared" si="343"/>
        <v>2.5000000000000006E-4</v>
      </c>
      <c r="BC330">
        <f t="shared" si="343"/>
        <v>2.5000000000000006E-4</v>
      </c>
      <c r="BD330">
        <f t="shared" si="343"/>
        <v>2.5000000000000006E-4</v>
      </c>
      <c r="BE330">
        <f t="shared" si="344"/>
        <v>27.311113446520014</v>
      </c>
      <c r="BF330">
        <f t="shared" si="344"/>
        <v>39.725406576912967</v>
      </c>
      <c r="BG330">
        <f t="shared" si="344"/>
        <v>8.1708536712958395</v>
      </c>
      <c r="BH330">
        <f t="shared" si="322"/>
        <v>0</v>
      </c>
      <c r="BI330">
        <f t="shared" si="290"/>
        <v>128.66892908051611</v>
      </c>
      <c r="BJ330">
        <f t="shared" si="290"/>
        <v>242.92654433024717</v>
      </c>
      <c r="BK330" s="7">
        <f t="shared" si="345"/>
        <v>1.8180588929990193E-3</v>
      </c>
      <c r="BL330" s="7"/>
      <c r="BM330" s="7"/>
      <c r="BN330" s="8">
        <f>MAX(BN$3*climate!$I440+BN$4*climate!$I440^2+BN$5*climate!$I440^6,-99)</f>
        <v>-58.86339782320011</v>
      </c>
      <c r="BO330" s="8">
        <f>MAX(BO$3*climate!$I440+BO$4*climate!$I440^2+BO$5*climate!$I440^6,-99)</f>
        <v>-48.459948744668672</v>
      </c>
      <c r="BP330" s="8">
        <f>MAX(BP$3*climate!$I440+BP$4*climate!$I440^2+BP$5*climate!$I440^6,-99)</f>
        <v>-40.281899717740103</v>
      </c>
      <c r="BQ330" s="8"/>
      <c r="BR330" s="8"/>
      <c r="BS330" s="8"/>
      <c r="BT330" s="8"/>
      <c r="BU330" s="8"/>
      <c r="BV330" s="8"/>
      <c r="BW330" s="8">
        <f>MAX(BW$3*climate!$I440+BW$4*climate!$I440^2+BW$5*climate!$I440^6,-99)</f>
        <v>-99</v>
      </c>
      <c r="BX330" s="8">
        <f>MAX(BX$3*climate!$I440+BX$4*climate!$I440^2+BX$5*climate!$I440^6,-99)</f>
        <v>-99</v>
      </c>
      <c r="BY330" s="8">
        <f>MAX(BY$3*climate!$I440+BY$4*climate!$I440^2+BY$5*climate!$I440^6,-99)</f>
        <v>-99</v>
      </c>
    </row>
    <row r="331" spans="1:77">
      <c r="A331">
        <f t="shared" si="305"/>
        <v>2285</v>
      </c>
      <c r="B331" s="4">
        <f t="shared" si="323"/>
        <v>1286.5348158278189</v>
      </c>
      <c r="C331" s="4">
        <f t="shared" si="324"/>
        <v>3572.6094184314456</v>
      </c>
      <c r="D331" s="4">
        <f t="shared" si="325"/>
        <v>6809.6358369579975</v>
      </c>
      <c r="E331" s="11">
        <f t="shared" si="306"/>
        <v>7.2973499364473056E-9</v>
      </c>
      <c r="F331" s="11">
        <f t="shared" si="307"/>
        <v>1.4629577881840345E-8</v>
      </c>
      <c r="G331" s="11">
        <f t="shared" si="308"/>
        <v>3.229961021703901E-8</v>
      </c>
      <c r="H331" s="4">
        <f t="shared" si="326"/>
        <v>109392.05218229267</v>
      </c>
      <c r="I331" s="4">
        <f t="shared" si="327"/>
        <v>159251.35339540066</v>
      </c>
      <c r="J331" s="4">
        <f t="shared" si="328"/>
        <v>32735.614712120958</v>
      </c>
      <c r="K331" s="4">
        <f t="shared" si="296"/>
        <v>85028.442943383954</v>
      </c>
      <c r="L331" s="4">
        <f t="shared" si="297"/>
        <v>44575.640587467293</v>
      </c>
      <c r="M331" s="4">
        <f t="shared" si="298"/>
        <v>4807.2489478005073</v>
      </c>
      <c r="N331" s="11">
        <f t="shared" si="309"/>
        <v>1.3510763505633072E-3</v>
      </c>
      <c r="O331" s="11">
        <f t="shared" si="310"/>
        <v>2.2008884748083712E-3</v>
      </c>
      <c r="P331" s="11">
        <f t="shared" si="311"/>
        <v>1.5971088116968346E-3</v>
      </c>
      <c r="Q331" s="4">
        <f t="shared" si="312"/>
        <v>489.82942933807419</v>
      </c>
      <c r="R331" s="4">
        <f t="shared" si="313"/>
        <v>2351.2542087373431</v>
      </c>
      <c r="S331" s="4">
        <f t="shared" si="314"/>
        <v>666.96718021551078</v>
      </c>
      <c r="T331" s="4">
        <f t="shared" si="329"/>
        <v>4.4777423913925167</v>
      </c>
      <c r="U331" s="4">
        <f t="shared" si="330"/>
        <v>14.764422145283003</v>
      </c>
      <c r="V331" s="4">
        <f t="shared" si="331"/>
        <v>20.374359427212895</v>
      </c>
      <c r="W331" s="11">
        <f t="shared" si="315"/>
        <v>-1.219247815263802E-2</v>
      </c>
      <c r="X331" s="11">
        <f t="shared" si="316"/>
        <v>-1.3228699347321071E-2</v>
      </c>
      <c r="Y331" s="11">
        <f t="shared" si="317"/>
        <v>-1.2203590333800474E-2</v>
      </c>
      <c r="Z331" s="4">
        <f t="shared" si="341"/>
        <v>518.42531874104736</v>
      </c>
      <c r="AA331" s="4">
        <f t="shared" si="332"/>
        <v>12238.215718005571</v>
      </c>
      <c r="AB331" s="4">
        <f t="shared" si="333"/>
        <v>1332.2074009246514</v>
      </c>
      <c r="AC331" s="12">
        <f t="shared" si="334"/>
        <v>1.1019868820503222</v>
      </c>
      <c r="AD331" s="12">
        <f t="shared" si="335"/>
        <v>5.4183394894018448</v>
      </c>
      <c r="AE331" s="12">
        <f t="shared" si="336"/>
        <v>2.0801961697923197</v>
      </c>
      <c r="AF331" s="11">
        <f t="shared" si="318"/>
        <v>-2.9039671966837322E-3</v>
      </c>
      <c r="AG331" s="11">
        <f t="shared" si="319"/>
        <v>2.0567434751257441E-3</v>
      </c>
      <c r="AH331" s="11">
        <f t="shared" si="320"/>
        <v>8.257041531207765E-4</v>
      </c>
      <c r="AI331" s="1">
        <f t="shared" si="299"/>
        <v>216379.10525149829</v>
      </c>
      <c r="AJ331" s="1">
        <f t="shared" si="300"/>
        <v>311683.39113890508</v>
      </c>
      <c r="AK331" s="1">
        <f t="shared" si="301"/>
        <v>64440.322710068205</v>
      </c>
      <c r="AL331" s="16">
        <f t="shared" si="337"/>
        <v>74.206349703026092</v>
      </c>
      <c r="AM331" s="16">
        <f t="shared" si="337"/>
        <v>35.401187678907753</v>
      </c>
      <c r="AN331" s="16">
        <f t="shared" si="337"/>
        <v>5.1376641834207204</v>
      </c>
      <c r="AO331" s="7">
        <f t="shared" si="346"/>
        <v>1.1523183415791439E-3</v>
      </c>
      <c r="AP331" s="7">
        <f t="shared" si="346"/>
        <v>1.7744836533090892E-3</v>
      </c>
      <c r="AQ331" s="7">
        <f t="shared" si="346"/>
        <v>1.2844424033500944E-3</v>
      </c>
      <c r="AR331" s="1">
        <f t="shared" si="338"/>
        <v>109392.05218229267</v>
      </c>
      <c r="AS331" s="1">
        <f t="shared" si="339"/>
        <v>159251.35339540066</v>
      </c>
      <c r="AT331" s="1">
        <f t="shared" si="340"/>
        <v>32735.614712120958</v>
      </c>
      <c r="AU331" s="1">
        <f t="shared" si="302"/>
        <v>21878.410436458536</v>
      </c>
      <c r="AV331" s="1">
        <f t="shared" si="303"/>
        <v>31850.270679080131</v>
      </c>
      <c r="AW331" s="1">
        <f t="shared" si="304"/>
        <v>6547.1229424241919</v>
      </c>
      <c r="AX331">
        <v>0.05</v>
      </c>
      <c r="AY331">
        <v>0.05</v>
      </c>
      <c r="AZ331">
        <v>0.05</v>
      </c>
      <c r="BA331">
        <f t="shared" si="342"/>
        <v>0.05</v>
      </c>
      <c r="BB331">
        <f t="shared" si="343"/>
        <v>2.5000000000000006E-4</v>
      </c>
      <c r="BC331">
        <f t="shared" si="343"/>
        <v>2.5000000000000006E-4</v>
      </c>
      <c r="BD331">
        <f t="shared" si="343"/>
        <v>2.5000000000000006E-4</v>
      </c>
      <c r="BE331">
        <f t="shared" si="344"/>
        <v>27.348013045573172</v>
      </c>
      <c r="BF331">
        <f t="shared" si="344"/>
        <v>39.812838348850171</v>
      </c>
      <c r="BG331">
        <f t="shared" si="344"/>
        <v>8.1839036780302408</v>
      </c>
      <c r="BH331">
        <f t="shared" si="322"/>
        <v>0</v>
      </c>
      <c r="BI331">
        <f t="shared" si="290"/>
        <v>130.12628398198675</v>
      </c>
      <c r="BJ331">
        <f t="shared" si="290"/>
        <v>245.72461231937308</v>
      </c>
      <c r="BK331" s="7">
        <f t="shared" si="345"/>
        <v>1.8267009067809425E-3</v>
      </c>
      <c r="BL331" s="7"/>
      <c r="BM331" s="7"/>
      <c r="BN331" s="8">
        <f>MAX(BN$3*climate!$I441+BN$4*climate!$I441^2+BN$5*climate!$I441^6,-99)</f>
        <v>-58.862967282760934</v>
      </c>
      <c r="BO331" s="8">
        <f>MAX(BO$3*climate!$I441+BO$4*climate!$I441^2+BO$5*climate!$I441^6,-99)</f>
        <v>-48.459616945990376</v>
      </c>
      <c r="BP331" s="8">
        <f>MAX(BP$3*climate!$I441+BP$4*climate!$I441^2+BP$5*climate!$I441^6,-99)</f>
        <v>-40.281641995440367</v>
      </c>
      <c r="BQ331" s="8"/>
      <c r="BR331" s="8"/>
      <c r="BS331" s="8"/>
      <c r="BT331" s="8"/>
      <c r="BU331" s="8"/>
      <c r="BV331" s="8"/>
      <c r="BW331" s="8">
        <f>MAX(BW$3*climate!$I441+BW$4*climate!$I441^2+BW$5*climate!$I441^6,-99)</f>
        <v>-99</v>
      </c>
      <c r="BX331" s="8">
        <f>MAX(BX$3*climate!$I441+BX$4*climate!$I441^2+BX$5*climate!$I441^6,-99)</f>
        <v>-99</v>
      </c>
      <c r="BY331" s="8">
        <f>MAX(BY$3*climate!$I441+BY$4*climate!$I441^2+BY$5*climate!$I441^6,-99)</f>
        <v>-99</v>
      </c>
    </row>
    <row r="332" spans="1:77">
      <c r="A332">
        <f t="shared" si="305"/>
        <v>2286</v>
      </c>
      <c r="B332" s="4">
        <f t="shared" si="323"/>
        <v>1286.5348247466989</v>
      </c>
      <c r="C332" s="4">
        <f t="shared" si="324"/>
        <v>3572.6094680839246</v>
      </c>
      <c r="D332" s="4">
        <f t="shared" si="325"/>
        <v>6809.636045909152</v>
      </c>
      <c r="E332" s="11">
        <f t="shared" si="306"/>
        <v>6.9324824396249403E-9</v>
      </c>
      <c r="F332" s="11">
        <f t="shared" si="307"/>
        <v>1.3898098987748327E-8</v>
      </c>
      <c r="G332" s="11">
        <f t="shared" si="308"/>
        <v>3.0684629706187055E-8</v>
      </c>
      <c r="H332" s="4">
        <f t="shared" si="326"/>
        <v>109542.32810654514</v>
      </c>
      <c r="I332" s="4">
        <f t="shared" si="327"/>
        <v>159601.89272234571</v>
      </c>
      <c r="J332" s="4">
        <f t="shared" si="328"/>
        <v>32787.864222264805</v>
      </c>
      <c r="K332" s="4">
        <f t="shared" si="296"/>
        <v>85145.249082637558</v>
      </c>
      <c r="L332" s="4">
        <f t="shared" si="297"/>
        <v>44673.758536486217</v>
      </c>
      <c r="M332" s="4">
        <f t="shared" si="298"/>
        <v>4814.9216788115891</v>
      </c>
      <c r="N332" s="11">
        <f t="shared" si="309"/>
        <v>1.3737301920415668E-3</v>
      </c>
      <c r="O332" s="11">
        <f t="shared" si="310"/>
        <v>2.2011562307533428E-3</v>
      </c>
      <c r="P332" s="11">
        <f t="shared" si="311"/>
        <v>1.5960752385399957E-3</v>
      </c>
      <c r="Q332" s="4">
        <f t="shared" si="312"/>
        <v>484.52188731831666</v>
      </c>
      <c r="R332" s="4">
        <f t="shared" si="313"/>
        <v>2325.2572190486571</v>
      </c>
      <c r="S332" s="4">
        <f t="shared" si="314"/>
        <v>659.87934494589149</v>
      </c>
      <c r="T332" s="4">
        <f t="shared" si="329"/>
        <v>4.4231476151123221</v>
      </c>
      <c r="U332" s="4">
        <f t="shared" si="330"/>
        <v>14.569108043686125</v>
      </c>
      <c r="V332" s="4">
        <f t="shared" si="331"/>
        <v>20.125719091449582</v>
      </c>
      <c r="W332" s="11">
        <f t="shared" si="315"/>
        <v>-1.219247815263802E-2</v>
      </c>
      <c r="X332" s="11">
        <f t="shared" si="316"/>
        <v>-1.3228699347321071E-2</v>
      </c>
      <c r="Y332" s="11">
        <f t="shared" si="317"/>
        <v>-1.2203590333800474E-2</v>
      </c>
      <c r="Z332" s="4">
        <f t="shared" si="341"/>
        <v>511.30718158688126</v>
      </c>
      <c r="AA332" s="4">
        <f t="shared" si="332"/>
        <v>12127.791410627386</v>
      </c>
      <c r="AB332" s="4">
        <f t="shared" si="333"/>
        <v>1319.1397655305605</v>
      </c>
      <c r="AC332" s="12">
        <f t="shared" si="334"/>
        <v>1.0987867482936724</v>
      </c>
      <c r="AD332" s="12">
        <f t="shared" si="335"/>
        <v>5.429483623792688</v>
      </c>
      <c r="AE332" s="12">
        <f t="shared" si="336"/>
        <v>2.0819137964090233</v>
      </c>
      <c r="AF332" s="11">
        <f t="shared" si="318"/>
        <v>-2.9039671966837322E-3</v>
      </c>
      <c r="AG332" s="11">
        <f t="shared" si="319"/>
        <v>2.0567434751257441E-3</v>
      </c>
      <c r="AH332" s="11">
        <f t="shared" si="320"/>
        <v>8.257041531207765E-4</v>
      </c>
      <c r="AI332" s="1">
        <f t="shared" si="299"/>
        <v>216619.60516280701</v>
      </c>
      <c r="AJ332" s="1">
        <f t="shared" si="300"/>
        <v>312365.32270409469</v>
      </c>
      <c r="AK332" s="1">
        <f t="shared" si="301"/>
        <v>64543.413381485574</v>
      </c>
      <c r="AL332" s="16">
        <f t="shared" si="337"/>
        <v>74.291003947472291</v>
      </c>
      <c r="AM332" s="16">
        <f t="shared" si="337"/>
        <v>35.463378319463267</v>
      </c>
      <c r="AN332" s="16">
        <f t="shared" si="337"/>
        <v>5.1441972268147653</v>
      </c>
      <c r="AO332" s="7">
        <f t="shared" si="346"/>
        <v>1.1407951581633524E-3</v>
      </c>
      <c r="AP332" s="7">
        <f t="shared" si="346"/>
        <v>1.7567388167759983E-3</v>
      </c>
      <c r="AQ332" s="7">
        <f t="shared" si="346"/>
        <v>1.2715979793165935E-3</v>
      </c>
      <c r="AR332" s="1">
        <f t="shared" si="338"/>
        <v>109542.32810654514</v>
      </c>
      <c r="AS332" s="1">
        <f t="shared" si="339"/>
        <v>159601.89272234571</v>
      </c>
      <c r="AT332" s="1">
        <f t="shared" si="340"/>
        <v>32787.864222264805</v>
      </c>
      <c r="AU332" s="1">
        <f t="shared" si="302"/>
        <v>21908.465621309031</v>
      </c>
      <c r="AV332" s="1">
        <f t="shared" si="303"/>
        <v>31920.378544469146</v>
      </c>
      <c r="AW332" s="1">
        <f t="shared" si="304"/>
        <v>6557.5728444529614</v>
      </c>
      <c r="AX332">
        <v>0.05</v>
      </c>
      <c r="AY332">
        <v>0.05</v>
      </c>
      <c r="AZ332">
        <v>0.05</v>
      </c>
      <c r="BA332">
        <f t="shared" si="342"/>
        <v>4.9999999999999996E-2</v>
      </c>
      <c r="BB332">
        <f t="shared" si="343"/>
        <v>2.5000000000000006E-4</v>
      </c>
      <c r="BC332">
        <f t="shared" si="343"/>
        <v>2.5000000000000006E-4</v>
      </c>
      <c r="BD332">
        <f t="shared" si="343"/>
        <v>2.5000000000000006E-4</v>
      </c>
      <c r="BE332">
        <f t="shared" si="344"/>
        <v>27.385582026636293</v>
      </c>
      <c r="BF332">
        <f t="shared" si="344"/>
        <v>39.900473180586438</v>
      </c>
      <c r="BG332">
        <f t="shared" si="344"/>
        <v>8.1969660555662038</v>
      </c>
      <c r="BH332">
        <f t="shared" si="322"/>
        <v>0</v>
      </c>
      <c r="BI332">
        <f t="shared" si="290"/>
        <v>131.60013008014735</v>
      </c>
      <c r="BJ332">
        <f t="shared" si="290"/>
        <v>248.55489220338583</v>
      </c>
      <c r="BK332" s="7">
        <f t="shared" si="345"/>
        <v>1.8351136745005103E-3</v>
      </c>
      <c r="BL332" s="7"/>
      <c r="BM332" s="7"/>
      <c r="BN332" s="8">
        <f>MAX(BN$3*climate!$I442+BN$4*climate!$I442^2+BN$5*climate!$I442^6,-99)</f>
        <v>-58.861372387476237</v>
      </c>
      <c r="BO332" s="8">
        <f>MAX(BO$3*climate!$I442+BO$4*climate!$I442^2+BO$5*climate!$I442^6,-99)</f>
        <v>-48.458387829566725</v>
      </c>
      <c r="BP332" s="8">
        <f>MAX(BP$3*climate!$I442+BP$4*climate!$I442^2+BP$5*climate!$I442^6,-99)</f>
        <v>-40.280687287514631</v>
      </c>
      <c r="BQ332" s="8"/>
      <c r="BR332" s="8"/>
      <c r="BS332" s="8"/>
      <c r="BT332" s="8"/>
      <c r="BU332" s="8"/>
      <c r="BV332" s="8"/>
      <c r="BW332" s="8">
        <f>MAX(BW$3*climate!$I442+BW$4*climate!$I442^2+BW$5*climate!$I442^6,-99)</f>
        <v>-99</v>
      </c>
      <c r="BX332" s="8">
        <f>MAX(BX$3*climate!$I442+BX$4*climate!$I442^2+BX$5*climate!$I442^6,-99)</f>
        <v>-99</v>
      </c>
      <c r="BY332" s="8">
        <f>MAX(BY$3*climate!$I442+BY$4*climate!$I442^2+BY$5*climate!$I442^6,-99)</f>
        <v>-99</v>
      </c>
    </row>
    <row r="333" spans="1:77">
      <c r="A333">
        <f t="shared" si="305"/>
        <v>2287</v>
      </c>
      <c r="B333" s="4">
        <f t="shared" si="323"/>
        <v>1286.5348332196349</v>
      </c>
      <c r="C333" s="4">
        <f t="shared" si="324"/>
        <v>3572.609515253781</v>
      </c>
      <c r="D333" s="4">
        <f t="shared" si="325"/>
        <v>6809.6362444127553</v>
      </c>
      <c r="E333" s="11">
        <f t="shared" si="306"/>
        <v>6.5858583176436927E-9</v>
      </c>
      <c r="F333" s="11">
        <f t="shared" si="307"/>
        <v>1.3203194038360909E-8</v>
      </c>
      <c r="G333" s="11">
        <f t="shared" si="308"/>
        <v>2.9150398220877702E-8</v>
      </c>
      <c r="H333" s="4">
        <f t="shared" si="326"/>
        <v>109695.24755534291</v>
      </c>
      <c r="I333" s="4">
        <f t="shared" si="327"/>
        <v>159953.22778419394</v>
      </c>
      <c r="J333" s="4">
        <f t="shared" si="328"/>
        <v>32840.161013885881</v>
      </c>
      <c r="K333" s="4">
        <f t="shared" si="296"/>
        <v>85264.110013114536</v>
      </c>
      <c r="L333" s="4">
        <f t="shared" si="297"/>
        <v>44772.099246013357</v>
      </c>
      <c r="M333" s="4">
        <f t="shared" si="298"/>
        <v>4822.601360069847</v>
      </c>
      <c r="N333" s="11">
        <f t="shared" si="309"/>
        <v>1.3959784222561389E-3</v>
      </c>
      <c r="O333" s="11">
        <f t="shared" si="310"/>
        <v>2.2013081672280777E-3</v>
      </c>
      <c r="P333" s="11">
        <f t="shared" si="311"/>
        <v>1.5949753226627283E-3</v>
      </c>
      <c r="Q333" s="4">
        <f t="shared" si="312"/>
        <v>479.28250327503213</v>
      </c>
      <c r="R333" s="4">
        <f t="shared" si="313"/>
        <v>2299.5480159388153</v>
      </c>
      <c r="S333" s="4">
        <f t="shared" si="314"/>
        <v>652.86611388056281</v>
      </c>
      <c r="T333" s="4">
        <f t="shared" si="329"/>
        <v>4.3692184844491724</v>
      </c>
      <c r="U333" s="4">
        <f t="shared" si="330"/>
        <v>14.376377693617565</v>
      </c>
      <c r="V333" s="4">
        <f t="shared" si="331"/>
        <v>19.880113060484383</v>
      </c>
      <c r="W333" s="11">
        <f t="shared" si="315"/>
        <v>-1.219247815263802E-2</v>
      </c>
      <c r="X333" s="11">
        <f t="shared" si="316"/>
        <v>-1.3228699347321071E-2</v>
      </c>
      <c r="Y333" s="11">
        <f t="shared" si="317"/>
        <v>-1.2203590333800474E-2</v>
      </c>
      <c r="Z333" s="4">
        <f t="shared" si="341"/>
        <v>504.29818705357263</v>
      </c>
      <c r="AA333" s="4">
        <f t="shared" si="332"/>
        <v>12018.366653861971</v>
      </c>
      <c r="AB333" s="4">
        <f t="shared" si="333"/>
        <v>1306.1989606892319</v>
      </c>
      <c r="AC333" s="12">
        <f t="shared" si="334"/>
        <v>1.0955959076204769</v>
      </c>
      <c r="AD333" s="12">
        <f t="shared" si="335"/>
        <v>5.4406506788092255</v>
      </c>
      <c r="AE333" s="12">
        <f t="shared" si="336"/>
        <v>2.0836328412771579</v>
      </c>
      <c r="AF333" s="11">
        <f t="shared" si="318"/>
        <v>-2.9039671966837322E-3</v>
      </c>
      <c r="AG333" s="11">
        <f t="shared" si="319"/>
        <v>2.0567434751257441E-3</v>
      </c>
      <c r="AH333" s="11">
        <f t="shared" si="320"/>
        <v>8.257041531207765E-4</v>
      </c>
      <c r="AI333" s="1">
        <f t="shared" si="299"/>
        <v>216866.11026783535</v>
      </c>
      <c r="AJ333" s="1">
        <f t="shared" si="300"/>
        <v>313049.16897815437</v>
      </c>
      <c r="AK333" s="1">
        <f t="shared" si="301"/>
        <v>64646.644887789975</v>
      </c>
      <c r="AL333" s="16">
        <f t="shared" si="337"/>
        <v>74.374907256894673</v>
      </c>
      <c r="AM333" s="16">
        <f t="shared" si="337"/>
        <v>35.525055213798396</v>
      </c>
      <c r="AN333" s="16">
        <f t="shared" si="337"/>
        <v>5.1506731641056005</v>
      </c>
      <c r="AO333" s="7">
        <f t="shared" si="346"/>
        <v>1.1293872065817189E-3</v>
      </c>
      <c r="AP333" s="7">
        <f t="shared" si="346"/>
        <v>1.7391714286082382E-3</v>
      </c>
      <c r="AQ333" s="7">
        <f t="shared" si="346"/>
        <v>1.2588819995234275E-3</v>
      </c>
      <c r="AR333" s="1">
        <f t="shared" si="338"/>
        <v>109695.24755534291</v>
      </c>
      <c r="AS333" s="1">
        <f t="shared" si="339"/>
        <v>159953.22778419394</v>
      </c>
      <c r="AT333" s="1">
        <f t="shared" si="340"/>
        <v>32840.161013885881</v>
      </c>
      <c r="AU333" s="1">
        <f t="shared" si="302"/>
        <v>21939.049511068584</v>
      </c>
      <c r="AV333" s="1">
        <f t="shared" si="303"/>
        <v>31990.64555683879</v>
      </c>
      <c r="AW333" s="1">
        <f t="shared" si="304"/>
        <v>6568.0322027771763</v>
      </c>
      <c r="AX333">
        <v>0.05</v>
      </c>
      <c r="AY333">
        <v>0.05</v>
      </c>
      <c r="AZ333">
        <v>0.05</v>
      </c>
      <c r="BA333">
        <f t="shared" si="342"/>
        <v>5.000000000000001E-2</v>
      </c>
      <c r="BB333">
        <f t="shared" si="343"/>
        <v>2.5000000000000006E-4</v>
      </c>
      <c r="BC333">
        <f t="shared" si="343"/>
        <v>2.5000000000000006E-4</v>
      </c>
      <c r="BD333">
        <f t="shared" si="343"/>
        <v>2.5000000000000006E-4</v>
      </c>
      <c r="BE333">
        <f t="shared" si="344"/>
        <v>27.423811888835733</v>
      </c>
      <c r="BF333">
        <f t="shared" si="344"/>
        <v>39.988306946048496</v>
      </c>
      <c r="BG333">
        <f t="shared" si="344"/>
        <v>8.2100402534714725</v>
      </c>
      <c r="BH333">
        <f t="shared" si="322"/>
        <v>0</v>
      </c>
      <c r="BI333">
        <f t="shared" ref="BI333:BJ346" si="347">2*BC$5*AY333*AS333/AA333*1000</f>
        <v>133.09065398898841</v>
      </c>
      <c r="BJ333">
        <f t="shared" si="347"/>
        <v>251.41775489208302</v>
      </c>
      <c r="BK333" s="7">
        <f t="shared" si="345"/>
        <v>1.8432996353228148E-3</v>
      </c>
      <c r="BL333" s="7"/>
      <c r="BM333" s="7"/>
      <c r="BN333" s="8">
        <f>MAX(BN$3*climate!$I443+BN$4*climate!$I443^2+BN$5*climate!$I443^6,-99)</f>
        <v>-58.858630758504496</v>
      </c>
      <c r="BO333" s="8">
        <f>MAX(BO$3*climate!$I443+BO$4*climate!$I443^2+BO$5*climate!$I443^6,-99)</f>
        <v>-48.456274973853198</v>
      </c>
      <c r="BP333" s="8">
        <f>MAX(BP$3*climate!$I443+BP$4*climate!$I443^2+BP$5*climate!$I443^6,-99)</f>
        <v>-40.279046139738746</v>
      </c>
      <c r="BQ333" s="8"/>
      <c r="BR333" s="8"/>
      <c r="BS333" s="8"/>
      <c r="BT333" s="8"/>
      <c r="BU333" s="8"/>
      <c r="BV333" s="8"/>
      <c r="BW333" s="8">
        <f>MAX(BW$3*climate!$I443+BW$4*climate!$I443^2+BW$5*climate!$I443^6,-99)</f>
        <v>-99</v>
      </c>
      <c r="BX333" s="8">
        <f>MAX(BX$3*climate!$I443+BX$4*climate!$I443^2+BX$5*climate!$I443^6,-99)</f>
        <v>-99</v>
      </c>
      <c r="BY333" s="8">
        <f>MAX(BY$3*climate!$I443+BY$4*climate!$I443^2+BY$5*climate!$I443^6,-99)</f>
        <v>-99</v>
      </c>
    </row>
    <row r="334" spans="1:77">
      <c r="A334">
        <f t="shared" si="305"/>
        <v>2288</v>
      </c>
      <c r="B334" s="4">
        <f t="shared" si="323"/>
        <v>1286.5348412689243</v>
      </c>
      <c r="C334" s="4">
        <f t="shared" si="324"/>
        <v>3572.6095600651452</v>
      </c>
      <c r="D334" s="4">
        <f t="shared" si="325"/>
        <v>6809.6364329911821</v>
      </c>
      <c r="E334" s="11">
        <f t="shared" si="306"/>
        <v>6.2565654017615074E-9</v>
      </c>
      <c r="F334" s="11">
        <f t="shared" si="307"/>
        <v>1.2543034336442863E-8</v>
      </c>
      <c r="G334" s="11">
        <f t="shared" si="308"/>
        <v>2.7692878309833815E-8</v>
      </c>
      <c r="H334" s="4">
        <f t="shared" si="326"/>
        <v>109850.77680400702</v>
      </c>
      <c r="I334" s="4">
        <f t="shared" si="327"/>
        <v>160305.34213596952</v>
      </c>
      <c r="J334" s="4">
        <f t="shared" si="328"/>
        <v>32892.502907063819</v>
      </c>
      <c r="K334" s="4">
        <f t="shared" si="296"/>
        <v>85384.999519841935</v>
      </c>
      <c r="L334" s="4">
        <f t="shared" si="297"/>
        <v>44870.65811161475</v>
      </c>
      <c r="M334" s="4">
        <f t="shared" si="298"/>
        <v>4830.2876711166127</v>
      </c>
      <c r="N334" s="11">
        <f t="shared" si="309"/>
        <v>1.4178240611295578E-3</v>
      </c>
      <c r="O334" s="11">
        <f t="shared" si="310"/>
        <v>2.2013456429601508E-3</v>
      </c>
      <c r="P334" s="11">
        <f t="shared" si="311"/>
        <v>1.5938101603021337E-3</v>
      </c>
      <c r="Q334" s="4">
        <f t="shared" si="312"/>
        <v>474.11011780097982</v>
      </c>
      <c r="R334" s="4">
        <f t="shared" si="313"/>
        <v>2274.1231501322609</v>
      </c>
      <c r="S334" s="4">
        <f t="shared" si="314"/>
        <v>645.92666743655275</v>
      </c>
      <c r="T334" s="4">
        <f t="shared" si="329"/>
        <v>4.3159468835334236</v>
      </c>
      <c r="U334" s="4">
        <f t="shared" si="330"/>
        <v>14.186196915405166</v>
      </c>
      <c r="V334" s="4">
        <f t="shared" si="331"/>
        <v>19.637504304904596</v>
      </c>
      <c r="W334" s="11">
        <f t="shared" si="315"/>
        <v>-1.219247815263802E-2</v>
      </c>
      <c r="X334" s="11">
        <f t="shared" si="316"/>
        <v>-1.3228699347321071E-2</v>
      </c>
      <c r="Y334" s="11">
        <f t="shared" si="317"/>
        <v>-1.2203590333800474E-2</v>
      </c>
      <c r="Z334" s="4">
        <f t="shared" si="341"/>
        <v>497.39632234707653</v>
      </c>
      <c r="AA334" s="4">
        <f t="shared" si="332"/>
        <v>11909.930995135195</v>
      </c>
      <c r="AB334" s="4">
        <f t="shared" si="333"/>
        <v>1293.3836832403206</v>
      </c>
      <c r="AC334" s="12">
        <f t="shared" si="334"/>
        <v>1.092414333043926</v>
      </c>
      <c r="AD334" s="12">
        <f t="shared" si="335"/>
        <v>5.451840701593305</v>
      </c>
      <c r="AE334" s="12">
        <f t="shared" si="336"/>
        <v>2.0853533055677791</v>
      </c>
      <c r="AF334" s="11">
        <f t="shared" si="318"/>
        <v>-2.9039671966837322E-3</v>
      </c>
      <c r="AG334" s="11">
        <f t="shared" si="319"/>
        <v>2.0567434751257441E-3</v>
      </c>
      <c r="AH334" s="11">
        <f t="shared" si="320"/>
        <v>8.257041531207765E-4</v>
      </c>
      <c r="AI334" s="1">
        <f t="shared" si="299"/>
        <v>217118.5487521204</v>
      </c>
      <c r="AJ334" s="1">
        <f t="shared" si="300"/>
        <v>313734.89763717772</v>
      </c>
      <c r="AK334" s="1">
        <f t="shared" si="301"/>
        <v>64750.012601788156</v>
      </c>
      <c r="AL334" s="16">
        <f t="shared" si="337"/>
        <v>74.458065344953837</v>
      </c>
      <c r="AM334" s="16">
        <f t="shared" si="337"/>
        <v>35.586221533215685</v>
      </c>
      <c r="AN334" s="16">
        <f t="shared" si="337"/>
        <v>5.1570924129400044</v>
      </c>
      <c r="AO334" s="7">
        <f t="shared" si="346"/>
        <v>1.1180933345159016E-3</v>
      </c>
      <c r="AP334" s="7">
        <f t="shared" si="346"/>
        <v>1.7217797143221558E-3</v>
      </c>
      <c r="AQ334" s="7">
        <f t="shared" si="346"/>
        <v>1.2462931795281932E-3</v>
      </c>
      <c r="AR334" s="1">
        <f t="shared" si="338"/>
        <v>109850.77680400702</v>
      </c>
      <c r="AS334" s="1">
        <f t="shared" si="339"/>
        <v>160305.34213596952</v>
      </c>
      <c r="AT334" s="1">
        <f t="shared" si="340"/>
        <v>32892.502907063819</v>
      </c>
      <c r="AU334" s="1">
        <f t="shared" si="302"/>
        <v>21970.155360801407</v>
      </c>
      <c r="AV334" s="1">
        <f t="shared" si="303"/>
        <v>32061.068427193906</v>
      </c>
      <c r="AW334" s="1">
        <f t="shared" si="304"/>
        <v>6578.5005814127644</v>
      </c>
      <c r="AX334">
        <v>0.05</v>
      </c>
      <c r="AY334">
        <v>0.05</v>
      </c>
      <c r="AZ334">
        <v>0.05</v>
      </c>
      <c r="BA334">
        <f t="shared" si="342"/>
        <v>4.9999999999999996E-2</v>
      </c>
      <c r="BB334">
        <f t="shared" si="343"/>
        <v>2.5000000000000006E-4</v>
      </c>
      <c r="BC334">
        <f t="shared" si="343"/>
        <v>2.5000000000000006E-4</v>
      </c>
      <c r="BD334">
        <f t="shared" si="343"/>
        <v>2.5000000000000006E-4</v>
      </c>
      <c r="BE334">
        <f t="shared" si="344"/>
        <v>27.462694201001764</v>
      </c>
      <c r="BF334">
        <f t="shared" si="344"/>
        <v>40.076335533992392</v>
      </c>
      <c r="BG334">
        <f t="shared" si="344"/>
        <v>8.2231257267659572</v>
      </c>
      <c r="BH334">
        <f t="shared" si="322"/>
        <v>0</v>
      </c>
      <c r="BI334">
        <f t="shared" si="347"/>
        <v>134.59804443992905</v>
      </c>
      <c r="BJ334">
        <f t="shared" si="347"/>
        <v>254.31357557146595</v>
      </c>
      <c r="BK334" s="7">
        <f t="shared" si="345"/>
        <v>1.8512612585002142E-3</v>
      </c>
      <c r="BL334" s="7"/>
      <c r="BM334" s="7"/>
      <c r="BN334" s="8">
        <f>MAX(BN$3*climate!$I444+BN$4*climate!$I444^2+BN$5*climate!$I444^6,-99)</f>
        <v>-58.854759763632345</v>
      </c>
      <c r="BO334" s="8">
        <f>MAX(BO$3*climate!$I444+BO$4*climate!$I444^2+BO$5*climate!$I444^6,-99)</f>
        <v>-48.453291761074638</v>
      </c>
      <c r="BP334" s="8">
        <f>MAX(BP$3*climate!$I444+BP$4*climate!$I444^2+BP$5*climate!$I444^6,-99)</f>
        <v>-40.276728944642173</v>
      </c>
      <c r="BQ334" s="8"/>
      <c r="BR334" s="8"/>
      <c r="BS334" s="8"/>
      <c r="BT334" s="8"/>
      <c r="BU334" s="8"/>
      <c r="BV334" s="8"/>
      <c r="BW334" s="8">
        <f>MAX(BW$3*climate!$I444+BW$4*climate!$I444^2+BW$5*climate!$I444^6,-99)</f>
        <v>-99</v>
      </c>
      <c r="BX334" s="8">
        <f>MAX(BX$3*climate!$I444+BX$4*climate!$I444^2+BX$5*climate!$I444^6,-99)</f>
        <v>-99</v>
      </c>
      <c r="BY334" s="8">
        <f>MAX(BY$3*climate!$I444+BY$4*climate!$I444^2+BY$5*climate!$I444^6,-99)</f>
        <v>-99</v>
      </c>
    </row>
    <row r="335" spans="1:77">
      <c r="A335">
        <f t="shared" si="305"/>
        <v>2289</v>
      </c>
      <c r="B335" s="4">
        <f t="shared" si="323"/>
        <v>1286.5348489157491</v>
      </c>
      <c r="C335" s="4">
        <f t="shared" si="324"/>
        <v>3572.6096026359419</v>
      </c>
      <c r="D335" s="4">
        <f t="shared" si="325"/>
        <v>6809.6366121406945</v>
      </c>
      <c r="E335" s="11">
        <f t="shared" si="306"/>
        <v>5.9437371316734321E-9</v>
      </c>
      <c r="F335" s="11">
        <f t="shared" si="307"/>
        <v>1.1915882619620719E-8</v>
      </c>
      <c r="G335" s="11">
        <f t="shared" si="308"/>
        <v>2.6308234394342123E-8</v>
      </c>
      <c r="H335" s="4">
        <f t="shared" si="326"/>
        <v>110008.88240873374</v>
      </c>
      <c r="I335" s="4">
        <f t="shared" si="327"/>
        <v>160658.21939749096</v>
      </c>
      <c r="J335" s="4">
        <f t="shared" si="328"/>
        <v>32944.887744058353</v>
      </c>
      <c r="K335" s="4">
        <f t="shared" si="296"/>
        <v>85507.891606236517</v>
      </c>
      <c r="L335" s="4">
        <f t="shared" si="297"/>
        <v>44969.430547058415</v>
      </c>
      <c r="M335" s="4">
        <f t="shared" si="298"/>
        <v>4837.9802947666712</v>
      </c>
      <c r="N335" s="11">
        <f t="shared" si="309"/>
        <v>1.4392702123986467E-3</v>
      </c>
      <c r="O335" s="11">
        <f t="shared" si="310"/>
        <v>2.2012700415039443E-3</v>
      </c>
      <c r="P335" s="11">
        <f t="shared" si="311"/>
        <v>1.5925808510448558E-3</v>
      </c>
      <c r="Q335" s="4">
        <f t="shared" si="312"/>
        <v>469.00359609267747</v>
      </c>
      <c r="R335" s="4">
        <f t="shared" si="313"/>
        <v>2248.9792223313402</v>
      </c>
      <c r="S335" s="4">
        <f t="shared" si="314"/>
        <v>639.0601965390324</v>
      </c>
      <c r="T335" s="4">
        <f t="shared" si="329"/>
        <v>4.2633247954479963</v>
      </c>
      <c r="U335" s="4">
        <f t="shared" si="330"/>
        <v>13.998531981529377</v>
      </c>
      <c r="V335" s="4">
        <f t="shared" si="331"/>
        <v>19.397856247189296</v>
      </c>
      <c r="W335" s="11">
        <f t="shared" si="315"/>
        <v>-1.219247815263802E-2</v>
      </c>
      <c r="X335" s="11">
        <f t="shared" si="316"/>
        <v>-1.3228699347321071E-2</v>
      </c>
      <c r="Y335" s="11">
        <f t="shared" si="317"/>
        <v>-1.2203590333800474E-2</v>
      </c>
      <c r="Z335" s="4">
        <f t="shared" si="341"/>
        <v>490.59961923114827</v>
      </c>
      <c r="AA335" s="4">
        <f t="shared" si="332"/>
        <v>11802.474130191702</v>
      </c>
      <c r="AB335" s="4">
        <f t="shared" si="333"/>
        <v>1280.6926463358193</v>
      </c>
      <c r="AC335" s="12">
        <f t="shared" si="334"/>
        <v>1.0892419976555794</v>
      </c>
      <c r="AD335" s="12">
        <f t="shared" si="335"/>
        <v>5.4630537393837324</v>
      </c>
      <c r="AE335" s="12">
        <f t="shared" si="336"/>
        <v>2.0870751904529103</v>
      </c>
      <c r="AF335" s="11">
        <f t="shared" si="318"/>
        <v>-2.9039671966837322E-3</v>
      </c>
      <c r="AG335" s="11">
        <f t="shared" si="319"/>
        <v>2.0567434751257441E-3</v>
      </c>
      <c r="AH335" s="11">
        <f t="shared" si="320"/>
        <v>8.257041531207765E-4</v>
      </c>
      <c r="AI335" s="1">
        <f t="shared" si="299"/>
        <v>217376.84923770977</v>
      </c>
      <c r="AJ335" s="1">
        <f t="shared" si="300"/>
        <v>314422.47630065389</v>
      </c>
      <c r="AK335" s="1">
        <f t="shared" si="301"/>
        <v>64853.51192302211</v>
      </c>
      <c r="AL335" s="16">
        <f t="shared" si="337"/>
        <v>74.540483900851342</v>
      </c>
      <c r="AM335" s="16">
        <f t="shared" si="337"/>
        <v>35.646880451217498</v>
      </c>
      <c r="AN335" s="16">
        <f t="shared" si="337"/>
        <v>5.1634553895494433</v>
      </c>
      <c r="AO335" s="7">
        <f t="shared" si="346"/>
        <v>1.1069124011707427E-3</v>
      </c>
      <c r="AP335" s="7">
        <f t="shared" si="346"/>
        <v>1.7045619171789342E-3</v>
      </c>
      <c r="AQ335" s="7">
        <f t="shared" si="346"/>
        <v>1.2338302477329112E-3</v>
      </c>
      <c r="AR335" s="1">
        <f t="shared" si="338"/>
        <v>110008.88240873374</v>
      </c>
      <c r="AS335" s="1">
        <f t="shared" si="339"/>
        <v>160658.21939749096</v>
      </c>
      <c r="AT335" s="1">
        <f t="shared" si="340"/>
        <v>32944.887744058353</v>
      </c>
      <c r="AU335" s="1">
        <f t="shared" si="302"/>
        <v>22001.776481746751</v>
      </c>
      <c r="AV335" s="1">
        <f t="shared" si="303"/>
        <v>32131.643879498195</v>
      </c>
      <c r="AW335" s="1">
        <f t="shared" si="304"/>
        <v>6588.9775488116711</v>
      </c>
      <c r="AX335">
        <v>0.05</v>
      </c>
      <c r="AY335">
        <v>0.05</v>
      </c>
      <c r="AZ335">
        <v>0.05</v>
      </c>
      <c r="BA335">
        <f t="shared" si="342"/>
        <v>4.9999999999999996E-2</v>
      </c>
      <c r="BB335">
        <f t="shared" si="343"/>
        <v>2.5000000000000006E-4</v>
      </c>
      <c r="BC335">
        <f t="shared" si="343"/>
        <v>2.5000000000000006E-4</v>
      </c>
      <c r="BD335">
        <f t="shared" si="343"/>
        <v>2.5000000000000006E-4</v>
      </c>
      <c r="BE335">
        <f t="shared" si="344"/>
        <v>27.502220602183442</v>
      </c>
      <c r="BF335">
        <f t="shared" si="344"/>
        <v>40.164554849372749</v>
      </c>
      <c r="BG335">
        <f t="shared" si="344"/>
        <v>8.2362219360145907</v>
      </c>
      <c r="BH335">
        <f t="shared" si="322"/>
        <v>0</v>
      </c>
      <c r="BI335">
        <f t="shared" si="347"/>
        <v>136.12249230567176</v>
      </c>
      <c r="BJ335">
        <f t="shared" si="347"/>
        <v>257.24273375283872</v>
      </c>
      <c r="BK335" s="7">
        <f t="shared" si="345"/>
        <v>1.8590010401928758E-3</v>
      </c>
      <c r="BL335" s="7"/>
      <c r="BM335" s="7"/>
      <c r="BN335" s="8">
        <f>MAX(BN$3*climate!$I445+BN$4*climate!$I445^2+BN$5*climate!$I445^6,-99)</f>
        <v>-58.849776520565392</v>
      </c>
      <c r="BO335" s="8">
        <f>MAX(BO$3*climate!$I445+BO$4*climate!$I445^2+BO$5*climate!$I445^6,-99)</f>
        <v>-48.44945137981064</v>
      </c>
      <c r="BP335" s="8">
        <f>MAX(BP$3*climate!$I445+BP$4*climate!$I445^2+BP$5*climate!$I445^6,-99)</f>
        <v>-40.27374594355819</v>
      </c>
      <c r="BQ335" s="8"/>
      <c r="BR335" s="8"/>
      <c r="BS335" s="8"/>
      <c r="BT335" s="8"/>
      <c r="BU335" s="8"/>
      <c r="BV335" s="8"/>
      <c r="BW335" s="8">
        <f>MAX(BW$3*climate!$I445+BW$4*climate!$I445^2+BW$5*climate!$I445^6,-99)</f>
        <v>-99</v>
      </c>
      <c r="BX335" s="8">
        <f>MAX(BX$3*climate!$I445+BX$4*climate!$I445^2+BX$5*climate!$I445^6,-99)</f>
        <v>-99</v>
      </c>
      <c r="BY335" s="8">
        <f>MAX(BY$3*climate!$I445+BY$4*climate!$I445^2+BY$5*climate!$I445^6,-99)</f>
        <v>-99</v>
      </c>
    </row>
    <row r="336" spans="1:77">
      <c r="A336">
        <f t="shared" si="305"/>
        <v>2290</v>
      </c>
      <c r="B336" s="4">
        <f t="shared" si="323"/>
        <v>1286.534856180233</v>
      </c>
      <c r="C336" s="4">
        <f t="shared" si="324"/>
        <v>3572.6096430781986</v>
      </c>
      <c r="D336" s="4">
        <f t="shared" si="325"/>
        <v>6809.6367823327346</v>
      </c>
      <c r="E336" s="11">
        <f t="shared" si="306"/>
        <v>5.64655027508976E-9</v>
      </c>
      <c r="F336" s="11">
        <f t="shared" si="307"/>
        <v>1.1320088488639682E-8</v>
      </c>
      <c r="G336" s="11">
        <f t="shared" si="308"/>
        <v>2.4992822674625016E-8</v>
      </c>
      <c r="H336" s="4">
        <f t="shared" si="326"/>
        <v>110169.53120837612</v>
      </c>
      <c r="I336" s="4">
        <f t="shared" si="327"/>
        <v>161011.84325855025</v>
      </c>
      <c r="J336" s="4">
        <f t="shared" si="328"/>
        <v>32997.313389644922</v>
      </c>
      <c r="K336" s="4">
        <f t="shared" si="296"/>
        <v>85632.760495485767</v>
      </c>
      <c r="L336" s="4">
        <f t="shared" si="297"/>
        <v>45068.411985760838</v>
      </c>
      <c r="M336" s="4">
        <f t="shared" si="298"/>
        <v>4845.6789171567589</v>
      </c>
      <c r="N336" s="11">
        <f t="shared" si="309"/>
        <v>1.4603200582266052E-3</v>
      </c>
      <c r="O336" s="11">
        <f t="shared" si="310"/>
        <v>2.2010827688565548E-3</v>
      </c>
      <c r="P336" s="11">
        <f t="shared" si="311"/>
        <v>1.5912884966513552E-3</v>
      </c>
      <c r="Q336" s="4">
        <f t="shared" si="312"/>
        <v>463.96182740064882</v>
      </c>
      <c r="R336" s="4">
        <f t="shared" si="313"/>
        <v>2224.1128823842241</v>
      </c>
      <c r="S336" s="4">
        <f t="shared" si="314"/>
        <v>632.26590245674549</v>
      </c>
      <c r="T336" s="4">
        <f t="shared" si="329"/>
        <v>4.2113443010218967</v>
      </c>
      <c r="U336" s="4">
        <f t="shared" si="330"/>
        <v>13.813349610641867</v>
      </c>
      <c r="V336" s="4">
        <f t="shared" si="331"/>
        <v>19.161132756194647</v>
      </c>
      <c r="W336" s="11">
        <f t="shared" si="315"/>
        <v>-1.219247815263802E-2</v>
      </c>
      <c r="X336" s="11">
        <f t="shared" si="316"/>
        <v>-1.3228699347321071E-2</v>
      </c>
      <c r="Y336" s="11">
        <f t="shared" si="317"/>
        <v>-1.2203590333800474E-2</v>
      </c>
      <c r="Z336" s="4">
        <f t="shared" si="341"/>
        <v>483.90615294750364</v>
      </c>
      <c r="AA336" s="4">
        <f t="shared" si="332"/>
        <v>11695.985900787504</v>
      </c>
      <c r="AB336" s="4">
        <f t="shared" si="333"/>
        <v>1268.1245791861684</v>
      </c>
      <c r="AC336" s="12">
        <f t="shared" si="334"/>
        <v>1.0860788746251373</v>
      </c>
      <c r="AD336" s="12">
        <f t="shared" si="335"/>
        <v>5.4742898395164712</v>
      </c>
      <c r="AE336" s="12">
        <f t="shared" si="336"/>
        <v>2.0887984971055427</v>
      </c>
      <c r="AF336" s="11">
        <f t="shared" si="318"/>
        <v>-2.9039671966837322E-3</v>
      </c>
      <c r="AG336" s="11">
        <f t="shared" si="319"/>
        <v>2.0567434751257441E-3</v>
      </c>
      <c r="AH336" s="11">
        <f t="shared" si="320"/>
        <v>8.257041531207765E-4</v>
      </c>
      <c r="AI336" s="1">
        <f t="shared" si="299"/>
        <v>217640.94079568554</v>
      </c>
      <c r="AJ336" s="1">
        <f t="shared" si="300"/>
        <v>315111.8725500867</v>
      </c>
      <c r="AK336" s="1">
        <f t="shared" si="301"/>
        <v>64957.138279531573</v>
      </c>
      <c r="AL336" s="16">
        <f t="shared" si="337"/>
        <v>74.622168589010272</v>
      </c>
      <c r="AM336" s="16">
        <f t="shared" si="337"/>
        <v>35.707035142952044</v>
      </c>
      <c r="AN336" s="16">
        <f t="shared" si="337"/>
        <v>5.1697625087174641</v>
      </c>
      <c r="AO336" s="7">
        <f t="shared" si="346"/>
        <v>1.0958432771590353E-3</v>
      </c>
      <c r="AP336" s="7">
        <f t="shared" si="346"/>
        <v>1.6875162980071448E-3</v>
      </c>
      <c r="AQ336" s="7">
        <f t="shared" si="346"/>
        <v>1.221491945255582E-3</v>
      </c>
      <c r="AR336" s="1">
        <f t="shared" si="338"/>
        <v>110169.53120837612</v>
      </c>
      <c r="AS336" s="1">
        <f t="shared" si="339"/>
        <v>161011.84325855025</v>
      </c>
      <c r="AT336" s="1">
        <f t="shared" si="340"/>
        <v>32997.313389644922</v>
      </c>
      <c r="AU336" s="1">
        <f t="shared" si="302"/>
        <v>22033.906241675228</v>
      </c>
      <c r="AV336" s="1">
        <f t="shared" si="303"/>
        <v>32202.36865171005</v>
      </c>
      <c r="AW336" s="1">
        <f t="shared" si="304"/>
        <v>6599.4626779289847</v>
      </c>
      <c r="AX336">
        <v>0.05</v>
      </c>
      <c r="AY336">
        <v>0.05</v>
      </c>
      <c r="AZ336">
        <v>0.05</v>
      </c>
      <c r="BA336">
        <f t="shared" si="342"/>
        <v>5.000000000000001E-2</v>
      </c>
      <c r="BB336">
        <f t="shared" si="343"/>
        <v>2.5000000000000006E-4</v>
      </c>
      <c r="BC336">
        <f t="shared" si="343"/>
        <v>2.5000000000000006E-4</v>
      </c>
      <c r="BD336">
        <f t="shared" si="343"/>
        <v>2.5000000000000006E-4</v>
      </c>
      <c r="BE336">
        <f t="shared" si="344"/>
        <v>27.542382802094039</v>
      </c>
      <c r="BF336">
        <f t="shared" si="344"/>
        <v>40.252960814637568</v>
      </c>
      <c r="BG336">
        <f t="shared" si="344"/>
        <v>8.2493283474112324</v>
      </c>
      <c r="BH336">
        <f t="shared" si="322"/>
        <v>0</v>
      </c>
      <c r="BI336">
        <f t="shared" si="347"/>
        <v>137.66419062433135</v>
      </c>
      <c r="BJ336">
        <f t="shared" si="347"/>
        <v>260.20561332248036</v>
      </c>
      <c r="BK336" s="7">
        <f t="shared" si="345"/>
        <v>1.866521500444307E-3</v>
      </c>
      <c r="BL336" s="7"/>
      <c r="BM336" s="7"/>
      <c r="BN336" s="8">
        <f>MAX(BN$3*climate!$I446+BN$4*climate!$I446^2+BN$5*climate!$I446^6,-99)</f>
        <v>-58.843697900216434</v>
      </c>
      <c r="BO336" s="8">
        <f>MAX(BO$3*climate!$I446+BO$4*climate!$I446^2+BO$5*climate!$I446^6,-99)</f>
        <v>-48.444766827576899</v>
      </c>
      <c r="BP336" s="8">
        <f>MAX(BP$3*climate!$I446+BP$4*climate!$I446^2+BP$5*climate!$I446^6,-99)</f>
        <v>-40.270107228669254</v>
      </c>
      <c r="BQ336" s="8"/>
      <c r="BR336" s="8"/>
      <c r="BS336" s="8"/>
      <c r="BT336" s="8"/>
      <c r="BU336" s="8"/>
      <c r="BV336" s="8"/>
      <c r="BW336" s="8">
        <f>MAX(BW$3*climate!$I446+BW$4*climate!$I446^2+BW$5*climate!$I446^6,-99)</f>
        <v>-99</v>
      </c>
      <c r="BX336" s="8">
        <f>MAX(BX$3*climate!$I446+BX$4*climate!$I446^2+BX$5*climate!$I446^6,-99)</f>
        <v>-99</v>
      </c>
      <c r="BY336" s="8">
        <f>MAX(BY$3*climate!$I446+BY$4*climate!$I446^2+BY$5*climate!$I446^6,-99)</f>
        <v>-99</v>
      </c>
    </row>
    <row r="337" spans="1:77">
      <c r="A337">
        <f t="shared" si="305"/>
        <v>2291</v>
      </c>
      <c r="B337" s="4">
        <f t="shared" si="323"/>
        <v>1286.5348630814926</v>
      </c>
      <c r="C337" s="4">
        <f t="shared" si="324"/>
        <v>3572.609681498343</v>
      </c>
      <c r="D337" s="4">
        <f t="shared" si="325"/>
        <v>6809.6369440151775</v>
      </c>
      <c r="E337" s="11">
        <f t="shared" si="306"/>
        <v>5.364222761335272E-9</v>
      </c>
      <c r="F337" s="11">
        <f t="shared" si="307"/>
        <v>1.0754084064207697E-8</v>
      </c>
      <c r="G337" s="11">
        <f t="shared" si="308"/>
        <v>2.3743181540893764E-8</v>
      </c>
      <c r="H337" s="4">
        <f t="shared" si="326"/>
        <v>110332.69032595937</v>
      </c>
      <c r="I337" s="4">
        <f t="shared" si="327"/>
        <v>161366.19748379922</v>
      </c>
      <c r="J337" s="4">
        <f t="shared" si="328"/>
        <v>33049.777731415648</v>
      </c>
      <c r="K337" s="4">
        <f t="shared" si="296"/>
        <v>85759.580631722522</v>
      </c>
      <c r="L337" s="4">
        <f t="shared" si="297"/>
        <v>45167.597882151706</v>
      </c>
      <c r="M337" s="4">
        <f t="shared" si="298"/>
        <v>4853.383227789006</v>
      </c>
      <c r="N337" s="11">
        <f t="shared" si="309"/>
        <v>1.4809768539860713E-3</v>
      </c>
      <c r="O337" s="11">
        <f t="shared" si="310"/>
        <v>2.2007852511467529E-3</v>
      </c>
      <c r="P337" s="11">
        <f t="shared" si="311"/>
        <v>1.5899341999259242E-3</v>
      </c>
      <c r="Q337" s="4">
        <f t="shared" si="312"/>
        <v>458.98372449032428</v>
      </c>
      <c r="R337" s="4">
        <f t="shared" si="313"/>
        <v>2199.5208284617752</v>
      </c>
      <c r="S337" s="4">
        <f t="shared" si="314"/>
        <v>625.54299663963582</v>
      </c>
      <c r="T337" s="4">
        <f t="shared" si="329"/>
        <v>4.1599975776384506</v>
      </c>
      <c r="U337" s="4">
        <f t="shared" si="330"/>
        <v>13.63061696166325</v>
      </c>
      <c r="V337" s="4">
        <f t="shared" si="331"/>
        <v>18.927298141706483</v>
      </c>
      <c r="W337" s="11">
        <f t="shared" si="315"/>
        <v>-1.219247815263802E-2</v>
      </c>
      <c r="X337" s="11">
        <f t="shared" si="316"/>
        <v>-1.3228699347321071E-2</v>
      </c>
      <c r="Y337" s="11">
        <f t="shared" si="317"/>
        <v>-1.2203590333800474E-2</v>
      </c>
      <c r="Z337" s="4">
        <f t="shared" si="341"/>
        <v>477.31404116108723</v>
      </c>
      <c r="AA337" s="4">
        <f t="shared" si="332"/>
        <v>11590.456292387513</v>
      </c>
      <c r="AB337" s="4">
        <f t="shared" si="333"/>
        <v>1255.6782268092306</v>
      </c>
      <c r="AC337" s="12">
        <f t="shared" si="334"/>
        <v>1.0829249372002148</v>
      </c>
      <c r="AD337" s="12">
        <f t="shared" si="335"/>
        <v>5.4855490494248436</v>
      </c>
      <c r="AE337" s="12">
        <f t="shared" si="336"/>
        <v>2.0905232266996352</v>
      </c>
      <c r="AF337" s="11">
        <f t="shared" si="318"/>
        <v>-2.9039671966837322E-3</v>
      </c>
      <c r="AG337" s="11">
        <f t="shared" si="319"/>
        <v>2.0567434751257441E-3</v>
      </c>
      <c r="AH337" s="11">
        <f t="shared" si="320"/>
        <v>8.257041531207765E-4</v>
      </c>
      <c r="AI337" s="1">
        <f t="shared" si="299"/>
        <v>217910.75295779223</v>
      </c>
      <c r="AJ337" s="1">
        <f t="shared" si="300"/>
        <v>315803.05394678807</v>
      </c>
      <c r="AK337" s="1">
        <f t="shared" si="301"/>
        <v>65060.887129507399</v>
      </c>
      <c r="AL337" s="16">
        <f t="shared" si="337"/>
        <v>74.703125048767816</v>
      </c>
      <c r="AM337" s="16">
        <f t="shared" si="337"/>
        <v>35.766688784671722</v>
      </c>
      <c r="AN337" s="16">
        <f t="shared" si="337"/>
        <v>5.176014183748114</v>
      </c>
      <c r="AO337" s="7">
        <f t="shared" si="346"/>
        <v>1.0848848443874449E-3</v>
      </c>
      <c r="AP337" s="7">
        <f t="shared" si="346"/>
        <v>1.6706411350270733E-3</v>
      </c>
      <c r="AQ337" s="7">
        <f t="shared" si="346"/>
        <v>1.2092770258030263E-3</v>
      </c>
      <c r="AR337" s="1">
        <f t="shared" si="338"/>
        <v>110332.69032595937</v>
      </c>
      <c r="AS337" s="1">
        <f t="shared" si="339"/>
        <v>161366.19748379922</v>
      </c>
      <c r="AT337" s="1">
        <f t="shared" si="340"/>
        <v>33049.777731415648</v>
      </c>
      <c r="AU337" s="1">
        <f t="shared" si="302"/>
        <v>22066.538065191875</v>
      </c>
      <c r="AV337" s="1">
        <f t="shared" si="303"/>
        <v>32273.239496759845</v>
      </c>
      <c r="AW337" s="1">
        <f t="shared" si="304"/>
        <v>6609.9555462831304</v>
      </c>
      <c r="AX337">
        <v>0.05</v>
      </c>
      <c r="AY337">
        <v>0.05</v>
      </c>
      <c r="AZ337">
        <v>0.05</v>
      </c>
      <c r="BA337">
        <f t="shared" si="342"/>
        <v>0.05</v>
      </c>
      <c r="BB337">
        <f t="shared" si="343"/>
        <v>2.5000000000000006E-4</v>
      </c>
      <c r="BC337">
        <f t="shared" si="343"/>
        <v>2.5000000000000006E-4</v>
      </c>
      <c r="BD337">
        <f t="shared" si="343"/>
        <v>2.5000000000000006E-4</v>
      </c>
      <c r="BE337">
        <f t="shared" si="344"/>
        <v>27.583172581489848</v>
      </c>
      <c r="BF337">
        <f t="shared" si="344"/>
        <v>40.341549370949814</v>
      </c>
      <c r="BG337">
        <f t="shared" si="344"/>
        <v>8.2624444328539148</v>
      </c>
      <c r="BH337">
        <f t="shared" si="322"/>
        <v>0</v>
      </c>
      <c r="BI337">
        <f t="shared" si="347"/>
        <v>139.22333462383429</v>
      </c>
      <c r="BJ337">
        <f t="shared" si="347"/>
        <v>263.20260259188802</v>
      </c>
      <c r="BK337" s="7">
        <f t="shared" si="345"/>
        <v>1.873825180256361E-3</v>
      </c>
      <c r="BL337" s="7"/>
      <c r="BM337" s="7"/>
      <c r="BN337" s="8">
        <f>MAX(BN$3*climate!$I447+BN$4*climate!$I447^2+BN$5*climate!$I447^6,-99)</f>
        <v>-58.836540529988625</v>
      </c>
      <c r="BO337" s="8">
        <f>MAX(BO$3*climate!$I447+BO$4*climate!$I447^2+BO$5*climate!$I447^6,-99)</f>
        <v>-48.439250913400855</v>
      </c>
      <c r="BP337" s="8">
        <f>MAX(BP$3*climate!$I447+BP$4*climate!$I447^2+BP$5*climate!$I447^6,-99)</f>
        <v>-40.265822745046336</v>
      </c>
      <c r="BQ337" s="8"/>
      <c r="BR337" s="8"/>
      <c r="BS337" s="8"/>
      <c r="BT337" s="8"/>
      <c r="BU337" s="8"/>
      <c r="BV337" s="8"/>
      <c r="BW337" s="8">
        <f>MAX(BW$3*climate!$I447+BW$4*climate!$I447^2+BW$5*climate!$I447^6,-99)</f>
        <v>-99</v>
      </c>
      <c r="BX337" s="8">
        <f>MAX(BX$3*climate!$I447+BX$4*climate!$I447^2+BX$5*climate!$I447^6,-99)</f>
        <v>-99</v>
      </c>
      <c r="BY337" s="8">
        <f>MAX(BY$3*climate!$I447+BY$4*climate!$I447^2+BY$5*climate!$I447^6,-99)</f>
        <v>-99</v>
      </c>
    </row>
    <row r="338" spans="1:77">
      <c r="A338">
        <f t="shared" si="305"/>
        <v>2292</v>
      </c>
      <c r="B338" s="4">
        <f t="shared" si="323"/>
        <v>1286.5348696376893</v>
      </c>
      <c r="C338" s="4">
        <f t="shared" si="324"/>
        <v>3572.6097179974809</v>
      </c>
      <c r="D338" s="4">
        <f t="shared" si="325"/>
        <v>6809.6370976135013</v>
      </c>
      <c r="E338" s="11">
        <f t="shared" si="306"/>
        <v>5.0960116232685081E-9</v>
      </c>
      <c r="F338" s="11">
        <f t="shared" si="307"/>
        <v>1.0216379860997311E-8</v>
      </c>
      <c r="G338" s="11">
        <f t="shared" si="308"/>
        <v>2.2556022463849076E-8</v>
      </c>
      <c r="H338" s="4">
        <f t="shared" si="326"/>
        <v>110498.32716994475</v>
      </c>
      <c r="I338" s="4">
        <f t="shared" si="327"/>
        <v>161721.26591735901</v>
      </c>
      <c r="J338" s="4">
        <f t="shared" si="328"/>
        <v>33102.278680046889</v>
      </c>
      <c r="K338" s="4">
        <f t="shared" si="296"/>
        <v>85888.326681004008</v>
      </c>
      <c r="L338" s="4">
        <f t="shared" si="297"/>
        <v>45266.983712961235</v>
      </c>
      <c r="M338" s="4">
        <f t="shared" si="298"/>
        <v>4861.0929195695144</v>
      </c>
      <c r="N338" s="11">
        <f t="shared" si="309"/>
        <v>1.5012439232224839E-3</v>
      </c>
      <c r="O338" s="11">
        <f t="shared" si="310"/>
        <v>2.2003789324560596E-3</v>
      </c>
      <c r="P338" s="11">
        <f t="shared" si="311"/>
        <v>1.5885190636431012E-3</v>
      </c>
      <c r="Q338" s="4">
        <f t="shared" si="312"/>
        <v>454.06822311351596</v>
      </c>
      <c r="R338" s="4">
        <f t="shared" si="313"/>
        <v>2175.1998062438297</v>
      </c>
      <c r="S338" s="4">
        <f t="shared" si="314"/>
        <v>618.89070055870377</v>
      </c>
      <c r="T338" s="4">
        <f t="shared" si="329"/>
        <v>4.1092768980580665</v>
      </c>
      <c r="U338" s="4">
        <f t="shared" si="330"/>
        <v>13.450301627958913</v>
      </c>
      <c r="V338" s="4">
        <f t="shared" si="331"/>
        <v>18.696317149059393</v>
      </c>
      <c r="W338" s="11">
        <f t="shared" si="315"/>
        <v>-1.219247815263802E-2</v>
      </c>
      <c r="X338" s="11">
        <f t="shared" si="316"/>
        <v>-1.3228699347321071E-2</v>
      </c>
      <c r="Y338" s="11">
        <f t="shared" si="317"/>
        <v>-1.2203590333800474E-2</v>
      </c>
      <c r="Z338" s="4">
        <f t="shared" si="341"/>
        <v>470.82144293000164</v>
      </c>
      <c r="AA338" s="4">
        <f t="shared" si="332"/>
        <v>11485.875431870025</v>
      </c>
      <c r="AB338" s="4">
        <f t="shared" si="333"/>
        <v>1243.3523497822073</v>
      </c>
      <c r="AC338" s="12">
        <f t="shared" si="334"/>
        <v>1.0797801587061147</v>
      </c>
      <c r="AD338" s="12">
        <f t="shared" si="335"/>
        <v>5.4968314166397301</v>
      </c>
      <c r="AE338" s="12">
        <f t="shared" si="336"/>
        <v>2.0922493804101165</v>
      </c>
      <c r="AF338" s="11">
        <f t="shared" si="318"/>
        <v>-2.9039671966837322E-3</v>
      </c>
      <c r="AG338" s="11">
        <f t="shared" si="319"/>
        <v>2.0567434751257441E-3</v>
      </c>
      <c r="AH338" s="11">
        <f t="shared" si="320"/>
        <v>8.257041531207765E-4</v>
      </c>
      <c r="AI338" s="1">
        <f t="shared" si="299"/>
        <v>218186.21572720489</v>
      </c>
      <c r="AJ338" s="1">
        <f t="shared" si="300"/>
        <v>316495.98804886913</v>
      </c>
      <c r="AK338" s="1">
        <f t="shared" si="301"/>
        <v>65164.753962839794</v>
      </c>
      <c r="AL338" s="16">
        <f t="shared" si="337"/>
        <v>74.783358894079669</v>
      </c>
      <c r="AM338" s="16">
        <f t="shared" si="337"/>
        <v>35.82584455320363</v>
      </c>
      <c r="AN338" s="16">
        <f t="shared" si="337"/>
        <v>5.1822108264353748</v>
      </c>
      <c r="AO338" s="7">
        <f t="shared" si="346"/>
        <v>1.0740359959435703E-3</v>
      </c>
      <c r="AP338" s="7">
        <f t="shared" si="346"/>
        <v>1.6539347236768026E-3</v>
      </c>
      <c r="AQ338" s="7">
        <f t="shared" si="346"/>
        <v>1.197184255544996E-3</v>
      </c>
      <c r="AR338" s="1">
        <f t="shared" si="338"/>
        <v>110498.32716994475</v>
      </c>
      <c r="AS338" s="1">
        <f t="shared" si="339"/>
        <v>161721.26591735901</v>
      </c>
      <c r="AT338" s="1">
        <f t="shared" si="340"/>
        <v>33102.278680046889</v>
      </c>
      <c r="AU338" s="1">
        <f t="shared" si="302"/>
        <v>22099.66543398895</v>
      </c>
      <c r="AV338" s="1">
        <f t="shared" si="303"/>
        <v>32344.253183471803</v>
      </c>
      <c r="AW338" s="1">
        <f t="shared" si="304"/>
        <v>6620.4557360093786</v>
      </c>
      <c r="AX338">
        <v>0.05</v>
      </c>
      <c r="AY338">
        <v>0.05</v>
      </c>
      <c r="AZ338">
        <v>0.05</v>
      </c>
      <c r="BA338">
        <f t="shared" si="342"/>
        <v>0.05</v>
      </c>
      <c r="BB338">
        <f t="shared" si="343"/>
        <v>2.5000000000000006E-4</v>
      </c>
      <c r="BC338">
        <f t="shared" si="343"/>
        <v>2.5000000000000006E-4</v>
      </c>
      <c r="BD338">
        <f t="shared" si="343"/>
        <v>2.5000000000000006E-4</v>
      </c>
      <c r="BE338">
        <f t="shared" si="344"/>
        <v>27.624581792486193</v>
      </c>
      <c r="BF338">
        <f t="shared" si="344"/>
        <v>40.430316479339758</v>
      </c>
      <c r="BG338">
        <f t="shared" si="344"/>
        <v>8.2755696700117252</v>
      </c>
      <c r="BH338">
        <f t="shared" si="322"/>
        <v>0</v>
      </c>
      <c r="BI338">
        <f t="shared" si="347"/>
        <v>140.80012174660078</v>
      </c>
      <c r="BJ338">
        <f t="shared" si="347"/>
        <v>266.2340943485994</v>
      </c>
      <c r="BK338" s="7">
        <f t="shared" si="345"/>
        <v>1.8809146388172326E-3</v>
      </c>
      <c r="BL338" s="7"/>
      <c r="BM338" s="7"/>
      <c r="BN338" s="8">
        <f>MAX(BN$3*climate!$I448+BN$4*climate!$I448^2+BN$5*climate!$I448^6,-99)</f>
        <v>-58.8283207970508</v>
      </c>
      <c r="BO338" s="8">
        <f>MAX(BO$3*climate!$I448+BO$4*climate!$I448^2+BO$5*climate!$I448^6,-99)</f>
        <v>-48.432916260389419</v>
      </c>
      <c r="BP338" s="8">
        <f>MAX(BP$3*climate!$I448+BP$4*climate!$I448^2+BP$5*climate!$I448^6,-99)</f>
        <v>-40.260902292680711</v>
      </c>
      <c r="BQ338" s="8"/>
      <c r="BR338" s="8"/>
      <c r="BS338" s="8"/>
      <c r="BT338" s="8"/>
      <c r="BU338" s="8"/>
      <c r="BV338" s="8"/>
      <c r="BW338" s="8">
        <f>MAX(BW$3*climate!$I448+BW$4*climate!$I448^2+BW$5*climate!$I448^6,-99)</f>
        <v>-99</v>
      </c>
      <c r="BX338" s="8">
        <f>MAX(BX$3*climate!$I448+BX$4*climate!$I448^2+BX$5*climate!$I448^6,-99)</f>
        <v>-99</v>
      </c>
      <c r="BY338" s="8">
        <f>MAX(BY$3*climate!$I448+BY$4*climate!$I448^2+BY$5*climate!$I448^6,-99)</f>
        <v>-99</v>
      </c>
    </row>
    <row r="339" spans="1:77">
      <c r="A339">
        <f t="shared" si="305"/>
        <v>2293</v>
      </c>
      <c r="B339" s="4">
        <f t="shared" si="323"/>
        <v>1286.5348758660762</v>
      </c>
      <c r="C339" s="4">
        <f t="shared" si="324"/>
        <v>3572.6097526716617</v>
      </c>
      <c r="D339" s="4">
        <f t="shared" si="325"/>
        <v>6809.6372435319126</v>
      </c>
      <c r="E339" s="11">
        <f t="shared" si="306"/>
        <v>4.8412110421050826E-9</v>
      </c>
      <c r="F339" s="11">
        <f t="shared" si="307"/>
        <v>9.7055608679474461E-9</v>
      </c>
      <c r="G339" s="11">
        <f t="shared" si="308"/>
        <v>2.1428221340656623E-8</v>
      </c>
      <c r="H339" s="4">
        <f t="shared" si="326"/>
        <v>110666.40943525314</v>
      </c>
      <c r="I339" s="4">
        <f t="shared" si="327"/>
        <v>162077.03248716169</v>
      </c>
      <c r="J339" s="4">
        <f t="shared" si="328"/>
        <v>33154.81416953585</v>
      </c>
      <c r="K339" s="4">
        <f t="shared" si="296"/>
        <v>86018.973532104341</v>
      </c>
      <c r="L339" s="4">
        <f t="shared" si="297"/>
        <v>45366.564978432805</v>
      </c>
      <c r="M339" s="4">
        <f t="shared" si="298"/>
        <v>4868.8076888424157</v>
      </c>
      <c r="N339" s="11">
        <f t="shared" si="309"/>
        <v>1.5211246527779831E-3</v>
      </c>
      <c r="O339" s="11">
        <f t="shared" si="310"/>
        <v>2.1998652727341916E-3</v>
      </c>
      <c r="P339" s="11">
        <f t="shared" si="311"/>
        <v>1.5870441895573517E-3</v>
      </c>
      <c r="Q339" s="4">
        <f t="shared" si="312"/>
        <v>449.21428149036478</v>
      </c>
      <c r="R339" s="4">
        <f t="shared" si="313"/>
        <v>2151.1466081151971</v>
      </c>
      <c r="S339" s="4">
        <f t="shared" si="314"/>
        <v>612.30824554814365</v>
      </c>
      <c r="T339" s="4">
        <f t="shared" si="329"/>
        <v>4.0591746292553532</v>
      </c>
      <c r="U339" s="4">
        <f t="shared" si="330"/>
        <v>13.272371631591861</v>
      </c>
      <c r="V339" s="4">
        <f t="shared" si="331"/>
        <v>18.468154953821465</v>
      </c>
      <c r="W339" s="11">
        <f t="shared" si="315"/>
        <v>-1.219247815263802E-2</v>
      </c>
      <c r="X339" s="11">
        <f t="shared" si="316"/>
        <v>-1.3228699347321071E-2</v>
      </c>
      <c r="Y339" s="11">
        <f t="shared" si="317"/>
        <v>-1.2203590333800474E-2</v>
      </c>
      <c r="Z339" s="4">
        <f t="shared" si="341"/>
        <v>464.42655769967416</v>
      </c>
      <c r="AA339" s="4">
        <f t="shared" si="332"/>
        <v>11382.23358524098</v>
      </c>
      <c r="AB339" s="4">
        <f t="shared" si="333"/>
        <v>1231.1457239965839</v>
      </c>
      <c r="AC339" s="12">
        <f t="shared" si="334"/>
        <v>1.0766445125456021</v>
      </c>
      <c r="AD339" s="12">
        <f t="shared" si="335"/>
        <v>5.5081369887897704</v>
      </c>
      <c r="AE339" s="12">
        <f t="shared" si="336"/>
        <v>2.0939769594128856</v>
      </c>
      <c r="AF339" s="11">
        <f t="shared" si="318"/>
        <v>-2.9039671966837322E-3</v>
      </c>
      <c r="AG339" s="11">
        <f t="shared" si="319"/>
        <v>2.0567434751257441E-3</v>
      </c>
      <c r="AH339" s="11">
        <f t="shared" si="320"/>
        <v>8.257041531207765E-4</v>
      </c>
      <c r="AI339" s="1">
        <f t="shared" si="299"/>
        <v>218467.25958847336</v>
      </c>
      <c r="AJ339" s="1">
        <f t="shared" si="300"/>
        <v>317190.642427454</v>
      </c>
      <c r="AK339" s="1">
        <f t="shared" si="301"/>
        <v>65268.734302565194</v>
      </c>
      <c r="AL339" s="16">
        <f t="shared" ref="AL339:AN347" si="348">AL338*(1+AO339)</f>
        <v>74.862875713235979</v>
      </c>
      <c r="AM339" s="16">
        <f t="shared" si="348"/>
        <v>35.884505625432112</v>
      </c>
      <c r="AN339" s="16">
        <f t="shared" si="348"/>
        <v>5.1883528470335953</v>
      </c>
      <c r="AO339" s="7">
        <f t="shared" si="346"/>
        <v>1.0632956359841346E-3</v>
      </c>
      <c r="AP339" s="7">
        <f t="shared" si="346"/>
        <v>1.6373953764400346E-3</v>
      </c>
      <c r="AQ339" s="7">
        <f t="shared" si="346"/>
        <v>1.1852124129895459E-3</v>
      </c>
      <c r="AR339" s="1">
        <f t="shared" si="338"/>
        <v>110666.40943525314</v>
      </c>
      <c r="AS339" s="1">
        <f t="shared" si="339"/>
        <v>162077.03248716169</v>
      </c>
      <c r="AT339" s="1">
        <f t="shared" si="340"/>
        <v>33154.81416953585</v>
      </c>
      <c r="AU339" s="1">
        <f t="shared" si="302"/>
        <v>22133.281887050631</v>
      </c>
      <c r="AV339" s="1">
        <f t="shared" si="303"/>
        <v>32415.406497432341</v>
      </c>
      <c r="AW339" s="1">
        <f t="shared" si="304"/>
        <v>6630.9628339071705</v>
      </c>
      <c r="AX339">
        <v>0.05</v>
      </c>
      <c r="AY339">
        <v>0.05</v>
      </c>
      <c r="AZ339">
        <v>0.05</v>
      </c>
      <c r="BA339">
        <f t="shared" si="342"/>
        <v>4.9999999999999996E-2</v>
      </c>
      <c r="BB339">
        <f t="shared" si="343"/>
        <v>2.5000000000000006E-4</v>
      </c>
      <c r="BC339">
        <f t="shared" si="343"/>
        <v>2.5000000000000006E-4</v>
      </c>
      <c r="BD339">
        <f t="shared" si="343"/>
        <v>2.5000000000000006E-4</v>
      </c>
      <c r="BE339">
        <f t="shared" si="344"/>
        <v>27.666602358813293</v>
      </c>
      <c r="BF339">
        <f t="shared" si="344"/>
        <v>40.519258121790429</v>
      </c>
      <c r="BG339">
        <f t="shared" si="344"/>
        <v>8.2887035423839652</v>
      </c>
      <c r="BH339">
        <f t="shared" si="322"/>
        <v>0</v>
      </c>
      <c r="BI339">
        <f t="shared" si="347"/>
        <v>142.39475167450652</v>
      </c>
      <c r="BJ339">
        <f t="shared" si="347"/>
        <v>269.3004859076118</v>
      </c>
      <c r="BK339" s="7">
        <f t="shared" si="345"/>
        <v>1.8877924508442501E-3</v>
      </c>
      <c r="BL339" s="7"/>
      <c r="BM339" s="7"/>
      <c r="BN339" s="8">
        <f>MAX(BN$3*climate!$I449+BN$4*climate!$I449^2+BN$5*climate!$I449^6,-99)</f>
        <v>-58.819054851603092</v>
      </c>
      <c r="BO339" s="8">
        <f>MAX(BO$3*climate!$I449+BO$4*climate!$I449^2+BO$5*climate!$I449^6,-99)</f>
        <v>-48.425775308287669</v>
      </c>
      <c r="BP339" s="8">
        <f>MAX(BP$3*climate!$I449+BP$4*climate!$I449^2+BP$5*climate!$I449^6,-99)</f>
        <v>-40.255355528507003</v>
      </c>
      <c r="BQ339" s="8"/>
      <c r="BR339" s="8"/>
      <c r="BS339" s="8"/>
      <c r="BT339" s="8"/>
      <c r="BU339" s="8"/>
      <c r="BV339" s="8"/>
      <c r="BW339" s="8">
        <f>MAX(BW$3*climate!$I449+BW$4*climate!$I449^2+BW$5*climate!$I449^6,-99)</f>
        <v>-99</v>
      </c>
      <c r="BX339" s="8">
        <f>MAX(BX$3*climate!$I449+BX$4*climate!$I449^2+BX$5*climate!$I449^6,-99)</f>
        <v>-99</v>
      </c>
      <c r="BY339" s="8">
        <f>MAX(BY$3*climate!$I449+BY$4*climate!$I449^2+BY$5*climate!$I449^6,-99)</f>
        <v>-99</v>
      </c>
    </row>
    <row r="340" spans="1:77">
      <c r="A340">
        <f t="shared" si="305"/>
        <v>2294</v>
      </c>
      <c r="B340" s="4">
        <f t="shared" si="323"/>
        <v>1286.5348817830436</v>
      </c>
      <c r="C340" s="4">
        <f t="shared" si="324"/>
        <v>3572.6097856121337</v>
      </c>
      <c r="D340" s="4">
        <f t="shared" si="325"/>
        <v>6809.6373821544057</v>
      </c>
      <c r="E340" s="11">
        <f t="shared" si="306"/>
        <v>4.5991504899998285E-9</v>
      </c>
      <c r="F340" s="11">
        <f t="shared" si="307"/>
        <v>9.2202828245500737E-9</v>
      </c>
      <c r="G340" s="11">
        <f t="shared" si="308"/>
        <v>2.035681027362379E-8</v>
      </c>
      <c r="H340" s="4">
        <f t="shared" si="326"/>
        <v>110836.90510406169</v>
      </c>
      <c r="I340" s="4">
        <f t="shared" si="327"/>
        <v>162433.48120903029</v>
      </c>
      <c r="J340" s="4">
        <f t="shared" si="328"/>
        <v>33207.382157406792</v>
      </c>
      <c r="K340" s="4">
        <f t="shared" si="296"/>
        <v>86151.496297130943</v>
      </c>
      <c r="L340" s="4">
        <f t="shared" si="297"/>
        <v>45466.337203462259</v>
      </c>
      <c r="M340" s="4">
        <f t="shared" si="298"/>
        <v>4876.5272354195122</v>
      </c>
      <c r="N340" s="11">
        <f t="shared" si="309"/>
        <v>1.5406224880971653E-3</v>
      </c>
      <c r="O340" s="11">
        <f t="shared" si="310"/>
        <v>2.1992457457795656E-3</v>
      </c>
      <c r="P340" s="11">
        <f t="shared" si="311"/>
        <v>1.5855106774471661E-3</v>
      </c>
      <c r="Q340" s="4">
        <f t="shared" si="312"/>
        <v>444.42087980166644</v>
      </c>
      <c r="R340" s="4">
        <f t="shared" si="313"/>
        <v>2127.3580723716282</v>
      </c>
      <c r="S340" s="4">
        <f t="shared" si="314"/>
        <v>605.79487264976353</v>
      </c>
      <c r="T340" s="4">
        <f t="shared" si="329"/>
        <v>4.0096832312704151</v>
      </c>
      <c r="U340" s="4">
        <f t="shared" si="330"/>
        <v>13.096795417651618</v>
      </c>
      <c r="V340" s="4">
        <f t="shared" si="331"/>
        <v>18.24277715654388</v>
      </c>
      <c r="W340" s="11">
        <f t="shared" si="315"/>
        <v>-1.219247815263802E-2</v>
      </c>
      <c r="X340" s="11">
        <f t="shared" si="316"/>
        <v>-1.3228699347321071E-2</v>
      </c>
      <c r="Y340" s="11">
        <f t="shared" si="317"/>
        <v>-1.2203590333800474E-2</v>
      </c>
      <c r="Z340" s="4">
        <f t="shared" si="341"/>
        <v>458.12762432081223</v>
      </c>
      <c r="AA340" s="4">
        <f t="shared" si="332"/>
        <v>11279.521155359949</v>
      </c>
      <c r="AB340" s="4">
        <f t="shared" si="333"/>
        <v>1219.057140416229</v>
      </c>
      <c r="AC340" s="12">
        <f t="shared" si="334"/>
        <v>1.0735179721986801</v>
      </c>
      <c r="AD340" s="12">
        <f t="shared" si="335"/>
        <v>5.5194658136015624</v>
      </c>
      <c r="AE340" s="12">
        <f t="shared" si="336"/>
        <v>2.0957059648848122</v>
      </c>
      <c r="AF340" s="11">
        <f t="shared" si="318"/>
        <v>-2.9039671966837322E-3</v>
      </c>
      <c r="AG340" s="11">
        <f t="shared" si="319"/>
        <v>2.0567434751257441E-3</v>
      </c>
      <c r="AH340" s="11">
        <f t="shared" si="320"/>
        <v>8.257041531207765E-4</v>
      </c>
      <c r="AI340" s="1">
        <f t="shared" si="299"/>
        <v>218753.81551667667</v>
      </c>
      <c r="AJ340" s="1">
        <f t="shared" si="300"/>
        <v>317886.98468214093</v>
      </c>
      <c r="AK340" s="1">
        <f t="shared" si="301"/>
        <v>65372.823706215844</v>
      </c>
      <c r="AL340" s="16">
        <f t="shared" si="348"/>
        <v>74.941681068588665</v>
      </c>
      <c r="AM340" s="16">
        <f t="shared" si="348"/>
        <v>35.942675177793063</v>
      </c>
      <c r="AN340" s="16">
        <f t="shared" si="348"/>
        <v>5.194440654228897</v>
      </c>
      <c r="AO340" s="7">
        <f t="shared" si="346"/>
        <v>1.0526626796242933E-3</v>
      </c>
      <c r="AP340" s="7">
        <f t="shared" si="346"/>
        <v>1.6210214226756341E-3</v>
      </c>
      <c r="AQ340" s="7">
        <f t="shared" si="346"/>
        <v>1.1733602888596504E-3</v>
      </c>
      <c r="AR340" s="1">
        <f t="shared" si="338"/>
        <v>110836.90510406169</v>
      </c>
      <c r="AS340" s="1">
        <f t="shared" si="339"/>
        <v>162433.48120903029</v>
      </c>
      <c r="AT340" s="1">
        <f t="shared" si="340"/>
        <v>33207.382157406792</v>
      </c>
      <c r="AU340" s="1">
        <f t="shared" si="302"/>
        <v>22167.38102081234</v>
      </c>
      <c r="AV340" s="1">
        <f t="shared" si="303"/>
        <v>32486.696241806058</v>
      </c>
      <c r="AW340" s="1">
        <f t="shared" si="304"/>
        <v>6641.4764314813583</v>
      </c>
      <c r="AX340">
        <v>0.05</v>
      </c>
      <c r="AY340">
        <v>0.05</v>
      </c>
      <c r="AZ340">
        <v>0.05</v>
      </c>
      <c r="BA340">
        <f t="shared" si="342"/>
        <v>5.000000000000001E-2</v>
      </c>
      <c r="BB340">
        <f t="shared" si="343"/>
        <v>2.5000000000000006E-4</v>
      </c>
      <c r="BC340">
        <f t="shared" si="343"/>
        <v>2.5000000000000006E-4</v>
      </c>
      <c r="BD340">
        <f t="shared" si="343"/>
        <v>2.5000000000000006E-4</v>
      </c>
      <c r="BE340">
        <f t="shared" si="344"/>
        <v>27.709226276015428</v>
      </c>
      <c r="BF340">
        <f t="shared" si="344"/>
        <v>40.608370302257583</v>
      </c>
      <c r="BG340">
        <f t="shared" si="344"/>
        <v>8.3018455393516994</v>
      </c>
      <c r="BH340">
        <f t="shared" si="322"/>
        <v>0</v>
      </c>
      <c r="BI340">
        <f t="shared" si="347"/>
        <v>144.00742635412593</v>
      </c>
      <c r="BJ340">
        <f t="shared" si="347"/>
        <v>272.40217916338713</v>
      </c>
      <c r="BK340" s="7">
        <f t="shared" si="345"/>
        <v>1.894461204034581E-3</v>
      </c>
      <c r="BL340" s="7"/>
      <c r="BM340" s="7"/>
      <c r="BN340" s="8">
        <f>MAX(BN$3*climate!$I450+BN$4*climate!$I450^2+BN$5*climate!$I450^6,-99)</f>
        <v>-58.808758610130461</v>
      </c>
      <c r="BO340" s="8">
        <f>MAX(BO$3*climate!$I450+BO$4*climate!$I450^2+BO$5*climate!$I450^6,-99)</f>
        <v>-48.417840316026343</v>
      </c>
      <c r="BP340" s="8">
        <f>MAX(BP$3*climate!$I450+BP$4*climate!$I450^2+BP$5*climate!$I450^6,-99)</f>
        <v>-40.249191968416397</v>
      </c>
      <c r="BQ340" s="8"/>
      <c r="BR340" s="8"/>
      <c r="BS340" s="8"/>
      <c r="BT340" s="8"/>
      <c r="BU340" s="8"/>
      <c r="BV340" s="8"/>
      <c r="BW340" s="8">
        <f>MAX(BW$3*climate!$I450+BW$4*climate!$I450^2+BW$5*climate!$I450^6,-99)</f>
        <v>-99</v>
      </c>
      <c r="BX340" s="8">
        <f>MAX(BX$3*climate!$I450+BX$4*climate!$I450^2+BX$5*climate!$I450^6,-99)</f>
        <v>-99</v>
      </c>
      <c r="BY340" s="8">
        <f>MAX(BY$3*climate!$I450+BY$4*climate!$I450^2+BY$5*climate!$I450^6,-99)</f>
        <v>-99</v>
      </c>
    </row>
    <row r="341" spans="1:77">
      <c r="A341">
        <f t="shared" si="305"/>
        <v>2295</v>
      </c>
      <c r="B341" s="4">
        <f t="shared" si="323"/>
        <v>1286.5348874041629</v>
      </c>
      <c r="C341" s="4">
        <f t="shared" si="324"/>
        <v>3572.6098169055826</v>
      </c>
      <c r="D341" s="4">
        <f t="shared" si="325"/>
        <v>6809.637513845777</v>
      </c>
      <c r="E341" s="11">
        <f t="shared" si="306"/>
        <v>4.3691929654998365E-9</v>
      </c>
      <c r="F341" s="11">
        <f t="shared" si="307"/>
        <v>8.7592686833225703E-9</v>
      </c>
      <c r="G341" s="11">
        <f t="shared" si="308"/>
        <v>1.93389697599426E-8</v>
      </c>
      <c r="H341" s="4">
        <f t="shared" si="326"/>
        <v>111009.78244638318</v>
      </c>
      <c r="I341" s="4">
        <f t="shared" si="327"/>
        <v>162790.59619051195</v>
      </c>
      <c r="J341" s="4">
        <f t="shared" si="328"/>
        <v>33259.980624888609</v>
      </c>
      <c r="K341" s="4">
        <f t="shared" si="296"/>
        <v>86285.870311972059</v>
      </c>
      <c r="L341" s="4">
        <f t="shared" si="297"/>
        <v>45566.295938668467</v>
      </c>
      <c r="M341" s="4">
        <f t="shared" si="298"/>
        <v>4884.2512626057342</v>
      </c>
      <c r="N341" s="11">
        <f t="shared" si="309"/>
        <v>1.5597409286736141E-3</v>
      </c>
      <c r="O341" s="11">
        <f t="shared" si="310"/>
        <v>2.1985218373516968E-3</v>
      </c>
      <c r="P341" s="11">
        <f t="shared" si="311"/>
        <v>1.5839196242195541E-3</v>
      </c>
      <c r="Q341" s="4">
        <f t="shared" si="312"/>
        <v>439.68701969145815</v>
      </c>
      <c r="R341" s="4">
        <f t="shared" si="313"/>
        <v>2103.8310824360883</v>
      </c>
      <c r="S341" s="4">
        <f t="shared" si="314"/>
        <v>599.34983245972217</v>
      </c>
      <c r="T341" s="4">
        <f t="shared" si="329"/>
        <v>3.9607952560741517</v>
      </c>
      <c r="U341" s="4">
        <f t="shared" si="330"/>
        <v>12.923541848658132</v>
      </c>
      <c r="V341" s="4">
        <f t="shared" si="331"/>
        <v>18.020149777574606</v>
      </c>
      <c r="W341" s="11">
        <f t="shared" si="315"/>
        <v>-1.219247815263802E-2</v>
      </c>
      <c r="X341" s="11">
        <f t="shared" si="316"/>
        <v>-1.3228699347321071E-2</v>
      </c>
      <c r="Y341" s="11">
        <f t="shared" si="317"/>
        <v>-1.2203590333800474E-2</v>
      </c>
      <c r="Z341" s="4">
        <f t="shared" si="341"/>
        <v>451.92292009071701</v>
      </c>
      <c r="AA341" s="4">
        <f t="shared" si="332"/>
        <v>11177.728679679622</v>
      </c>
      <c r="AB341" s="4">
        <f t="shared" si="333"/>
        <v>1207.0854048386702</v>
      </c>
      <c r="AC341" s="12">
        <f t="shared" si="334"/>
        <v>1.0704005112223647</v>
      </c>
      <c r="AD341" s="12">
        <f t="shared" si="335"/>
        <v>5.5308179388998671</v>
      </c>
      <c r="AE341" s="12">
        <f t="shared" si="336"/>
        <v>2.0974363980037376</v>
      </c>
      <c r="AF341" s="11">
        <f t="shared" si="318"/>
        <v>-2.9039671966837322E-3</v>
      </c>
      <c r="AG341" s="11">
        <f t="shared" si="319"/>
        <v>2.0567434751257441E-3</v>
      </c>
      <c r="AH341" s="11">
        <f t="shared" si="320"/>
        <v>8.257041531207765E-4</v>
      </c>
      <c r="AI341" s="1">
        <f t="shared" si="299"/>
        <v>219045.81498582134</v>
      </c>
      <c r="AJ341" s="1">
        <f t="shared" si="300"/>
        <v>318584.98245573288</v>
      </c>
      <c r="AK341" s="1">
        <f t="shared" si="301"/>
        <v>65477.017767075617</v>
      </c>
      <c r="AL341" s="16">
        <f t="shared" si="348"/>
        <v>75.019780496289783</v>
      </c>
      <c r="AM341" s="16">
        <f t="shared" si="348"/>
        <v>36.000356385780023</v>
      </c>
      <c r="AN341" s="16">
        <f t="shared" si="348"/>
        <v>5.2004746551115426</v>
      </c>
      <c r="AO341" s="7">
        <f t="shared" si="346"/>
        <v>1.0421360528280502E-3</v>
      </c>
      <c r="AP341" s="7">
        <f t="shared" si="346"/>
        <v>1.6048112084488778E-3</v>
      </c>
      <c r="AQ341" s="7">
        <f t="shared" si="346"/>
        <v>1.1616266859710539E-3</v>
      </c>
      <c r="AR341" s="1">
        <f t="shared" si="338"/>
        <v>111009.78244638318</v>
      </c>
      <c r="AS341" s="1">
        <f t="shared" si="339"/>
        <v>162790.59619051195</v>
      </c>
      <c r="AT341" s="1">
        <f t="shared" si="340"/>
        <v>33259.980624888609</v>
      </c>
      <c r="AU341" s="1">
        <f t="shared" si="302"/>
        <v>22201.956489276636</v>
      </c>
      <c r="AV341" s="1">
        <f t="shared" si="303"/>
        <v>32558.11923810239</v>
      </c>
      <c r="AW341" s="1">
        <f t="shared" si="304"/>
        <v>6651.9961249777225</v>
      </c>
      <c r="AX341">
        <v>0.05</v>
      </c>
      <c r="AY341">
        <v>0.05</v>
      </c>
      <c r="AZ341">
        <v>0.05</v>
      </c>
      <c r="BA341">
        <f t="shared" si="342"/>
        <v>4.9999999999999996E-2</v>
      </c>
      <c r="BB341">
        <f t="shared" si="343"/>
        <v>2.5000000000000006E-4</v>
      </c>
      <c r="BC341">
        <f t="shared" si="343"/>
        <v>2.5000000000000006E-4</v>
      </c>
      <c r="BD341">
        <f t="shared" si="343"/>
        <v>2.5000000000000006E-4</v>
      </c>
      <c r="BE341">
        <f t="shared" si="344"/>
        <v>27.7524456115958</v>
      </c>
      <c r="BF341">
        <f t="shared" si="344"/>
        <v>40.697649047627998</v>
      </c>
      <c r="BG341">
        <f t="shared" si="344"/>
        <v>8.3149951562221549</v>
      </c>
      <c r="BH341">
        <f t="shared" si="322"/>
        <v>0</v>
      </c>
      <c r="BI341">
        <f t="shared" si="347"/>
        <v>145.63835002226762</v>
      </c>
      <c r="BJ341">
        <f t="shared" si="347"/>
        <v>275.53958064246405</v>
      </c>
      <c r="BK341" s="7">
        <f t="shared" si="345"/>
        <v>1.9009234966451682E-3</v>
      </c>
      <c r="BL341" s="7"/>
      <c r="BM341" s="7"/>
      <c r="BN341" s="8">
        <f>MAX(BN$3*climate!$I451+BN$4*climate!$I451^2+BN$5*climate!$I451^6,-99)</f>
        <v>-58.797447758642164</v>
      </c>
      <c r="BO341" s="8">
        <f>MAX(BO$3*climate!$I451+BO$4*climate!$I451^2+BO$5*climate!$I451^6,-99)</f>
        <v>-48.409123364257084</v>
      </c>
      <c r="BP341" s="8">
        <f>MAX(BP$3*climate!$I451+BP$4*climate!$I451^2+BP$5*climate!$I451^6,-99)</f>
        <v>-40.242420989258733</v>
      </c>
      <c r="BQ341" s="8"/>
      <c r="BR341" s="8"/>
      <c r="BS341" s="8"/>
      <c r="BT341" s="8"/>
      <c r="BU341" s="8"/>
      <c r="BV341" s="8"/>
      <c r="BW341" s="8">
        <f>MAX(BW$3*climate!$I451+BW$4*climate!$I451^2+BW$5*climate!$I451^6,-99)</f>
        <v>-99</v>
      </c>
      <c r="BX341" s="8">
        <f>MAX(BX$3*climate!$I451+BX$4*climate!$I451^2+BX$5*climate!$I451^6,-99)</f>
        <v>-99</v>
      </c>
      <c r="BY341" s="8">
        <f>MAX(BY$3*climate!$I451+BY$4*climate!$I451^2+BY$5*climate!$I451^6,-99)</f>
        <v>-99</v>
      </c>
    </row>
    <row r="342" spans="1:77">
      <c r="A342">
        <f t="shared" si="305"/>
        <v>2296</v>
      </c>
      <c r="B342" s="4">
        <f t="shared" si="323"/>
        <v>1286.534892744226</v>
      </c>
      <c r="C342" s="4">
        <f t="shared" si="324"/>
        <v>3572.6098466343592</v>
      </c>
      <c r="D342" s="4">
        <f t="shared" si="325"/>
        <v>6809.6376389525822</v>
      </c>
      <c r="E342" s="11">
        <f t="shared" si="306"/>
        <v>4.1507333172248447E-9</v>
      </c>
      <c r="F342" s="11">
        <f t="shared" si="307"/>
        <v>8.3213052491564406E-9</v>
      </c>
      <c r="G342" s="11">
        <f t="shared" si="308"/>
        <v>1.8372021271945471E-8</v>
      </c>
      <c r="H342" s="4">
        <f t="shared" si="326"/>
        <v>111185.01002044183</v>
      </c>
      <c r="I342" s="4">
        <f t="shared" si="327"/>
        <v>163148.36163447122</v>
      </c>
      <c r="J342" s="4">
        <f t="shared" si="328"/>
        <v>33312.607577065137</v>
      </c>
      <c r="K342" s="4">
        <f t="shared" si="296"/>
        <v>86422.071136586223</v>
      </c>
      <c r="L342" s="4">
        <f t="shared" si="297"/>
        <v>45666.436761396726</v>
      </c>
      <c r="M342" s="4">
        <f t="shared" si="298"/>
        <v>4891.9794772206242</v>
      </c>
      <c r="N342" s="11">
        <f t="shared" si="309"/>
        <v>1.5784835236838379E-3</v>
      </c>
      <c r="O342" s="11">
        <f t="shared" si="310"/>
        <v>2.1976950433506559E-3</v>
      </c>
      <c r="P342" s="11">
        <f t="shared" si="311"/>
        <v>1.5822721230698278E-3</v>
      </c>
      <c r="Q342" s="4">
        <f t="shared" si="312"/>
        <v>435.01172377976582</v>
      </c>
      <c r="R342" s="4">
        <f t="shared" si="313"/>
        <v>2080.562566085528</v>
      </c>
      <c r="S342" s="4">
        <f t="shared" si="314"/>
        <v>592.97238497759417</v>
      </c>
      <c r="T342" s="4">
        <f t="shared" si="329"/>
        <v>3.9125033464473953</v>
      </c>
      <c r="U342" s="4">
        <f t="shared" si="330"/>
        <v>12.752580199039713</v>
      </c>
      <c r="V342" s="4">
        <f t="shared" si="331"/>
        <v>17.800239251935359</v>
      </c>
      <c r="W342" s="11">
        <f t="shared" si="315"/>
        <v>-1.219247815263802E-2</v>
      </c>
      <c r="X342" s="11">
        <f t="shared" si="316"/>
        <v>-1.3228699347321071E-2</v>
      </c>
      <c r="Y342" s="11">
        <f t="shared" si="317"/>
        <v>-1.2203590333800474E-2</v>
      </c>
      <c r="Z342" s="4">
        <f t="shared" si="341"/>
        <v>445.81075981750223</v>
      </c>
      <c r="AA342" s="4">
        <f t="shared" si="332"/>
        <v>11076.846828000998</v>
      </c>
      <c r="AB342" s="4">
        <f t="shared" si="333"/>
        <v>1195.229337659641</v>
      </c>
      <c r="AC342" s="12">
        <f t="shared" si="334"/>
        <v>1.0672921032504614</v>
      </c>
      <c r="AD342" s="12">
        <f t="shared" si="335"/>
        <v>5.5421934126078076</v>
      </c>
      <c r="AE342" s="12">
        <f t="shared" si="336"/>
        <v>2.0991682599484758</v>
      </c>
      <c r="AF342" s="11">
        <f t="shared" si="318"/>
        <v>-2.9039671966837322E-3</v>
      </c>
      <c r="AG342" s="11">
        <f t="shared" si="319"/>
        <v>2.0567434751257441E-3</v>
      </c>
      <c r="AH342" s="11">
        <f t="shared" si="320"/>
        <v>8.257041531207765E-4</v>
      </c>
      <c r="AI342" s="1">
        <f t="shared" si="299"/>
        <v>219343.18997651586</v>
      </c>
      <c r="AJ342" s="1">
        <f t="shared" si="300"/>
        <v>319284.60344826203</v>
      </c>
      <c r="AK342" s="1">
        <f t="shared" si="301"/>
        <v>65581.312115345776</v>
      </c>
      <c r="AL342" s="16">
        <f t="shared" si="348"/>
        <v>75.097179506040916</v>
      </c>
      <c r="AM342" s="16">
        <f t="shared" si="348"/>
        <v>36.057552423461722</v>
      </c>
      <c r="AN342" s="16">
        <f t="shared" si="348"/>
        <v>5.2064552551492449</v>
      </c>
      <c r="AO342" s="7">
        <f t="shared" si="346"/>
        <v>1.0317146922997698E-3</v>
      </c>
      <c r="AP342" s="7">
        <f t="shared" si="346"/>
        <v>1.5887630963643889E-3</v>
      </c>
      <c r="AQ342" s="7">
        <f t="shared" si="346"/>
        <v>1.1500104191113432E-3</v>
      </c>
      <c r="AR342" s="1">
        <f t="shared" si="338"/>
        <v>111185.01002044183</v>
      </c>
      <c r="AS342" s="1">
        <f t="shared" si="339"/>
        <v>163148.36163447122</v>
      </c>
      <c r="AT342" s="1">
        <f t="shared" si="340"/>
        <v>33312.607577065137</v>
      </c>
      <c r="AU342" s="1">
        <f t="shared" si="302"/>
        <v>22237.002004088368</v>
      </c>
      <c r="AV342" s="1">
        <f t="shared" si="303"/>
        <v>32629.672326894244</v>
      </c>
      <c r="AW342" s="1">
        <f t="shared" si="304"/>
        <v>6662.5215154130274</v>
      </c>
      <c r="AX342">
        <v>0.05</v>
      </c>
      <c r="AY342">
        <v>0.05</v>
      </c>
      <c r="AZ342">
        <v>0.05</v>
      </c>
      <c r="BA342">
        <f t="shared" si="342"/>
        <v>0.05</v>
      </c>
      <c r="BB342">
        <f t="shared" si="343"/>
        <v>2.5000000000000006E-4</v>
      </c>
      <c r="BC342">
        <f t="shared" si="343"/>
        <v>2.5000000000000006E-4</v>
      </c>
      <c r="BD342">
        <f t="shared" si="343"/>
        <v>2.5000000000000006E-4</v>
      </c>
      <c r="BE342">
        <f t="shared" si="344"/>
        <v>27.796252505110463</v>
      </c>
      <c r="BF342">
        <f t="shared" si="344"/>
        <v>40.787090408617814</v>
      </c>
      <c r="BG342">
        <f t="shared" si="344"/>
        <v>8.328151894266286</v>
      </c>
      <c r="BH342">
        <f t="shared" si="322"/>
        <v>0</v>
      </c>
      <c r="BI342">
        <f t="shared" si="347"/>
        <v>147.2877292317981</v>
      </c>
      <c r="BJ342">
        <f t="shared" si="347"/>
        <v>278.71310155667709</v>
      </c>
      <c r="BK342" s="7">
        <f t="shared" si="345"/>
        <v>1.9071819351816899E-3</v>
      </c>
      <c r="BL342" s="7"/>
      <c r="BM342" s="7"/>
      <c r="BN342" s="8">
        <f>MAX(BN$3*climate!$I452+BN$4*climate!$I452^2+BN$5*climate!$I452^6,-99)</f>
        <v>-58.785137755895384</v>
      </c>
      <c r="BO342" s="8">
        <f>MAX(BO$3*climate!$I452+BO$4*climate!$I452^2+BO$5*climate!$I452^6,-99)</f>
        <v>-48.399636357873788</v>
      </c>
      <c r="BP342" s="8">
        <f>MAX(BP$3*climate!$I452+BP$4*climate!$I452^2+BP$5*climate!$I452^6,-99)</f>
        <v>-40.23505183083266</v>
      </c>
      <c r="BQ342" s="8"/>
      <c r="BR342" s="8"/>
      <c r="BS342" s="8"/>
      <c r="BT342" s="8"/>
      <c r="BU342" s="8"/>
      <c r="BV342" s="8"/>
      <c r="BW342" s="8">
        <f>MAX(BW$3*climate!$I452+BW$4*climate!$I452^2+BW$5*climate!$I452^6,-99)</f>
        <v>-99</v>
      </c>
      <c r="BX342" s="8">
        <f>MAX(BX$3*climate!$I452+BX$4*climate!$I452^2+BX$5*climate!$I452^6,-99)</f>
        <v>-99</v>
      </c>
      <c r="BY342" s="8">
        <f>MAX(BY$3*climate!$I452+BY$4*climate!$I452^2+BY$5*climate!$I452^6,-99)</f>
        <v>-99</v>
      </c>
    </row>
    <row r="343" spans="1:77">
      <c r="A343">
        <f t="shared" si="305"/>
        <v>2297</v>
      </c>
      <c r="B343" s="4">
        <f t="shared" si="323"/>
        <v>1286.534897817286</v>
      </c>
      <c r="C343" s="4">
        <f t="shared" si="324"/>
        <v>3572.6098748766976</v>
      </c>
      <c r="D343" s="4">
        <f t="shared" si="325"/>
        <v>6809.6377578040501</v>
      </c>
      <c r="E343" s="11">
        <f t="shared" si="306"/>
        <v>3.9431966513636022E-9</v>
      </c>
      <c r="F343" s="11">
        <f t="shared" si="307"/>
        <v>7.9052399866986188E-9</v>
      </c>
      <c r="G343" s="11">
        <f t="shared" si="308"/>
        <v>1.7453420208348197E-8</v>
      </c>
      <c r="H343" s="4">
        <f t="shared" si="326"/>
        <v>111362.55667285375</v>
      </c>
      <c r="I343" s="4">
        <f t="shared" si="327"/>
        <v>163506.76184245298</v>
      </c>
      <c r="J343" s="4">
        <f t="shared" si="328"/>
        <v>33365.26104299954</v>
      </c>
      <c r="K343" s="4">
        <f t="shared" si="296"/>
        <v>86560.074555140032</v>
      </c>
      <c r="L343" s="4">
        <f t="shared" si="297"/>
        <v>45766.75527665783</v>
      </c>
      <c r="M343" s="4">
        <f t="shared" si="298"/>
        <v>4899.7115896160476</v>
      </c>
      <c r="N343" s="11">
        <f t="shared" si="309"/>
        <v>1.5968538677544331E-3</v>
      </c>
      <c r="O343" s="11">
        <f t="shared" si="310"/>
        <v>2.1967668680886732E-3</v>
      </c>
      <c r="P343" s="11">
        <f t="shared" si="311"/>
        <v>1.5805692626937873E-3</v>
      </c>
      <c r="Q343" s="4">
        <f t="shared" si="312"/>
        <v>430.39403518538228</v>
      </c>
      <c r="R343" s="4">
        <f t="shared" si="313"/>
        <v>2057.5494946883559</v>
      </c>
      <c r="S343" s="4">
        <f t="shared" si="314"/>
        <v>586.66179945777606</v>
      </c>
      <c r="T343" s="4">
        <f t="shared" si="329"/>
        <v>3.8648002348737123</v>
      </c>
      <c r="U343" s="4">
        <f t="shared" si="330"/>
        <v>12.583880149684017</v>
      </c>
      <c r="V343" s="4">
        <f t="shared" si="331"/>
        <v>17.583012424261106</v>
      </c>
      <c r="W343" s="11">
        <f t="shared" si="315"/>
        <v>-1.219247815263802E-2</v>
      </c>
      <c r="X343" s="11">
        <f t="shared" si="316"/>
        <v>-1.3228699347321071E-2</v>
      </c>
      <c r="Y343" s="11">
        <f t="shared" si="317"/>
        <v>-1.2203590333800474E-2</v>
      </c>
      <c r="Z343" s="4">
        <f t="shared" si="341"/>
        <v>439.78949490679474</v>
      </c>
      <c r="AA343" s="4">
        <f t="shared" si="332"/>
        <v>10976.866400245784</v>
      </c>
      <c r="AB343" s="4">
        <f t="shared" si="333"/>
        <v>1183.4877736409405</v>
      </c>
      <c r="AC343" s="12">
        <f t="shared" si="334"/>
        <v>1.0641927219933425</v>
      </c>
      <c r="AD343" s="12">
        <f t="shared" si="335"/>
        <v>5.5535922827470738</v>
      </c>
      <c r="AE343" s="12">
        <f t="shared" si="336"/>
        <v>2.1009015518988146</v>
      </c>
      <c r="AF343" s="11">
        <f t="shared" si="318"/>
        <v>-2.9039671966837322E-3</v>
      </c>
      <c r="AG343" s="11">
        <f t="shared" si="319"/>
        <v>2.0567434751257441E-3</v>
      </c>
      <c r="AH343" s="11">
        <f t="shared" si="320"/>
        <v>8.257041531207765E-4</v>
      </c>
      <c r="AI343" s="1">
        <f t="shared" si="299"/>
        <v>219645.87298295266</v>
      </c>
      <c r="AJ343" s="1">
        <f t="shared" si="300"/>
        <v>319985.81543033005</v>
      </c>
      <c r="AK343" s="1">
        <f t="shared" si="301"/>
        <v>65685.702419224224</v>
      </c>
      <c r="AL343" s="16">
        <f t="shared" si="348"/>
        <v>75.173883580853101</v>
      </c>
      <c r="AM343" s="16">
        <f t="shared" si="348"/>
        <v>36.114266463010985</v>
      </c>
      <c r="AN343" s="16">
        <f t="shared" si="348"/>
        <v>5.2123828581614031</v>
      </c>
      <c r="AO343" s="7">
        <f t="shared" si="346"/>
        <v>1.021397545376772E-3</v>
      </c>
      <c r="AP343" s="7">
        <f t="shared" si="346"/>
        <v>1.5728754654007449E-3</v>
      </c>
      <c r="AQ343" s="7">
        <f t="shared" si="346"/>
        <v>1.1385103149202298E-3</v>
      </c>
      <c r="AR343" s="1">
        <f t="shared" si="338"/>
        <v>111362.55667285375</v>
      </c>
      <c r="AS343" s="1">
        <f t="shared" si="339"/>
        <v>163506.76184245298</v>
      </c>
      <c r="AT343" s="1">
        <f t="shared" si="340"/>
        <v>33365.26104299954</v>
      </c>
      <c r="AU343" s="1">
        <f t="shared" si="302"/>
        <v>22272.51133457075</v>
      </c>
      <c r="AV343" s="1">
        <f t="shared" si="303"/>
        <v>32701.352368490596</v>
      </c>
      <c r="AW343" s="1">
        <f t="shared" si="304"/>
        <v>6673.0522085999082</v>
      </c>
      <c r="AX343">
        <v>0.05</v>
      </c>
      <c r="AY343">
        <v>0.05</v>
      </c>
      <c r="AZ343">
        <v>0.05</v>
      </c>
      <c r="BA343">
        <f t="shared" si="342"/>
        <v>5.000000000000001E-2</v>
      </c>
      <c r="BB343">
        <f t="shared" si="343"/>
        <v>2.5000000000000006E-4</v>
      </c>
      <c r="BC343">
        <f t="shared" si="343"/>
        <v>2.5000000000000006E-4</v>
      </c>
      <c r="BD343">
        <f t="shared" si="343"/>
        <v>2.5000000000000006E-4</v>
      </c>
      <c r="BE343">
        <f t="shared" si="344"/>
        <v>27.840639168213446</v>
      </c>
      <c r="BF343">
        <f t="shared" si="344"/>
        <v>40.876690460613254</v>
      </c>
      <c r="BG343">
        <f t="shared" si="344"/>
        <v>8.3413152607498873</v>
      </c>
      <c r="BH343">
        <f t="shared" si="322"/>
        <v>0</v>
      </c>
      <c r="BI343">
        <f t="shared" si="347"/>
        <v>148.95577287776038</v>
      </c>
      <c r="BJ343">
        <f t="shared" si="347"/>
        <v>281.92315785699253</v>
      </c>
      <c r="BK343" s="7">
        <f t="shared" si="345"/>
        <v>1.9132391321916575E-3</v>
      </c>
      <c r="BL343" s="7"/>
      <c r="BM343" s="7"/>
      <c r="BN343" s="8">
        <f>MAX(BN$3*climate!$I453+BN$4*climate!$I453^2+BN$5*climate!$I453^6,-99)</f>
        <v>-58.771843836600929</v>
      </c>
      <c r="BO343" s="8">
        <f>MAX(BO$3*climate!$I453+BO$4*climate!$I453^2+BO$5*climate!$I453^6,-99)</f>
        <v>-48.38939102851873</v>
      </c>
      <c r="BP343" s="8">
        <f>MAX(BP$3*climate!$I453+BP$4*climate!$I453^2+BP$5*climate!$I453^6,-99)</f>
        <v>-40.227093597862606</v>
      </c>
      <c r="BQ343" s="8"/>
      <c r="BR343" s="8"/>
      <c r="BS343" s="8"/>
      <c r="BT343" s="8"/>
      <c r="BU343" s="8"/>
      <c r="BV343" s="8"/>
      <c r="BW343" s="8">
        <f>MAX(BW$3*climate!$I453+BW$4*climate!$I453^2+BW$5*climate!$I453^6,-99)</f>
        <v>-99</v>
      </c>
      <c r="BX343" s="8">
        <f>MAX(BX$3*climate!$I453+BX$4*climate!$I453^2+BX$5*climate!$I453^6,-99)</f>
        <v>-99</v>
      </c>
      <c r="BY343" s="8">
        <f>MAX(BY$3*climate!$I453+BY$4*climate!$I453^2+BY$5*climate!$I453^6,-99)</f>
        <v>-99</v>
      </c>
    </row>
    <row r="344" spans="1:77">
      <c r="A344">
        <f t="shared" si="305"/>
        <v>2298</v>
      </c>
      <c r="B344" s="4">
        <f t="shared" si="323"/>
        <v>1286.5349026366932</v>
      </c>
      <c r="C344" s="4">
        <f t="shared" si="324"/>
        <v>3572.6099017069191</v>
      </c>
      <c r="D344" s="4">
        <f t="shared" si="325"/>
        <v>6809.6378707129461</v>
      </c>
      <c r="E344" s="11">
        <f t="shared" si="306"/>
        <v>3.7460368187954223E-9</v>
      </c>
      <c r="F344" s="11">
        <f t="shared" si="307"/>
        <v>7.5099779873636882E-9</v>
      </c>
      <c r="G344" s="11">
        <f t="shared" si="308"/>
        <v>1.6580749197930785E-8</v>
      </c>
      <c r="H344" s="4">
        <f t="shared" si="326"/>
        <v>111542.39153862532</v>
      </c>
      <c r="I344" s="4">
        <f t="shared" si="327"/>
        <v>163865.78121782391</v>
      </c>
      <c r="J344" s="4">
        <f t="shared" si="328"/>
        <v>33417.939075833761</v>
      </c>
      <c r="K344" s="4">
        <f t="shared" si="296"/>
        <v>86699.856576004575</v>
      </c>
      <c r="L344" s="4">
        <f t="shared" si="297"/>
        <v>45867.247118005311</v>
      </c>
      <c r="M344" s="4">
        <f t="shared" si="298"/>
        <v>4907.4473136902679</v>
      </c>
      <c r="N344" s="11">
        <f t="shared" si="309"/>
        <v>1.6148555969126566E-3</v>
      </c>
      <c r="O344" s="11">
        <f t="shared" si="310"/>
        <v>2.1957388226456764E-3</v>
      </c>
      <c r="P344" s="11">
        <f t="shared" si="311"/>
        <v>1.5788121265372101E-3</v>
      </c>
      <c r="Q344" s="4">
        <f t="shared" si="312"/>
        <v>425.83301705856553</v>
      </c>
      <c r="R344" s="4">
        <f t="shared" si="313"/>
        <v>2034.7888824527902</v>
      </c>
      <c r="S344" s="4">
        <f t="shared" si="314"/>
        <v>580.41735426323646</v>
      </c>
      <c r="T344" s="4">
        <f t="shared" si="329"/>
        <v>3.8176787424457044</v>
      </c>
      <c r="U344" s="4">
        <f t="shared" si="330"/>
        <v>12.417411782561125</v>
      </c>
      <c r="V344" s="4">
        <f t="shared" si="331"/>
        <v>17.368436543801298</v>
      </c>
      <c r="W344" s="11">
        <f t="shared" si="315"/>
        <v>-1.219247815263802E-2</v>
      </c>
      <c r="X344" s="11">
        <f t="shared" si="316"/>
        <v>-1.3228699347321071E-2</v>
      </c>
      <c r="Y344" s="11">
        <f t="shared" si="317"/>
        <v>-1.2203590333800474E-2</v>
      </c>
      <c r="Z344" s="4">
        <f t="shared" si="341"/>
        <v>433.85751247046255</v>
      </c>
      <c r="AA344" s="4">
        <f t="shared" si="332"/>
        <v>10877.778324247527</v>
      </c>
      <c r="AB344" s="4">
        <f t="shared" si="333"/>
        <v>1171.859561681654</v>
      </c>
      <c r="AC344" s="12">
        <f t="shared" si="334"/>
        <v>1.0611023412377243</v>
      </c>
      <c r="AD344" s="12">
        <f t="shared" si="335"/>
        <v>5.5650145974381227</v>
      </c>
      <c r="AE344" s="12">
        <f t="shared" si="336"/>
        <v>2.1026362750355152</v>
      </c>
      <c r="AF344" s="11">
        <f t="shared" si="318"/>
        <v>-2.9039671966837322E-3</v>
      </c>
      <c r="AG344" s="11">
        <f t="shared" si="319"/>
        <v>2.0567434751257441E-3</v>
      </c>
      <c r="AH344" s="11">
        <f t="shared" si="320"/>
        <v>8.257041531207765E-4</v>
      </c>
      <c r="AI344" s="1">
        <f t="shared" si="299"/>
        <v>219953.79701922816</v>
      </c>
      <c r="AJ344" s="1">
        <f t="shared" si="300"/>
        <v>320688.58625578764</v>
      </c>
      <c r="AK344" s="1">
        <f t="shared" si="301"/>
        <v>65790.18438590171</v>
      </c>
      <c r="AL344" s="16">
        <f t="shared" si="348"/>
        <v>75.249898176817354</v>
      </c>
      <c r="AM344" s="16">
        <f t="shared" si="348"/>
        <v>36.170501674244889</v>
      </c>
      <c r="AN344" s="16">
        <f t="shared" si="348"/>
        <v>5.2182578662942403</v>
      </c>
      <c r="AO344" s="7">
        <f t="shared" si="346"/>
        <v>1.0111835699230043E-3</v>
      </c>
      <c r="AP344" s="7">
        <f t="shared" si="346"/>
        <v>1.5571467107467374E-3</v>
      </c>
      <c r="AQ344" s="7">
        <f t="shared" si="346"/>
        <v>1.1271252117710275E-3</v>
      </c>
      <c r="AR344" s="1">
        <f t="shared" si="338"/>
        <v>111542.39153862532</v>
      </c>
      <c r="AS344" s="1">
        <f t="shared" si="339"/>
        <v>163865.78121782391</v>
      </c>
      <c r="AT344" s="1">
        <f t="shared" si="340"/>
        <v>33417.939075833761</v>
      </c>
      <c r="AU344" s="1">
        <f t="shared" si="302"/>
        <v>22308.478307725065</v>
      </c>
      <c r="AV344" s="1">
        <f t="shared" si="303"/>
        <v>32773.156243564787</v>
      </c>
      <c r="AW344" s="1">
        <f t="shared" si="304"/>
        <v>6683.587815166753</v>
      </c>
      <c r="AX344">
        <v>0.05</v>
      </c>
      <c r="AY344">
        <v>0.05</v>
      </c>
      <c r="AZ344">
        <v>0.05</v>
      </c>
      <c r="BA344">
        <f t="shared" si="342"/>
        <v>4.9999999999999996E-2</v>
      </c>
      <c r="BB344">
        <f t="shared" si="343"/>
        <v>2.5000000000000006E-4</v>
      </c>
      <c r="BC344">
        <f t="shared" si="343"/>
        <v>2.5000000000000006E-4</v>
      </c>
      <c r="BD344">
        <f t="shared" si="343"/>
        <v>2.5000000000000006E-4</v>
      </c>
      <c r="BE344">
        <f t="shared" si="344"/>
        <v>27.885597884656338</v>
      </c>
      <c r="BF344">
        <f t="shared" si="344"/>
        <v>40.966445304455988</v>
      </c>
      <c r="BG344">
        <f t="shared" si="344"/>
        <v>8.3544847689584429</v>
      </c>
      <c r="BH344">
        <f t="shared" si="322"/>
        <v>0</v>
      </c>
      <c r="BI344">
        <f t="shared" si="347"/>
        <v>150.64269222379048</v>
      </c>
      <c r="BJ344">
        <f t="shared" si="347"/>
        <v>285.17017028796533</v>
      </c>
      <c r="BK344" s="7">
        <f t="shared" si="345"/>
        <v>1.9190977041718682E-3</v>
      </c>
      <c r="BL344" s="7"/>
      <c r="BM344" s="7"/>
      <c r="BN344" s="8">
        <f>MAX(BN$3*climate!$I454+BN$4*climate!$I454^2+BN$5*climate!$I454^6,-99)</f>
        <v>-58.757581014609812</v>
      </c>
      <c r="BO344" s="8">
        <f>MAX(BO$3*climate!$I454+BO$4*climate!$I454^2+BO$5*climate!$I454^6,-99)</f>
        <v>-48.378398937072561</v>
      </c>
      <c r="BP344" s="8">
        <f>MAX(BP$3*climate!$I454+BP$4*climate!$I454^2+BP$5*climate!$I454^6,-99)</f>
        <v>-40.218555261961967</v>
      </c>
      <c r="BQ344" s="8"/>
      <c r="BR344" s="8"/>
      <c r="BS344" s="8"/>
      <c r="BT344" s="8"/>
      <c r="BU344" s="8"/>
      <c r="BV344" s="8"/>
      <c r="BW344" s="8">
        <f>MAX(BW$3*climate!$I454+BW$4*climate!$I454^2+BW$5*climate!$I454^6,-99)</f>
        <v>-99</v>
      </c>
      <c r="BX344" s="8">
        <f>MAX(BX$3*climate!$I454+BX$4*climate!$I454^2+BX$5*climate!$I454^6,-99)</f>
        <v>-99</v>
      </c>
      <c r="BY344" s="8">
        <f>MAX(BY$3*climate!$I454+BY$4*climate!$I454^2+BY$5*climate!$I454^6,-99)</f>
        <v>-99</v>
      </c>
    </row>
    <row r="345" spans="1:77">
      <c r="A345">
        <f t="shared" si="305"/>
        <v>2299</v>
      </c>
      <c r="B345" s="4">
        <f t="shared" si="323"/>
        <v>1286.53490721513</v>
      </c>
      <c r="C345" s="4">
        <f t="shared" si="324"/>
        <v>3572.6099271956296</v>
      </c>
      <c r="D345" s="4">
        <f t="shared" si="325"/>
        <v>6809.6379779763984</v>
      </c>
      <c r="E345" s="11">
        <f t="shared" si="306"/>
        <v>3.5587349778556509E-9</v>
      </c>
      <c r="F345" s="11">
        <f t="shared" si="307"/>
        <v>7.1344790879955034E-9</v>
      </c>
      <c r="G345" s="11">
        <f t="shared" si="308"/>
        <v>1.5751711738034244E-8</v>
      </c>
      <c r="H345" s="4">
        <f t="shared" si="326"/>
        <v>111724.48404097657</v>
      </c>
      <c r="I345" s="4">
        <f t="shared" si="327"/>
        <v>164225.40426870249</v>
      </c>
      <c r="J345" s="4">
        <f t="shared" si="328"/>
        <v>33470.63975286483</v>
      </c>
      <c r="K345" s="4">
        <f t="shared" si="296"/>
        <v>86841.393431615914</v>
      </c>
      <c r="L345" s="4">
        <f t="shared" si="297"/>
        <v>45967.907948353473</v>
      </c>
      <c r="M345" s="4">
        <f t="shared" si="298"/>
        <v>4915.1863668986425</v>
      </c>
      <c r="N345" s="11">
        <f t="shared" si="309"/>
        <v>1.6324923846589012E-3</v>
      </c>
      <c r="O345" s="11">
        <f t="shared" si="310"/>
        <v>2.1946124233089837E-3</v>
      </c>
      <c r="P345" s="11">
        <f t="shared" si="311"/>
        <v>1.5770017921099555E-3</v>
      </c>
      <c r="Q345" s="4">
        <f t="shared" si="312"/>
        <v>421.3277521235201</v>
      </c>
      <c r="R345" s="4">
        <f t="shared" si="313"/>
        <v>2012.2777856862419</v>
      </c>
      <c r="S345" s="4">
        <f t="shared" si="314"/>
        <v>574.2383367216238</v>
      </c>
      <c r="T345" s="4">
        <f t="shared" si="329"/>
        <v>3.7711317777846447</v>
      </c>
      <c r="U345" s="4">
        <f t="shared" si="330"/>
        <v>12.253145575417742</v>
      </c>
      <c r="V345" s="4">
        <f t="shared" si="331"/>
        <v>17.156479259482136</v>
      </c>
      <c r="W345" s="11">
        <f t="shared" si="315"/>
        <v>-1.219247815263802E-2</v>
      </c>
      <c r="X345" s="11">
        <f t="shared" si="316"/>
        <v>-1.3228699347321071E-2</v>
      </c>
      <c r="Y345" s="11">
        <f t="shared" si="317"/>
        <v>-1.2203590333800474E-2</v>
      </c>
      <c r="Z345" s="4">
        <f t="shared" si="341"/>
        <v>428.01323445694658</v>
      </c>
      <c r="AA345" s="4">
        <f t="shared" si="332"/>
        <v>10779.573653563009</v>
      </c>
      <c r="AB345" s="4">
        <f t="shared" si="333"/>
        <v>1160.3435645927705</v>
      </c>
      <c r="AC345" s="12">
        <f t="shared" si="334"/>
        <v>1.0580209348464455</v>
      </c>
      <c r="AD345" s="12">
        <f t="shared" si="335"/>
        <v>5.5764604049003834</v>
      </c>
      <c r="AE345" s="12">
        <f t="shared" si="336"/>
        <v>2.1043724305403146</v>
      </c>
      <c r="AF345" s="11">
        <f t="shared" si="318"/>
        <v>-2.9039671966837322E-3</v>
      </c>
      <c r="AG345" s="11">
        <f t="shared" si="319"/>
        <v>2.0567434751257441E-3</v>
      </c>
      <c r="AH345" s="11">
        <f t="shared" si="320"/>
        <v>8.257041531207765E-4</v>
      </c>
      <c r="AI345" s="1">
        <f t="shared" si="299"/>
        <v>220266.89562503042</v>
      </c>
      <c r="AJ345" s="1">
        <f t="shared" si="300"/>
        <v>321392.88387377368</v>
      </c>
      <c r="AK345" s="1">
        <f t="shared" si="301"/>
        <v>65894.7537624783</v>
      </c>
      <c r="AL345" s="16">
        <f t="shared" si="348"/>
        <v>75.32522872288537</v>
      </c>
      <c r="AM345" s="16">
        <f t="shared" si="348"/>
        <v>36.226261224175914</v>
      </c>
      <c r="AN345" s="16">
        <f t="shared" si="348"/>
        <v>5.2240806799968373</v>
      </c>
      <c r="AO345" s="7">
        <f t="shared" si="346"/>
        <v>1.0010717342237743E-3</v>
      </c>
      <c r="AP345" s="7">
        <f t="shared" si="346"/>
        <v>1.5415752436392701E-3</v>
      </c>
      <c r="AQ345" s="7">
        <f t="shared" si="346"/>
        <v>1.1158539596533171E-3</v>
      </c>
      <c r="AR345" s="1">
        <f t="shared" si="338"/>
        <v>111724.48404097657</v>
      </c>
      <c r="AS345" s="1">
        <f t="shared" si="339"/>
        <v>164225.40426870249</v>
      </c>
      <c r="AT345" s="1">
        <f t="shared" si="340"/>
        <v>33470.63975286483</v>
      </c>
      <c r="AU345" s="1">
        <f t="shared" si="302"/>
        <v>22344.896808195317</v>
      </c>
      <c r="AV345" s="1">
        <f t="shared" si="303"/>
        <v>32845.080853740503</v>
      </c>
      <c r="AW345" s="1">
        <f t="shared" si="304"/>
        <v>6694.1279505729663</v>
      </c>
      <c r="AX345">
        <v>0.05</v>
      </c>
      <c r="AY345">
        <v>0.05</v>
      </c>
      <c r="AZ345">
        <v>0.05</v>
      </c>
      <c r="BA345">
        <f t="shared" si="342"/>
        <v>4.9999999999999989E-2</v>
      </c>
      <c r="BB345">
        <f t="shared" si="343"/>
        <v>2.5000000000000006E-4</v>
      </c>
      <c r="BC345">
        <f t="shared" si="343"/>
        <v>2.5000000000000006E-4</v>
      </c>
      <c r="BD345">
        <f t="shared" si="343"/>
        <v>2.5000000000000006E-4</v>
      </c>
      <c r="BE345">
        <f t="shared" si="344"/>
        <v>27.931121010244151</v>
      </c>
      <c r="BF345">
        <f t="shared" si="344"/>
        <v>41.056351067175633</v>
      </c>
      <c r="BG345">
        <f t="shared" si="344"/>
        <v>8.3676599382162102</v>
      </c>
      <c r="BH345">
        <f t="shared" si="322"/>
        <v>0</v>
      </c>
      <c r="BI345">
        <f t="shared" si="347"/>
        <v>152.34870092883548</v>
      </c>
      <c r="BJ345">
        <f t="shared" si="347"/>
        <v>288.45456444283002</v>
      </c>
      <c r="BK345" s="7">
        <f t="shared" si="345"/>
        <v>1.924760269571113E-3</v>
      </c>
      <c r="BL345" s="7"/>
      <c r="BM345" s="7"/>
      <c r="BN345" s="8">
        <f>MAX(BN$3*climate!$I455+BN$4*climate!$I455^2+BN$5*climate!$I455^6,-99)</f>
        <v>-58.742364086078709</v>
      </c>
      <c r="BO345" s="8">
        <f>MAX(BO$3*climate!$I455+BO$4*climate!$I455^2+BO$5*climate!$I455^6,-99)</f>
        <v>-48.366671476126506</v>
      </c>
      <c r="BP345" s="8">
        <f>MAX(BP$3*climate!$I455+BP$4*climate!$I455^2+BP$5*climate!$I455^6,-99)</f>
        <v>-40.209445663581441</v>
      </c>
      <c r="BQ345" s="8"/>
      <c r="BR345" s="8"/>
      <c r="BS345" s="8"/>
      <c r="BT345" s="8"/>
      <c r="BU345" s="8"/>
      <c r="BV345" s="8"/>
      <c r="BW345" s="8">
        <f>MAX(BW$3*climate!$I455+BW$4*climate!$I455^2+BW$5*climate!$I455^6,-99)</f>
        <v>-99</v>
      </c>
      <c r="BX345" s="8">
        <f>MAX(BX$3*climate!$I455+BX$4*climate!$I455^2+BX$5*climate!$I455^6,-99)</f>
        <v>-99</v>
      </c>
      <c r="BY345" s="8">
        <f>MAX(BY$3*climate!$I455+BY$4*climate!$I455^2+BY$5*climate!$I455^6,-99)</f>
        <v>-99</v>
      </c>
    </row>
    <row r="346" spans="1:77">
      <c r="A346">
        <f t="shared" si="305"/>
        <v>2300</v>
      </c>
      <c r="B346" s="4">
        <f t="shared" si="323"/>
        <v>1286.534911564645</v>
      </c>
      <c r="C346" s="4">
        <f t="shared" si="324"/>
        <v>3572.6099514099046</v>
      </c>
      <c r="D346" s="4">
        <f t="shared" si="325"/>
        <v>6809.6380798766804</v>
      </c>
      <c r="E346" s="11">
        <f t="shared" si="306"/>
        <v>3.380798228962868E-9</v>
      </c>
      <c r="F346" s="11">
        <f t="shared" si="307"/>
        <v>6.7777551335957281E-9</v>
      </c>
      <c r="G346" s="11">
        <f t="shared" si="308"/>
        <v>1.496412615113253E-8</v>
      </c>
      <c r="H346" s="4">
        <f t="shared" si="326"/>
        <v>111908.80389100073</v>
      </c>
      <c r="I346" s="4">
        <f t="shared" si="327"/>
        <v>164585.61561068316</v>
      </c>
      <c r="J346" s="4">
        <f t="shared" si="328"/>
        <v>33523.361175598387</v>
      </c>
      <c r="K346" s="4">
        <f t="shared" si="296"/>
        <v>86984.661578208266</v>
      </c>
      <c r="L346" s="4">
        <f t="shared" si="297"/>
        <v>46068.73346073804</v>
      </c>
      <c r="M346" s="4">
        <f t="shared" si="298"/>
        <v>4922.9284702610039</v>
      </c>
      <c r="N346" s="11">
        <f t="shared" si="309"/>
        <v>1.6497679382030395E-3</v>
      </c>
      <c r="O346" s="11">
        <f t="shared" si="310"/>
        <v>2.1933891900811631E-3</v>
      </c>
      <c r="P346" s="11">
        <f t="shared" si="311"/>
        <v>1.5751393303213845E-3</v>
      </c>
      <c r="Q346" s="4">
        <f t="shared" si="312"/>
        <v>416.87734223053781</v>
      </c>
      <c r="R346" s="4">
        <f t="shared" si="313"/>
        <v>1990.0133020658225</v>
      </c>
      <c r="S346" s="4">
        <f t="shared" si="314"/>
        <v>568.12404298371462</v>
      </c>
      <c r="T346" s="4">
        <f t="shared" si="329"/>
        <v>3.7251523359732865</v>
      </c>
      <c r="U346" s="4">
        <f t="shared" si="330"/>
        <v>12.091052396541583</v>
      </c>
      <c r="V346" s="4">
        <f t="shared" si="331"/>
        <v>16.947108615029073</v>
      </c>
      <c r="W346" s="11">
        <f t="shared" si="315"/>
        <v>-1.219247815263802E-2</v>
      </c>
      <c r="X346" s="11">
        <f t="shared" si="316"/>
        <v>-1.3228699347321071E-2</v>
      </c>
      <c r="Y346" s="11">
        <f t="shared" si="317"/>
        <v>-1.2203590333800474E-2</v>
      </c>
      <c r="Z346" s="4">
        <f t="shared" si="341"/>
        <v>422.25511680274951</v>
      </c>
      <c r="AA346" s="4">
        <f t="shared" si="332"/>
        <v>10682.243565305203</v>
      </c>
      <c r="AB346" s="4">
        <f t="shared" si="333"/>
        <v>1148.9386588752348</v>
      </c>
      <c r="AC346" s="12">
        <f t="shared" si="334"/>
        <v>1.0549484767582469</v>
      </c>
      <c r="AD346" s="12">
        <f t="shared" si="335"/>
        <v>5.5879297534524595</v>
      </c>
      <c r="AE346" s="12">
        <f t="shared" si="336"/>
        <v>2.1061100195959246</v>
      </c>
      <c r="AF346" s="11">
        <f t="shared" si="318"/>
        <v>-2.9039671966837322E-3</v>
      </c>
      <c r="AG346" s="11">
        <f t="shared" si="319"/>
        <v>2.0567434751257441E-3</v>
      </c>
      <c r="AH346" s="11">
        <f t="shared" si="320"/>
        <v>8.257041531207765E-4</v>
      </c>
      <c r="AI346" s="1">
        <f t="shared" si="299"/>
        <v>220585.10287072268</v>
      </c>
      <c r="AJ346" s="1">
        <f t="shared" si="300"/>
        <v>322098.67634013685</v>
      </c>
      <c r="AK346" s="1">
        <f t="shared" si="301"/>
        <v>65999.40633680344</v>
      </c>
      <c r="AL346" s="16">
        <f t="shared" si="348"/>
        <v>75.399880620660312</v>
      </c>
      <c r="AM346" s="16">
        <f t="shared" si="348"/>
        <v>36.281548276573986</v>
      </c>
      <c r="AN346" s="16">
        <f t="shared" si="348"/>
        <v>5.2298516979980372</v>
      </c>
      <c r="AO346" s="7">
        <f t="shared" ref="AO346:AQ347" si="349">AO$5*AO345</f>
        <v>9.9106101688153665E-4</v>
      </c>
      <c r="AP346" s="7">
        <f t="shared" si="349"/>
        <v>1.5261594912028774E-3</v>
      </c>
      <c r="AQ346" s="7">
        <f t="shared" si="349"/>
        <v>1.104695420056784E-3</v>
      </c>
      <c r="AR346" s="1">
        <f t="shared" si="338"/>
        <v>111908.80389100073</v>
      </c>
      <c r="AS346" s="1">
        <f t="shared" si="339"/>
        <v>164585.61561068316</v>
      </c>
      <c r="AT346" s="1">
        <f t="shared" si="340"/>
        <v>33523.361175598387</v>
      </c>
      <c r="AU346" s="1">
        <f t="shared" si="302"/>
        <v>22381.760778200147</v>
      </c>
      <c r="AV346" s="1">
        <f t="shared" si="303"/>
        <v>32917.123122136632</v>
      </c>
      <c r="AW346" s="1">
        <f t="shared" si="304"/>
        <v>6704.6722351196777</v>
      </c>
      <c r="AX346">
        <v>0.05</v>
      </c>
      <c r="AY346">
        <v>0.05</v>
      </c>
      <c r="AZ346">
        <v>0.05</v>
      </c>
      <c r="BA346">
        <f t="shared" si="342"/>
        <v>4.9999999999999996E-2</v>
      </c>
      <c r="BB346">
        <f t="shared" si="343"/>
        <v>2.5000000000000006E-4</v>
      </c>
      <c r="BC346">
        <f t="shared" si="343"/>
        <v>2.5000000000000006E-4</v>
      </c>
      <c r="BD346">
        <f t="shared" si="343"/>
        <v>2.5000000000000006E-4</v>
      </c>
      <c r="BE346">
        <f t="shared" si="344"/>
        <v>27.97720097275019</v>
      </c>
      <c r="BF346">
        <f t="shared" si="344"/>
        <v>41.146403902670798</v>
      </c>
      <c r="BG346">
        <f t="shared" si="344"/>
        <v>8.3808402938995989</v>
      </c>
      <c r="BH346">
        <f t="shared" si="322"/>
        <v>0</v>
      </c>
      <c r="BI346">
        <f t="shared" si="347"/>
        <v>154.07401507417399</v>
      </c>
      <c r="BJ346">
        <f t="shared" si="347"/>
        <v>291.77677081922229</v>
      </c>
      <c r="BK346" s="7">
        <f t="shared" si="345"/>
        <v>1.9302294468894754E-3</v>
      </c>
      <c r="BL346" s="7"/>
      <c r="BM346" s="7"/>
      <c r="BN346" s="8">
        <f>MAX(BN$3*climate!$I456+BN$4*climate!$I456^2+BN$5*climate!$I456^6,-99)</f>
        <v>-58.726207632613296</v>
      </c>
      <c r="BO346" s="8">
        <f>MAX(BO$3*climate!$I456+BO$4*climate!$I456^2+BO$5*climate!$I456^6,-99)</f>
        <v>-48.354219872436317</v>
      </c>
      <c r="BP346" s="8">
        <f>MAX(BP$3*climate!$I456+BP$4*climate!$I456^2+BP$5*climate!$I456^6,-99)</f>
        <v>-40.199773513941921</v>
      </c>
      <c r="BQ346" s="8"/>
      <c r="BR346" s="8"/>
      <c r="BS346" s="8"/>
      <c r="BT346" s="8"/>
      <c r="BU346" s="8"/>
      <c r="BV346" s="8"/>
      <c r="BW346" s="8">
        <f>MAX(BW$3*climate!$I456+BW$4*climate!$I456^2+BW$5*climate!$I456^6,-99)</f>
        <v>-99</v>
      </c>
      <c r="BX346" s="8">
        <f>MAX(BX$3*climate!$I456+BX$4*climate!$I456^2+BX$5*climate!$I456^6,-99)</f>
        <v>-99</v>
      </c>
      <c r="BY346" s="8">
        <f>MAX(BY$3*climate!$I456+BY$4*climate!$I456^2+BY$5*climate!$I456^6,-99)</f>
        <v>-99</v>
      </c>
    </row>
    <row r="347" spans="1:77">
      <c r="B347" s="4"/>
      <c r="C347" s="4"/>
      <c r="D347" s="4"/>
      <c r="E347" s="11"/>
      <c r="F347" s="11"/>
      <c r="G347" s="11"/>
      <c r="H347" s="4"/>
      <c r="I347" s="4"/>
      <c r="J347" s="4"/>
      <c r="K347" s="4"/>
      <c r="L347" s="4"/>
      <c r="M347" s="4"/>
      <c r="N347" s="11"/>
      <c r="O347" s="11"/>
      <c r="P347" s="11"/>
      <c r="Q347" s="4"/>
      <c r="R347" s="4"/>
      <c r="S347" s="4"/>
      <c r="T347" s="4"/>
      <c r="U347" s="4"/>
      <c r="V347" s="4"/>
      <c r="W347" s="11"/>
      <c r="X347" s="11"/>
      <c r="Y347" s="11"/>
      <c r="Z347" s="4"/>
      <c r="AA347" s="4"/>
      <c r="AB347" s="4"/>
      <c r="AC347" s="12"/>
      <c r="AD347" s="12"/>
      <c r="AE347" s="12"/>
      <c r="AF347" s="11"/>
      <c r="AG347" s="11"/>
      <c r="AH347" s="11"/>
      <c r="AI347" s="1"/>
      <c r="AJ347" s="1"/>
      <c r="AK347" s="1"/>
      <c r="AL347" s="16">
        <f t="shared" si="348"/>
        <v>75.473859244197371</v>
      </c>
      <c r="AM347" s="16">
        <f t="shared" si="348"/>
        <v>36.336365991539232</v>
      </c>
      <c r="AN347" s="16">
        <f t="shared" si="348"/>
        <v>5.235571317284208</v>
      </c>
      <c r="AO347" s="7">
        <f t="shared" si="349"/>
        <v>9.811504067127213E-4</v>
      </c>
      <c r="AP347" s="7">
        <f t="shared" si="349"/>
        <v>1.5108978962908486E-3</v>
      </c>
      <c r="AQ347" s="7">
        <f t="shared" si="349"/>
        <v>1.0936484658562162E-3</v>
      </c>
      <c r="AR347" s="1"/>
      <c r="AS347" s="1"/>
      <c r="AT347" s="1"/>
      <c r="AU347" s="1"/>
      <c r="AV347" s="1"/>
      <c r="AW347" s="1"/>
    </row>
    <row r="348" spans="1:77">
      <c r="B348" s="4"/>
      <c r="C348" s="4"/>
      <c r="D348" s="4"/>
      <c r="H348" s="4"/>
      <c r="I348" s="4"/>
      <c r="J348" s="4"/>
      <c r="K348" s="4"/>
      <c r="L348" s="4"/>
      <c r="M348" s="4"/>
      <c r="T348" s="4"/>
      <c r="U348" s="4"/>
      <c r="V348" s="4"/>
      <c r="AC348" s="12"/>
      <c r="AD348" s="12"/>
      <c r="AE348" s="12"/>
      <c r="AR348" s="1">
        <f t="shared" ref="AR348" si="350">AL348*AI348^$AR$5*B348^(1-$AR$5)*(1-BB347+0.01*BN347)</f>
        <v>0</v>
      </c>
      <c r="AS348" s="1">
        <f t="shared" ref="AS348" si="351">AM348*AJ348^$AR$5*C348^(1-$AR$5)*(1-BC347+0.01*BO347)</f>
        <v>0</v>
      </c>
      <c r="AT348" s="1">
        <f t="shared" ref="AT348" si="352">AN348*AK348^$AR$5*D348^(1-$AR$5)*(1-BD347+0.01*BP347)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carboncycle</vt:lpstr>
      <vt:lpstr>climate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2022-11-14T12:28:55Z</dcterms:modified>
</cp:coreProperties>
</file>