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57384F68-0C0B-441D-AE01-862BC6A67174}" xr6:coauthVersionLast="47" xr6:coauthVersionMax="47" xr10:uidLastSave="{00000000-0000-0000-0000-000000000000}"/>
  <bookViews>
    <workbookView xWindow="550" yWindow="200" windowWidth="16700" windowHeight="11050" activeTab="1" xr2:uid="{00000000-000D-0000-FFFF-FFFF00000000}"/>
  </bookViews>
  <sheets>
    <sheet name="carboncycle" sheetId="7" r:id="rId1"/>
    <sheet name="climate" sheetId="12" r:id="rId2"/>
    <sheet name="economy" sheetId="13" r:id="rId3"/>
    <sheet name="exercises" sheetId="15" r:id="rId4"/>
  </sheets>
  <definedNames>
    <definedName name="solver_adj" localSheetId="1" hidden="1">climate!$L$1:$L$4</definedName>
    <definedName name="solver_adj" localSheetId="2" hidden="1">economy!$AX$66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economy!$BA$3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83" i="15" l="1"/>
  <c r="AI283" i="15"/>
  <c r="N555" i="7" s="1"/>
  <c r="AP281" i="15"/>
  <c r="AO281" i="15"/>
  <c r="AI280" i="15"/>
  <c r="N552" i="7" s="1"/>
  <c r="AQ279" i="15"/>
  <c r="AO276" i="15"/>
  <c r="AK276" i="15"/>
  <c r="AQ274" i="15"/>
  <c r="AP274" i="15"/>
  <c r="AI273" i="15"/>
  <c r="N545" i="7" s="1"/>
  <c r="AK271" i="15"/>
  <c r="AI271" i="15"/>
  <c r="N543" i="7" s="1"/>
  <c r="AP269" i="15"/>
  <c r="AO269" i="15"/>
  <c r="AI268" i="15"/>
  <c r="N540" i="7" s="1"/>
  <c r="AQ267" i="15"/>
  <c r="AO264" i="15"/>
  <c r="AK264" i="15"/>
  <c r="AQ262" i="15"/>
  <c r="AP262" i="15"/>
  <c r="AI261" i="15"/>
  <c r="N533" i="7" s="1"/>
  <c r="AK259" i="15"/>
  <c r="AI259" i="15"/>
  <c r="N531" i="7" s="1"/>
  <c r="AP257" i="15"/>
  <c r="AO257" i="15"/>
  <c r="AI256" i="15"/>
  <c r="N528" i="7" s="1"/>
  <c r="AQ255" i="15"/>
  <c r="AO252" i="15"/>
  <c r="AK252" i="15"/>
  <c r="AQ250" i="15"/>
  <c r="AP250" i="15"/>
  <c r="AI249" i="15"/>
  <c r="N521" i="7" s="1"/>
  <c r="AK247" i="15"/>
  <c r="AI247" i="15"/>
  <c r="N519" i="7" s="1"/>
  <c r="AP245" i="15"/>
  <c r="AO245" i="15"/>
  <c r="AI244" i="15"/>
  <c r="N516" i="7" s="1"/>
  <c r="AQ243" i="15"/>
  <c r="AO240" i="15"/>
  <c r="AK240" i="15"/>
  <c r="AQ238" i="15"/>
  <c r="AP238" i="15"/>
  <c r="AI237" i="15"/>
  <c r="N509" i="7" s="1"/>
  <c r="AK235" i="15"/>
  <c r="AI235" i="15"/>
  <c r="N507" i="7" s="1"/>
  <c r="AP233" i="15"/>
  <c r="AO233" i="15"/>
  <c r="AI232" i="15"/>
  <c r="N504" i="7" s="1"/>
  <c r="AQ231" i="15"/>
  <c r="AO228" i="15"/>
  <c r="AK228" i="15"/>
  <c r="AQ226" i="15"/>
  <c r="AP226" i="15"/>
  <c r="AI225" i="15"/>
  <c r="N497" i="7" s="1"/>
  <c r="AK223" i="15"/>
  <c r="AI223" i="15"/>
  <c r="N495" i="7" s="1"/>
  <c r="AP221" i="15"/>
  <c r="AO221" i="15"/>
  <c r="AI220" i="15"/>
  <c r="N492" i="7" s="1"/>
  <c r="AQ219" i="15"/>
  <c r="AO216" i="15"/>
  <c r="AK216" i="15"/>
  <c r="AQ214" i="15"/>
  <c r="AP214" i="15"/>
  <c r="AI213" i="15"/>
  <c r="N485" i="7" s="1"/>
  <c r="AK211" i="15"/>
  <c r="AI211" i="15"/>
  <c r="N483" i="7" s="1"/>
  <c r="AP209" i="15"/>
  <c r="AO209" i="15"/>
  <c r="AI208" i="15"/>
  <c r="N480" i="7" s="1"/>
  <c r="AQ207" i="15"/>
  <c r="AO204" i="15"/>
  <c r="AK204" i="15"/>
  <c r="AQ202" i="15"/>
  <c r="AP202" i="15"/>
  <c r="AI201" i="15"/>
  <c r="N473" i="7" s="1"/>
  <c r="AK199" i="15"/>
  <c r="AI199" i="15"/>
  <c r="N471" i="7" s="1"/>
  <c r="AP197" i="15"/>
  <c r="AO197" i="15"/>
  <c r="AI196" i="15"/>
  <c r="N468" i="7" s="1"/>
  <c r="AQ195" i="15"/>
  <c r="AO192" i="15"/>
  <c r="AK192" i="15"/>
  <c r="AQ190" i="15"/>
  <c r="AP190" i="15"/>
  <c r="AI189" i="15"/>
  <c r="N461" i="7" s="1"/>
  <c r="AK187" i="15"/>
  <c r="AI187" i="15"/>
  <c r="N459" i="7" s="1"/>
  <c r="AP185" i="15"/>
  <c r="AO185" i="15"/>
  <c r="AI184" i="15"/>
  <c r="N456" i="7" s="1"/>
  <c r="AQ183" i="15"/>
  <c r="AO180" i="15"/>
  <c r="AK180" i="15"/>
  <c r="AQ178" i="15"/>
  <c r="AP178" i="15"/>
  <c r="AI177" i="15"/>
  <c r="N449" i="7" s="1"/>
  <c r="AK175" i="15"/>
  <c r="AI175" i="15"/>
  <c r="N447" i="7" s="1"/>
  <c r="AP173" i="15"/>
  <c r="AO173" i="15"/>
  <c r="AI172" i="15"/>
  <c r="N444" i="7" s="1"/>
  <c r="AQ171" i="15"/>
  <c r="AO168" i="15"/>
  <c r="AK168" i="15"/>
  <c r="AQ166" i="15"/>
  <c r="AP166" i="15"/>
  <c r="AI165" i="15"/>
  <c r="N437" i="7" s="1"/>
  <c r="AK163" i="15"/>
  <c r="AI163" i="15"/>
  <c r="N435" i="7" s="1"/>
  <c r="AP161" i="15"/>
  <c r="AO161" i="15"/>
  <c r="AI160" i="15"/>
  <c r="N432" i="7" s="1"/>
  <c r="AQ159" i="15"/>
  <c r="AO156" i="15"/>
  <c r="AK156" i="15"/>
  <c r="AQ154" i="15"/>
  <c r="AP154" i="15"/>
  <c r="AI153" i="15"/>
  <c r="N425" i="7" s="1"/>
  <c r="AK151" i="15"/>
  <c r="AI151" i="15"/>
  <c r="N423" i="7" s="1"/>
  <c r="AP149" i="15"/>
  <c r="AO149" i="15"/>
  <c r="AI148" i="15"/>
  <c r="N420" i="7" s="1"/>
  <c r="AQ147" i="15"/>
  <c r="AO144" i="15"/>
  <c r="AK144" i="15"/>
  <c r="AQ142" i="15"/>
  <c r="AP142" i="15"/>
  <c r="AI141" i="15"/>
  <c r="N413" i="7" s="1"/>
  <c r="AK139" i="15"/>
  <c r="AI139" i="15"/>
  <c r="N411" i="7" s="1"/>
  <c r="AP137" i="15"/>
  <c r="AO137" i="15"/>
  <c r="AI136" i="15"/>
  <c r="N408" i="7" s="1"/>
  <c r="AQ135" i="15"/>
  <c r="AO132" i="15"/>
  <c r="AK132" i="15"/>
  <c r="AQ130" i="15"/>
  <c r="AP130" i="15"/>
  <c r="AI129" i="15"/>
  <c r="N401" i="7" s="1"/>
  <c r="AK127" i="15"/>
  <c r="AI127" i="15"/>
  <c r="N399" i="7" s="1"/>
  <c r="AP125" i="15"/>
  <c r="AO125" i="15"/>
  <c r="AI124" i="15"/>
  <c r="N396" i="7" s="1"/>
  <c r="AQ123" i="15"/>
  <c r="AO120" i="15"/>
  <c r="AK120" i="15"/>
  <c r="AQ118" i="15"/>
  <c r="AP118" i="15"/>
  <c r="AI117" i="15"/>
  <c r="N389" i="7" s="1"/>
  <c r="AK115" i="15"/>
  <c r="AI115" i="15"/>
  <c r="N387" i="7" s="1"/>
  <c r="AP113" i="15"/>
  <c r="AO113" i="15"/>
  <c r="AI112" i="15"/>
  <c r="N384" i="7" s="1"/>
  <c r="AQ111" i="15"/>
  <c r="AO108" i="15"/>
  <c r="AK108" i="15"/>
  <c r="AQ106" i="15"/>
  <c r="AP106" i="15"/>
  <c r="AI105" i="15"/>
  <c r="N377" i="7" s="1"/>
  <c r="AK103" i="15"/>
  <c r="AI103" i="15"/>
  <c r="N375" i="7" s="1"/>
  <c r="AP101" i="15"/>
  <c r="AO101" i="15"/>
  <c r="AI100" i="15"/>
  <c r="N372" i="7" s="1"/>
  <c r="AQ99" i="15"/>
  <c r="AO96" i="15"/>
  <c r="AK96" i="15"/>
  <c r="AQ94" i="15"/>
  <c r="AP94" i="15"/>
  <c r="AI93" i="15"/>
  <c r="N365" i="7" s="1"/>
  <c r="AK91" i="15"/>
  <c r="AI91" i="15"/>
  <c r="N363" i="7" s="1"/>
  <c r="AP89" i="15"/>
  <c r="AO89" i="15"/>
  <c r="AI88" i="15"/>
  <c r="N360" i="7" s="1"/>
  <c r="AQ87" i="15"/>
  <c r="AO84" i="15"/>
  <c r="AK84" i="15"/>
  <c r="AQ82" i="15"/>
  <c r="AP82" i="15"/>
  <c r="AI81" i="15"/>
  <c r="N353" i="7" s="1"/>
  <c r="AK79" i="15"/>
  <c r="AI79" i="15"/>
  <c r="N351" i="7" s="1"/>
  <c r="AP77" i="15"/>
  <c r="AO77" i="15"/>
  <c r="AI76" i="15"/>
  <c r="N348" i="7" s="1"/>
  <c r="AQ75" i="15"/>
  <c r="AO72" i="15"/>
  <c r="AK72" i="15"/>
  <c r="AQ70" i="15"/>
  <c r="AP70" i="15"/>
  <c r="AI69" i="15"/>
  <c r="N341" i="7" s="1"/>
  <c r="AK67" i="15"/>
  <c r="AI67" i="15"/>
  <c r="N339" i="7" s="1"/>
  <c r="AP65" i="15"/>
  <c r="AO65" i="15"/>
  <c r="AI64" i="15"/>
  <c r="N336" i="7" s="1"/>
  <c r="AQ63" i="15"/>
  <c r="AO60" i="15"/>
  <c r="AK60" i="15"/>
  <c r="AQ58" i="15"/>
  <c r="AP58" i="15"/>
  <c r="AI57" i="15"/>
  <c r="N329" i="7" s="1"/>
  <c r="AK55" i="15"/>
  <c r="AI55" i="15"/>
  <c r="N327" i="7" s="1"/>
  <c r="AP53" i="15"/>
  <c r="AO53" i="15"/>
  <c r="AI52" i="15"/>
  <c r="N324" i="7" s="1"/>
  <c r="AQ51" i="15"/>
  <c r="AO48" i="15"/>
  <c r="AK48" i="15"/>
  <c r="AQ46" i="15"/>
  <c r="AP46" i="15"/>
  <c r="AI45" i="15"/>
  <c r="N317" i="7" s="1"/>
  <c r="AK43" i="15"/>
  <c r="AI43" i="15"/>
  <c r="N315" i="7" s="1"/>
  <c r="AP41" i="15"/>
  <c r="AO41" i="15"/>
  <c r="AI40" i="15"/>
  <c r="N312" i="7" s="1"/>
  <c r="AQ39" i="15"/>
  <c r="AO36" i="15"/>
  <c r="AK36" i="15"/>
  <c r="AQ34" i="15"/>
  <c r="AP34" i="15"/>
  <c r="AI33" i="15"/>
  <c r="N305" i="7" s="1"/>
  <c r="AK31" i="15"/>
  <c r="AI31" i="15"/>
  <c r="N303" i="7" s="1"/>
  <c r="AP29" i="15"/>
  <c r="AO29" i="15"/>
  <c r="AI28" i="15"/>
  <c r="N300" i="7" s="1"/>
  <c r="AQ27" i="15"/>
  <c r="AO24" i="15"/>
  <c r="AK24" i="15"/>
  <c r="AQ22" i="15"/>
  <c r="AP22" i="15"/>
  <c r="AI21" i="15"/>
  <c r="N293" i="7" s="1"/>
  <c r="AK19" i="15"/>
  <c r="AI19" i="15"/>
  <c r="N291" i="7" s="1"/>
  <c r="AP17" i="15"/>
  <c r="AO17" i="15"/>
  <c r="AI16" i="15"/>
  <c r="N288" i="7" s="1"/>
  <c r="AQ15" i="15"/>
  <c r="AO12" i="15"/>
  <c r="AK12" i="15"/>
  <c r="AQ10" i="15"/>
  <c r="AP10" i="15"/>
  <c r="AI9" i="15"/>
  <c r="N281" i="7" s="1"/>
  <c r="AK7" i="15"/>
  <c r="AI7" i="15"/>
  <c r="N279" i="7" s="1"/>
  <c r="AP5" i="15"/>
  <c r="AO5" i="15"/>
  <c r="AI4" i="15"/>
  <c r="AQ1" i="15"/>
  <c r="N276" i="7"/>
  <c r="AN1" i="15"/>
  <c r="AQ284" i="15"/>
  <c r="AP284" i="15"/>
  <c r="AO284" i="15"/>
  <c r="AN284" i="15"/>
  <c r="AM284" i="15"/>
  <c r="AL284" i="15"/>
  <c r="AQ283" i="15"/>
  <c r="AP283" i="15"/>
  <c r="AO283" i="15"/>
  <c r="AN283" i="15"/>
  <c r="AM283" i="15"/>
  <c r="AL283" i="15"/>
  <c r="AQ282" i="15"/>
  <c r="AP282" i="15"/>
  <c r="AO282" i="15"/>
  <c r="AN282" i="15"/>
  <c r="AM282" i="15"/>
  <c r="AL282" i="15"/>
  <c r="AQ281" i="15"/>
  <c r="AN281" i="15"/>
  <c r="AM281" i="15"/>
  <c r="AL281" i="15"/>
  <c r="AQ280" i="15"/>
  <c r="AP280" i="15"/>
  <c r="AO280" i="15"/>
  <c r="AN280" i="15"/>
  <c r="AM280" i="15"/>
  <c r="AL280" i="15"/>
  <c r="AP279" i="15"/>
  <c r="AO279" i="15"/>
  <c r="AN279" i="15"/>
  <c r="AM279" i="15"/>
  <c r="AL279" i="15"/>
  <c r="AQ278" i="15"/>
  <c r="AP278" i="15"/>
  <c r="AO278" i="15"/>
  <c r="AN278" i="15"/>
  <c r="AM278" i="15"/>
  <c r="AL278" i="15"/>
  <c r="AQ277" i="15"/>
  <c r="AP277" i="15"/>
  <c r="AO277" i="15"/>
  <c r="AN277" i="15"/>
  <c r="AM277" i="15"/>
  <c r="AL277" i="15"/>
  <c r="AQ276" i="15"/>
  <c r="AP276" i="15"/>
  <c r="AN276" i="15"/>
  <c r="AM276" i="15"/>
  <c r="AL276" i="15"/>
  <c r="AQ275" i="15"/>
  <c r="AP275" i="15"/>
  <c r="AO275" i="15"/>
  <c r="AN275" i="15"/>
  <c r="AM275" i="15"/>
  <c r="AL275" i="15"/>
  <c r="AO274" i="15"/>
  <c r="AN274" i="15"/>
  <c r="AM274" i="15"/>
  <c r="AL274" i="15"/>
  <c r="AQ273" i="15"/>
  <c r="AP273" i="15"/>
  <c r="AO273" i="15"/>
  <c r="AN273" i="15"/>
  <c r="AM273" i="15"/>
  <c r="AL273" i="15"/>
  <c r="AQ272" i="15"/>
  <c r="AP272" i="15"/>
  <c r="AO272" i="15"/>
  <c r="AN272" i="15"/>
  <c r="AM272" i="15"/>
  <c r="AL272" i="15"/>
  <c r="AQ271" i="15"/>
  <c r="AP271" i="15"/>
  <c r="AO271" i="15"/>
  <c r="AN271" i="15"/>
  <c r="AM271" i="15"/>
  <c r="AL271" i="15"/>
  <c r="AQ270" i="15"/>
  <c r="AP270" i="15"/>
  <c r="AO270" i="15"/>
  <c r="AN270" i="15"/>
  <c r="AM270" i="15"/>
  <c r="AL270" i="15"/>
  <c r="AQ269" i="15"/>
  <c r="AN269" i="15"/>
  <c r="AM269" i="15"/>
  <c r="AL269" i="15"/>
  <c r="AQ268" i="15"/>
  <c r="AP268" i="15"/>
  <c r="AO268" i="15"/>
  <c r="AN268" i="15"/>
  <c r="AM268" i="15"/>
  <c r="AL268" i="15"/>
  <c r="AP267" i="15"/>
  <c r="AO267" i="15"/>
  <c r="AN267" i="15"/>
  <c r="AM267" i="15"/>
  <c r="AL267" i="15"/>
  <c r="AQ266" i="15"/>
  <c r="AP266" i="15"/>
  <c r="AO266" i="15"/>
  <c r="AN266" i="15"/>
  <c r="AM266" i="15"/>
  <c r="AL266" i="15"/>
  <c r="AQ265" i="15"/>
  <c r="AP265" i="15"/>
  <c r="AO265" i="15"/>
  <c r="AN265" i="15"/>
  <c r="AM265" i="15"/>
  <c r="AL265" i="15"/>
  <c r="AQ264" i="15"/>
  <c r="AP264" i="15"/>
  <c r="AN264" i="15"/>
  <c r="AM264" i="15"/>
  <c r="AL264" i="15"/>
  <c r="AQ263" i="15"/>
  <c r="AP263" i="15"/>
  <c r="AO263" i="15"/>
  <c r="AN263" i="15"/>
  <c r="AM263" i="15"/>
  <c r="AL263" i="15"/>
  <c r="AO262" i="15"/>
  <c r="AN262" i="15"/>
  <c r="AM262" i="15"/>
  <c r="AL262" i="15"/>
  <c r="AQ261" i="15"/>
  <c r="AP261" i="15"/>
  <c r="AO261" i="15"/>
  <c r="AN261" i="15"/>
  <c r="AM261" i="15"/>
  <c r="AL261" i="15"/>
  <c r="AQ260" i="15"/>
  <c r="AP260" i="15"/>
  <c r="AO260" i="15"/>
  <c r="AN260" i="15"/>
  <c r="AM260" i="15"/>
  <c r="AL260" i="15"/>
  <c r="AQ259" i="15"/>
  <c r="AP259" i="15"/>
  <c r="AO259" i="15"/>
  <c r="AN259" i="15"/>
  <c r="AM259" i="15"/>
  <c r="AL259" i="15"/>
  <c r="AQ258" i="15"/>
  <c r="AP258" i="15"/>
  <c r="AO258" i="15"/>
  <c r="AN258" i="15"/>
  <c r="AM258" i="15"/>
  <c r="AL258" i="15"/>
  <c r="AQ257" i="15"/>
  <c r="AN257" i="15"/>
  <c r="AM257" i="15"/>
  <c r="AL257" i="15"/>
  <c r="AQ256" i="15"/>
  <c r="AP256" i="15"/>
  <c r="AO256" i="15"/>
  <c r="AN256" i="15"/>
  <c r="AM256" i="15"/>
  <c r="AL256" i="15"/>
  <c r="AP255" i="15"/>
  <c r="AO255" i="15"/>
  <c r="AN255" i="15"/>
  <c r="AM255" i="15"/>
  <c r="AL255" i="15"/>
  <c r="AQ254" i="15"/>
  <c r="AP254" i="15"/>
  <c r="AO254" i="15"/>
  <c r="AN254" i="15"/>
  <c r="AM254" i="15"/>
  <c r="AL254" i="15"/>
  <c r="AQ253" i="15"/>
  <c r="AP253" i="15"/>
  <c r="AO253" i="15"/>
  <c r="AN253" i="15"/>
  <c r="AM253" i="15"/>
  <c r="AL253" i="15"/>
  <c r="AQ252" i="15"/>
  <c r="AP252" i="15"/>
  <c r="AN252" i="15"/>
  <c r="AM252" i="15"/>
  <c r="AL252" i="15"/>
  <c r="AQ251" i="15"/>
  <c r="AP251" i="15"/>
  <c r="AO251" i="15"/>
  <c r="AN251" i="15"/>
  <c r="AM251" i="15"/>
  <c r="AL251" i="15"/>
  <c r="AO250" i="15"/>
  <c r="AN250" i="15"/>
  <c r="AM250" i="15"/>
  <c r="AL250" i="15"/>
  <c r="AQ249" i="15"/>
  <c r="AP249" i="15"/>
  <c r="AO249" i="15"/>
  <c r="AN249" i="15"/>
  <c r="AM249" i="15"/>
  <c r="AL249" i="15"/>
  <c r="AQ248" i="15"/>
  <c r="AP248" i="15"/>
  <c r="AO248" i="15"/>
  <c r="AN248" i="15"/>
  <c r="AM248" i="15"/>
  <c r="AL248" i="15"/>
  <c r="AQ247" i="15"/>
  <c r="AP247" i="15"/>
  <c r="AO247" i="15"/>
  <c r="AN247" i="15"/>
  <c r="AM247" i="15"/>
  <c r="AL247" i="15"/>
  <c r="AQ246" i="15"/>
  <c r="AP246" i="15"/>
  <c r="AO246" i="15"/>
  <c r="AN246" i="15"/>
  <c r="AM246" i="15"/>
  <c r="AL246" i="15"/>
  <c r="AQ245" i="15"/>
  <c r="AN245" i="15"/>
  <c r="AM245" i="15"/>
  <c r="AL245" i="15"/>
  <c r="AQ244" i="15"/>
  <c r="AP244" i="15"/>
  <c r="AO244" i="15"/>
  <c r="AN244" i="15"/>
  <c r="AM244" i="15"/>
  <c r="AL244" i="15"/>
  <c r="AP243" i="15"/>
  <c r="AO243" i="15"/>
  <c r="AN243" i="15"/>
  <c r="AM243" i="15"/>
  <c r="AL243" i="15"/>
  <c r="AQ242" i="15"/>
  <c r="AP242" i="15"/>
  <c r="AO242" i="15"/>
  <c r="AN242" i="15"/>
  <c r="AM242" i="15"/>
  <c r="AL242" i="15"/>
  <c r="AQ241" i="15"/>
  <c r="AP241" i="15"/>
  <c r="AO241" i="15"/>
  <c r="AN241" i="15"/>
  <c r="AM241" i="15"/>
  <c r="AL241" i="15"/>
  <c r="AQ240" i="15"/>
  <c r="AP240" i="15"/>
  <c r="AN240" i="15"/>
  <c r="AM240" i="15"/>
  <c r="AL240" i="15"/>
  <c r="AQ239" i="15"/>
  <c r="AP239" i="15"/>
  <c r="AO239" i="15"/>
  <c r="AN239" i="15"/>
  <c r="AM239" i="15"/>
  <c r="AL239" i="15"/>
  <c r="AO238" i="15"/>
  <c r="AN238" i="15"/>
  <c r="AM238" i="15"/>
  <c r="AL238" i="15"/>
  <c r="AQ237" i="15"/>
  <c r="AP237" i="15"/>
  <c r="AO237" i="15"/>
  <c r="AN237" i="15"/>
  <c r="AM237" i="15"/>
  <c r="AL237" i="15"/>
  <c r="AQ236" i="15"/>
  <c r="AP236" i="15"/>
  <c r="AO236" i="15"/>
  <c r="AN236" i="15"/>
  <c r="AM236" i="15"/>
  <c r="AL236" i="15"/>
  <c r="AQ235" i="15"/>
  <c r="AP235" i="15"/>
  <c r="AO235" i="15"/>
  <c r="AN235" i="15"/>
  <c r="AM235" i="15"/>
  <c r="AL235" i="15"/>
  <c r="AQ234" i="15"/>
  <c r="AP234" i="15"/>
  <c r="AO234" i="15"/>
  <c r="AN234" i="15"/>
  <c r="AM234" i="15"/>
  <c r="AL234" i="15"/>
  <c r="AQ233" i="15"/>
  <c r="AN233" i="15"/>
  <c r="AM233" i="15"/>
  <c r="AL233" i="15"/>
  <c r="AQ232" i="15"/>
  <c r="AP232" i="15"/>
  <c r="AO232" i="15"/>
  <c r="AN232" i="15"/>
  <c r="AM232" i="15"/>
  <c r="AL232" i="15"/>
  <c r="AP231" i="15"/>
  <c r="AO231" i="15"/>
  <c r="AN231" i="15"/>
  <c r="AM231" i="15"/>
  <c r="AL231" i="15"/>
  <c r="AQ230" i="15"/>
  <c r="AP230" i="15"/>
  <c r="AO230" i="15"/>
  <c r="AN230" i="15"/>
  <c r="AM230" i="15"/>
  <c r="AL230" i="15"/>
  <c r="AQ229" i="15"/>
  <c r="AP229" i="15"/>
  <c r="AO229" i="15"/>
  <c r="AN229" i="15"/>
  <c r="AM229" i="15"/>
  <c r="AL229" i="15"/>
  <c r="AQ228" i="15"/>
  <c r="AP228" i="15"/>
  <c r="AN228" i="15"/>
  <c r="AM228" i="15"/>
  <c r="AL228" i="15"/>
  <c r="AQ227" i="15"/>
  <c r="AP227" i="15"/>
  <c r="AO227" i="15"/>
  <c r="AN227" i="15"/>
  <c r="AM227" i="15"/>
  <c r="AL227" i="15"/>
  <c r="AO226" i="15"/>
  <c r="AN226" i="15"/>
  <c r="AM226" i="15"/>
  <c r="AL226" i="15"/>
  <c r="AQ225" i="15"/>
  <c r="AP225" i="15"/>
  <c r="AO225" i="15"/>
  <c r="AN225" i="15"/>
  <c r="AM225" i="15"/>
  <c r="AL225" i="15"/>
  <c r="AQ224" i="15"/>
  <c r="AP224" i="15"/>
  <c r="AO224" i="15"/>
  <c r="AN224" i="15"/>
  <c r="AM224" i="15"/>
  <c r="AL224" i="15"/>
  <c r="AQ223" i="15"/>
  <c r="AP223" i="15"/>
  <c r="AO223" i="15"/>
  <c r="AN223" i="15"/>
  <c r="AM223" i="15"/>
  <c r="AL223" i="15"/>
  <c r="AQ222" i="15"/>
  <c r="AP222" i="15"/>
  <c r="AO222" i="15"/>
  <c r="AN222" i="15"/>
  <c r="AM222" i="15"/>
  <c r="AL222" i="15"/>
  <c r="AQ221" i="15"/>
  <c r="AN221" i="15"/>
  <c r="AM221" i="15"/>
  <c r="AL221" i="15"/>
  <c r="AQ220" i="15"/>
  <c r="AP220" i="15"/>
  <c r="AO220" i="15"/>
  <c r="AN220" i="15"/>
  <c r="AM220" i="15"/>
  <c r="AL220" i="15"/>
  <c r="AP219" i="15"/>
  <c r="AO219" i="15"/>
  <c r="AN219" i="15"/>
  <c r="AM219" i="15"/>
  <c r="AL219" i="15"/>
  <c r="AQ218" i="15"/>
  <c r="AP218" i="15"/>
  <c r="AO218" i="15"/>
  <c r="AN218" i="15"/>
  <c r="AM218" i="15"/>
  <c r="AL218" i="15"/>
  <c r="AQ217" i="15"/>
  <c r="AP217" i="15"/>
  <c r="AO217" i="15"/>
  <c r="AN217" i="15"/>
  <c r="AM217" i="15"/>
  <c r="AL217" i="15"/>
  <c r="AQ216" i="15"/>
  <c r="AP216" i="15"/>
  <c r="AN216" i="15"/>
  <c r="AM216" i="15"/>
  <c r="AL216" i="15"/>
  <c r="AQ215" i="15"/>
  <c r="AP215" i="15"/>
  <c r="AO215" i="15"/>
  <c r="AN215" i="15"/>
  <c r="AM215" i="15"/>
  <c r="AL215" i="15"/>
  <c r="AO214" i="15"/>
  <c r="AN214" i="15"/>
  <c r="AM214" i="15"/>
  <c r="AL214" i="15"/>
  <c r="AQ213" i="15"/>
  <c r="AP213" i="15"/>
  <c r="AO213" i="15"/>
  <c r="AN213" i="15"/>
  <c r="AM213" i="15"/>
  <c r="AL213" i="15"/>
  <c r="AQ212" i="15"/>
  <c r="AP212" i="15"/>
  <c r="AO212" i="15"/>
  <c r="AN212" i="15"/>
  <c r="AM212" i="15"/>
  <c r="AL212" i="15"/>
  <c r="AQ211" i="15"/>
  <c r="AP211" i="15"/>
  <c r="AO211" i="15"/>
  <c r="AN211" i="15"/>
  <c r="AM211" i="15"/>
  <c r="AL211" i="15"/>
  <c r="AQ210" i="15"/>
  <c r="AP210" i="15"/>
  <c r="AO210" i="15"/>
  <c r="AN210" i="15"/>
  <c r="AM210" i="15"/>
  <c r="AL210" i="15"/>
  <c r="AQ209" i="15"/>
  <c r="AN209" i="15"/>
  <c r="AM209" i="15"/>
  <c r="AL209" i="15"/>
  <c r="AQ208" i="15"/>
  <c r="AP208" i="15"/>
  <c r="AO208" i="15"/>
  <c r="AN208" i="15"/>
  <c r="AM208" i="15"/>
  <c r="AL208" i="15"/>
  <c r="AP207" i="15"/>
  <c r="AO207" i="15"/>
  <c r="AN207" i="15"/>
  <c r="AM207" i="15"/>
  <c r="AL207" i="15"/>
  <c r="AQ206" i="15"/>
  <c r="AP206" i="15"/>
  <c r="AO206" i="15"/>
  <c r="AN206" i="15"/>
  <c r="AM206" i="15"/>
  <c r="AL206" i="15"/>
  <c r="AQ205" i="15"/>
  <c r="AP205" i="15"/>
  <c r="AO205" i="15"/>
  <c r="AN205" i="15"/>
  <c r="AM205" i="15"/>
  <c r="AL205" i="15"/>
  <c r="AQ204" i="15"/>
  <c r="AP204" i="15"/>
  <c r="AN204" i="15"/>
  <c r="AM204" i="15"/>
  <c r="AL204" i="15"/>
  <c r="AQ203" i="15"/>
  <c r="AP203" i="15"/>
  <c r="AO203" i="15"/>
  <c r="AN203" i="15"/>
  <c r="AM203" i="15"/>
  <c r="AL203" i="15"/>
  <c r="AO202" i="15"/>
  <c r="AN202" i="15"/>
  <c r="AM202" i="15"/>
  <c r="AL202" i="15"/>
  <c r="AQ201" i="15"/>
  <c r="AP201" i="15"/>
  <c r="AO201" i="15"/>
  <c r="AN201" i="15"/>
  <c r="AM201" i="15"/>
  <c r="AL201" i="15"/>
  <c r="AQ200" i="15"/>
  <c r="AP200" i="15"/>
  <c r="AO200" i="15"/>
  <c r="AN200" i="15"/>
  <c r="AM200" i="15"/>
  <c r="AL200" i="15"/>
  <c r="AQ199" i="15"/>
  <c r="AP199" i="15"/>
  <c r="AO199" i="15"/>
  <c r="AN199" i="15"/>
  <c r="AM199" i="15"/>
  <c r="AL199" i="15"/>
  <c r="AQ198" i="15"/>
  <c r="AP198" i="15"/>
  <c r="AO198" i="15"/>
  <c r="AN198" i="15"/>
  <c r="AM198" i="15"/>
  <c r="AL198" i="15"/>
  <c r="AQ197" i="15"/>
  <c r="AN197" i="15"/>
  <c r="AM197" i="15"/>
  <c r="AL197" i="15"/>
  <c r="AQ196" i="15"/>
  <c r="AP196" i="15"/>
  <c r="AO196" i="15"/>
  <c r="AN196" i="15"/>
  <c r="AM196" i="15"/>
  <c r="AL196" i="15"/>
  <c r="AP195" i="15"/>
  <c r="AO195" i="15"/>
  <c r="AN195" i="15"/>
  <c r="AM195" i="15"/>
  <c r="AL195" i="15"/>
  <c r="AQ194" i="15"/>
  <c r="AP194" i="15"/>
  <c r="AO194" i="15"/>
  <c r="AN194" i="15"/>
  <c r="AM194" i="15"/>
  <c r="AL194" i="15"/>
  <c r="AQ193" i="15"/>
  <c r="AP193" i="15"/>
  <c r="AO193" i="15"/>
  <c r="AN193" i="15"/>
  <c r="AM193" i="15"/>
  <c r="AL193" i="15"/>
  <c r="AQ192" i="15"/>
  <c r="AP192" i="15"/>
  <c r="AN192" i="15"/>
  <c r="AM192" i="15"/>
  <c r="AL192" i="15"/>
  <c r="AQ191" i="15"/>
  <c r="AP191" i="15"/>
  <c r="AO191" i="15"/>
  <c r="AN191" i="15"/>
  <c r="AM191" i="15"/>
  <c r="AL191" i="15"/>
  <c r="AO190" i="15"/>
  <c r="AN190" i="15"/>
  <c r="AM190" i="15"/>
  <c r="AL190" i="15"/>
  <c r="AQ189" i="15"/>
  <c r="AP189" i="15"/>
  <c r="AO189" i="15"/>
  <c r="AN189" i="15"/>
  <c r="AM189" i="15"/>
  <c r="AL189" i="15"/>
  <c r="AQ188" i="15"/>
  <c r="AP188" i="15"/>
  <c r="AO188" i="15"/>
  <c r="AN188" i="15"/>
  <c r="AM188" i="15"/>
  <c r="AL188" i="15"/>
  <c r="AQ187" i="15"/>
  <c r="AP187" i="15"/>
  <c r="AO187" i="15"/>
  <c r="AN187" i="15"/>
  <c r="AM187" i="15"/>
  <c r="AL187" i="15"/>
  <c r="AQ186" i="15"/>
  <c r="AP186" i="15"/>
  <c r="AO186" i="15"/>
  <c r="AN186" i="15"/>
  <c r="AM186" i="15"/>
  <c r="AL186" i="15"/>
  <c r="AQ185" i="15"/>
  <c r="AN185" i="15"/>
  <c r="AM185" i="15"/>
  <c r="AL185" i="15"/>
  <c r="AQ184" i="15"/>
  <c r="AP184" i="15"/>
  <c r="AO184" i="15"/>
  <c r="AN184" i="15"/>
  <c r="AM184" i="15"/>
  <c r="AL184" i="15"/>
  <c r="AP183" i="15"/>
  <c r="AO183" i="15"/>
  <c r="AN183" i="15"/>
  <c r="AM183" i="15"/>
  <c r="AL183" i="15"/>
  <c r="AQ182" i="15"/>
  <c r="AP182" i="15"/>
  <c r="AO182" i="15"/>
  <c r="AN182" i="15"/>
  <c r="AM182" i="15"/>
  <c r="AL182" i="15"/>
  <c r="AQ181" i="15"/>
  <c r="AP181" i="15"/>
  <c r="AO181" i="15"/>
  <c r="AN181" i="15"/>
  <c r="AM181" i="15"/>
  <c r="AL181" i="15"/>
  <c r="AQ180" i="15"/>
  <c r="AP180" i="15"/>
  <c r="AN180" i="15"/>
  <c r="AM180" i="15"/>
  <c r="AL180" i="15"/>
  <c r="AQ179" i="15"/>
  <c r="AP179" i="15"/>
  <c r="AO179" i="15"/>
  <c r="AN179" i="15"/>
  <c r="AM179" i="15"/>
  <c r="AL179" i="15"/>
  <c r="AO178" i="15"/>
  <c r="AN178" i="15"/>
  <c r="AM178" i="15"/>
  <c r="AL178" i="15"/>
  <c r="AQ177" i="15"/>
  <c r="AP177" i="15"/>
  <c r="AO177" i="15"/>
  <c r="AN177" i="15"/>
  <c r="AM177" i="15"/>
  <c r="AL177" i="15"/>
  <c r="AQ176" i="15"/>
  <c r="AP176" i="15"/>
  <c r="AO176" i="15"/>
  <c r="AN176" i="15"/>
  <c r="AM176" i="15"/>
  <c r="AL176" i="15"/>
  <c r="AQ175" i="15"/>
  <c r="AP175" i="15"/>
  <c r="AO175" i="15"/>
  <c r="AN175" i="15"/>
  <c r="AM175" i="15"/>
  <c r="AL175" i="15"/>
  <c r="AQ174" i="15"/>
  <c r="AP174" i="15"/>
  <c r="AO174" i="15"/>
  <c r="AN174" i="15"/>
  <c r="AM174" i="15"/>
  <c r="AL174" i="15"/>
  <c r="AQ173" i="15"/>
  <c r="AN173" i="15"/>
  <c r="AM173" i="15"/>
  <c r="AL173" i="15"/>
  <c r="AQ172" i="15"/>
  <c r="AP172" i="15"/>
  <c r="AO172" i="15"/>
  <c r="AN172" i="15"/>
  <c r="AM172" i="15"/>
  <c r="AL172" i="15"/>
  <c r="AP171" i="15"/>
  <c r="AO171" i="15"/>
  <c r="AN171" i="15"/>
  <c r="AM171" i="15"/>
  <c r="AL171" i="15"/>
  <c r="AQ170" i="15"/>
  <c r="AP170" i="15"/>
  <c r="AO170" i="15"/>
  <c r="AN170" i="15"/>
  <c r="AM170" i="15"/>
  <c r="AL170" i="15"/>
  <c r="AQ169" i="15"/>
  <c r="AP169" i="15"/>
  <c r="AO169" i="15"/>
  <c r="AN169" i="15"/>
  <c r="AM169" i="15"/>
  <c r="AL169" i="15"/>
  <c r="AQ168" i="15"/>
  <c r="AP168" i="15"/>
  <c r="AN168" i="15"/>
  <c r="AM168" i="15"/>
  <c r="AL168" i="15"/>
  <c r="AQ167" i="15"/>
  <c r="AP167" i="15"/>
  <c r="AO167" i="15"/>
  <c r="AN167" i="15"/>
  <c r="AM167" i="15"/>
  <c r="AL167" i="15"/>
  <c r="AO166" i="15"/>
  <c r="AN166" i="15"/>
  <c r="AM166" i="15"/>
  <c r="AL166" i="15"/>
  <c r="AQ165" i="15"/>
  <c r="AP165" i="15"/>
  <c r="AO165" i="15"/>
  <c r="AN165" i="15"/>
  <c r="AM165" i="15"/>
  <c r="AL165" i="15"/>
  <c r="AQ164" i="15"/>
  <c r="AP164" i="15"/>
  <c r="AO164" i="15"/>
  <c r="AN164" i="15"/>
  <c r="AM164" i="15"/>
  <c r="AL164" i="15"/>
  <c r="AQ163" i="15"/>
  <c r="AP163" i="15"/>
  <c r="AO163" i="15"/>
  <c r="AN163" i="15"/>
  <c r="AM163" i="15"/>
  <c r="AL163" i="15"/>
  <c r="AQ162" i="15"/>
  <c r="AP162" i="15"/>
  <c r="AO162" i="15"/>
  <c r="AN162" i="15"/>
  <c r="AM162" i="15"/>
  <c r="AL162" i="15"/>
  <c r="AQ161" i="15"/>
  <c r="AN161" i="15"/>
  <c r="AM161" i="15"/>
  <c r="AL161" i="15"/>
  <c r="AQ160" i="15"/>
  <c r="AP160" i="15"/>
  <c r="AO160" i="15"/>
  <c r="AN160" i="15"/>
  <c r="AM160" i="15"/>
  <c r="AL160" i="15"/>
  <c r="AP159" i="15"/>
  <c r="AO159" i="15"/>
  <c r="AN159" i="15"/>
  <c r="AM159" i="15"/>
  <c r="AL159" i="15"/>
  <c r="AQ158" i="15"/>
  <c r="AP158" i="15"/>
  <c r="AO158" i="15"/>
  <c r="AN158" i="15"/>
  <c r="AM158" i="15"/>
  <c r="AL158" i="15"/>
  <c r="AQ157" i="15"/>
  <c r="AP157" i="15"/>
  <c r="AO157" i="15"/>
  <c r="AN157" i="15"/>
  <c r="AM157" i="15"/>
  <c r="AL157" i="15"/>
  <c r="AQ156" i="15"/>
  <c r="AP156" i="15"/>
  <c r="AN156" i="15"/>
  <c r="AM156" i="15"/>
  <c r="AL156" i="15"/>
  <c r="AQ155" i="15"/>
  <c r="AP155" i="15"/>
  <c r="AO155" i="15"/>
  <c r="AN155" i="15"/>
  <c r="AM155" i="15"/>
  <c r="AL155" i="15"/>
  <c r="AO154" i="15"/>
  <c r="AN154" i="15"/>
  <c r="AM154" i="15"/>
  <c r="AL154" i="15"/>
  <c r="AQ153" i="15"/>
  <c r="AP153" i="15"/>
  <c r="AO153" i="15"/>
  <c r="AN153" i="15"/>
  <c r="AM153" i="15"/>
  <c r="AL153" i="15"/>
  <c r="AQ152" i="15"/>
  <c r="AP152" i="15"/>
  <c r="AO152" i="15"/>
  <c r="AN152" i="15"/>
  <c r="AM152" i="15"/>
  <c r="AL152" i="15"/>
  <c r="AQ151" i="15"/>
  <c r="AP151" i="15"/>
  <c r="AO151" i="15"/>
  <c r="AN151" i="15"/>
  <c r="AM151" i="15"/>
  <c r="AL151" i="15"/>
  <c r="AQ150" i="15"/>
  <c r="AP150" i="15"/>
  <c r="AO150" i="15"/>
  <c r="AN150" i="15"/>
  <c r="AM150" i="15"/>
  <c r="AL150" i="15"/>
  <c r="AQ149" i="15"/>
  <c r="AN149" i="15"/>
  <c r="AM149" i="15"/>
  <c r="AL149" i="15"/>
  <c r="AQ148" i="15"/>
  <c r="AP148" i="15"/>
  <c r="AO148" i="15"/>
  <c r="AN148" i="15"/>
  <c r="AM148" i="15"/>
  <c r="AL148" i="15"/>
  <c r="AP147" i="15"/>
  <c r="AO147" i="15"/>
  <c r="AN147" i="15"/>
  <c r="AM147" i="15"/>
  <c r="AL147" i="15"/>
  <c r="AQ146" i="15"/>
  <c r="AP146" i="15"/>
  <c r="AO146" i="15"/>
  <c r="AN146" i="15"/>
  <c r="AM146" i="15"/>
  <c r="AL146" i="15"/>
  <c r="AQ145" i="15"/>
  <c r="AP145" i="15"/>
  <c r="AO145" i="15"/>
  <c r="AN145" i="15"/>
  <c r="AM145" i="15"/>
  <c r="AL145" i="15"/>
  <c r="AQ144" i="15"/>
  <c r="AP144" i="15"/>
  <c r="AN144" i="15"/>
  <c r="AM144" i="15"/>
  <c r="AL144" i="15"/>
  <c r="AQ143" i="15"/>
  <c r="AP143" i="15"/>
  <c r="AO143" i="15"/>
  <c r="AN143" i="15"/>
  <c r="AM143" i="15"/>
  <c r="AL143" i="15"/>
  <c r="AO142" i="15"/>
  <c r="AN142" i="15"/>
  <c r="AM142" i="15"/>
  <c r="AL142" i="15"/>
  <c r="AQ141" i="15"/>
  <c r="AP141" i="15"/>
  <c r="AO141" i="15"/>
  <c r="AN141" i="15"/>
  <c r="AM141" i="15"/>
  <c r="AL141" i="15"/>
  <c r="AQ140" i="15"/>
  <c r="AP140" i="15"/>
  <c r="AO140" i="15"/>
  <c r="AN140" i="15"/>
  <c r="AM140" i="15"/>
  <c r="AL140" i="15"/>
  <c r="AQ139" i="15"/>
  <c r="AP139" i="15"/>
  <c r="AO139" i="15"/>
  <c r="AN139" i="15"/>
  <c r="AM139" i="15"/>
  <c r="AL139" i="15"/>
  <c r="AQ138" i="15"/>
  <c r="AP138" i="15"/>
  <c r="AO138" i="15"/>
  <c r="AN138" i="15"/>
  <c r="AM138" i="15"/>
  <c r="AL138" i="15"/>
  <c r="AQ137" i="15"/>
  <c r="AN137" i="15"/>
  <c r="AM137" i="15"/>
  <c r="AL137" i="15"/>
  <c r="AQ136" i="15"/>
  <c r="AP136" i="15"/>
  <c r="AO136" i="15"/>
  <c r="AN136" i="15"/>
  <c r="AM136" i="15"/>
  <c r="AL136" i="15"/>
  <c r="AP135" i="15"/>
  <c r="AO135" i="15"/>
  <c r="AN135" i="15"/>
  <c r="AM135" i="15"/>
  <c r="AL135" i="15"/>
  <c r="AQ134" i="15"/>
  <c r="AP134" i="15"/>
  <c r="AO134" i="15"/>
  <c r="AN134" i="15"/>
  <c r="AM134" i="15"/>
  <c r="AL134" i="15"/>
  <c r="AQ133" i="15"/>
  <c r="AP133" i="15"/>
  <c r="AO133" i="15"/>
  <c r="AN133" i="15"/>
  <c r="AM133" i="15"/>
  <c r="AL133" i="15"/>
  <c r="AQ132" i="15"/>
  <c r="AP132" i="15"/>
  <c r="AN132" i="15"/>
  <c r="AM132" i="15"/>
  <c r="AL132" i="15"/>
  <c r="AQ131" i="15"/>
  <c r="AP131" i="15"/>
  <c r="AO131" i="15"/>
  <c r="AN131" i="15"/>
  <c r="AM131" i="15"/>
  <c r="AL131" i="15"/>
  <c r="AO130" i="15"/>
  <c r="AN130" i="15"/>
  <c r="AM130" i="15"/>
  <c r="AL130" i="15"/>
  <c r="AQ129" i="15"/>
  <c r="AP129" i="15"/>
  <c r="AO129" i="15"/>
  <c r="AN129" i="15"/>
  <c r="AM129" i="15"/>
  <c r="AL129" i="15"/>
  <c r="AQ128" i="15"/>
  <c r="AP128" i="15"/>
  <c r="AO128" i="15"/>
  <c r="AN128" i="15"/>
  <c r="AM128" i="15"/>
  <c r="AL128" i="15"/>
  <c r="AQ127" i="15"/>
  <c r="AP127" i="15"/>
  <c r="AO127" i="15"/>
  <c r="AN127" i="15"/>
  <c r="AM127" i="15"/>
  <c r="AL127" i="15"/>
  <c r="AQ126" i="15"/>
  <c r="AP126" i="15"/>
  <c r="AO126" i="15"/>
  <c r="AN126" i="15"/>
  <c r="AM126" i="15"/>
  <c r="AL126" i="15"/>
  <c r="AQ125" i="15"/>
  <c r="AN125" i="15"/>
  <c r="AM125" i="15"/>
  <c r="AL125" i="15"/>
  <c r="AQ124" i="15"/>
  <c r="AP124" i="15"/>
  <c r="AO124" i="15"/>
  <c r="AN124" i="15"/>
  <c r="AM124" i="15"/>
  <c r="AL124" i="15"/>
  <c r="AP123" i="15"/>
  <c r="AO123" i="15"/>
  <c r="AN123" i="15"/>
  <c r="AM123" i="15"/>
  <c r="AL123" i="15"/>
  <c r="AQ122" i="15"/>
  <c r="AP122" i="15"/>
  <c r="AO122" i="15"/>
  <c r="AN122" i="15"/>
  <c r="AM122" i="15"/>
  <c r="AL122" i="15"/>
  <c r="AQ121" i="15"/>
  <c r="AP121" i="15"/>
  <c r="AO121" i="15"/>
  <c r="AN121" i="15"/>
  <c r="AM121" i="15"/>
  <c r="AL121" i="15"/>
  <c r="AQ120" i="15"/>
  <c r="AP120" i="15"/>
  <c r="AN120" i="15"/>
  <c r="AM120" i="15"/>
  <c r="AL120" i="15"/>
  <c r="AQ119" i="15"/>
  <c r="AP119" i="15"/>
  <c r="AO119" i="15"/>
  <c r="AN119" i="15"/>
  <c r="AM119" i="15"/>
  <c r="AL119" i="15"/>
  <c r="AO118" i="15"/>
  <c r="AN118" i="15"/>
  <c r="AM118" i="15"/>
  <c r="AL118" i="15"/>
  <c r="AQ117" i="15"/>
  <c r="AP117" i="15"/>
  <c r="AO117" i="15"/>
  <c r="AN117" i="15"/>
  <c r="AM117" i="15"/>
  <c r="AL117" i="15"/>
  <c r="AQ116" i="15"/>
  <c r="AP116" i="15"/>
  <c r="AO116" i="15"/>
  <c r="AN116" i="15"/>
  <c r="AM116" i="15"/>
  <c r="AL116" i="15"/>
  <c r="AQ115" i="15"/>
  <c r="AP115" i="15"/>
  <c r="AO115" i="15"/>
  <c r="AN115" i="15"/>
  <c r="AM115" i="15"/>
  <c r="AL115" i="15"/>
  <c r="AQ114" i="15"/>
  <c r="AP114" i="15"/>
  <c r="AO114" i="15"/>
  <c r="AN114" i="15"/>
  <c r="AM114" i="15"/>
  <c r="AL114" i="15"/>
  <c r="AQ113" i="15"/>
  <c r="AN113" i="15"/>
  <c r="AM113" i="15"/>
  <c r="AL113" i="15"/>
  <c r="AQ112" i="15"/>
  <c r="AP112" i="15"/>
  <c r="AO112" i="15"/>
  <c r="AN112" i="15"/>
  <c r="AM112" i="15"/>
  <c r="AL112" i="15"/>
  <c r="AP111" i="15"/>
  <c r="AO111" i="15"/>
  <c r="AN111" i="15"/>
  <c r="AM111" i="15"/>
  <c r="AL111" i="15"/>
  <c r="AQ110" i="15"/>
  <c r="AP110" i="15"/>
  <c r="AO110" i="15"/>
  <c r="AN110" i="15"/>
  <c r="AM110" i="15"/>
  <c r="AL110" i="15"/>
  <c r="AQ109" i="15"/>
  <c r="AP109" i="15"/>
  <c r="AO109" i="15"/>
  <c r="AN109" i="15"/>
  <c r="AM109" i="15"/>
  <c r="AL109" i="15"/>
  <c r="AQ108" i="15"/>
  <c r="AP108" i="15"/>
  <c r="AN108" i="15"/>
  <c r="AM108" i="15"/>
  <c r="AL108" i="15"/>
  <c r="AQ107" i="15"/>
  <c r="AP107" i="15"/>
  <c r="AO107" i="15"/>
  <c r="AN107" i="15"/>
  <c r="AM107" i="15"/>
  <c r="AL107" i="15"/>
  <c r="AO106" i="15"/>
  <c r="AN106" i="15"/>
  <c r="AM106" i="15"/>
  <c r="AL106" i="15"/>
  <c r="AQ105" i="15"/>
  <c r="AP105" i="15"/>
  <c r="AO105" i="15"/>
  <c r="AN105" i="15"/>
  <c r="AM105" i="15"/>
  <c r="AL105" i="15"/>
  <c r="AQ104" i="15"/>
  <c r="AP104" i="15"/>
  <c r="AO104" i="15"/>
  <c r="AN104" i="15"/>
  <c r="AM104" i="15"/>
  <c r="AL104" i="15"/>
  <c r="AQ103" i="15"/>
  <c r="AP103" i="15"/>
  <c r="AO103" i="15"/>
  <c r="AN103" i="15"/>
  <c r="AM103" i="15"/>
  <c r="AL103" i="15"/>
  <c r="AQ102" i="15"/>
  <c r="AP102" i="15"/>
  <c r="AO102" i="15"/>
  <c r="AN102" i="15"/>
  <c r="AM102" i="15"/>
  <c r="AL102" i="15"/>
  <c r="AQ101" i="15"/>
  <c r="AN101" i="15"/>
  <c r="AM101" i="15"/>
  <c r="AL101" i="15"/>
  <c r="AQ100" i="15"/>
  <c r="AP100" i="15"/>
  <c r="AO100" i="15"/>
  <c r="AN100" i="15"/>
  <c r="AM100" i="15"/>
  <c r="AL100" i="15"/>
  <c r="AP99" i="15"/>
  <c r="AO99" i="15"/>
  <c r="AN99" i="15"/>
  <c r="AM99" i="15"/>
  <c r="AL99" i="15"/>
  <c r="AQ98" i="15"/>
  <c r="AP98" i="15"/>
  <c r="AO98" i="15"/>
  <c r="AN98" i="15"/>
  <c r="AM98" i="15"/>
  <c r="AL98" i="15"/>
  <c r="AQ97" i="15"/>
  <c r="AP97" i="15"/>
  <c r="AO97" i="15"/>
  <c r="AN97" i="15"/>
  <c r="AM97" i="15"/>
  <c r="AL97" i="15"/>
  <c r="AQ96" i="15"/>
  <c r="AP96" i="15"/>
  <c r="AN96" i="15"/>
  <c r="AM96" i="15"/>
  <c r="AL96" i="15"/>
  <c r="AQ95" i="15"/>
  <c r="AP95" i="15"/>
  <c r="AO95" i="15"/>
  <c r="AN95" i="15"/>
  <c r="AM95" i="15"/>
  <c r="AL95" i="15"/>
  <c r="AO94" i="15"/>
  <c r="AN94" i="15"/>
  <c r="AM94" i="15"/>
  <c r="AL94" i="15"/>
  <c r="AQ93" i="15"/>
  <c r="AP93" i="15"/>
  <c r="AO93" i="15"/>
  <c r="AN93" i="15"/>
  <c r="AM93" i="15"/>
  <c r="AL93" i="15"/>
  <c r="AQ92" i="15"/>
  <c r="AP92" i="15"/>
  <c r="AO92" i="15"/>
  <c r="AN92" i="15"/>
  <c r="AM92" i="15"/>
  <c r="AL92" i="15"/>
  <c r="AQ91" i="15"/>
  <c r="AP91" i="15"/>
  <c r="AO91" i="15"/>
  <c r="AN91" i="15"/>
  <c r="AM91" i="15"/>
  <c r="AL91" i="15"/>
  <c r="AQ90" i="15"/>
  <c r="AP90" i="15"/>
  <c r="AO90" i="15"/>
  <c r="AN90" i="15"/>
  <c r="AM90" i="15"/>
  <c r="AL90" i="15"/>
  <c r="AQ89" i="15"/>
  <c r="AN89" i="15"/>
  <c r="AM89" i="15"/>
  <c r="AL89" i="15"/>
  <c r="AQ88" i="15"/>
  <c r="AP88" i="15"/>
  <c r="AO88" i="15"/>
  <c r="AN88" i="15"/>
  <c r="AM88" i="15"/>
  <c r="AL88" i="15"/>
  <c r="AP87" i="15"/>
  <c r="AO87" i="15"/>
  <c r="AN87" i="15"/>
  <c r="AM87" i="15"/>
  <c r="AL87" i="15"/>
  <c r="AQ86" i="15"/>
  <c r="AP86" i="15"/>
  <c r="AO86" i="15"/>
  <c r="AN86" i="15"/>
  <c r="AM86" i="15"/>
  <c r="AL86" i="15"/>
  <c r="AQ85" i="15"/>
  <c r="AP85" i="15"/>
  <c r="AO85" i="15"/>
  <c r="AN85" i="15"/>
  <c r="AM85" i="15"/>
  <c r="AL85" i="15"/>
  <c r="AQ84" i="15"/>
  <c r="AP84" i="15"/>
  <c r="AN84" i="15"/>
  <c r="AM84" i="15"/>
  <c r="AL84" i="15"/>
  <c r="AQ83" i="15"/>
  <c r="AP83" i="15"/>
  <c r="AO83" i="15"/>
  <c r="AN83" i="15"/>
  <c r="AM83" i="15"/>
  <c r="AL83" i="15"/>
  <c r="AO82" i="15"/>
  <c r="AN82" i="15"/>
  <c r="AM82" i="15"/>
  <c r="AL82" i="15"/>
  <c r="AQ81" i="15"/>
  <c r="AP81" i="15"/>
  <c r="AO81" i="15"/>
  <c r="AN81" i="15"/>
  <c r="AM81" i="15"/>
  <c r="AL81" i="15"/>
  <c r="AQ80" i="15"/>
  <c r="AP80" i="15"/>
  <c r="AO80" i="15"/>
  <c r="AN80" i="15"/>
  <c r="AM80" i="15"/>
  <c r="AL80" i="15"/>
  <c r="AQ79" i="15"/>
  <c r="AP79" i="15"/>
  <c r="AO79" i="15"/>
  <c r="AN79" i="15"/>
  <c r="AM79" i="15"/>
  <c r="AL79" i="15"/>
  <c r="AQ78" i="15"/>
  <c r="AP78" i="15"/>
  <c r="AO78" i="15"/>
  <c r="AN78" i="15"/>
  <c r="AM78" i="15"/>
  <c r="AL78" i="15"/>
  <c r="AQ77" i="15"/>
  <c r="AN77" i="15"/>
  <c r="AM77" i="15"/>
  <c r="AL77" i="15"/>
  <c r="AQ76" i="15"/>
  <c r="AP76" i="15"/>
  <c r="AO76" i="15"/>
  <c r="AN76" i="15"/>
  <c r="AM76" i="15"/>
  <c r="AL76" i="15"/>
  <c r="AP75" i="15"/>
  <c r="AO75" i="15"/>
  <c r="AN75" i="15"/>
  <c r="AM75" i="15"/>
  <c r="AL75" i="15"/>
  <c r="AQ74" i="15"/>
  <c r="AP74" i="15"/>
  <c r="AO74" i="15"/>
  <c r="AN74" i="15"/>
  <c r="AM74" i="15"/>
  <c r="AL74" i="15"/>
  <c r="AQ73" i="15"/>
  <c r="AP73" i="15"/>
  <c r="AO73" i="15"/>
  <c r="AN73" i="15"/>
  <c r="AM73" i="15"/>
  <c r="AL73" i="15"/>
  <c r="AQ72" i="15"/>
  <c r="AP72" i="15"/>
  <c r="AN72" i="15"/>
  <c r="AM72" i="15"/>
  <c r="AL72" i="15"/>
  <c r="AQ71" i="15"/>
  <c r="AP71" i="15"/>
  <c r="AO71" i="15"/>
  <c r="AN71" i="15"/>
  <c r="AM71" i="15"/>
  <c r="AL71" i="15"/>
  <c r="AO70" i="15"/>
  <c r="AN70" i="15"/>
  <c r="AM70" i="15"/>
  <c r="AL70" i="15"/>
  <c r="AQ69" i="15"/>
  <c r="AP69" i="15"/>
  <c r="AO69" i="15"/>
  <c r="AN69" i="15"/>
  <c r="AM69" i="15"/>
  <c r="AL69" i="15"/>
  <c r="AQ68" i="15"/>
  <c r="AP68" i="15"/>
  <c r="AO68" i="15"/>
  <c r="AN68" i="15"/>
  <c r="AM68" i="15"/>
  <c r="AL68" i="15"/>
  <c r="AQ67" i="15"/>
  <c r="AP67" i="15"/>
  <c r="AO67" i="15"/>
  <c r="AN67" i="15"/>
  <c r="AM67" i="15"/>
  <c r="AL67" i="15"/>
  <c r="AQ66" i="15"/>
  <c r="AP66" i="15"/>
  <c r="AO66" i="15"/>
  <c r="AN66" i="15"/>
  <c r="AM66" i="15"/>
  <c r="AL66" i="15"/>
  <c r="AQ65" i="15"/>
  <c r="AN65" i="15"/>
  <c r="AM65" i="15"/>
  <c r="AL65" i="15"/>
  <c r="AQ64" i="15"/>
  <c r="AP64" i="15"/>
  <c r="AO64" i="15"/>
  <c r="AN64" i="15"/>
  <c r="AM64" i="15"/>
  <c r="AL64" i="15"/>
  <c r="AP63" i="15"/>
  <c r="AO63" i="15"/>
  <c r="AN63" i="15"/>
  <c r="AM63" i="15"/>
  <c r="AL63" i="15"/>
  <c r="AQ62" i="15"/>
  <c r="AP62" i="15"/>
  <c r="AO62" i="15"/>
  <c r="AN62" i="15"/>
  <c r="AM62" i="15"/>
  <c r="AL62" i="15"/>
  <c r="AQ61" i="15"/>
  <c r="AP61" i="15"/>
  <c r="AO61" i="15"/>
  <c r="AN61" i="15"/>
  <c r="AM61" i="15"/>
  <c r="AL61" i="15"/>
  <c r="AQ60" i="15"/>
  <c r="AP60" i="15"/>
  <c r="AN60" i="15"/>
  <c r="AM60" i="15"/>
  <c r="AL60" i="15"/>
  <c r="AQ59" i="15"/>
  <c r="AP59" i="15"/>
  <c r="AO59" i="15"/>
  <c r="AN59" i="15"/>
  <c r="AM59" i="15"/>
  <c r="AL59" i="15"/>
  <c r="AO58" i="15"/>
  <c r="AN58" i="15"/>
  <c r="AM58" i="15"/>
  <c r="AL58" i="15"/>
  <c r="AQ57" i="15"/>
  <c r="AP57" i="15"/>
  <c r="AO57" i="15"/>
  <c r="AN57" i="15"/>
  <c r="AM57" i="15"/>
  <c r="AL57" i="15"/>
  <c r="AQ56" i="15"/>
  <c r="AP56" i="15"/>
  <c r="AO56" i="15"/>
  <c r="AN56" i="15"/>
  <c r="AM56" i="15"/>
  <c r="AL56" i="15"/>
  <c r="AQ55" i="15"/>
  <c r="AP55" i="15"/>
  <c r="AO55" i="15"/>
  <c r="AN55" i="15"/>
  <c r="AM55" i="15"/>
  <c r="AL55" i="15"/>
  <c r="AQ54" i="15"/>
  <c r="AP54" i="15"/>
  <c r="AO54" i="15"/>
  <c r="AN54" i="15"/>
  <c r="AM54" i="15"/>
  <c r="AL54" i="15"/>
  <c r="AQ53" i="15"/>
  <c r="AN53" i="15"/>
  <c r="AM53" i="15"/>
  <c r="AL53" i="15"/>
  <c r="AQ52" i="15"/>
  <c r="AP52" i="15"/>
  <c r="AO52" i="15"/>
  <c r="AN52" i="15"/>
  <c r="AM52" i="15"/>
  <c r="AL52" i="15"/>
  <c r="AP51" i="15"/>
  <c r="AO51" i="15"/>
  <c r="AN51" i="15"/>
  <c r="AM51" i="15"/>
  <c r="AL51" i="15"/>
  <c r="AQ50" i="15"/>
  <c r="AP50" i="15"/>
  <c r="AO50" i="15"/>
  <c r="AN50" i="15"/>
  <c r="AM50" i="15"/>
  <c r="AL50" i="15"/>
  <c r="AQ49" i="15"/>
  <c r="AP49" i="15"/>
  <c r="AO49" i="15"/>
  <c r="AN49" i="15"/>
  <c r="AM49" i="15"/>
  <c r="AL49" i="15"/>
  <c r="AQ48" i="15"/>
  <c r="AP48" i="15"/>
  <c r="AN48" i="15"/>
  <c r="AM48" i="15"/>
  <c r="AL48" i="15"/>
  <c r="AQ47" i="15"/>
  <c r="AP47" i="15"/>
  <c r="AO47" i="15"/>
  <c r="AN47" i="15"/>
  <c r="AM47" i="15"/>
  <c r="AL47" i="15"/>
  <c r="AO46" i="15"/>
  <c r="AN46" i="15"/>
  <c r="AM46" i="15"/>
  <c r="AL46" i="15"/>
  <c r="AQ45" i="15"/>
  <c r="AP45" i="15"/>
  <c r="AO45" i="15"/>
  <c r="AN45" i="15"/>
  <c r="AM45" i="15"/>
  <c r="AL45" i="15"/>
  <c r="AQ44" i="15"/>
  <c r="AP44" i="15"/>
  <c r="AO44" i="15"/>
  <c r="AN44" i="15"/>
  <c r="AM44" i="15"/>
  <c r="AL44" i="15"/>
  <c r="AQ43" i="15"/>
  <c r="AP43" i="15"/>
  <c r="AO43" i="15"/>
  <c r="AN43" i="15"/>
  <c r="AM43" i="15"/>
  <c r="AL43" i="15"/>
  <c r="AQ42" i="15"/>
  <c r="AP42" i="15"/>
  <c r="AO42" i="15"/>
  <c r="AN42" i="15"/>
  <c r="AM42" i="15"/>
  <c r="AL42" i="15"/>
  <c r="AQ41" i="15"/>
  <c r="AN41" i="15"/>
  <c r="AM41" i="15"/>
  <c r="AL41" i="15"/>
  <c r="AQ40" i="15"/>
  <c r="AP40" i="15"/>
  <c r="AO40" i="15"/>
  <c r="AN40" i="15"/>
  <c r="AM40" i="15"/>
  <c r="AL40" i="15"/>
  <c r="AP39" i="15"/>
  <c r="AO39" i="15"/>
  <c r="AN39" i="15"/>
  <c r="AM39" i="15"/>
  <c r="AL39" i="15"/>
  <c r="AQ38" i="15"/>
  <c r="AP38" i="15"/>
  <c r="AO38" i="15"/>
  <c r="AN38" i="15"/>
  <c r="AM38" i="15"/>
  <c r="AL38" i="15"/>
  <c r="AQ37" i="15"/>
  <c r="AP37" i="15"/>
  <c r="AO37" i="15"/>
  <c r="AN37" i="15"/>
  <c r="AM37" i="15"/>
  <c r="AL37" i="15"/>
  <c r="AQ36" i="15"/>
  <c r="AP36" i="15"/>
  <c r="AN36" i="15"/>
  <c r="AM36" i="15"/>
  <c r="AL36" i="15"/>
  <c r="AQ35" i="15"/>
  <c r="AP35" i="15"/>
  <c r="AO35" i="15"/>
  <c r="AN35" i="15"/>
  <c r="AM35" i="15"/>
  <c r="AL35" i="15"/>
  <c r="AO34" i="15"/>
  <c r="AN34" i="15"/>
  <c r="AM34" i="15"/>
  <c r="AL34" i="15"/>
  <c r="AQ33" i="15"/>
  <c r="AP33" i="15"/>
  <c r="AO33" i="15"/>
  <c r="AN33" i="15"/>
  <c r="AM33" i="15"/>
  <c r="AL33" i="15"/>
  <c r="AQ32" i="15"/>
  <c r="AP32" i="15"/>
  <c r="AO32" i="15"/>
  <c r="AN32" i="15"/>
  <c r="AM32" i="15"/>
  <c r="AL32" i="15"/>
  <c r="AQ31" i="15"/>
  <c r="AP31" i="15"/>
  <c r="AO31" i="15"/>
  <c r="AN31" i="15"/>
  <c r="AM31" i="15"/>
  <c r="AL31" i="15"/>
  <c r="AQ30" i="15"/>
  <c r="AP30" i="15"/>
  <c r="AO30" i="15"/>
  <c r="AN30" i="15"/>
  <c r="AM30" i="15"/>
  <c r="AL30" i="15"/>
  <c r="AQ29" i="15"/>
  <c r="AN29" i="15"/>
  <c r="AM29" i="15"/>
  <c r="AL29" i="15"/>
  <c r="AQ28" i="15"/>
  <c r="AP28" i="15"/>
  <c r="AO28" i="15"/>
  <c r="AN28" i="15"/>
  <c r="AM28" i="15"/>
  <c r="AL28" i="15"/>
  <c r="AP27" i="15"/>
  <c r="AO27" i="15"/>
  <c r="AN27" i="15"/>
  <c r="AM27" i="15"/>
  <c r="AL27" i="15"/>
  <c r="AQ26" i="15"/>
  <c r="AP26" i="15"/>
  <c r="AO26" i="15"/>
  <c r="AN26" i="15"/>
  <c r="AM26" i="15"/>
  <c r="AL26" i="15"/>
  <c r="AQ25" i="15"/>
  <c r="AP25" i="15"/>
  <c r="AO25" i="15"/>
  <c r="AN25" i="15"/>
  <c r="AM25" i="15"/>
  <c r="AL25" i="15"/>
  <c r="AQ24" i="15"/>
  <c r="AP24" i="15"/>
  <c r="AN24" i="15"/>
  <c r="AM24" i="15"/>
  <c r="AL24" i="15"/>
  <c r="AQ23" i="15"/>
  <c r="AP23" i="15"/>
  <c r="AO23" i="15"/>
  <c r="AN23" i="15"/>
  <c r="AM23" i="15"/>
  <c r="AL23" i="15"/>
  <c r="AO22" i="15"/>
  <c r="AN22" i="15"/>
  <c r="AM22" i="15"/>
  <c r="AL22" i="15"/>
  <c r="AQ21" i="15"/>
  <c r="AP21" i="15"/>
  <c r="AO21" i="15"/>
  <c r="AN21" i="15"/>
  <c r="AM21" i="15"/>
  <c r="AL21" i="15"/>
  <c r="AQ20" i="15"/>
  <c r="AP20" i="15"/>
  <c r="AO20" i="15"/>
  <c r="AN20" i="15"/>
  <c r="AM20" i="15"/>
  <c r="AL20" i="15"/>
  <c r="AQ19" i="15"/>
  <c r="AP19" i="15"/>
  <c r="AO19" i="15"/>
  <c r="AN19" i="15"/>
  <c r="AM19" i="15"/>
  <c r="AL19" i="15"/>
  <c r="AQ18" i="15"/>
  <c r="AP18" i="15"/>
  <c r="AO18" i="15"/>
  <c r="AN18" i="15"/>
  <c r="AM18" i="15"/>
  <c r="AL18" i="15"/>
  <c r="AQ17" i="15"/>
  <c r="AN17" i="15"/>
  <c r="AM17" i="15"/>
  <c r="AL17" i="15"/>
  <c r="AQ16" i="15"/>
  <c r="AP16" i="15"/>
  <c r="AO16" i="15"/>
  <c r="AN16" i="15"/>
  <c r="AM16" i="15"/>
  <c r="AL16" i="15"/>
  <c r="AP15" i="15"/>
  <c r="AO15" i="15"/>
  <c r="AN15" i="15"/>
  <c r="AM15" i="15"/>
  <c r="AL15" i="15"/>
  <c r="AQ14" i="15"/>
  <c r="AP14" i="15"/>
  <c r="AO14" i="15"/>
  <c r="AN14" i="15"/>
  <c r="AM14" i="15"/>
  <c r="AL14" i="15"/>
  <c r="AQ13" i="15"/>
  <c r="AP13" i="15"/>
  <c r="AO13" i="15"/>
  <c r="AN13" i="15"/>
  <c r="AM13" i="15"/>
  <c r="AL13" i="15"/>
  <c r="AQ12" i="15"/>
  <c r="AP12" i="15"/>
  <c r="AN12" i="15"/>
  <c r="AM12" i="15"/>
  <c r="AL12" i="15"/>
  <c r="AQ11" i="15"/>
  <c r="AP11" i="15"/>
  <c r="AO11" i="15"/>
  <c r="AN11" i="15"/>
  <c r="AM11" i="15"/>
  <c r="AL11" i="15"/>
  <c r="AO10" i="15"/>
  <c r="AN10" i="15"/>
  <c r="AM10" i="15"/>
  <c r="AL10" i="15"/>
  <c r="AQ9" i="15"/>
  <c r="AP9" i="15"/>
  <c r="AO9" i="15"/>
  <c r="AN9" i="15"/>
  <c r="AM9" i="15"/>
  <c r="AL9" i="15"/>
  <c r="AQ8" i="15"/>
  <c r="AP8" i="15"/>
  <c r="AO8" i="15"/>
  <c r="AN8" i="15"/>
  <c r="AM8" i="15"/>
  <c r="AL8" i="15"/>
  <c r="AQ7" i="15"/>
  <c r="AP7" i="15"/>
  <c r="AO7" i="15"/>
  <c r="AN7" i="15"/>
  <c r="AM7" i="15"/>
  <c r="AL7" i="15"/>
  <c r="AQ6" i="15"/>
  <c r="AP6" i="15"/>
  <c r="AO6" i="15"/>
  <c r="AN6" i="15"/>
  <c r="AM6" i="15"/>
  <c r="AL6" i="15"/>
  <c r="AQ5" i="15"/>
  <c r="AN5" i="15"/>
  <c r="AM5" i="15"/>
  <c r="AL5" i="15"/>
  <c r="AQ4" i="15"/>
  <c r="AP4" i="15"/>
  <c r="AO4" i="15"/>
  <c r="AN4" i="15"/>
  <c r="AM4" i="15"/>
  <c r="AL4" i="15"/>
  <c r="AK284" i="15"/>
  <c r="AJ284" i="15"/>
  <c r="AJ283" i="15"/>
  <c r="AK282" i="15"/>
  <c r="AJ282" i="15"/>
  <c r="AK281" i="15"/>
  <c r="AJ281" i="15"/>
  <c r="AK280" i="15"/>
  <c r="AJ280" i="15"/>
  <c r="AK279" i="15"/>
  <c r="AJ279" i="15"/>
  <c r="AK278" i="15"/>
  <c r="AJ278" i="15"/>
  <c r="AK277" i="15"/>
  <c r="AJ277" i="15"/>
  <c r="AJ276" i="15"/>
  <c r="AK275" i="15"/>
  <c r="AJ275" i="15"/>
  <c r="AK274" i="15"/>
  <c r="AJ274" i="15"/>
  <c r="AK273" i="15"/>
  <c r="AJ273" i="15"/>
  <c r="AK272" i="15"/>
  <c r="AJ272" i="15"/>
  <c r="AJ271" i="15"/>
  <c r="AK270" i="15"/>
  <c r="AJ270" i="15"/>
  <c r="AK269" i="15"/>
  <c r="AJ269" i="15"/>
  <c r="AK268" i="15"/>
  <c r="AJ268" i="15"/>
  <c r="AK267" i="15"/>
  <c r="AJ267" i="15"/>
  <c r="AK266" i="15"/>
  <c r="AJ266" i="15"/>
  <c r="AK265" i="15"/>
  <c r="AJ265" i="15"/>
  <c r="AJ264" i="15"/>
  <c r="AK263" i="15"/>
  <c r="AJ263" i="15"/>
  <c r="AK262" i="15"/>
  <c r="AJ262" i="15"/>
  <c r="AK261" i="15"/>
  <c r="AJ261" i="15"/>
  <c r="AK260" i="15"/>
  <c r="AJ260" i="15"/>
  <c r="AJ259" i="15"/>
  <c r="AK258" i="15"/>
  <c r="AJ258" i="15"/>
  <c r="AK257" i="15"/>
  <c r="AJ257" i="15"/>
  <c r="AK256" i="15"/>
  <c r="AJ256" i="15"/>
  <c r="AK255" i="15"/>
  <c r="AJ255" i="15"/>
  <c r="AK254" i="15"/>
  <c r="AJ254" i="15"/>
  <c r="AK253" i="15"/>
  <c r="AJ253" i="15"/>
  <c r="AJ252" i="15"/>
  <c r="AK251" i="15"/>
  <c r="AJ251" i="15"/>
  <c r="AK250" i="15"/>
  <c r="AJ250" i="15"/>
  <c r="AK249" i="15"/>
  <c r="AJ249" i="15"/>
  <c r="AK248" i="15"/>
  <c r="AJ248" i="15"/>
  <c r="AJ247" i="15"/>
  <c r="AK246" i="15"/>
  <c r="AJ246" i="15"/>
  <c r="AK245" i="15"/>
  <c r="AJ245" i="15"/>
  <c r="AK244" i="15"/>
  <c r="AJ244" i="15"/>
  <c r="AK243" i="15"/>
  <c r="AJ243" i="15"/>
  <c r="AK242" i="15"/>
  <c r="AJ242" i="15"/>
  <c r="AK241" i="15"/>
  <c r="AJ241" i="15"/>
  <c r="AJ240" i="15"/>
  <c r="AK239" i="15"/>
  <c r="AJ239" i="15"/>
  <c r="AK238" i="15"/>
  <c r="AJ238" i="15"/>
  <c r="AK237" i="15"/>
  <c r="AJ237" i="15"/>
  <c r="AK236" i="15"/>
  <c r="AJ236" i="15"/>
  <c r="AJ235" i="15"/>
  <c r="AK234" i="15"/>
  <c r="AJ234" i="15"/>
  <c r="AK233" i="15"/>
  <c r="AJ233" i="15"/>
  <c r="AK232" i="15"/>
  <c r="AJ232" i="15"/>
  <c r="AK231" i="15"/>
  <c r="AJ231" i="15"/>
  <c r="AK230" i="15"/>
  <c r="AJ230" i="15"/>
  <c r="AK229" i="15"/>
  <c r="AJ229" i="15"/>
  <c r="AJ228" i="15"/>
  <c r="AK227" i="15"/>
  <c r="AJ227" i="15"/>
  <c r="AK226" i="15"/>
  <c r="AJ226" i="15"/>
  <c r="AK225" i="15"/>
  <c r="AJ225" i="15"/>
  <c r="AK224" i="15"/>
  <c r="AJ224" i="15"/>
  <c r="AJ223" i="15"/>
  <c r="AK222" i="15"/>
  <c r="AJ222" i="15"/>
  <c r="AK221" i="15"/>
  <c r="AJ221" i="15"/>
  <c r="AK220" i="15"/>
  <c r="AJ220" i="15"/>
  <c r="AK219" i="15"/>
  <c r="AJ219" i="15"/>
  <c r="AK218" i="15"/>
  <c r="AJ218" i="15"/>
  <c r="AK217" i="15"/>
  <c r="AJ217" i="15"/>
  <c r="AJ216" i="15"/>
  <c r="AK215" i="15"/>
  <c r="AJ215" i="15"/>
  <c r="AK214" i="15"/>
  <c r="AJ214" i="15"/>
  <c r="AK213" i="15"/>
  <c r="AJ213" i="15"/>
  <c r="AK212" i="15"/>
  <c r="AJ212" i="15"/>
  <c r="AJ211" i="15"/>
  <c r="AK210" i="15"/>
  <c r="AJ210" i="15"/>
  <c r="AK209" i="15"/>
  <c r="AJ209" i="15"/>
  <c r="AK208" i="15"/>
  <c r="AJ208" i="15"/>
  <c r="AK207" i="15"/>
  <c r="AJ207" i="15"/>
  <c r="AK206" i="15"/>
  <c r="AJ206" i="15"/>
  <c r="AK205" i="15"/>
  <c r="AJ205" i="15"/>
  <c r="AJ204" i="15"/>
  <c r="AK203" i="15"/>
  <c r="AJ203" i="15"/>
  <c r="AK202" i="15"/>
  <c r="AJ202" i="15"/>
  <c r="AK201" i="15"/>
  <c r="AJ201" i="15"/>
  <c r="AK200" i="15"/>
  <c r="AJ200" i="15"/>
  <c r="AJ199" i="15"/>
  <c r="AK198" i="15"/>
  <c r="AJ198" i="15"/>
  <c r="AK197" i="15"/>
  <c r="AJ197" i="15"/>
  <c r="AK196" i="15"/>
  <c r="AJ196" i="15"/>
  <c r="AK195" i="15"/>
  <c r="AJ195" i="15"/>
  <c r="AK194" i="15"/>
  <c r="AJ194" i="15"/>
  <c r="AK193" i="15"/>
  <c r="AJ193" i="15"/>
  <c r="AJ192" i="15"/>
  <c r="AK191" i="15"/>
  <c r="AJ191" i="15"/>
  <c r="AK190" i="15"/>
  <c r="AJ190" i="15"/>
  <c r="AK189" i="15"/>
  <c r="AJ189" i="15"/>
  <c r="AK188" i="15"/>
  <c r="AJ188" i="15"/>
  <c r="AJ187" i="15"/>
  <c r="AK186" i="15"/>
  <c r="AJ186" i="15"/>
  <c r="AK185" i="15"/>
  <c r="AJ185" i="15"/>
  <c r="AK184" i="15"/>
  <c r="AJ184" i="15"/>
  <c r="AK183" i="15"/>
  <c r="AJ183" i="15"/>
  <c r="AK182" i="15"/>
  <c r="AJ182" i="15"/>
  <c r="AK181" i="15"/>
  <c r="AJ181" i="15"/>
  <c r="AJ180" i="15"/>
  <c r="AK179" i="15"/>
  <c r="AJ179" i="15"/>
  <c r="AK178" i="15"/>
  <c r="AJ178" i="15"/>
  <c r="AK177" i="15"/>
  <c r="AJ177" i="15"/>
  <c r="AK176" i="15"/>
  <c r="AJ176" i="15"/>
  <c r="AJ175" i="15"/>
  <c r="AK174" i="15"/>
  <c r="AJ174" i="15"/>
  <c r="AK173" i="15"/>
  <c r="AJ173" i="15"/>
  <c r="AK172" i="15"/>
  <c r="AJ172" i="15"/>
  <c r="AK171" i="15"/>
  <c r="AJ171" i="15"/>
  <c r="AK170" i="15"/>
  <c r="AJ170" i="15"/>
  <c r="AK169" i="15"/>
  <c r="AJ169" i="15"/>
  <c r="AJ168" i="15"/>
  <c r="AK167" i="15"/>
  <c r="AJ167" i="15"/>
  <c r="AK166" i="15"/>
  <c r="AJ166" i="15"/>
  <c r="AK165" i="15"/>
  <c r="AJ165" i="15"/>
  <c r="AK164" i="15"/>
  <c r="AJ164" i="15"/>
  <c r="AJ163" i="15"/>
  <c r="AK162" i="15"/>
  <c r="AJ162" i="15"/>
  <c r="AK161" i="15"/>
  <c r="AJ161" i="15"/>
  <c r="AK160" i="15"/>
  <c r="AJ160" i="15"/>
  <c r="AK159" i="15"/>
  <c r="AJ159" i="15"/>
  <c r="AK158" i="15"/>
  <c r="AJ158" i="15"/>
  <c r="AK157" i="15"/>
  <c r="AJ157" i="15"/>
  <c r="AJ156" i="15"/>
  <c r="AK155" i="15"/>
  <c r="AJ155" i="15"/>
  <c r="AK154" i="15"/>
  <c r="AJ154" i="15"/>
  <c r="AK153" i="15"/>
  <c r="AJ153" i="15"/>
  <c r="AK152" i="15"/>
  <c r="AJ152" i="15"/>
  <c r="AJ151" i="15"/>
  <c r="AK150" i="15"/>
  <c r="AJ150" i="15"/>
  <c r="AK149" i="15"/>
  <c r="AJ149" i="15"/>
  <c r="AK148" i="15"/>
  <c r="AJ148" i="15"/>
  <c r="AK147" i="15"/>
  <c r="AJ147" i="15"/>
  <c r="AK146" i="15"/>
  <c r="AJ146" i="15"/>
  <c r="AK145" i="15"/>
  <c r="AJ145" i="15"/>
  <c r="AJ144" i="15"/>
  <c r="AK143" i="15"/>
  <c r="AJ143" i="15"/>
  <c r="AK142" i="15"/>
  <c r="AJ142" i="15"/>
  <c r="AK141" i="15"/>
  <c r="AJ141" i="15"/>
  <c r="AK140" i="15"/>
  <c r="AJ140" i="15"/>
  <c r="AJ139" i="15"/>
  <c r="AK138" i="15"/>
  <c r="AJ138" i="15"/>
  <c r="AK137" i="15"/>
  <c r="AJ137" i="15"/>
  <c r="AK136" i="15"/>
  <c r="AJ136" i="15"/>
  <c r="AK135" i="15"/>
  <c r="AJ135" i="15"/>
  <c r="AK134" i="15"/>
  <c r="AJ134" i="15"/>
  <c r="AK133" i="15"/>
  <c r="AJ133" i="15"/>
  <c r="AJ132" i="15"/>
  <c r="AK131" i="15"/>
  <c r="AJ131" i="15"/>
  <c r="AK130" i="15"/>
  <c r="AJ130" i="15"/>
  <c r="AK129" i="15"/>
  <c r="AJ129" i="15"/>
  <c r="AK128" i="15"/>
  <c r="AJ128" i="15"/>
  <c r="AJ127" i="15"/>
  <c r="AK126" i="15"/>
  <c r="AJ126" i="15"/>
  <c r="AK125" i="15"/>
  <c r="AJ125" i="15"/>
  <c r="AK124" i="15"/>
  <c r="AJ124" i="15"/>
  <c r="AK123" i="15"/>
  <c r="AJ123" i="15"/>
  <c r="AK122" i="15"/>
  <c r="AJ122" i="15"/>
  <c r="AK121" i="15"/>
  <c r="AJ121" i="15"/>
  <c r="AJ120" i="15"/>
  <c r="AK119" i="15"/>
  <c r="AJ119" i="15"/>
  <c r="AK118" i="15"/>
  <c r="AJ118" i="15"/>
  <c r="AK117" i="15"/>
  <c r="AJ117" i="15"/>
  <c r="AK116" i="15"/>
  <c r="AJ116" i="15"/>
  <c r="AJ115" i="15"/>
  <c r="AK114" i="15"/>
  <c r="AJ114" i="15"/>
  <c r="AK113" i="15"/>
  <c r="AJ113" i="15"/>
  <c r="AK112" i="15"/>
  <c r="AJ112" i="15"/>
  <c r="AK111" i="15"/>
  <c r="AJ111" i="15"/>
  <c r="AK110" i="15"/>
  <c r="AJ110" i="15"/>
  <c r="AK109" i="15"/>
  <c r="AJ109" i="15"/>
  <c r="AJ108" i="15"/>
  <c r="AK107" i="15"/>
  <c r="AJ107" i="15"/>
  <c r="AK106" i="15"/>
  <c r="AJ106" i="15"/>
  <c r="AK105" i="15"/>
  <c r="AJ105" i="15"/>
  <c r="AK104" i="15"/>
  <c r="AJ104" i="15"/>
  <c r="AJ103" i="15"/>
  <c r="AK102" i="15"/>
  <c r="AJ102" i="15"/>
  <c r="AK101" i="15"/>
  <c r="AJ101" i="15"/>
  <c r="AK100" i="15"/>
  <c r="AJ100" i="15"/>
  <c r="AK99" i="15"/>
  <c r="AJ99" i="15"/>
  <c r="AK98" i="15"/>
  <c r="AJ98" i="15"/>
  <c r="AK97" i="15"/>
  <c r="AJ97" i="15"/>
  <c r="AJ96" i="15"/>
  <c r="AK95" i="15"/>
  <c r="AJ95" i="15"/>
  <c r="AK94" i="15"/>
  <c r="AJ94" i="15"/>
  <c r="AK93" i="15"/>
  <c r="AJ93" i="15"/>
  <c r="AK92" i="15"/>
  <c r="AJ92" i="15"/>
  <c r="AJ91" i="15"/>
  <c r="AK90" i="15"/>
  <c r="AJ90" i="15"/>
  <c r="AK89" i="15"/>
  <c r="AJ89" i="15"/>
  <c r="AK88" i="15"/>
  <c r="AJ88" i="15"/>
  <c r="AK87" i="15"/>
  <c r="AJ87" i="15"/>
  <c r="AK86" i="15"/>
  <c r="AJ86" i="15"/>
  <c r="AK85" i="15"/>
  <c r="AJ85" i="15"/>
  <c r="AJ84" i="15"/>
  <c r="AK83" i="15"/>
  <c r="AJ83" i="15"/>
  <c r="AK82" i="15"/>
  <c r="AJ82" i="15"/>
  <c r="AK81" i="15"/>
  <c r="AJ81" i="15"/>
  <c r="AK80" i="15"/>
  <c r="AJ80" i="15"/>
  <c r="AJ79" i="15"/>
  <c r="AK78" i="15"/>
  <c r="AJ78" i="15"/>
  <c r="AK77" i="15"/>
  <c r="AJ77" i="15"/>
  <c r="AK76" i="15"/>
  <c r="AJ76" i="15"/>
  <c r="AK75" i="15"/>
  <c r="AJ75" i="15"/>
  <c r="AK74" i="15"/>
  <c r="AJ74" i="15"/>
  <c r="AK73" i="15"/>
  <c r="AJ73" i="15"/>
  <c r="AJ72" i="15"/>
  <c r="AK71" i="15"/>
  <c r="AJ71" i="15"/>
  <c r="AK70" i="15"/>
  <c r="AJ70" i="15"/>
  <c r="AK69" i="15"/>
  <c r="AJ69" i="15"/>
  <c r="AK68" i="15"/>
  <c r="AJ68" i="15"/>
  <c r="AJ67" i="15"/>
  <c r="AK66" i="15"/>
  <c r="AJ66" i="15"/>
  <c r="AK65" i="15"/>
  <c r="AJ65" i="15"/>
  <c r="AK64" i="15"/>
  <c r="AJ64" i="15"/>
  <c r="AK63" i="15"/>
  <c r="AJ63" i="15"/>
  <c r="AK62" i="15"/>
  <c r="AJ62" i="15"/>
  <c r="AK61" i="15"/>
  <c r="AJ61" i="15"/>
  <c r="AJ60" i="15"/>
  <c r="AK59" i="15"/>
  <c r="AJ59" i="15"/>
  <c r="AK58" i="15"/>
  <c r="AJ58" i="15"/>
  <c r="AK57" i="15"/>
  <c r="AJ57" i="15"/>
  <c r="AK56" i="15"/>
  <c r="AJ56" i="15"/>
  <c r="AJ55" i="15"/>
  <c r="AK54" i="15"/>
  <c r="AJ54" i="15"/>
  <c r="AK53" i="15"/>
  <c r="AJ53" i="15"/>
  <c r="AK52" i="15"/>
  <c r="AJ52" i="15"/>
  <c r="AK51" i="15"/>
  <c r="AJ51" i="15"/>
  <c r="AK50" i="15"/>
  <c r="AJ50" i="15"/>
  <c r="AK49" i="15"/>
  <c r="AJ49" i="15"/>
  <c r="AJ48" i="15"/>
  <c r="AK47" i="15"/>
  <c r="AJ47" i="15"/>
  <c r="AK46" i="15"/>
  <c r="AJ46" i="15"/>
  <c r="AK45" i="15"/>
  <c r="AJ45" i="15"/>
  <c r="AK44" i="15"/>
  <c r="AJ44" i="15"/>
  <c r="AJ43" i="15"/>
  <c r="AK42" i="15"/>
  <c r="AJ42" i="15"/>
  <c r="AK41" i="15"/>
  <c r="AJ41" i="15"/>
  <c r="AK40" i="15"/>
  <c r="AJ40" i="15"/>
  <c r="AK39" i="15"/>
  <c r="AJ39" i="15"/>
  <c r="AK38" i="15"/>
  <c r="AJ38" i="15"/>
  <c r="AK37" i="15"/>
  <c r="AJ37" i="15"/>
  <c r="AJ36" i="15"/>
  <c r="AK35" i="15"/>
  <c r="AJ35" i="15"/>
  <c r="AK34" i="15"/>
  <c r="AJ34" i="15"/>
  <c r="AK33" i="15"/>
  <c r="AJ33" i="15"/>
  <c r="AK32" i="15"/>
  <c r="AJ32" i="15"/>
  <c r="AJ31" i="15"/>
  <c r="AK30" i="15"/>
  <c r="AJ30" i="15"/>
  <c r="AK29" i="15"/>
  <c r="AJ29" i="15"/>
  <c r="AK28" i="15"/>
  <c r="AJ28" i="15"/>
  <c r="AK27" i="15"/>
  <c r="AJ27" i="15"/>
  <c r="AK26" i="15"/>
  <c r="AJ26" i="15"/>
  <c r="AK25" i="15"/>
  <c r="AJ25" i="15"/>
  <c r="AJ24" i="15"/>
  <c r="AK23" i="15"/>
  <c r="AJ23" i="15"/>
  <c r="AK22" i="15"/>
  <c r="AJ22" i="15"/>
  <c r="AK21" i="15"/>
  <c r="AJ21" i="15"/>
  <c r="AK20" i="15"/>
  <c r="AJ20" i="15"/>
  <c r="AJ19" i="15"/>
  <c r="AK18" i="15"/>
  <c r="AJ18" i="15"/>
  <c r="AK17" i="15"/>
  <c r="AJ17" i="15"/>
  <c r="AK16" i="15"/>
  <c r="AJ16" i="15"/>
  <c r="AK15" i="15"/>
  <c r="AJ15" i="15"/>
  <c r="AK14" i="15"/>
  <c r="AJ14" i="15"/>
  <c r="AK13" i="15"/>
  <c r="AJ13" i="15"/>
  <c r="AJ12" i="15"/>
  <c r="AK11" i="15"/>
  <c r="AJ11" i="15"/>
  <c r="AK10" i="15"/>
  <c r="AJ10" i="15"/>
  <c r="AK9" i="15"/>
  <c r="AJ9" i="15"/>
  <c r="AK8" i="15"/>
  <c r="AJ8" i="15"/>
  <c r="AJ7" i="15"/>
  <c r="AK6" i="15"/>
  <c r="AJ6" i="15"/>
  <c r="AK5" i="15"/>
  <c r="AJ5" i="15"/>
  <c r="AK4" i="15"/>
  <c r="AJ4" i="15"/>
  <c r="AI284" i="15"/>
  <c r="N556" i="7" s="1"/>
  <c r="AH284" i="15"/>
  <c r="AH283" i="15"/>
  <c r="AI282" i="15"/>
  <c r="N554" i="7" s="1"/>
  <c r="AH282" i="15"/>
  <c r="AI281" i="15"/>
  <c r="N553" i="7" s="1"/>
  <c r="AH281" i="15"/>
  <c r="AH280" i="15"/>
  <c r="AI279" i="15"/>
  <c r="N551" i="7" s="1"/>
  <c r="AH279" i="15"/>
  <c r="AI278" i="15"/>
  <c r="N550" i="7" s="1"/>
  <c r="AH278" i="15"/>
  <c r="AI277" i="15"/>
  <c r="N549" i="7" s="1"/>
  <c r="AH277" i="15"/>
  <c r="AI276" i="15"/>
  <c r="N548" i="7" s="1"/>
  <c r="AH276" i="15"/>
  <c r="AI275" i="15"/>
  <c r="N547" i="7" s="1"/>
  <c r="AH275" i="15"/>
  <c r="AI274" i="15"/>
  <c r="N546" i="7" s="1"/>
  <c r="AH274" i="15"/>
  <c r="AH273" i="15"/>
  <c r="AI272" i="15"/>
  <c r="N544" i="7" s="1"/>
  <c r="AH272" i="15"/>
  <c r="AH271" i="15"/>
  <c r="AI270" i="15"/>
  <c r="N542" i="7" s="1"/>
  <c r="AH270" i="15"/>
  <c r="AI269" i="15"/>
  <c r="N541" i="7" s="1"/>
  <c r="AH269" i="15"/>
  <c r="AH268" i="15"/>
  <c r="AI267" i="15"/>
  <c r="N539" i="7" s="1"/>
  <c r="AH267" i="15"/>
  <c r="AI266" i="15"/>
  <c r="N538" i="7" s="1"/>
  <c r="AH266" i="15"/>
  <c r="AI265" i="15"/>
  <c r="N537" i="7" s="1"/>
  <c r="AH265" i="15"/>
  <c r="AI264" i="15"/>
  <c r="N536" i="7" s="1"/>
  <c r="AH264" i="15"/>
  <c r="AI263" i="15"/>
  <c r="N535" i="7" s="1"/>
  <c r="AH263" i="15"/>
  <c r="AI262" i="15"/>
  <c r="N534" i="7" s="1"/>
  <c r="AH262" i="15"/>
  <c r="AH261" i="15"/>
  <c r="AI260" i="15"/>
  <c r="N532" i="7" s="1"/>
  <c r="AH260" i="15"/>
  <c r="AH259" i="15"/>
  <c r="AI258" i="15"/>
  <c r="N530" i="7" s="1"/>
  <c r="AH258" i="15"/>
  <c r="AI257" i="15"/>
  <c r="N529" i="7" s="1"/>
  <c r="AH257" i="15"/>
  <c r="AH256" i="15"/>
  <c r="AI255" i="15"/>
  <c r="N527" i="7" s="1"/>
  <c r="AH255" i="15"/>
  <c r="AI254" i="15"/>
  <c r="N526" i="7" s="1"/>
  <c r="AH254" i="15"/>
  <c r="AI253" i="15"/>
  <c r="N525" i="7" s="1"/>
  <c r="AH253" i="15"/>
  <c r="AI252" i="15"/>
  <c r="N524" i="7" s="1"/>
  <c r="AH252" i="15"/>
  <c r="AI251" i="15"/>
  <c r="N523" i="7" s="1"/>
  <c r="AH251" i="15"/>
  <c r="AI250" i="15"/>
  <c r="N522" i="7" s="1"/>
  <c r="AH250" i="15"/>
  <c r="AH249" i="15"/>
  <c r="AI248" i="15"/>
  <c r="N520" i="7" s="1"/>
  <c r="AH248" i="15"/>
  <c r="AH247" i="15"/>
  <c r="AI246" i="15"/>
  <c r="N518" i="7" s="1"/>
  <c r="AH246" i="15"/>
  <c r="AI245" i="15"/>
  <c r="N517" i="7" s="1"/>
  <c r="AH245" i="15"/>
  <c r="AH244" i="15"/>
  <c r="AI243" i="15"/>
  <c r="N515" i="7" s="1"/>
  <c r="AH243" i="15"/>
  <c r="AI242" i="15"/>
  <c r="N514" i="7" s="1"/>
  <c r="AH242" i="15"/>
  <c r="AI241" i="15"/>
  <c r="N513" i="7" s="1"/>
  <c r="AH241" i="15"/>
  <c r="AI240" i="15"/>
  <c r="N512" i="7" s="1"/>
  <c r="AH240" i="15"/>
  <c r="AI239" i="15"/>
  <c r="N511" i="7" s="1"/>
  <c r="AH239" i="15"/>
  <c r="AI238" i="15"/>
  <c r="N510" i="7" s="1"/>
  <c r="AH238" i="15"/>
  <c r="AH237" i="15"/>
  <c r="AI236" i="15"/>
  <c r="N508" i="7" s="1"/>
  <c r="AH236" i="15"/>
  <c r="AH235" i="15"/>
  <c r="AI234" i="15"/>
  <c r="N506" i="7" s="1"/>
  <c r="AH234" i="15"/>
  <c r="AI233" i="15"/>
  <c r="N505" i="7" s="1"/>
  <c r="AH233" i="15"/>
  <c r="AH232" i="15"/>
  <c r="AI231" i="15"/>
  <c r="N503" i="7" s="1"/>
  <c r="AH231" i="15"/>
  <c r="AI230" i="15"/>
  <c r="N502" i="7" s="1"/>
  <c r="AH230" i="15"/>
  <c r="AI229" i="15"/>
  <c r="N501" i="7" s="1"/>
  <c r="AH229" i="15"/>
  <c r="AI228" i="15"/>
  <c r="N500" i="7" s="1"/>
  <c r="AH228" i="15"/>
  <c r="AI227" i="15"/>
  <c r="N499" i="7" s="1"/>
  <c r="AH227" i="15"/>
  <c r="AI226" i="15"/>
  <c r="N498" i="7" s="1"/>
  <c r="AH226" i="15"/>
  <c r="AH225" i="15"/>
  <c r="AI224" i="15"/>
  <c r="N496" i="7" s="1"/>
  <c r="AH224" i="15"/>
  <c r="AH223" i="15"/>
  <c r="AI222" i="15"/>
  <c r="N494" i="7" s="1"/>
  <c r="AH222" i="15"/>
  <c r="AI221" i="15"/>
  <c r="N493" i="7" s="1"/>
  <c r="AH221" i="15"/>
  <c r="AH220" i="15"/>
  <c r="AI219" i="15"/>
  <c r="N491" i="7" s="1"/>
  <c r="AH219" i="15"/>
  <c r="AI218" i="15"/>
  <c r="N490" i="7" s="1"/>
  <c r="AH218" i="15"/>
  <c r="AI217" i="15"/>
  <c r="N489" i="7" s="1"/>
  <c r="AH217" i="15"/>
  <c r="AI216" i="15"/>
  <c r="N488" i="7" s="1"/>
  <c r="AH216" i="15"/>
  <c r="AI215" i="15"/>
  <c r="N487" i="7" s="1"/>
  <c r="AH215" i="15"/>
  <c r="AI214" i="15"/>
  <c r="N486" i="7" s="1"/>
  <c r="AH214" i="15"/>
  <c r="AH213" i="15"/>
  <c r="AI212" i="15"/>
  <c r="N484" i="7" s="1"/>
  <c r="AH212" i="15"/>
  <c r="AH211" i="15"/>
  <c r="AI210" i="15"/>
  <c r="N482" i="7" s="1"/>
  <c r="AH210" i="15"/>
  <c r="AI209" i="15"/>
  <c r="N481" i="7" s="1"/>
  <c r="AH209" i="15"/>
  <c r="AH208" i="15"/>
  <c r="AI207" i="15"/>
  <c r="N479" i="7" s="1"/>
  <c r="AH207" i="15"/>
  <c r="AI206" i="15"/>
  <c r="N478" i="7" s="1"/>
  <c r="AH206" i="15"/>
  <c r="AI205" i="15"/>
  <c r="N477" i="7" s="1"/>
  <c r="AH205" i="15"/>
  <c r="AI204" i="15"/>
  <c r="N476" i="7" s="1"/>
  <c r="AH204" i="15"/>
  <c r="AI203" i="15"/>
  <c r="N475" i="7" s="1"/>
  <c r="AH203" i="15"/>
  <c r="AI202" i="15"/>
  <c r="N474" i="7" s="1"/>
  <c r="AH202" i="15"/>
  <c r="AH201" i="15"/>
  <c r="AI200" i="15"/>
  <c r="N472" i="7" s="1"/>
  <c r="AH200" i="15"/>
  <c r="AH199" i="15"/>
  <c r="AI198" i="15"/>
  <c r="N470" i="7" s="1"/>
  <c r="AH198" i="15"/>
  <c r="AI197" i="15"/>
  <c r="N469" i="7" s="1"/>
  <c r="AH197" i="15"/>
  <c r="AH196" i="15"/>
  <c r="AI195" i="15"/>
  <c r="N467" i="7" s="1"/>
  <c r="AH195" i="15"/>
  <c r="AI194" i="15"/>
  <c r="N466" i="7" s="1"/>
  <c r="AH194" i="15"/>
  <c r="AI193" i="15"/>
  <c r="N465" i="7" s="1"/>
  <c r="AH193" i="15"/>
  <c r="AI192" i="15"/>
  <c r="N464" i="7" s="1"/>
  <c r="AH192" i="15"/>
  <c r="AI191" i="15"/>
  <c r="N463" i="7" s="1"/>
  <c r="AH191" i="15"/>
  <c r="AI190" i="15"/>
  <c r="N462" i="7" s="1"/>
  <c r="AH190" i="15"/>
  <c r="AH189" i="15"/>
  <c r="AI188" i="15"/>
  <c r="N460" i="7" s="1"/>
  <c r="AH188" i="15"/>
  <c r="AH187" i="15"/>
  <c r="AI186" i="15"/>
  <c r="N458" i="7" s="1"/>
  <c r="AH186" i="15"/>
  <c r="AI185" i="15"/>
  <c r="N457" i="7" s="1"/>
  <c r="AH185" i="15"/>
  <c r="AH184" i="15"/>
  <c r="AI183" i="15"/>
  <c r="N455" i="7" s="1"/>
  <c r="AH183" i="15"/>
  <c r="AI182" i="15"/>
  <c r="N454" i="7" s="1"/>
  <c r="AH182" i="15"/>
  <c r="AI181" i="15"/>
  <c r="N453" i="7" s="1"/>
  <c r="AH181" i="15"/>
  <c r="AI180" i="15"/>
  <c r="N452" i="7" s="1"/>
  <c r="AH180" i="15"/>
  <c r="AI179" i="15"/>
  <c r="N451" i="7" s="1"/>
  <c r="AH179" i="15"/>
  <c r="AI178" i="15"/>
  <c r="N450" i="7" s="1"/>
  <c r="AH178" i="15"/>
  <c r="AH177" i="15"/>
  <c r="AI176" i="15"/>
  <c r="N448" i="7" s="1"/>
  <c r="AH176" i="15"/>
  <c r="AH175" i="15"/>
  <c r="AI174" i="15"/>
  <c r="N446" i="7" s="1"/>
  <c r="AH174" i="15"/>
  <c r="AI173" i="15"/>
  <c r="N445" i="7" s="1"/>
  <c r="AH173" i="15"/>
  <c r="AH172" i="15"/>
  <c r="AI171" i="15"/>
  <c r="N443" i="7" s="1"/>
  <c r="AH171" i="15"/>
  <c r="AI170" i="15"/>
  <c r="N442" i="7" s="1"/>
  <c r="AH170" i="15"/>
  <c r="AI169" i="15"/>
  <c r="N441" i="7" s="1"/>
  <c r="AH169" i="15"/>
  <c r="AI168" i="15"/>
  <c r="N440" i="7" s="1"/>
  <c r="AH168" i="15"/>
  <c r="AI167" i="15"/>
  <c r="N439" i="7" s="1"/>
  <c r="AH167" i="15"/>
  <c r="AI166" i="15"/>
  <c r="N438" i="7" s="1"/>
  <c r="AH166" i="15"/>
  <c r="AH165" i="15"/>
  <c r="AI164" i="15"/>
  <c r="N436" i="7" s="1"/>
  <c r="AH164" i="15"/>
  <c r="AH163" i="15"/>
  <c r="AI162" i="15"/>
  <c r="N434" i="7" s="1"/>
  <c r="AH162" i="15"/>
  <c r="AI161" i="15"/>
  <c r="N433" i="7" s="1"/>
  <c r="AH161" i="15"/>
  <c r="AH160" i="15"/>
  <c r="AI159" i="15"/>
  <c r="N431" i="7" s="1"/>
  <c r="AH159" i="15"/>
  <c r="AI158" i="15"/>
  <c r="N430" i="7" s="1"/>
  <c r="AH158" i="15"/>
  <c r="AI157" i="15"/>
  <c r="N429" i="7" s="1"/>
  <c r="AH157" i="15"/>
  <c r="AI156" i="15"/>
  <c r="N428" i="7" s="1"/>
  <c r="AH156" i="15"/>
  <c r="AI155" i="15"/>
  <c r="N427" i="7" s="1"/>
  <c r="AH155" i="15"/>
  <c r="AI154" i="15"/>
  <c r="N426" i="7" s="1"/>
  <c r="AH154" i="15"/>
  <c r="AH153" i="15"/>
  <c r="AI152" i="15"/>
  <c r="N424" i="7" s="1"/>
  <c r="AH152" i="15"/>
  <c r="AH151" i="15"/>
  <c r="AI150" i="15"/>
  <c r="N422" i="7" s="1"/>
  <c r="AH150" i="15"/>
  <c r="AI149" i="15"/>
  <c r="N421" i="7" s="1"/>
  <c r="AH149" i="15"/>
  <c r="AH148" i="15"/>
  <c r="AI147" i="15"/>
  <c r="N419" i="7" s="1"/>
  <c r="AH147" i="15"/>
  <c r="AI146" i="15"/>
  <c r="N418" i="7" s="1"/>
  <c r="AH146" i="15"/>
  <c r="AI145" i="15"/>
  <c r="N417" i="7" s="1"/>
  <c r="AH145" i="15"/>
  <c r="AI144" i="15"/>
  <c r="N416" i="7" s="1"/>
  <c r="AH144" i="15"/>
  <c r="AI143" i="15"/>
  <c r="N415" i="7" s="1"/>
  <c r="AH143" i="15"/>
  <c r="AI142" i="15"/>
  <c r="N414" i="7" s="1"/>
  <c r="AH142" i="15"/>
  <c r="AH141" i="15"/>
  <c r="AI140" i="15"/>
  <c r="N412" i="7" s="1"/>
  <c r="AH140" i="15"/>
  <c r="AH139" i="15"/>
  <c r="AI138" i="15"/>
  <c r="N410" i="7" s="1"/>
  <c r="AH138" i="15"/>
  <c r="AI137" i="15"/>
  <c r="N409" i="7" s="1"/>
  <c r="AH137" i="15"/>
  <c r="AH136" i="15"/>
  <c r="AI135" i="15"/>
  <c r="N407" i="7" s="1"/>
  <c r="AH135" i="15"/>
  <c r="AI134" i="15"/>
  <c r="N406" i="7" s="1"/>
  <c r="AH134" i="15"/>
  <c r="AI133" i="15"/>
  <c r="N405" i="7" s="1"/>
  <c r="AH133" i="15"/>
  <c r="AI132" i="15"/>
  <c r="N404" i="7" s="1"/>
  <c r="AH132" i="15"/>
  <c r="AI131" i="15"/>
  <c r="N403" i="7" s="1"/>
  <c r="AH131" i="15"/>
  <c r="AI130" i="15"/>
  <c r="N402" i="7" s="1"/>
  <c r="AH130" i="15"/>
  <c r="AH129" i="15"/>
  <c r="AI128" i="15"/>
  <c r="N400" i="7" s="1"/>
  <c r="AH128" i="15"/>
  <c r="AH127" i="15"/>
  <c r="AI126" i="15"/>
  <c r="N398" i="7" s="1"/>
  <c r="AH126" i="15"/>
  <c r="AI125" i="15"/>
  <c r="N397" i="7" s="1"/>
  <c r="AH125" i="15"/>
  <c r="AH124" i="15"/>
  <c r="AI123" i="15"/>
  <c r="N395" i="7" s="1"/>
  <c r="AH123" i="15"/>
  <c r="AI122" i="15"/>
  <c r="N394" i="7" s="1"/>
  <c r="AH122" i="15"/>
  <c r="AI121" i="15"/>
  <c r="N393" i="7" s="1"/>
  <c r="AH121" i="15"/>
  <c r="AI120" i="15"/>
  <c r="N392" i="7" s="1"/>
  <c r="AH120" i="15"/>
  <c r="AI119" i="15"/>
  <c r="N391" i="7" s="1"/>
  <c r="AH119" i="15"/>
  <c r="AI118" i="15"/>
  <c r="N390" i="7" s="1"/>
  <c r="AH118" i="15"/>
  <c r="AH117" i="15"/>
  <c r="AI116" i="15"/>
  <c r="N388" i="7" s="1"/>
  <c r="AH116" i="15"/>
  <c r="AH115" i="15"/>
  <c r="AI114" i="15"/>
  <c r="N386" i="7" s="1"/>
  <c r="AH114" i="15"/>
  <c r="AI113" i="15"/>
  <c r="N385" i="7" s="1"/>
  <c r="AH113" i="15"/>
  <c r="AH112" i="15"/>
  <c r="AI111" i="15"/>
  <c r="N383" i="7" s="1"/>
  <c r="AH111" i="15"/>
  <c r="AI110" i="15"/>
  <c r="N382" i="7" s="1"/>
  <c r="AH110" i="15"/>
  <c r="AI109" i="15"/>
  <c r="N381" i="7" s="1"/>
  <c r="AH109" i="15"/>
  <c r="AI108" i="15"/>
  <c r="N380" i="7" s="1"/>
  <c r="AH108" i="15"/>
  <c r="AI107" i="15"/>
  <c r="N379" i="7" s="1"/>
  <c r="AH107" i="15"/>
  <c r="AI106" i="15"/>
  <c r="N378" i="7" s="1"/>
  <c r="AH106" i="15"/>
  <c r="AH105" i="15"/>
  <c r="AI104" i="15"/>
  <c r="N376" i="7" s="1"/>
  <c r="AH104" i="15"/>
  <c r="AH103" i="15"/>
  <c r="AI102" i="15"/>
  <c r="N374" i="7" s="1"/>
  <c r="AH102" i="15"/>
  <c r="AI101" i="15"/>
  <c r="N373" i="7" s="1"/>
  <c r="AH101" i="15"/>
  <c r="AH100" i="15"/>
  <c r="AI99" i="15"/>
  <c r="N371" i="7" s="1"/>
  <c r="AH99" i="15"/>
  <c r="AI98" i="15"/>
  <c r="N370" i="7" s="1"/>
  <c r="AH98" i="15"/>
  <c r="AI97" i="15"/>
  <c r="N369" i="7" s="1"/>
  <c r="AH97" i="15"/>
  <c r="AI96" i="15"/>
  <c r="N368" i="7" s="1"/>
  <c r="AH96" i="15"/>
  <c r="AI95" i="15"/>
  <c r="N367" i="7" s="1"/>
  <c r="AH95" i="15"/>
  <c r="AI94" i="15"/>
  <c r="N366" i="7" s="1"/>
  <c r="AH94" i="15"/>
  <c r="AH93" i="15"/>
  <c r="AI92" i="15"/>
  <c r="N364" i="7" s="1"/>
  <c r="AH92" i="15"/>
  <c r="AH91" i="15"/>
  <c r="AI90" i="15"/>
  <c r="N362" i="7" s="1"/>
  <c r="AH90" i="15"/>
  <c r="AI89" i="15"/>
  <c r="N361" i="7" s="1"/>
  <c r="AH89" i="15"/>
  <c r="AH88" i="15"/>
  <c r="AI87" i="15"/>
  <c r="N359" i="7" s="1"/>
  <c r="AH87" i="15"/>
  <c r="AI86" i="15"/>
  <c r="N358" i="7" s="1"/>
  <c r="AH86" i="15"/>
  <c r="AI85" i="15"/>
  <c r="N357" i="7" s="1"/>
  <c r="AH85" i="15"/>
  <c r="AI84" i="15"/>
  <c r="N356" i="7" s="1"/>
  <c r="AH84" i="15"/>
  <c r="AI83" i="15"/>
  <c r="N355" i="7" s="1"/>
  <c r="AH83" i="15"/>
  <c r="AI82" i="15"/>
  <c r="N354" i="7" s="1"/>
  <c r="AH82" i="15"/>
  <c r="AH81" i="15"/>
  <c r="AI80" i="15"/>
  <c r="N352" i="7" s="1"/>
  <c r="AH80" i="15"/>
  <c r="AH79" i="15"/>
  <c r="AI78" i="15"/>
  <c r="N350" i="7" s="1"/>
  <c r="AH78" i="15"/>
  <c r="AI77" i="15"/>
  <c r="N349" i="7" s="1"/>
  <c r="AH77" i="15"/>
  <c r="AH76" i="15"/>
  <c r="AI75" i="15"/>
  <c r="N347" i="7" s="1"/>
  <c r="AH75" i="15"/>
  <c r="AI74" i="15"/>
  <c r="N346" i="7" s="1"/>
  <c r="AH74" i="15"/>
  <c r="AI73" i="15"/>
  <c r="N345" i="7" s="1"/>
  <c r="AH73" i="15"/>
  <c r="AI72" i="15"/>
  <c r="N344" i="7" s="1"/>
  <c r="AH72" i="15"/>
  <c r="AI71" i="15"/>
  <c r="N343" i="7" s="1"/>
  <c r="AH71" i="15"/>
  <c r="AI70" i="15"/>
  <c r="N342" i="7" s="1"/>
  <c r="AH70" i="15"/>
  <c r="AH69" i="15"/>
  <c r="AI68" i="15"/>
  <c r="N340" i="7" s="1"/>
  <c r="AH68" i="15"/>
  <c r="AH67" i="15"/>
  <c r="AI66" i="15"/>
  <c r="N338" i="7" s="1"/>
  <c r="AH66" i="15"/>
  <c r="AI65" i="15"/>
  <c r="N337" i="7" s="1"/>
  <c r="AH65" i="15"/>
  <c r="AH64" i="15"/>
  <c r="AI63" i="15"/>
  <c r="N335" i="7" s="1"/>
  <c r="AH63" i="15"/>
  <c r="AI62" i="15"/>
  <c r="N334" i="7" s="1"/>
  <c r="AH62" i="15"/>
  <c r="AI61" i="15"/>
  <c r="N333" i="7" s="1"/>
  <c r="AH61" i="15"/>
  <c r="AI60" i="15"/>
  <c r="N332" i="7" s="1"/>
  <c r="AH60" i="15"/>
  <c r="AI59" i="15"/>
  <c r="N331" i="7" s="1"/>
  <c r="AH59" i="15"/>
  <c r="AI58" i="15"/>
  <c r="N330" i="7" s="1"/>
  <c r="AH58" i="15"/>
  <c r="AH57" i="15"/>
  <c r="AI56" i="15"/>
  <c r="N328" i="7" s="1"/>
  <c r="AH56" i="15"/>
  <c r="AH55" i="15"/>
  <c r="AI54" i="15"/>
  <c r="N326" i="7" s="1"/>
  <c r="AH54" i="15"/>
  <c r="AI53" i="15"/>
  <c r="N325" i="7" s="1"/>
  <c r="AH53" i="15"/>
  <c r="AH52" i="15"/>
  <c r="AI51" i="15"/>
  <c r="N323" i="7" s="1"/>
  <c r="AH51" i="15"/>
  <c r="AI50" i="15"/>
  <c r="N322" i="7" s="1"/>
  <c r="AH50" i="15"/>
  <c r="AI49" i="15"/>
  <c r="N321" i="7" s="1"/>
  <c r="AH49" i="15"/>
  <c r="AI48" i="15"/>
  <c r="N320" i="7" s="1"/>
  <c r="AH48" i="15"/>
  <c r="AI47" i="15"/>
  <c r="N319" i="7" s="1"/>
  <c r="AH47" i="15"/>
  <c r="AI46" i="15"/>
  <c r="N318" i="7" s="1"/>
  <c r="AH46" i="15"/>
  <c r="AH45" i="15"/>
  <c r="AI44" i="15"/>
  <c r="N316" i="7" s="1"/>
  <c r="AH44" i="15"/>
  <c r="AH43" i="15"/>
  <c r="AI42" i="15"/>
  <c r="N314" i="7" s="1"/>
  <c r="AH42" i="15"/>
  <c r="AI41" i="15"/>
  <c r="N313" i="7" s="1"/>
  <c r="AH41" i="15"/>
  <c r="AH40" i="15"/>
  <c r="AI39" i="15"/>
  <c r="N311" i="7" s="1"/>
  <c r="AH39" i="15"/>
  <c r="AI38" i="15"/>
  <c r="N310" i="7" s="1"/>
  <c r="AH38" i="15"/>
  <c r="AI37" i="15"/>
  <c r="N309" i="7" s="1"/>
  <c r="AH37" i="15"/>
  <c r="AI36" i="15"/>
  <c r="N308" i="7" s="1"/>
  <c r="AH36" i="15"/>
  <c r="AI35" i="15"/>
  <c r="N307" i="7" s="1"/>
  <c r="AH35" i="15"/>
  <c r="AI34" i="15"/>
  <c r="N306" i="7" s="1"/>
  <c r="AH34" i="15"/>
  <c r="AH33" i="15"/>
  <c r="AI32" i="15"/>
  <c r="N304" i="7" s="1"/>
  <c r="AH32" i="15"/>
  <c r="AH31" i="15"/>
  <c r="AI30" i="15"/>
  <c r="N302" i="7" s="1"/>
  <c r="AH30" i="15"/>
  <c r="AI29" i="15"/>
  <c r="N301" i="7" s="1"/>
  <c r="AH29" i="15"/>
  <c r="AH28" i="15"/>
  <c r="AI27" i="15"/>
  <c r="N299" i="7" s="1"/>
  <c r="AH27" i="15"/>
  <c r="AI26" i="15"/>
  <c r="N298" i="7" s="1"/>
  <c r="AH26" i="15"/>
  <c r="AI25" i="15"/>
  <c r="N297" i="7" s="1"/>
  <c r="AH25" i="15"/>
  <c r="AI24" i="15"/>
  <c r="N296" i="7" s="1"/>
  <c r="AH24" i="15"/>
  <c r="AI23" i="15"/>
  <c r="N295" i="7" s="1"/>
  <c r="AH23" i="15"/>
  <c r="AI22" i="15"/>
  <c r="N294" i="7" s="1"/>
  <c r="AH22" i="15"/>
  <c r="AH21" i="15"/>
  <c r="AI20" i="15"/>
  <c r="N292" i="7" s="1"/>
  <c r="AH20" i="15"/>
  <c r="AH19" i="15"/>
  <c r="AI18" i="15"/>
  <c r="N290" i="7" s="1"/>
  <c r="AH18" i="15"/>
  <c r="AI17" i="15"/>
  <c r="N289" i="7" s="1"/>
  <c r="AH17" i="15"/>
  <c r="AH16" i="15"/>
  <c r="AI15" i="15"/>
  <c r="N287" i="7" s="1"/>
  <c r="AH15" i="15"/>
  <c r="AI14" i="15"/>
  <c r="N286" i="7" s="1"/>
  <c r="AH14" i="15"/>
  <c r="AI13" i="15"/>
  <c r="N285" i="7" s="1"/>
  <c r="AH13" i="15"/>
  <c r="AI12" i="15"/>
  <c r="N284" i="7" s="1"/>
  <c r="AH12" i="15"/>
  <c r="AI11" i="15"/>
  <c r="N283" i="7" s="1"/>
  <c r="AH11" i="15"/>
  <c r="AI10" i="15"/>
  <c r="N282" i="7" s="1"/>
  <c r="AH10" i="15"/>
  <c r="AH9" i="15"/>
  <c r="AI8" i="15"/>
  <c r="N280" i="7" s="1"/>
  <c r="AH8" i="15"/>
  <c r="AH7" i="15"/>
  <c r="AI6" i="15"/>
  <c r="N278" i="7" s="1"/>
  <c r="AH6" i="15"/>
  <c r="AI5" i="15"/>
  <c r="N277" i="7" s="1"/>
  <c r="AH5" i="15"/>
  <c r="AH4" i="15"/>
  <c r="AT67" i="13"/>
  <c r="AT66" i="13"/>
  <c r="AR66" i="13"/>
  <c r="AM9" i="13"/>
  <c r="AP9" i="13" s="1"/>
  <c r="AP8" i="13"/>
  <c r="AN8" i="13"/>
  <c r="AN9" i="13" s="1"/>
  <c r="AM8" i="13"/>
  <c r="AN7" i="13"/>
  <c r="AQ7" i="13" s="1"/>
  <c r="AM7" i="13"/>
  <c r="AP7" i="13" s="1"/>
  <c r="AL7" i="13"/>
  <c r="AL8" i="13" s="1"/>
  <c r="AL9" i="13" s="1"/>
  <c r="AL10" i="13" l="1"/>
  <c r="AO9" i="13"/>
  <c r="AQ9" i="13"/>
  <c r="AN10" i="13"/>
  <c r="AM10" i="13"/>
  <c r="AO7" i="13"/>
  <c r="AO8" i="13"/>
  <c r="AQ8" i="13"/>
  <c r="AL11" i="13" l="1"/>
  <c r="AO10" i="13"/>
  <c r="AM11" i="13"/>
  <c r="AP10" i="13"/>
  <c r="AN11" i="13"/>
  <c r="AQ10" i="13"/>
  <c r="AL12" i="13" l="1"/>
  <c r="AO11" i="13"/>
  <c r="AQ11" i="13"/>
  <c r="AN12" i="13"/>
  <c r="AP11" i="13"/>
  <c r="AM12" i="13"/>
  <c r="AM13" i="13" l="1"/>
  <c r="AP12" i="13"/>
  <c r="AL13" i="13"/>
  <c r="AO12" i="13"/>
  <c r="AN13" i="13"/>
  <c r="AQ12" i="13"/>
  <c r="AP13" i="13" l="1"/>
  <c r="AM14" i="13"/>
  <c r="AQ13" i="13"/>
  <c r="AN14" i="13"/>
  <c r="AL14" i="13"/>
  <c r="AO13" i="13"/>
  <c r="AQ14" i="13" l="1"/>
  <c r="AN15" i="13"/>
  <c r="AO14" i="13"/>
  <c r="AL15" i="13"/>
  <c r="AP14" i="13"/>
  <c r="AM15" i="13"/>
  <c r="AP15" i="13" l="1"/>
  <c r="AM16" i="13"/>
  <c r="AQ15" i="13"/>
  <c r="AN16" i="13"/>
  <c r="AL16" i="13"/>
  <c r="AO15" i="13"/>
  <c r="AO16" i="13" l="1"/>
  <c r="AL17" i="13"/>
  <c r="AN17" i="13"/>
  <c r="AQ16" i="13"/>
  <c r="AM17" i="13"/>
  <c r="AP16" i="13"/>
  <c r="AL18" i="13" l="1"/>
  <c r="AO17" i="13"/>
  <c r="AM18" i="13"/>
  <c r="AP17" i="13"/>
  <c r="AQ17" i="13"/>
  <c r="AN18" i="13"/>
  <c r="AN19" i="13" l="1"/>
  <c r="AQ18" i="13"/>
  <c r="AM19" i="13"/>
  <c r="AP18" i="13"/>
  <c r="AO18" i="13"/>
  <c r="AL19" i="13"/>
  <c r="AL20" i="13" l="1"/>
  <c r="AO19" i="13"/>
  <c r="AM20" i="13"/>
  <c r="AP19" i="13"/>
  <c r="AN20" i="13"/>
  <c r="AQ19" i="13"/>
  <c r="AQ20" i="13" l="1"/>
  <c r="AN21" i="13"/>
  <c r="AP20" i="13"/>
  <c r="AM21" i="13"/>
  <c r="AO20" i="13"/>
  <c r="AL21" i="13"/>
  <c r="AM22" i="13" l="1"/>
  <c r="AP21" i="13"/>
  <c r="AN22" i="13"/>
  <c r="AQ21" i="13"/>
  <c r="AL22" i="13"/>
  <c r="AO21" i="13"/>
  <c r="AO22" i="13" l="1"/>
  <c r="AL23" i="13"/>
  <c r="AN23" i="13"/>
  <c r="AQ22" i="13"/>
  <c r="AP22" i="13"/>
  <c r="AM23" i="13"/>
  <c r="AN24" i="13" l="1"/>
  <c r="AQ23" i="13"/>
  <c r="AM24" i="13"/>
  <c r="AP23" i="13"/>
  <c r="AO23" i="13"/>
  <c r="AL24" i="13"/>
  <c r="AO24" i="13" l="1"/>
  <c r="AL25" i="13"/>
  <c r="AP24" i="13"/>
  <c r="AM25" i="13"/>
  <c r="AQ24" i="13"/>
  <c r="AN25" i="13"/>
  <c r="AM26" i="13" l="1"/>
  <c r="AP25" i="13"/>
  <c r="AQ25" i="13"/>
  <c r="AN26" i="13"/>
  <c r="AL26" i="13"/>
  <c r="AO25" i="13"/>
  <c r="AQ26" i="13" l="1"/>
  <c r="AN27" i="13"/>
  <c r="AO26" i="13"/>
  <c r="AL27" i="13"/>
  <c r="AP26" i="13"/>
  <c r="AM27" i="13"/>
  <c r="AN28" i="13" l="1"/>
  <c r="AQ27" i="13"/>
  <c r="AM28" i="13"/>
  <c r="AP27" i="13"/>
  <c r="AL28" i="13"/>
  <c r="AO27" i="13"/>
  <c r="AO28" i="13" l="1"/>
  <c r="AL29" i="13"/>
  <c r="AM29" i="13"/>
  <c r="AP28" i="13"/>
  <c r="AQ28" i="13"/>
  <c r="AN29" i="13"/>
  <c r="AN30" i="13" l="1"/>
  <c r="AQ29" i="13"/>
  <c r="AM30" i="13"/>
  <c r="AP29" i="13"/>
  <c r="AO29" i="13"/>
  <c r="AL30" i="13"/>
  <c r="AO30" i="13" l="1"/>
  <c r="AL31" i="13"/>
  <c r="AM31" i="13"/>
  <c r="AP30" i="13"/>
  <c r="AN31" i="13"/>
  <c r="AQ30" i="13"/>
  <c r="AL32" i="13" l="1"/>
  <c r="AO31" i="13"/>
  <c r="AQ31" i="13"/>
  <c r="AN32" i="13"/>
  <c r="AM32" i="13"/>
  <c r="AP31" i="13"/>
  <c r="AN33" i="13" l="1"/>
  <c r="AQ32" i="13"/>
  <c r="AM33" i="13"/>
  <c r="AP32" i="13"/>
  <c r="AO32" i="13"/>
  <c r="AL33" i="13"/>
  <c r="AO33" i="13" l="1"/>
  <c r="AL34" i="13"/>
  <c r="AM34" i="13"/>
  <c r="AP33" i="13"/>
  <c r="AN34" i="13"/>
  <c r="AQ33" i="13"/>
  <c r="AN35" i="13" l="1"/>
  <c r="AQ34" i="13"/>
  <c r="AP34" i="13"/>
  <c r="AM35" i="13"/>
  <c r="AO34" i="13"/>
  <c r="AL35" i="13"/>
  <c r="AO35" i="13" l="1"/>
  <c r="AL36" i="13"/>
  <c r="AP35" i="13"/>
  <c r="AM36" i="13"/>
  <c r="AN36" i="13"/>
  <c r="AQ35" i="13"/>
  <c r="AN37" i="13" l="1"/>
  <c r="AQ36" i="13"/>
  <c r="AO36" i="13"/>
  <c r="AL37" i="13"/>
  <c r="AM37" i="13"/>
  <c r="AP36" i="13"/>
  <c r="AO37" i="13" l="1"/>
  <c r="AL38" i="13"/>
  <c r="AP37" i="13"/>
  <c r="AM38" i="13"/>
  <c r="AQ37" i="13"/>
  <c r="AN38" i="13"/>
  <c r="AM39" i="13" l="1"/>
  <c r="AP38" i="13"/>
  <c r="AN39" i="13"/>
  <c r="AQ38" i="13"/>
  <c r="AO38" i="13"/>
  <c r="AL39" i="13"/>
  <c r="AL40" i="13" l="1"/>
  <c r="AO39" i="13"/>
  <c r="AQ39" i="13"/>
  <c r="AN40" i="13"/>
  <c r="AP39" i="13"/>
  <c r="AM40" i="13"/>
  <c r="AP40" i="13" l="1"/>
  <c r="AM41" i="13"/>
  <c r="AQ40" i="13"/>
  <c r="AN41" i="13"/>
  <c r="AO40" i="13"/>
  <c r="AL41" i="13"/>
  <c r="AM42" i="13" l="1"/>
  <c r="AP41" i="13"/>
  <c r="AL42" i="13"/>
  <c r="AO41" i="13"/>
  <c r="AQ41" i="13"/>
  <c r="AN42" i="13"/>
  <c r="AN43" i="13" l="1"/>
  <c r="AQ42" i="13"/>
  <c r="AO42" i="13"/>
  <c r="AL43" i="13"/>
  <c r="AM43" i="13"/>
  <c r="AP42" i="13"/>
  <c r="AM44" i="13" l="1"/>
  <c r="AP43" i="13"/>
  <c r="AL44" i="13"/>
  <c r="AO43" i="13"/>
  <c r="AN44" i="13"/>
  <c r="AQ43" i="13"/>
  <c r="AN45" i="13" l="1"/>
  <c r="AQ44" i="13"/>
  <c r="AO44" i="13"/>
  <c r="AL45" i="13"/>
  <c r="AM45" i="13"/>
  <c r="AP44" i="13"/>
  <c r="AM46" i="13" l="1"/>
  <c r="AP45" i="13"/>
  <c r="AL46" i="13"/>
  <c r="AO45" i="13"/>
  <c r="AN46" i="13"/>
  <c r="AQ45" i="13"/>
  <c r="AO46" i="13" l="1"/>
  <c r="AL47" i="13"/>
  <c r="AQ46" i="13"/>
  <c r="AN47" i="13"/>
  <c r="AP46" i="13"/>
  <c r="AM47" i="13"/>
  <c r="AM48" i="13" l="1"/>
  <c r="AP47" i="13"/>
  <c r="AL48" i="13"/>
  <c r="AO47" i="13"/>
  <c r="AN48" i="13"/>
  <c r="AQ47" i="13"/>
  <c r="AQ48" i="13" l="1"/>
  <c r="AN49" i="13"/>
  <c r="AO48" i="13"/>
  <c r="AL49" i="13"/>
  <c r="AP48" i="13"/>
  <c r="AM49" i="13"/>
  <c r="AN50" i="13" l="1"/>
  <c r="AQ49" i="13"/>
  <c r="AP49" i="13"/>
  <c r="AM50" i="13"/>
  <c r="AO49" i="13"/>
  <c r="AL50" i="13"/>
  <c r="AO50" i="13" l="1"/>
  <c r="AL51" i="13"/>
  <c r="AP50" i="13"/>
  <c r="AM51" i="13"/>
  <c r="AQ50" i="13"/>
  <c r="AN51" i="13"/>
  <c r="AL52" i="13" l="1"/>
  <c r="AO51" i="13"/>
  <c r="AQ51" i="13"/>
  <c r="AN52" i="13"/>
  <c r="AM52" i="13"/>
  <c r="AP51" i="13"/>
  <c r="AM53" i="13" l="1"/>
  <c r="AP52" i="13"/>
  <c r="AN53" i="13"/>
  <c r="AQ52" i="13"/>
  <c r="AO52" i="13"/>
  <c r="AL53" i="13"/>
  <c r="AL54" i="13" l="1"/>
  <c r="AO53" i="13"/>
  <c r="AQ53" i="13"/>
  <c r="AN54" i="13"/>
  <c r="AM54" i="13"/>
  <c r="AP53" i="13"/>
  <c r="AM55" i="13" l="1"/>
  <c r="AP54" i="13"/>
  <c r="AN55" i="13"/>
  <c r="AQ54" i="13"/>
  <c r="AO54" i="13"/>
  <c r="AL55" i="13"/>
  <c r="AO55" i="13" l="1"/>
  <c r="AL56" i="13"/>
  <c r="AQ55" i="13"/>
  <c r="AN56" i="13"/>
  <c r="AP55" i="13"/>
  <c r="AM56" i="13"/>
  <c r="AM57" i="13" l="1"/>
  <c r="AM58" i="13" s="1"/>
  <c r="AM59" i="13" s="1"/>
  <c r="AM60" i="13" s="1"/>
  <c r="AM61" i="13" s="1"/>
  <c r="AM62" i="13" s="1"/>
  <c r="AM63" i="13" s="1"/>
  <c r="AM64" i="13" s="1"/>
  <c r="AM65" i="13" s="1"/>
  <c r="AM66" i="13" s="1"/>
  <c r="AP56" i="13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L67" i="13" l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N67" i="13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AM67" i="13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E284" i="15" l="1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I5" i="15"/>
  <c r="H5" i="15"/>
  <c r="G5" i="15"/>
  <c r="E5" i="15"/>
  <c r="E4" i="15"/>
  <c r="I4" i="15"/>
  <c r="H4" i="15"/>
  <c r="G4" i="15"/>
  <c r="F4" i="15"/>
  <c r="B1" i="15"/>
  <c r="BS66" i="13"/>
  <c r="BR66" i="13"/>
  <c r="BQ66" i="13"/>
  <c r="BS65" i="13"/>
  <c r="BR65" i="13"/>
  <c r="BQ65" i="13"/>
  <c r="BS64" i="13"/>
  <c r="BR64" i="13"/>
  <c r="BQ64" i="13"/>
  <c r="BS63" i="13"/>
  <c r="BR63" i="13"/>
  <c r="BQ63" i="13"/>
  <c r="BS62" i="13"/>
  <c r="BR62" i="13"/>
  <c r="BQ62" i="13"/>
  <c r="BS61" i="13"/>
  <c r="BR61" i="13"/>
  <c r="BQ61" i="13"/>
  <c r="BS60" i="13"/>
  <c r="BR60" i="13"/>
  <c r="BQ60" i="13"/>
  <c r="BS59" i="13"/>
  <c r="BR59" i="13"/>
  <c r="BQ59" i="13"/>
  <c r="BS58" i="13"/>
  <c r="BR58" i="13"/>
  <c r="BQ58" i="13"/>
  <c r="BS57" i="13"/>
  <c r="BR57" i="13"/>
  <c r="BQ57" i="13"/>
  <c r="BS56" i="13"/>
  <c r="BR56" i="13"/>
  <c r="BQ56" i="13"/>
  <c r="BS55" i="13"/>
  <c r="BR55" i="13"/>
  <c r="BQ55" i="13"/>
  <c r="BS54" i="13"/>
  <c r="BR54" i="13"/>
  <c r="BQ54" i="13"/>
  <c r="BS53" i="13"/>
  <c r="BR53" i="13"/>
  <c r="BQ53" i="13"/>
  <c r="BS52" i="13"/>
  <c r="BR52" i="13"/>
  <c r="BQ52" i="13"/>
  <c r="BS51" i="13"/>
  <c r="BR51" i="13"/>
  <c r="BQ51" i="13"/>
  <c r="BS50" i="13"/>
  <c r="BR50" i="13"/>
  <c r="BQ50" i="13"/>
  <c r="BS49" i="13"/>
  <c r="BR49" i="13"/>
  <c r="BQ49" i="13"/>
  <c r="BS48" i="13"/>
  <c r="BR48" i="13"/>
  <c r="BQ48" i="13"/>
  <c r="BS47" i="13"/>
  <c r="BR47" i="13"/>
  <c r="BQ47" i="13"/>
  <c r="BS46" i="13"/>
  <c r="BR46" i="13"/>
  <c r="BQ46" i="13"/>
  <c r="BS45" i="13"/>
  <c r="BR45" i="13"/>
  <c r="BQ45" i="13"/>
  <c r="BS44" i="13"/>
  <c r="BR44" i="13"/>
  <c r="BQ44" i="13"/>
  <c r="BS43" i="13"/>
  <c r="BR43" i="13"/>
  <c r="BQ43" i="13"/>
  <c r="BS42" i="13"/>
  <c r="BR42" i="13"/>
  <c r="BQ42" i="13"/>
  <c r="BS41" i="13"/>
  <c r="BR41" i="13"/>
  <c r="BQ41" i="13"/>
  <c r="BS40" i="13"/>
  <c r="BR40" i="13"/>
  <c r="BQ40" i="13"/>
  <c r="BS39" i="13"/>
  <c r="BR39" i="13"/>
  <c r="BQ39" i="13"/>
  <c r="BS38" i="13"/>
  <c r="BR38" i="13"/>
  <c r="BQ38" i="13"/>
  <c r="BS37" i="13"/>
  <c r="BR37" i="13"/>
  <c r="BQ37" i="13"/>
  <c r="BS36" i="13"/>
  <c r="BR36" i="13"/>
  <c r="BQ36" i="13"/>
  <c r="BS35" i="13"/>
  <c r="BR35" i="13"/>
  <c r="BQ35" i="13"/>
  <c r="BS34" i="13"/>
  <c r="BR34" i="13"/>
  <c r="BQ34" i="13"/>
  <c r="BS33" i="13"/>
  <c r="BR33" i="13"/>
  <c r="BQ33" i="13"/>
  <c r="BS32" i="13"/>
  <c r="BR32" i="13"/>
  <c r="BQ32" i="13"/>
  <c r="BS31" i="13"/>
  <c r="BR31" i="13"/>
  <c r="BQ31" i="13"/>
  <c r="BS30" i="13"/>
  <c r="BR30" i="13"/>
  <c r="BQ30" i="13"/>
  <c r="BS29" i="13"/>
  <c r="BR29" i="13"/>
  <c r="BQ29" i="13"/>
  <c r="BS28" i="13"/>
  <c r="BR28" i="13"/>
  <c r="BQ28" i="13"/>
  <c r="BS27" i="13"/>
  <c r="BR27" i="13"/>
  <c r="BQ27" i="13"/>
  <c r="BS26" i="13"/>
  <c r="BR26" i="13"/>
  <c r="BQ26" i="13"/>
  <c r="BS25" i="13"/>
  <c r="BR25" i="13"/>
  <c r="BQ25" i="13"/>
  <c r="BS24" i="13"/>
  <c r="BR24" i="13"/>
  <c r="BQ24" i="13"/>
  <c r="BS23" i="13"/>
  <c r="BR23" i="13"/>
  <c r="BQ23" i="13"/>
  <c r="BS22" i="13"/>
  <c r="BR22" i="13"/>
  <c r="BQ22" i="13"/>
  <c r="BS21" i="13"/>
  <c r="BR21" i="13"/>
  <c r="BQ21" i="13"/>
  <c r="BS20" i="13"/>
  <c r="BR20" i="13"/>
  <c r="BQ20" i="13"/>
  <c r="BS19" i="13"/>
  <c r="BR19" i="13"/>
  <c r="BQ19" i="13"/>
  <c r="BS18" i="13"/>
  <c r="BR18" i="13"/>
  <c r="BQ18" i="13"/>
  <c r="BS17" i="13"/>
  <c r="BR17" i="13"/>
  <c r="BQ17" i="13"/>
  <c r="BS16" i="13"/>
  <c r="BR16" i="13"/>
  <c r="BQ16" i="13"/>
  <c r="BS15" i="13"/>
  <c r="BR15" i="13"/>
  <c r="BQ15" i="13"/>
  <c r="BS14" i="13"/>
  <c r="BR14" i="13"/>
  <c r="BQ14" i="13"/>
  <c r="BS13" i="13"/>
  <c r="BR13" i="13"/>
  <c r="BQ13" i="13"/>
  <c r="BS12" i="13"/>
  <c r="BR12" i="13"/>
  <c r="BQ12" i="13"/>
  <c r="BS11" i="13"/>
  <c r="BR11" i="13"/>
  <c r="BQ11" i="13"/>
  <c r="BS10" i="13"/>
  <c r="BR10" i="13"/>
  <c r="BQ10" i="13"/>
  <c r="BS9" i="13"/>
  <c r="BR9" i="13"/>
  <c r="BQ9" i="13"/>
  <c r="BS8" i="13"/>
  <c r="BR8" i="13"/>
  <c r="BQ8" i="13"/>
  <c r="BS7" i="13"/>
  <c r="BR7" i="13"/>
  <c r="BQ7" i="13"/>
  <c r="BS6" i="13"/>
  <c r="BR6" i="13"/>
  <c r="BQ6" i="13"/>
  <c r="CB66" i="13"/>
  <c r="CA66" i="13"/>
  <c r="BZ66" i="13"/>
  <c r="CB65" i="13"/>
  <c r="CA65" i="13"/>
  <c r="BZ65" i="13"/>
  <c r="CB64" i="13"/>
  <c r="CA64" i="13"/>
  <c r="BZ64" i="13"/>
  <c r="CB63" i="13"/>
  <c r="CA63" i="13"/>
  <c r="BZ63" i="13"/>
  <c r="CB62" i="13"/>
  <c r="CA62" i="13"/>
  <c r="BZ62" i="13"/>
  <c r="CB61" i="13"/>
  <c r="CA61" i="13"/>
  <c r="BZ61" i="13"/>
  <c r="CB60" i="13"/>
  <c r="CA60" i="13"/>
  <c r="BZ60" i="13"/>
  <c r="CB59" i="13"/>
  <c r="CA59" i="13"/>
  <c r="BZ59" i="13"/>
  <c r="CB58" i="13"/>
  <c r="CA58" i="13"/>
  <c r="BZ58" i="13"/>
  <c r="CB57" i="13"/>
  <c r="CA57" i="13"/>
  <c r="BZ57" i="13"/>
  <c r="CB56" i="13"/>
  <c r="CA56" i="13"/>
  <c r="BZ56" i="13"/>
  <c r="CB55" i="13"/>
  <c r="CA55" i="13"/>
  <c r="BZ55" i="13"/>
  <c r="CB54" i="13"/>
  <c r="CA54" i="13"/>
  <c r="BZ54" i="13"/>
  <c r="CB53" i="13"/>
  <c r="CA53" i="13"/>
  <c r="BZ53" i="13"/>
  <c r="CB52" i="13"/>
  <c r="CA52" i="13"/>
  <c r="BZ52" i="13"/>
  <c r="CB51" i="13"/>
  <c r="CA51" i="13"/>
  <c r="BZ51" i="13"/>
  <c r="CB50" i="13"/>
  <c r="CA50" i="13"/>
  <c r="BZ50" i="13"/>
  <c r="CB49" i="13"/>
  <c r="CA49" i="13"/>
  <c r="BZ49" i="13"/>
  <c r="CB48" i="13"/>
  <c r="CA48" i="13"/>
  <c r="BZ48" i="13"/>
  <c r="CB47" i="13"/>
  <c r="CA47" i="13"/>
  <c r="BZ47" i="13"/>
  <c r="CB46" i="13"/>
  <c r="CA46" i="13"/>
  <c r="BZ46" i="13"/>
  <c r="CB45" i="13"/>
  <c r="CA45" i="13"/>
  <c r="BZ45" i="13"/>
  <c r="CB44" i="13"/>
  <c r="CA44" i="13"/>
  <c r="BZ44" i="13"/>
  <c r="CB43" i="13"/>
  <c r="CA43" i="13"/>
  <c r="BZ43" i="13"/>
  <c r="CB42" i="13"/>
  <c r="CA42" i="13"/>
  <c r="BZ42" i="13"/>
  <c r="CB41" i="13"/>
  <c r="CA41" i="13"/>
  <c r="BZ41" i="13"/>
  <c r="CB40" i="13"/>
  <c r="CA40" i="13"/>
  <c r="BZ40" i="13"/>
  <c r="CB39" i="13"/>
  <c r="CA39" i="13"/>
  <c r="BZ39" i="13"/>
  <c r="CB38" i="13"/>
  <c r="CA38" i="13"/>
  <c r="BZ38" i="13"/>
  <c r="CB37" i="13"/>
  <c r="CA37" i="13"/>
  <c r="BZ37" i="13"/>
  <c r="CB36" i="13"/>
  <c r="CA36" i="13"/>
  <c r="BZ36" i="13"/>
  <c r="CB35" i="13"/>
  <c r="CA35" i="13"/>
  <c r="BZ35" i="13"/>
  <c r="CB34" i="13"/>
  <c r="CA34" i="13"/>
  <c r="BZ34" i="13"/>
  <c r="CB33" i="13"/>
  <c r="CA33" i="13"/>
  <c r="BZ33" i="13"/>
  <c r="CB32" i="13"/>
  <c r="CA32" i="13"/>
  <c r="BZ32" i="13"/>
  <c r="CB31" i="13"/>
  <c r="CA31" i="13"/>
  <c r="BZ31" i="13"/>
  <c r="CB30" i="13"/>
  <c r="CA30" i="13"/>
  <c r="BZ30" i="13"/>
  <c r="CB29" i="13"/>
  <c r="CA29" i="13"/>
  <c r="BZ29" i="13"/>
  <c r="CB28" i="13"/>
  <c r="CA28" i="13"/>
  <c r="BZ28" i="13"/>
  <c r="CB27" i="13"/>
  <c r="CA27" i="13"/>
  <c r="BZ27" i="13"/>
  <c r="CB26" i="13"/>
  <c r="CA26" i="13"/>
  <c r="BZ26" i="13"/>
  <c r="CB25" i="13"/>
  <c r="CA25" i="13"/>
  <c r="BZ25" i="13"/>
  <c r="CB24" i="13"/>
  <c r="CA24" i="13"/>
  <c r="BZ24" i="13"/>
  <c r="CB23" i="13"/>
  <c r="CA23" i="13"/>
  <c r="BZ23" i="13"/>
  <c r="CB22" i="13"/>
  <c r="CA22" i="13"/>
  <c r="BZ22" i="13"/>
  <c r="CB21" i="13"/>
  <c r="CA21" i="13"/>
  <c r="BZ21" i="13"/>
  <c r="CB20" i="13"/>
  <c r="CA20" i="13"/>
  <c r="BZ20" i="13"/>
  <c r="CB19" i="13"/>
  <c r="CA19" i="13"/>
  <c r="BZ19" i="13"/>
  <c r="CB18" i="13"/>
  <c r="CA18" i="13"/>
  <c r="BZ18" i="13"/>
  <c r="CB17" i="13"/>
  <c r="CA17" i="13"/>
  <c r="BZ17" i="13"/>
  <c r="CB16" i="13"/>
  <c r="CA16" i="13"/>
  <c r="BZ16" i="13"/>
  <c r="CB15" i="13"/>
  <c r="CA15" i="13"/>
  <c r="BZ15" i="13"/>
  <c r="CB14" i="13"/>
  <c r="CA14" i="13"/>
  <c r="BZ14" i="13"/>
  <c r="CB13" i="13"/>
  <c r="CA13" i="13"/>
  <c r="BZ13" i="13"/>
  <c r="CB12" i="13"/>
  <c r="CA12" i="13"/>
  <c r="BZ12" i="13"/>
  <c r="CB11" i="13"/>
  <c r="CA11" i="13"/>
  <c r="BZ11" i="13"/>
  <c r="CB10" i="13"/>
  <c r="CA10" i="13"/>
  <c r="BZ10" i="13"/>
  <c r="CB9" i="13"/>
  <c r="CA9" i="13"/>
  <c r="BZ9" i="13"/>
  <c r="CB8" i="13"/>
  <c r="CA8" i="13"/>
  <c r="BZ8" i="13"/>
  <c r="CB7" i="13"/>
  <c r="CA7" i="13"/>
  <c r="BZ7" i="13"/>
  <c r="CB6" i="13"/>
  <c r="CA6" i="13"/>
  <c r="BZ6" i="13"/>
  <c r="BW6" i="13"/>
  <c r="BY66" i="13"/>
  <c r="BX66" i="13"/>
  <c r="BW66" i="13"/>
  <c r="BY65" i="13"/>
  <c r="BX65" i="13"/>
  <c r="BW65" i="13"/>
  <c r="BY64" i="13"/>
  <c r="BX64" i="13"/>
  <c r="BW64" i="13"/>
  <c r="BY63" i="13"/>
  <c r="BX63" i="13"/>
  <c r="BW63" i="13"/>
  <c r="BY62" i="13"/>
  <c r="BX62" i="13"/>
  <c r="BW62" i="13"/>
  <c r="BY61" i="13"/>
  <c r="BX61" i="13"/>
  <c r="BW61" i="13"/>
  <c r="BY60" i="13"/>
  <c r="BX60" i="13"/>
  <c r="BW60" i="13"/>
  <c r="BY59" i="13"/>
  <c r="BX59" i="13"/>
  <c r="BW59" i="13"/>
  <c r="BY58" i="13"/>
  <c r="BX58" i="13"/>
  <c r="BW58" i="13"/>
  <c r="BY57" i="13"/>
  <c r="BX57" i="13"/>
  <c r="BW57" i="13"/>
  <c r="BY56" i="13"/>
  <c r="BX56" i="13"/>
  <c r="BW56" i="13"/>
  <c r="BY55" i="13"/>
  <c r="BX55" i="13"/>
  <c r="BW55" i="13"/>
  <c r="BY54" i="13"/>
  <c r="BX54" i="13"/>
  <c r="BW54" i="13"/>
  <c r="BY53" i="13"/>
  <c r="BX53" i="13"/>
  <c r="BW53" i="13"/>
  <c r="BY52" i="13"/>
  <c r="BX52" i="13"/>
  <c r="BW52" i="13"/>
  <c r="BY51" i="13"/>
  <c r="BX51" i="13"/>
  <c r="BW51" i="13"/>
  <c r="BY50" i="13"/>
  <c r="BX50" i="13"/>
  <c r="BW50" i="13"/>
  <c r="BY49" i="13"/>
  <c r="BX49" i="13"/>
  <c r="BW49" i="13"/>
  <c r="BY48" i="13"/>
  <c r="BX48" i="13"/>
  <c r="BW48" i="13"/>
  <c r="BY47" i="13"/>
  <c r="BX47" i="13"/>
  <c r="BW47" i="13"/>
  <c r="BY46" i="13"/>
  <c r="BX46" i="13"/>
  <c r="BW46" i="13"/>
  <c r="BY45" i="13"/>
  <c r="BX45" i="13"/>
  <c r="BW45" i="13"/>
  <c r="BY44" i="13"/>
  <c r="BX44" i="13"/>
  <c r="BW44" i="13"/>
  <c r="BY43" i="13"/>
  <c r="BX43" i="13"/>
  <c r="BW43" i="13"/>
  <c r="BY42" i="13"/>
  <c r="BX42" i="13"/>
  <c r="BW42" i="13"/>
  <c r="BY41" i="13"/>
  <c r="BX41" i="13"/>
  <c r="BW41" i="13"/>
  <c r="BY40" i="13"/>
  <c r="BX40" i="13"/>
  <c r="BW40" i="13"/>
  <c r="BY39" i="13"/>
  <c r="BX39" i="13"/>
  <c r="BW39" i="13"/>
  <c r="BY38" i="13"/>
  <c r="BX38" i="13"/>
  <c r="BW38" i="13"/>
  <c r="BY37" i="13"/>
  <c r="BX37" i="13"/>
  <c r="BW37" i="13"/>
  <c r="BY36" i="13"/>
  <c r="BX36" i="13"/>
  <c r="BW36" i="13"/>
  <c r="BY35" i="13"/>
  <c r="BX35" i="13"/>
  <c r="BW35" i="13"/>
  <c r="BY34" i="13"/>
  <c r="BX34" i="13"/>
  <c r="BW34" i="13"/>
  <c r="BY33" i="13"/>
  <c r="CC33" i="13" s="1"/>
  <c r="BX33" i="13"/>
  <c r="BW33" i="13"/>
  <c r="BY32" i="13"/>
  <c r="BX32" i="13"/>
  <c r="BW32" i="13"/>
  <c r="BY31" i="13"/>
  <c r="BX31" i="13"/>
  <c r="BW31" i="13"/>
  <c r="BY30" i="13"/>
  <c r="BX30" i="13"/>
  <c r="BW30" i="13"/>
  <c r="BY29" i="13"/>
  <c r="BX29" i="13"/>
  <c r="BW29" i="13"/>
  <c r="BY28" i="13"/>
  <c r="BX28" i="13"/>
  <c r="BW28" i="13"/>
  <c r="BY27" i="13"/>
  <c r="BX27" i="13"/>
  <c r="BW27" i="13"/>
  <c r="BY26" i="13"/>
  <c r="BX26" i="13"/>
  <c r="BW26" i="13"/>
  <c r="BY25" i="13"/>
  <c r="CC25" i="13" s="1"/>
  <c r="BX25" i="13"/>
  <c r="BW25" i="13"/>
  <c r="BY24" i="13"/>
  <c r="BX24" i="13"/>
  <c r="BW24" i="13"/>
  <c r="BY23" i="13"/>
  <c r="BX23" i="13"/>
  <c r="BW23" i="13"/>
  <c r="BY22" i="13"/>
  <c r="BX22" i="13"/>
  <c r="BW22" i="13"/>
  <c r="BY21" i="13"/>
  <c r="BX21" i="13"/>
  <c r="BW21" i="13"/>
  <c r="BY20" i="13"/>
  <c r="BX20" i="13"/>
  <c r="BW20" i="13"/>
  <c r="BY19" i="13"/>
  <c r="BX19" i="13"/>
  <c r="BW19" i="13"/>
  <c r="BY18" i="13"/>
  <c r="BX18" i="13"/>
  <c r="BW18" i="13"/>
  <c r="BY17" i="13"/>
  <c r="CC17" i="13" s="1"/>
  <c r="BX17" i="13"/>
  <c r="BW17" i="13"/>
  <c r="BY16" i="13"/>
  <c r="BX16" i="13"/>
  <c r="BW16" i="13"/>
  <c r="BY15" i="13"/>
  <c r="BX15" i="13"/>
  <c r="BW15" i="13"/>
  <c r="BY14" i="13"/>
  <c r="BX14" i="13"/>
  <c r="BW14" i="13"/>
  <c r="CC14" i="13" s="1"/>
  <c r="CE14" i="13" s="1"/>
  <c r="BY13" i="13"/>
  <c r="BX13" i="13"/>
  <c r="BW13" i="13"/>
  <c r="BY12" i="13"/>
  <c r="BX12" i="13"/>
  <c r="BW12" i="13"/>
  <c r="BY11" i="13"/>
  <c r="BX11" i="13"/>
  <c r="BW11" i="13"/>
  <c r="BY10" i="13"/>
  <c r="BX10" i="13"/>
  <c r="BW10" i="13"/>
  <c r="BY9" i="13"/>
  <c r="CC9" i="13" s="1"/>
  <c r="BX9" i="13"/>
  <c r="BW9" i="13"/>
  <c r="BY8" i="13"/>
  <c r="BX8" i="13"/>
  <c r="BW8" i="13"/>
  <c r="BY7" i="13"/>
  <c r="BX7" i="13"/>
  <c r="BW7" i="13"/>
  <c r="BY6" i="13"/>
  <c r="BX6" i="13"/>
  <c r="BP66" i="13"/>
  <c r="L4" i="15" s="1"/>
  <c r="BO66" i="13"/>
  <c r="K4" i="15" s="1"/>
  <c r="BN66" i="13"/>
  <c r="BP65" i="13"/>
  <c r="BO65" i="13"/>
  <c r="BN65" i="13"/>
  <c r="BP64" i="13"/>
  <c r="BO64" i="13"/>
  <c r="BN64" i="13"/>
  <c r="BP63" i="13"/>
  <c r="BO63" i="13"/>
  <c r="BN63" i="13"/>
  <c r="BP62" i="13"/>
  <c r="BO62" i="13"/>
  <c r="BN62" i="13"/>
  <c r="BP61" i="13"/>
  <c r="BO61" i="13"/>
  <c r="BN61" i="13"/>
  <c r="BP60" i="13"/>
  <c r="BO60" i="13"/>
  <c r="BN60" i="13"/>
  <c r="BP59" i="13"/>
  <c r="BO59" i="13"/>
  <c r="BN59" i="13"/>
  <c r="BP58" i="13"/>
  <c r="BO58" i="13"/>
  <c r="BN58" i="13"/>
  <c r="BP57" i="13"/>
  <c r="BO57" i="13"/>
  <c r="BN57" i="13"/>
  <c r="BP56" i="13"/>
  <c r="BO56" i="13"/>
  <c r="BN56" i="13"/>
  <c r="BP55" i="13"/>
  <c r="BO55" i="13"/>
  <c r="BN55" i="13"/>
  <c r="BP54" i="13"/>
  <c r="BO54" i="13"/>
  <c r="BN54" i="13"/>
  <c r="BP53" i="13"/>
  <c r="BO53" i="13"/>
  <c r="BN53" i="13"/>
  <c r="BP52" i="13"/>
  <c r="BO52" i="13"/>
  <c r="BN52" i="13"/>
  <c r="BP51" i="13"/>
  <c r="BO51" i="13"/>
  <c r="BN51" i="13"/>
  <c r="BP50" i="13"/>
  <c r="BO50" i="13"/>
  <c r="BN50" i="13"/>
  <c r="BP49" i="13"/>
  <c r="BO49" i="13"/>
  <c r="BN49" i="13"/>
  <c r="BP48" i="13"/>
  <c r="BO48" i="13"/>
  <c r="BN48" i="13"/>
  <c r="BP47" i="13"/>
  <c r="BO47" i="13"/>
  <c r="BN47" i="13"/>
  <c r="BP46" i="13"/>
  <c r="BO46" i="13"/>
  <c r="BN46" i="13"/>
  <c r="BP45" i="13"/>
  <c r="BO45" i="13"/>
  <c r="BN45" i="13"/>
  <c r="BP44" i="13"/>
  <c r="BO44" i="13"/>
  <c r="BN44" i="13"/>
  <c r="BP43" i="13"/>
  <c r="BO43" i="13"/>
  <c r="BN43" i="13"/>
  <c r="BP42" i="13"/>
  <c r="BO42" i="13"/>
  <c r="BN42" i="13"/>
  <c r="BP41" i="13"/>
  <c r="BO41" i="13"/>
  <c r="BN41" i="13"/>
  <c r="BP40" i="13"/>
  <c r="BO40" i="13"/>
  <c r="BN40" i="13"/>
  <c r="BP39" i="13"/>
  <c r="BO39" i="13"/>
  <c r="BN39" i="13"/>
  <c r="BP38" i="13"/>
  <c r="BO38" i="13"/>
  <c r="BN38" i="13"/>
  <c r="BP37" i="13"/>
  <c r="BO37" i="13"/>
  <c r="BN37" i="13"/>
  <c r="BP36" i="13"/>
  <c r="BO36" i="13"/>
  <c r="BN36" i="13"/>
  <c r="BP35" i="13"/>
  <c r="BO35" i="13"/>
  <c r="BN35" i="13"/>
  <c r="BP34" i="13"/>
  <c r="BO34" i="13"/>
  <c r="BN34" i="13"/>
  <c r="BP33" i="13"/>
  <c r="BO33" i="13"/>
  <c r="BN33" i="13"/>
  <c r="BP32" i="13"/>
  <c r="BO32" i="13"/>
  <c r="BN32" i="13"/>
  <c r="BP31" i="13"/>
  <c r="BO31" i="13"/>
  <c r="BN31" i="13"/>
  <c r="BP30" i="13"/>
  <c r="BO30" i="13"/>
  <c r="BN30" i="13"/>
  <c r="BP29" i="13"/>
  <c r="BO29" i="13"/>
  <c r="BN29" i="13"/>
  <c r="BP28" i="13"/>
  <c r="BO28" i="13"/>
  <c r="BN28" i="13"/>
  <c r="BP27" i="13"/>
  <c r="BO27" i="13"/>
  <c r="BN27" i="13"/>
  <c r="BP26" i="13"/>
  <c r="BO26" i="13"/>
  <c r="BN26" i="13"/>
  <c r="BP25" i="13"/>
  <c r="BO25" i="13"/>
  <c r="BN25" i="13"/>
  <c r="BP24" i="13"/>
  <c r="BO24" i="13"/>
  <c r="BN24" i="13"/>
  <c r="BP23" i="13"/>
  <c r="BO23" i="13"/>
  <c r="BN23" i="13"/>
  <c r="BP22" i="13"/>
  <c r="BO22" i="13"/>
  <c r="BN22" i="13"/>
  <c r="BP21" i="13"/>
  <c r="BO21" i="13"/>
  <c r="BN21" i="13"/>
  <c r="BP20" i="13"/>
  <c r="BO20" i="13"/>
  <c r="BN20" i="13"/>
  <c r="BP19" i="13"/>
  <c r="BO19" i="13"/>
  <c r="BN19" i="13"/>
  <c r="BP18" i="13"/>
  <c r="BO18" i="13"/>
  <c r="BN18" i="13"/>
  <c r="BP17" i="13"/>
  <c r="BO17" i="13"/>
  <c r="BN17" i="13"/>
  <c r="BP16" i="13"/>
  <c r="BO16" i="13"/>
  <c r="BN16" i="13"/>
  <c r="BP15" i="13"/>
  <c r="BO15" i="13"/>
  <c r="BN15" i="13"/>
  <c r="BP14" i="13"/>
  <c r="BO14" i="13"/>
  <c r="BN14" i="13"/>
  <c r="BP13" i="13"/>
  <c r="BO13" i="13"/>
  <c r="BN13" i="13"/>
  <c r="BP12" i="13"/>
  <c r="BO12" i="13"/>
  <c r="BN12" i="13"/>
  <c r="BP11" i="13"/>
  <c r="BO11" i="13"/>
  <c r="BN11" i="13"/>
  <c r="BP10" i="13"/>
  <c r="BO10" i="13"/>
  <c r="BN10" i="13"/>
  <c r="BP9" i="13"/>
  <c r="BO9" i="13"/>
  <c r="BN9" i="13"/>
  <c r="BP8" i="13"/>
  <c r="BO8" i="13"/>
  <c r="BN8" i="13"/>
  <c r="BP7" i="13"/>
  <c r="BO7" i="13"/>
  <c r="BN7" i="13"/>
  <c r="BP6" i="13"/>
  <c r="BO6" i="13"/>
  <c r="BN6" i="13"/>
  <c r="CC65" i="13"/>
  <c r="CD65" i="13" s="1"/>
  <c r="CC63" i="13"/>
  <c r="CD63" i="13" s="1"/>
  <c r="CC62" i="13"/>
  <c r="CE62" i="13" s="1"/>
  <c r="CC60" i="13"/>
  <c r="CE60" i="13" s="1"/>
  <c r="CC57" i="13"/>
  <c r="CD57" i="13" s="1"/>
  <c r="CC55" i="13"/>
  <c r="CD55" i="13" s="1"/>
  <c r="CC54" i="13"/>
  <c r="CE54" i="13" s="1"/>
  <c r="CC52" i="13"/>
  <c r="CE52" i="13" s="1"/>
  <c r="CC49" i="13"/>
  <c r="CD49" i="13" s="1"/>
  <c r="CC46" i="13"/>
  <c r="CE46" i="13" s="1"/>
  <c r="CC44" i="13"/>
  <c r="CE44" i="13" s="1"/>
  <c r="CC38" i="13"/>
  <c r="CE38" i="13" s="1"/>
  <c r="CC36" i="13"/>
  <c r="CE36" i="13" s="1"/>
  <c r="CC30" i="13"/>
  <c r="CE30" i="13" s="1"/>
  <c r="CC28" i="13"/>
  <c r="CE28" i="13" s="1"/>
  <c r="CC22" i="13"/>
  <c r="CE22" i="13" s="1"/>
  <c r="BM67" i="13"/>
  <c r="BK66" i="13"/>
  <c r="BK65" i="13"/>
  <c r="BK64" i="13"/>
  <c r="BK63" i="13"/>
  <c r="BK62" i="13"/>
  <c r="BK61" i="13"/>
  <c r="BK60" i="13"/>
  <c r="BK59" i="13"/>
  <c r="BK58" i="13"/>
  <c r="BK57" i="13"/>
  <c r="BK56" i="13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L67" i="13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K163" i="12"/>
  <c r="K162" i="12"/>
  <c r="K161" i="12"/>
  <c r="L161" i="12" s="1"/>
  <c r="K160" i="12"/>
  <c r="K159" i="12"/>
  <c r="K158" i="12"/>
  <c r="K157" i="12"/>
  <c r="K156" i="12"/>
  <c r="K155" i="12"/>
  <c r="K154" i="12"/>
  <c r="K153" i="12"/>
  <c r="L153" i="12" s="1"/>
  <c r="K152" i="12"/>
  <c r="K151" i="12"/>
  <c r="K150" i="12"/>
  <c r="K149" i="12"/>
  <c r="K148" i="12"/>
  <c r="K147" i="12"/>
  <c r="K146" i="12"/>
  <c r="K145" i="12"/>
  <c r="L145" i="12" s="1"/>
  <c r="K144" i="12"/>
  <c r="K143" i="12"/>
  <c r="K142" i="12"/>
  <c r="K141" i="12"/>
  <c r="K140" i="12"/>
  <c r="K139" i="12"/>
  <c r="K138" i="12"/>
  <c r="K137" i="12"/>
  <c r="L137" i="12" s="1"/>
  <c r="K136" i="12"/>
  <c r="K135" i="12"/>
  <c r="K134" i="12"/>
  <c r="K133" i="12"/>
  <c r="K132" i="12"/>
  <c r="K131" i="12"/>
  <c r="K130" i="12"/>
  <c r="K129" i="12"/>
  <c r="L129" i="12" s="1"/>
  <c r="K128" i="12"/>
  <c r="K127" i="12"/>
  <c r="K126" i="12"/>
  <c r="K125" i="12"/>
  <c r="K124" i="12"/>
  <c r="K123" i="12"/>
  <c r="K122" i="12"/>
  <c r="K121" i="12"/>
  <c r="L121" i="12" s="1"/>
  <c r="K120" i="12"/>
  <c r="K119" i="12"/>
  <c r="K118" i="12"/>
  <c r="K117" i="12"/>
  <c r="K116" i="12"/>
  <c r="K115" i="12"/>
  <c r="K114" i="12"/>
  <c r="K113" i="12"/>
  <c r="L113" i="12" s="1"/>
  <c r="K112" i="12"/>
  <c r="K111" i="12"/>
  <c r="K110" i="12"/>
  <c r="K109" i="12"/>
  <c r="K108" i="12"/>
  <c r="K107" i="12"/>
  <c r="K106" i="12"/>
  <c r="K105" i="12"/>
  <c r="L105" i="12" s="1"/>
  <c r="K104" i="12"/>
  <c r="K103" i="12"/>
  <c r="K102" i="12"/>
  <c r="K101" i="12"/>
  <c r="K100" i="12"/>
  <c r="K99" i="12"/>
  <c r="K98" i="12"/>
  <c r="K97" i="12"/>
  <c r="L97" i="12" s="1"/>
  <c r="K96" i="12"/>
  <c r="K95" i="12"/>
  <c r="K94" i="12"/>
  <c r="K93" i="12"/>
  <c r="K92" i="12"/>
  <c r="K91" i="12"/>
  <c r="K90" i="12"/>
  <c r="K89" i="12"/>
  <c r="L89" i="12" s="1"/>
  <c r="K88" i="12"/>
  <c r="K87" i="12"/>
  <c r="K86" i="12"/>
  <c r="K85" i="12"/>
  <c r="K84" i="12"/>
  <c r="K83" i="12"/>
  <c r="K82" i="12"/>
  <c r="K81" i="12"/>
  <c r="L81" i="12" s="1"/>
  <c r="K80" i="12"/>
  <c r="K79" i="12"/>
  <c r="K78" i="12"/>
  <c r="K77" i="12"/>
  <c r="K76" i="12"/>
  <c r="K75" i="12"/>
  <c r="K74" i="12"/>
  <c r="K73" i="12"/>
  <c r="L73" i="12" s="1"/>
  <c r="K72" i="12"/>
  <c r="K71" i="12"/>
  <c r="K70" i="12"/>
  <c r="K69" i="12"/>
  <c r="K68" i="12"/>
  <c r="K67" i="12"/>
  <c r="K66" i="12"/>
  <c r="K65" i="12"/>
  <c r="L65" i="12" s="1"/>
  <c r="K64" i="12"/>
  <c r="K63" i="12"/>
  <c r="K62" i="12"/>
  <c r="K61" i="12"/>
  <c r="K60" i="12"/>
  <c r="K59" i="12"/>
  <c r="K58" i="12"/>
  <c r="K57" i="12"/>
  <c r="L57" i="12" s="1"/>
  <c r="K56" i="12"/>
  <c r="K55" i="12"/>
  <c r="K54" i="12"/>
  <c r="K53" i="12"/>
  <c r="K52" i="12"/>
  <c r="K51" i="12"/>
  <c r="K50" i="12"/>
  <c r="K49" i="12"/>
  <c r="L49" i="12" s="1"/>
  <c r="K48" i="12"/>
  <c r="K47" i="12"/>
  <c r="K46" i="12"/>
  <c r="K45" i="12"/>
  <c r="K44" i="12"/>
  <c r="K43" i="12"/>
  <c r="K42" i="12"/>
  <c r="K41" i="12"/>
  <c r="L41" i="12" s="1"/>
  <c r="K40" i="12"/>
  <c r="K39" i="12"/>
  <c r="K38" i="12"/>
  <c r="K37" i="12"/>
  <c r="K36" i="12"/>
  <c r="K35" i="12"/>
  <c r="K34" i="12"/>
  <c r="K33" i="12"/>
  <c r="L33" i="12" s="1"/>
  <c r="K32" i="12"/>
  <c r="K31" i="12"/>
  <c r="K30" i="12"/>
  <c r="K29" i="12"/>
  <c r="K28" i="12"/>
  <c r="K27" i="12"/>
  <c r="K26" i="12"/>
  <c r="K25" i="12"/>
  <c r="L25" i="12" s="1"/>
  <c r="K24" i="12"/>
  <c r="K23" i="12"/>
  <c r="K22" i="12"/>
  <c r="K21" i="12"/>
  <c r="K20" i="12"/>
  <c r="K19" i="12"/>
  <c r="K18" i="12"/>
  <c r="K17" i="12"/>
  <c r="L17" i="12" s="1"/>
  <c r="K16" i="12"/>
  <c r="K15" i="12"/>
  <c r="K14" i="12"/>
  <c r="K13" i="12"/>
  <c r="K12" i="12"/>
  <c r="K11" i="12"/>
  <c r="K10" i="12"/>
  <c r="K9" i="12"/>
  <c r="L9" i="12" s="1"/>
  <c r="K8" i="12"/>
  <c r="K7" i="12"/>
  <c r="K6" i="12"/>
  <c r="L163" i="12"/>
  <c r="L162" i="12"/>
  <c r="L160" i="12"/>
  <c r="L159" i="12"/>
  <c r="L158" i="12"/>
  <c r="L157" i="12"/>
  <c r="L156" i="12"/>
  <c r="L155" i="12"/>
  <c r="L154" i="12"/>
  <c r="L152" i="12"/>
  <c r="L151" i="12"/>
  <c r="L150" i="12"/>
  <c r="L149" i="12"/>
  <c r="L148" i="12"/>
  <c r="L147" i="12"/>
  <c r="L146" i="12"/>
  <c r="L144" i="12"/>
  <c r="L143" i="12"/>
  <c r="L142" i="12"/>
  <c r="L141" i="12"/>
  <c r="L140" i="12"/>
  <c r="L139" i="12"/>
  <c r="L138" i="12"/>
  <c r="L136" i="12"/>
  <c r="L135" i="12"/>
  <c r="L134" i="12"/>
  <c r="L133" i="12"/>
  <c r="L132" i="12"/>
  <c r="L131" i="12"/>
  <c r="L130" i="12"/>
  <c r="L128" i="12"/>
  <c r="L127" i="12"/>
  <c r="L126" i="12"/>
  <c r="L125" i="12"/>
  <c r="L124" i="12"/>
  <c r="L123" i="12"/>
  <c r="L122" i="12"/>
  <c r="L120" i="12"/>
  <c r="L119" i="12"/>
  <c r="L118" i="12"/>
  <c r="L117" i="12"/>
  <c r="L116" i="12"/>
  <c r="L115" i="12"/>
  <c r="L114" i="12"/>
  <c r="L112" i="12"/>
  <c r="L111" i="12"/>
  <c r="L110" i="12"/>
  <c r="L109" i="12"/>
  <c r="L108" i="12"/>
  <c r="L107" i="12"/>
  <c r="L106" i="12"/>
  <c r="L104" i="12"/>
  <c r="L103" i="12"/>
  <c r="L102" i="12"/>
  <c r="L101" i="12"/>
  <c r="L100" i="12"/>
  <c r="L99" i="12"/>
  <c r="L98" i="12"/>
  <c r="L96" i="12"/>
  <c r="L95" i="12"/>
  <c r="L94" i="12"/>
  <c r="L93" i="12"/>
  <c r="L92" i="12"/>
  <c r="L91" i="12"/>
  <c r="L90" i="12"/>
  <c r="L88" i="12"/>
  <c r="L87" i="12"/>
  <c r="L86" i="12"/>
  <c r="L85" i="12"/>
  <c r="L84" i="12"/>
  <c r="L83" i="12"/>
  <c r="L82" i="12"/>
  <c r="L80" i="12"/>
  <c r="L79" i="12"/>
  <c r="L78" i="12"/>
  <c r="L77" i="12"/>
  <c r="L76" i="12"/>
  <c r="L75" i="12"/>
  <c r="L74" i="12"/>
  <c r="L72" i="12"/>
  <c r="L71" i="12"/>
  <c r="L70" i="12"/>
  <c r="L69" i="12"/>
  <c r="L68" i="12"/>
  <c r="L67" i="12"/>
  <c r="L66" i="12"/>
  <c r="L64" i="12"/>
  <c r="L63" i="12"/>
  <c r="L62" i="12"/>
  <c r="L61" i="12"/>
  <c r="L60" i="12"/>
  <c r="L59" i="12"/>
  <c r="L58" i="12"/>
  <c r="L56" i="12"/>
  <c r="L55" i="12"/>
  <c r="L54" i="12"/>
  <c r="L53" i="12"/>
  <c r="L52" i="12"/>
  <c r="L51" i="12"/>
  <c r="L50" i="12"/>
  <c r="L48" i="12"/>
  <c r="L47" i="12"/>
  <c r="L46" i="12"/>
  <c r="L45" i="12"/>
  <c r="L44" i="12"/>
  <c r="L43" i="12"/>
  <c r="L42" i="12"/>
  <c r="L40" i="12"/>
  <c r="L39" i="12"/>
  <c r="L38" i="12"/>
  <c r="L37" i="12"/>
  <c r="L36" i="12"/>
  <c r="L35" i="12"/>
  <c r="L34" i="12"/>
  <c r="L32" i="12"/>
  <c r="L31" i="12"/>
  <c r="L30" i="12"/>
  <c r="L29" i="12"/>
  <c r="L28" i="12"/>
  <c r="L27" i="12"/>
  <c r="L26" i="12"/>
  <c r="L24" i="12"/>
  <c r="L23" i="12"/>
  <c r="L22" i="12"/>
  <c r="L21" i="12"/>
  <c r="L20" i="12"/>
  <c r="L19" i="12"/>
  <c r="L18" i="12"/>
  <c r="L16" i="12"/>
  <c r="L15" i="12"/>
  <c r="L14" i="12"/>
  <c r="L13" i="12"/>
  <c r="L12" i="12"/>
  <c r="L11" i="12"/>
  <c r="L10" i="12"/>
  <c r="L8" i="12"/>
  <c r="N7" i="12"/>
  <c r="L7" i="12"/>
  <c r="M7" i="12" s="1"/>
  <c r="L6" i="12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P12" i="7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9" i="7"/>
  <c r="P9" i="7"/>
  <c r="P10" i="7" s="1"/>
  <c r="P1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S8" i="7"/>
  <c r="R8" i="7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P8" i="7"/>
  <c r="T7" i="7"/>
  <c r="S7" i="7"/>
  <c r="R7" i="7"/>
  <c r="Q7" i="7"/>
  <c r="P7" i="7"/>
  <c r="U6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BT6" i="13" l="1"/>
  <c r="CC7" i="13"/>
  <c r="CC11" i="13"/>
  <c r="CC19" i="13"/>
  <c r="CC27" i="13"/>
  <c r="CC35" i="13"/>
  <c r="CC43" i="13"/>
  <c r="CC59" i="13"/>
  <c r="CE59" i="13" s="1"/>
  <c r="BT8" i="13"/>
  <c r="BT12" i="13"/>
  <c r="BT16" i="13"/>
  <c r="BT20" i="13"/>
  <c r="BT24" i="13"/>
  <c r="BT28" i="13"/>
  <c r="BT32" i="13"/>
  <c r="BT36" i="13"/>
  <c r="BT40" i="13"/>
  <c r="BT44" i="13"/>
  <c r="BT48" i="13"/>
  <c r="BT52" i="13"/>
  <c r="BT56" i="13"/>
  <c r="BT60" i="13"/>
  <c r="BT10" i="13"/>
  <c r="BT14" i="13"/>
  <c r="BT18" i="13"/>
  <c r="BT22" i="13"/>
  <c r="BT26" i="13"/>
  <c r="BT7" i="13"/>
  <c r="BT11" i="13"/>
  <c r="BT15" i="13"/>
  <c r="BT19" i="13"/>
  <c r="BT23" i="13"/>
  <c r="BT27" i="13"/>
  <c r="BT31" i="13"/>
  <c r="BT35" i="13"/>
  <c r="BT39" i="13"/>
  <c r="BT9" i="13"/>
  <c r="BT13" i="13"/>
  <c r="BT17" i="13"/>
  <c r="BT21" i="13"/>
  <c r="BT25" i="13"/>
  <c r="BT29" i="13"/>
  <c r="BT33" i="13"/>
  <c r="BT37" i="13"/>
  <c r="BT41" i="13"/>
  <c r="BT45" i="13"/>
  <c r="BT49" i="13"/>
  <c r="BT53" i="13"/>
  <c r="BT57" i="13"/>
  <c r="BT61" i="13"/>
  <c r="BT65" i="13"/>
  <c r="BT30" i="13"/>
  <c r="BT34" i="13"/>
  <c r="BT38" i="13"/>
  <c r="BT42" i="13"/>
  <c r="BT46" i="13"/>
  <c r="BT50" i="13"/>
  <c r="BT54" i="13"/>
  <c r="BT58" i="13"/>
  <c r="BT62" i="13"/>
  <c r="BT66" i="13"/>
  <c r="BT43" i="13"/>
  <c r="BT47" i="13"/>
  <c r="BT51" i="13"/>
  <c r="BT55" i="13"/>
  <c r="BT59" i="13"/>
  <c r="BT63" i="13"/>
  <c r="J4" i="15"/>
  <c r="BT64" i="13"/>
  <c r="CC21" i="13"/>
  <c r="CE21" i="13" s="1"/>
  <c r="CC29" i="13"/>
  <c r="CD29" i="13" s="1"/>
  <c r="CC37" i="13"/>
  <c r="CD37" i="13" s="1"/>
  <c r="CC45" i="13"/>
  <c r="CE45" i="13" s="1"/>
  <c r="CC53" i="13"/>
  <c r="CD53" i="13" s="1"/>
  <c r="CC6" i="13"/>
  <c r="CC51" i="13"/>
  <c r="CD51" i="13" s="1"/>
  <c r="CC15" i="13"/>
  <c r="CD15" i="13" s="1"/>
  <c r="CC23" i="13"/>
  <c r="CE23" i="13" s="1"/>
  <c r="CC31" i="13"/>
  <c r="CC10" i="13"/>
  <c r="CE10" i="13" s="1"/>
  <c r="CC61" i="13"/>
  <c r="CE61" i="13" s="1"/>
  <c r="CC18" i="13"/>
  <c r="CE18" i="13" s="1"/>
  <c r="CC26" i="13"/>
  <c r="CE26" i="13" s="1"/>
  <c r="CC34" i="13"/>
  <c r="CE34" i="13" s="1"/>
  <c r="CC42" i="13"/>
  <c r="CE42" i="13" s="1"/>
  <c r="CC50" i="13"/>
  <c r="CE50" i="13" s="1"/>
  <c r="CC58" i="13"/>
  <c r="CE58" i="13" s="1"/>
  <c r="CC66" i="13"/>
  <c r="CE66" i="13" s="1"/>
  <c r="CC13" i="13"/>
  <c r="CD13" i="13" s="1"/>
  <c r="CC8" i="13"/>
  <c r="CE8" i="13" s="1"/>
  <c r="CC16" i="13"/>
  <c r="CE16" i="13" s="1"/>
  <c r="CC24" i="13"/>
  <c r="CE24" i="13" s="1"/>
  <c r="CE57" i="13"/>
  <c r="CC39" i="13"/>
  <c r="CE39" i="13" s="1"/>
  <c r="CC41" i="13"/>
  <c r="CE41" i="13" s="1"/>
  <c r="CC47" i="13"/>
  <c r="CE47" i="13" s="1"/>
  <c r="CC32" i="13"/>
  <c r="CE32" i="13" s="1"/>
  <c r="CC40" i="13"/>
  <c r="CE40" i="13" s="1"/>
  <c r="CC48" i="13"/>
  <c r="CE48" i="13" s="1"/>
  <c r="CC56" i="13"/>
  <c r="CE56" i="13" s="1"/>
  <c r="CC12" i="13"/>
  <c r="CE12" i="13" s="1"/>
  <c r="CC20" i="13"/>
  <c r="CE20" i="13" s="1"/>
  <c r="CC64" i="13"/>
  <c r="CE64" i="13" s="1"/>
  <c r="CE63" i="13"/>
  <c r="CE65" i="13"/>
  <c r="CE49" i="13"/>
  <c r="CE55" i="13"/>
  <c r="CD21" i="13"/>
  <c r="CD45" i="13"/>
  <c r="CE19" i="13"/>
  <c r="CD19" i="13"/>
  <c r="CE35" i="13"/>
  <c r="CD35" i="13"/>
  <c r="CE51" i="13"/>
  <c r="CE43" i="13"/>
  <c r="CD43" i="13"/>
  <c r="CE53" i="13"/>
  <c r="CE11" i="13"/>
  <c r="CD11" i="13"/>
  <c r="CE7" i="13"/>
  <c r="CD7" i="13"/>
  <c r="CD9" i="13"/>
  <c r="CE9" i="13"/>
  <c r="CD17" i="13"/>
  <c r="CE17" i="13"/>
  <c r="CD25" i="13"/>
  <c r="CE25" i="13"/>
  <c r="CE31" i="13"/>
  <c r="CD31" i="13"/>
  <c r="CD33" i="13"/>
  <c r="CE33" i="13"/>
  <c r="CE27" i="13"/>
  <c r="CD27" i="13"/>
  <c r="CD14" i="13"/>
  <c r="CD22" i="13"/>
  <c r="CD30" i="13"/>
  <c r="CD38" i="13"/>
  <c r="CD46" i="13"/>
  <c r="CD50" i="13"/>
  <c r="CD54" i="13"/>
  <c r="CD62" i="13"/>
  <c r="CD28" i="13"/>
  <c r="CD36" i="13"/>
  <c r="CD44" i="13"/>
  <c r="CD52" i="13"/>
  <c r="CD60" i="13"/>
  <c r="CD6" i="13"/>
  <c r="CE6" i="13"/>
  <c r="BL68" i="13"/>
  <c r="BL69" i="13" s="1"/>
  <c r="BL70" i="13" s="1"/>
  <c r="BL71" i="13" s="1"/>
  <c r="BL72" i="13" s="1"/>
  <c r="BL73" i="13" s="1"/>
  <c r="BL74" i="13" s="1"/>
  <c r="BL75" i="13" s="1"/>
  <c r="BL76" i="13" s="1"/>
  <c r="BL77" i="13" s="1"/>
  <c r="BL78" i="13" s="1"/>
  <c r="BL79" i="13" s="1"/>
  <c r="BL80" i="13" s="1"/>
  <c r="BL81" i="13" s="1"/>
  <c r="BL82" i="13" s="1"/>
  <c r="BL83" i="13" s="1"/>
  <c r="BL84" i="13" s="1"/>
  <c r="BL85" i="13" s="1"/>
  <c r="BL86" i="13" s="1"/>
  <c r="BL87" i="13" s="1"/>
  <c r="BL88" i="13" s="1"/>
  <c r="BL89" i="13" s="1"/>
  <c r="BL90" i="13" s="1"/>
  <c r="BL91" i="13" s="1"/>
  <c r="BL92" i="13" s="1"/>
  <c r="BL93" i="13" s="1"/>
  <c r="BL94" i="13" s="1"/>
  <c r="BL95" i="13" s="1"/>
  <c r="BL96" i="13" s="1"/>
  <c r="BL97" i="13" s="1"/>
  <c r="BL98" i="13" s="1"/>
  <c r="BL99" i="13" s="1"/>
  <c r="BL100" i="13" s="1"/>
  <c r="BL101" i="13" s="1"/>
  <c r="BL102" i="13" s="1"/>
  <c r="BL103" i="13" s="1"/>
  <c r="BL104" i="13" s="1"/>
  <c r="BL105" i="13" s="1"/>
  <c r="BL106" i="13" s="1"/>
  <c r="BL107" i="13" s="1"/>
  <c r="BL108" i="13" s="1"/>
  <c r="BL109" i="13" s="1"/>
  <c r="BL110" i="13" s="1"/>
  <c r="BL111" i="13" s="1"/>
  <c r="BL112" i="13" s="1"/>
  <c r="BL113" i="13" s="1"/>
  <c r="BL114" i="13" s="1"/>
  <c r="BL115" i="13" s="1"/>
  <c r="BL116" i="13" s="1"/>
  <c r="BL117" i="13" s="1"/>
  <c r="BL118" i="13" s="1"/>
  <c r="BL119" i="13" s="1"/>
  <c r="BL120" i="13" s="1"/>
  <c r="BL121" i="13" s="1"/>
  <c r="BL122" i="13" s="1"/>
  <c r="BL123" i="13" s="1"/>
  <c r="BL124" i="13" s="1"/>
  <c r="BL125" i="13" s="1"/>
  <c r="BL126" i="13" s="1"/>
  <c r="BL127" i="13" s="1"/>
  <c r="BL128" i="13" s="1"/>
  <c r="BL129" i="13" s="1"/>
  <c r="BL130" i="13" s="1"/>
  <c r="BL131" i="13" s="1"/>
  <c r="BL132" i="13" s="1"/>
  <c r="BL133" i="13" s="1"/>
  <c r="BL134" i="13" s="1"/>
  <c r="BL135" i="13" s="1"/>
  <c r="BL136" i="13" s="1"/>
  <c r="BL137" i="13" s="1"/>
  <c r="BL138" i="13" s="1"/>
  <c r="BL139" i="13" s="1"/>
  <c r="BL140" i="13" s="1"/>
  <c r="BL141" i="13" s="1"/>
  <c r="BL142" i="13" s="1"/>
  <c r="BL143" i="13" s="1"/>
  <c r="BL144" i="13" s="1"/>
  <c r="BL145" i="13" s="1"/>
  <c r="BL146" i="13" s="1"/>
  <c r="BL147" i="13" s="1"/>
  <c r="BL148" i="13" s="1"/>
  <c r="BL149" i="13" s="1"/>
  <c r="BL150" i="13" s="1"/>
  <c r="BL151" i="13" s="1"/>
  <c r="BL152" i="13" s="1"/>
  <c r="BL153" i="13" s="1"/>
  <c r="BL154" i="13" s="1"/>
  <c r="BL155" i="13" s="1"/>
  <c r="BL156" i="13" s="1"/>
  <c r="BL157" i="13" s="1"/>
  <c r="BL158" i="13" s="1"/>
  <c r="BL159" i="13" s="1"/>
  <c r="BL160" i="13" s="1"/>
  <c r="BL161" i="13" s="1"/>
  <c r="BL162" i="13" s="1"/>
  <c r="BL163" i="13" s="1"/>
  <c r="BL164" i="13" s="1"/>
  <c r="BL165" i="13" s="1"/>
  <c r="BL166" i="13" s="1"/>
  <c r="BL167" i="13" s="1"/>
  <c r="BL168" i="13" s="1"/>
  <c r="BL169" i="13" s="1"/>
  <c r="BL170" i="13" s="1"/>
  <c r="BL171" i="13" s="1"/>
  <c r="BL172" i="13" s="1"/>
  <c r="BL173" i="13" s="1"/>
  <c r="BL174" i="13" s="1"/>
  <c r="BL175" i="13" s="1"/>
  <c r="BL176" i="13" s="1"/>
  <c r="BL177" i="13" s="1"/>
  <c r="BL178" i="13" s="1"/>
  <c r="BL179" i="13" s="1"/>
  <c r="BL180" i="13" s="1"/>
  <c r="BL181" i="13" s="1"/>
  <c r="BL182" i="13" s="1"/>
  <c r="BL183" i="13" s="1"/>
  <c r="BL184" i="13" s="1"/>
  <c r="BL185" i="13" s="1"/>
  <c r="BL186" i="13" s="1"/>
  <c r="BL187" i="13" s="1"/>
  <c r="BL188" i="13" s="1"/>
  <c r="BL189" i="13" s="1"/>
  <c r="BL190" i="13" s="1"/>
  <c r="BL191" i="13" s="1"/>
  <c r="BL192" i="13" s="1"/>
  <c r="BL193" i="13" s="1"/>
  <c r="BL194" i="13" s="1"/>
  <c r="BL195" i="13" s="1"/>
  <c r="BL196" i="13" s="1"/>
  <c r="BL197" i="13" s="1"/>
  <c r="BL198" i="13" s="1"/>
  <c r="BL199" i="13" s="1"/>
  <c r="BL200" i="13" s="1"/>
  <c r="BL201" i="13" s="1"/>
  <c r="BL202" i="13" s="1"/>
  <c r="BL203" i="13" s="1"/>
  <c r="BL204" i="13" s="1"/>
  <c r="BL205" i="13" s="1"/>
  <c r="BL206" i="13" s="1"/>
  <c r="BL207" i="13" s="1"/>
  <c r="BL208" i="13" s="1"/>
  <c r="BL209" i="13" s="1"/>
  <c r="BL210" i="13" s="1"/>
  <c r="BL211" i="13" s="1"/>
  <c r="BL212" i="13" s="1"/>
  <c r="BL213" i="13" s="1"/>
  <c r="BL214" i="13" s="1"/>
  <c r="BL215" i="13" s="1"/>
  <c r="BL216" i="13" s="1"/>
  <c r="BL217" i="13" s="1"/>
  <c r="BL218" i="13" s="1"/>
  <c r="BL219" i="13" s="1"/>
  <c r="BL220" i="13" s="1"/>
  <c r="BL221" i="13" s="1"/>
  <c r="BL222" i="13" s="1"/>
  <c r="BL223" i="13" s="1"/>
  <c r="BL224" i="13" s="1"/>
  <c r="BL225" i="13" s="1"/>
  <c r="BL226" i="13" s="1"/>
  <c r="BL227" i="13" s="1"/>
  <c r="BL228" i="13" s="1"/>
  <c r="BL229" i="13" s="1"/>
  <c r="BL230" i="13" s="1"/>
  <c r="BL231" i="13" s="1"/>
  <c r="BL232" i="13" s="1"/>
  <c r="BL233" i="13" s="1"/>
  <c r="BL234" i="13" s="1"/>
  <c r="BL235" i="13" s="1"/>
  <c r="BL236" i="13" s="1"/>
  <c r="BL237" i="13" s="1"/>
  <c r="BL238" i="13" s="1"/>
  <c r="BL239" i="13" s="1"/>
  <c r="BL240" i="13" s="1"/>
  <c r="BL241" i="13" s="1"/>
  <c r="BL242" i="13" s="1"/>
  <c r="BL243" i="13" s="1"/>
  <c r="BL244" i="13" s="1"/>
  <c r="BL245" i="13" s="1"/>
  <c r="BL246" i="13" s="1"/>
  <c r="BL247" i="13" s="1"/>
  <c r="BL248" i="13" s="1"/>
  <c r="BL249" i="13" s="1"/>
  <c r="BL250" i="13" s="1"/>
  <c r="BL251" i="13" s="1"/>
  <c r="BL252" i="13" s="1"/>
  <c r="BL253" i="13" s="1"/>
  <c r="BL254" i="13" s="1"/>
  <c r="BL255" i="13" s="1"/>
  <c r="BL256" i="13" s="1"/>
  <c r="BL257" i="13" s="1"/>
  <c r="BL258" i="13" s="1"/>
  <c r="BL259" i="13" s="1"/>
  <c r="BL260" i="13" s="1"/>
  <c r="BL261" i="13" s="1"/>
  <c r="BL262" i="13" s="1"/>
  <c r="BL263" i="13" s="1"/>
  <c r="BL264" i="13" s="1"/>
  <c r="BL265" i="13" s="1"/>
  <c r="BL266" i="13" s="1"/>
  <c r="BL267" i="13" s="1"/>
  <c r="BL268" i="13" s="1"/>
  <c r="BL269" i="13" s="1"/>
  <c r="BL270" i="13" s="1"/>
  <c r="BL271" i="13" s="1"/>
  <c r="BL272" i="13" s="1"/>
  <c r="BL273" i="13" s="1"/>
  <c r="BL274" i="13" s="1"/>
  <c r="BL275" i="13" s="1"/>
  <c r="BL276" i="13" s="1"/>
  <c r="BL277" i="13" s="1"/>
  <c r="BL278" i="13" s="1"/>
  <c r="BL279" i="13" s="1"/>
  <c r="BL280" i="13" s="1"/>
  <c r="BL281" i="13" s="1"/>
  <c r="BL282" i="13" s="1"/>
  <c r="BL283" i="13" s="1"/>
  <c r="BL284" i="13" s="1"/>
  <c r="BL285" i="13" s="1"/>
  <c r="BL286" i="13" s="1"/>
  <c r="BL287" i="13" s="1"/>
  <c r="BL288" i="13" s="1"/>
  <c r="BL289" i="13" s="1"/>
  <c r="BL290" i="13" s="1"/>
  <c r="BL291" i="13" s="1"/>
  <c r="BL292" i="13" s="1"/>
  <c r="BL293" i="13" s="1"/>
  <c r="BL294" i="13" s="1"/>
  <c r="BL295" i="13" s="1"/>
  <c r="BL296" i="13" s="1"/>
  <c r="BL297" i="13" s="1"/>
  <c r="BL298" i="13" s="1"/>
  <c r="BL299" i="13" s="1"/>
  <c r="BL300" i="13" s="1"/>
  <c r="BL301" i="13" s="1"/>
  <c r="BL302" i="13" s="1"/>
  <c r="BL303" i="13" s="1"/>
  <c r="BL304" i="13" s="1"/>
  <c r="BL305" i="13" s="1"/>
  <c r="BL306" i="13" s="1"/>
  <c r="BL307" i="13" s="1"/>
  <c r="BL308" i="13" s="1"/>
  <c r="BL309" i="13" s="1"/>
  <c r="BL310" i="13" s="1"/>
  <c r="BL311" i="13" s="1"/>
  <c r="BL312" i="13" s="1"/>
  <c r="BL313" i="13" s="1"/>
  <c r="BL314" i="13" s="1"/>
  <c r="BL315" i="13" s="1"/>
  <c r="BL316" i="13" s="1"/>
  <c r="BL317" i="13" s="1"/>
  <c r="BL318" i="13" s="1"/>
  <c r="BL319" i="13" s="1"/>
  <c r="BL320" i="13" s="1"/>
  <c r="BL321" i="13" s="1"/>
  <c r="BL322" i="13" s="1"/>
  <c r="BL323" i="13" s="1"/>
  <c r="BL324" i="13" s="1"/>
  <c r="BL325" i="13" s="1"/>
  <c r="BL326" i="13" s="1"/>
  <c r="BL327" i="13" s="1"/>
  <c r="BL328" i="13" s="1"/>
  <c r="BL329" i="13" s="1"/>
  <c r="BL330" i="13" s="1"/>
  <c r="BL331" i="13" s="1"/>
  <c r="BL332" i="13" s="1"/>
  <c r="BL333" i="13" s="1"/>
  <c r="BL334" i="13" s="1"/>
  <c r="BL335" i="13" s="1"/>
  <c r="BL336" i="13" s="1"/>
  <c r="BL337" i="13" s="1"/>
  <c r="BL338" i="13" s="1"/>
  <c r="BL339" i="13" s="1"/>
  <c r="BL340" i="13" s="1"/>
  <c r="BL341" i="13" s="1"/>
  <c r="BL342" i="13" s="1"/>
  <c r="BL343" i="13" s="1"/>
  <c r="BL344" i="13" s="1"/>
  <c r="BL345" i="13" s="1"/>
  <c r="BL346" i="13" s="1"/>
  <c r="P264" i="7"/>
  <c r="T264" i="7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S264" i="7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P265" i="7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Q264" i="7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R264" i="7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M8" i="12"/>
  <c r="M9" i="12" s="1"/>
  <c r="N8" i="12"/>
  <c r="U7" i="7"/>
  <c r="CD59" i="13" l="1"/>
  <c r="CD32" i="13"/>
  <c r="CD39" i="13"/>
  <c r="CD41" i="13"/>
  <c r="CD64" i="13"/>
  <c r="CD34" i="13"/>
  <c r="CD23" i="13"/>
  <c r="CE29" i="13"/>
  <c r="CE37" i="13"/>
  <c r="CD61" i="13"/>
  <c r="CE15" i="13"/>
  <c r="CD42" i="13"/>
  <c r="CD20" i="13"/>
  <c r="CD12" i="13"/>
  <c r="CD10" i="13"/>
  <c r="CD24" i="13"/>
  <c r="CD56" i="13"/>
  <c r="CD40" i="13"/>
  <c r="CD58" i="13"/>
  <c r="CE13" i="13"/>
  <c r="CD26" i="13"/>
  <c r="CD8" i="13"/>
  <c r="CD18" i="13"/>
  <c r="CD48" i="13"/>
  <c r="CD16" i="13"/>
  <c r="CD66" i="13"/>
  <c r="CD47" i="13"/>
  <c r="N9" i="12"/>
  <c r="N10" i="12" s="1"/>
  <c r="U8" i="7"/>
  <c r="N11" i="12" l="1"/>
  <c r="N12" i="12" s="1"/>
  <c r="M10" i="12"/>
  <c r="M11" i="12" s="1"/>
  <c r="U9" i="7"/>
  <c r="N13" i="12" l="1"/>
  <c r="N14" i="12" s="1"/>
  <c r="M12" i="12"/>
  <c r="M13" i="12" s="1"/>
  <c r="U10" i="7"/>
  <c r="M14" i="12" l="1"/>
  <c r="M15" i="12" s="1"/>
  <c r="U11" i="7"/>
  <c r="M16" i="12" l="1"/>
  <c r="M17" i="12" s="1"/>
  <c r="N15" i="12"/>
  <c r="N16" i="12" s="1"/>
  <c r="U12" i="7"/>
  <c r="M18" i="12" l="1"/>
  <c r="M19" i="12" s="1"/>
  <c r="N17" i="12"/>
  <c r="N18" i="12" s="1"/>
  <c r="U13" i="7"/>
  <c r="M20" i="12" l="1"/>
  <c r="M21" i="12" s="1"/>
  <c r="N19" i="12"/>
  <c r="N20" i="12" s="1"/>
  <c r="U14" i="7"/>
  <c r="M22" i="12" l="1"/>
  <c r="M23" i="12" s="1"/>
  <c r="N21" i="12"/>
  <c r="N22" i="12" s="1"/>
  <c r="U15" i="7"/>
  <c r="M24" i="12" l="1"/>
  <c r="M25" i="12" s="1"/>
  <c r="N23" i="12"/>
  <c r="N24" i="12" s="1"/>
  <c r="U16" i="7"/>
  <c r="M26" i="12" l="1"/>
  <c r="M27" i="12" s="1"/>
  <c r="N25" i="12"/>
  <c r="N26" i="12" s="1"/>
  <c r="U17" i="7"/>
  <c r="N27" i="12" l="1"/>
  <c r="N28" i="12" s="1"/>
  <c r="U18" i="7"/>
  <c r="M28" i="12" l="1"/>
  <c r="M29" i="12" s="1"/>
  <c r="U19" i="7"/>
  <c r="M30" i="12" l="1"/>
  <c r="M31" i="12" s="1"/>
  <c r="N29" i="12"/>
  <c r="N30" i="12" s="1"/>
  <c r="U20" i="7"/>
  <c r="N31" i="12" l="1"/>
  <c r="N32" i="12" s="1"/>
  <c r="U21" i="7"/>
  <c r="M32" i="12" l="1"/>
  <c r="M33" i="12" s="1"/>
  <c r="U22" i="7"/>
  <c r="N33" i="12" l="1"/>
  <c r="N34" i="12" s="1"/>
  <c r="U23" i="7"/>
  <c r="M34" i="12" l="1"/>
  <c r="M35" i="12" s="1"/>
  <c r="U24" i="7"/>
  <c r="N35" i="12" l="1"/>
  <c r="N36" i="12" s="1"/>
  <c r="U25" i="7"/>
  <c r="M36" i="12" l="1"/>
  <c r="M37" i="12" s="1"/>
  <c r="U26" i="7"/>
  <c r="N37" i="12" l="1"/>
  <c r="N38" i="12" s="1"/>
  <c r="U27" i="7"/>
  <c r="M38" i="12" l="1"/>
  <c r="M39" i="12" s="1"/>
  <c r="N39" i="12"/>
  <c r="N40" i="12" s="1"/>
  <c r="U28" i="7"/>
  <c r="M40" i="12" l="1"/>
  <c r="M41" i="12" s="1"/>
  <c r="U29" i="7"/>
  <c r="N41" i="12" l="1"/>
  <c r="N42" i="12" s="1"/>
  <c r="U30" i="7"/>
  <c r="M42" i="12" l="1"/>
  <c r="M43" i="12" s="1"/>
  <c r="U31" i="7"/>
  <c r="N43" i="12" l="1"/>
  <c r="N44" i="12" s="1"/>
  <c r="U32" i="7"/>
  <c r="M44" i="12" l="1"/>
  <c r="M45" i="12" s="1"/>
  <c r="U33" i="7"/>
  <c r="N45" i="12" l="1"/>
  <c r="N46" i="12" s="1"/>
  <c r="U34" i="7"/>
  <c r="M46" i="12" l="1"/>
  <c r="M47" i="12" s="1"/>
  <c r="U35" i="7"/>
  <c r="N47" i="12" l="1"/>
  <c r="N48" i="12" s="1"/>
  <c r="U36" i="7"/>
  <c r="M48" i="12" l="1"/>
  <c r="M49" i="12" s="1"/>
  <c r="U37" i="7"/>
  <c r="N49" i="12" l="1"/>
  <c r="N50" i="12" s="1"/>
  <c r="U38" i="7"/>
  <c r="M50" i="12" l="1"/>
  <c r="M51" i="12" s="1"/>
  <c r="U39" i="7"/>
  <c r="N51" i="12" l="1"/>
  <c r="N52" i="12" s="1"/>
  <c r="U40" i="7"/>
  <c r="M52" i="12" l="1"/>
  <c r="M53" i="12" s="1"/>
  <c r="U41" i="7"/>
  <c r="N53" i="12" l="1"/>
  <c r="N54" i="12" s="1"/>
  <c r="U42" i="7"/>
  <c r="M54" i="12" l="1"/>
  <c r="M55" i="12" s="1"/>
  <c r="U43" i="7"/>
  <c r="N55" i="12" l="1"/>
  <c r="N56" i="12" s="1"/>
  <c r="U44" i="7"/>
  <c r="M56" i="12" l="1"/>
  <c r="M57" i="12" s="1"/>
  <c r="U45" i="7"/>
  <c r="N57" i="12" l="1"/>
  <c r="N58" i="12" s="1"/>
  <c r="U46" i="7"/>
  <c r="M58" i="12" l="1"/>
  <c r="M59" i="12" s="1"/>
  <c r="U47" i="7"/>
  <c r="N59" i="12" l="1"/>
  <c r="N60" i="12" s="1"/>
  <c r="U48" i="7"/>
  <c r="M60" i="12" l="1"/>
  <c r="M61" i="12" s="1"/>
  <c r="U49" i="7"/>
  <c r="N61" i="12" l="1"/>
  <c r="N62" i="12" s="1"/>
  <c r="U50" i="7"/>
  <c r="M62" i="12" l="1"/>
  <c r="M63" i="12" s="1"/>
  <c r="U51" i="7"/>
  <c r="N63" i="12" l="1"/>
  <c r="N64" i="12" s="1"/>
  <c r="U52" i="7"/>
  <c r="M64" i="12" l="1"/>
  <c r="M65" i="12" s="1"/>
  <c r="U53" i="7"/>
  <c r="N65" i="12" l="1"/>
  <c r="N66" i="12" s="1"/>
  <c r="U54" i="7"/>
  <c r="M66" i="12" l="1"/>
  <c r="M67" i="12" s="1"/>
  <c r="U55" i="7"/>
  <c r="N67" i="12" l="1"/>
  <c r="N68" i="12" s="1"/>
  <c r="U56" i="7"/>
  <c r="M68" i="12" l="1"/>
  <c r="M69" i="12" s="1"/>
  <c r="U57" i="7"/>
  <c r="N69" i="12" l="1"/>
  <c r="N70" i="12" s="1"/>
  <c r="U58" i="7"/>
  <c r="M70" i="12" l="1"/>
  <c r="M71" i="12" s="1"/>
  <c r="U59" i="7"/>
  <c r="N71" i="12" l="1"/>
  <c r="N72" i="12" s="1"/>
  <c r="U60" i="7"/>
  <c r="M72" i="12" l="1"/>
  <c r="M73" i="12" s="1"/>
  <c r="N73" i="12"/>
  <c r="N74" i="12" s="1"/>
  <c r="U61" i="7"/>
  <c r="M74" i="12" l="1"/>
  <c r="M75" i="12" s="1"/>
  <c r="U62" i="7"/>
  <c r="N75" i="12" l="1"/>
  <c r="N76" i="12" s="1"/>
  <c r="U63" i="7"/>
  <c r="M76" i="12" l="1"/>
  <c r="M77" i="12" s="1"/>
  <c r="U64" i="7"/>
  <c r="N77" i="12" l="1"/>
  <c r="N78" i="12" s="1"/>
  <c r="U65" i="7"/>
  <c r="M78" i="12" l="1"/>
  <c r="M79" i="12" s="1"/>
  <c r="U66" i="7"/>
  <c r="N79" i="12" l="1"/>
  <c r="N80" i="12" s="1"/>
  <c r="U67" i="7"/>
  <c r="M80" i="12" l="1"/>
  <c r="M81" i="12" s="1"/>
  <c r="U68" i="7"/>
  <c r="N81" i="12" l="1"/>
  <c r="N82" i="12" s="1"/>
  <c r="U69" i="7"/>
  <c r="M82" i="12" l="1"/>
  <c r="M83" i="12" s="1"/>
  <c r="U70" i="7"/>
  <c r="N83" i="12" l="1"/>
  <c r="N84" i="12" s="1"/>
  <c r="U71" i="7"/>
  <c r="M84" i="12" l="1"/>
  <c r="M85" i="12" s="1"/>
  <c r="U72" i="7"/>
  <c r="N85" i="12" l="1"/>
  <c r="N86" i="12" s="1"/>
  <c r="U73" i="7"/>
  <c r="M86" i="12" l="1"/>
  <c r="M87" i="12" s="1"/>
  <c r="U74" i="7"/>
  <c r="N87" i="12" l="1"/>
  <c r="N88" i="12" s="1"/>
  <c r="U75" i="7"/>
  <c r="M88" i="12" l="1"/>
  <c r="M89" i="12" s="1"/>
  <c r="U76" i="7"/>
  <c r="N89" i="12" l="1"/>
  <c r="N90" i="12" s="1"/>
  <c r="U77" i="7"/>
  <c r="M90" i="12" l="1"/>
  <c r="M91" i="12" s="1"/>
  <c r="U78" i="7"/>
  <c r="N91" i="12" l="1"/>
  <c r="N92" i="12" s="1"/>
  <c r="U79" i="7"/>
  <c r="M92" i="12" l="1"/>
  <c r="M93" i="12" s="1"/>
  <c r="U80" i="7"/>
  <c r="N93" i="12" l="1"/>
  <c r="N94" i="12" s="1"/>
  <c r="U81" i="7"/>
  <c r="M94" i="12" l="1"/>
  <c r="M95" i="12" s="1"/>
  <c r="U82" i="7"/>
  <c r="N95" i="12" l="1"/>
  <c r="N96" i="12" s="1"/>
  <c r="U83" i="7"/>
  <c r="M96" i="12" l="1"/>
  <c r="M97" i="12" s="1"/>
  <c r="U84" i="7"/>
  <c r="N97" i="12" l="1"/>
  <c r="N98" i="12" s="1"/>
  <c r="U85" i="7"/>
  <c r="M98" i="12" l="1"/>
  <c r="M99" i="12" s="1"/>
  <c r="U86" i="7"/>
  <c r="N99" i="12" l="1"/>
  <c r="N100" i="12" s="1"/>
  <c r="U87" i="7"/>
  <c r="M100" i="12" l="1"/>
  <c r="M101" i="12" s="1"/>
  <c r="U88" i="7"/>
  <c r="N101" i="12" l="1"/>
  <c r="N102" i="12" s="1"/>
  <c r="U89" i="7"/>
  <c r="M102" i="12" l="1"/>
  <c r="M103" i="12" s="1"/>
  <c r="U90" i="7"/>
  <c r="N103" i="12" l="1"/>
  <c r="N104" i="12" s="1"/>
  <c r="U91" i="7"/>
  <c r="M104" i="12" l="1"/>
  <c r="M105" i="12" s="1"/>
  <c r="U92" i="7"/>
  <c r="N105" i="12" l="1"/>
  <c r="N106" i="12" s="1"/>
  <c r="U93" i="7"/>
  <c r="M106" i="12" l="1"/>
  <c r="M107" i="12" s="1"/>
  <c r="U94" i="7"/>
  <c r="N107" i="12" l="1"/>
  <c r="N108" i="12" s="1"/>
  <c r="U95" i="7"/>
  <c r="M108" i="12" l="1"/>
  <c r="M109" i="12" s="1"/>
  <c r="U96" i="7"/>
  <c r="N109" i="12" l="1"/>
  <c r="N110" i="12" s="1"/>
  <c r="U97" i="7"/>
  <c r="M110" i="12" l="1"/>
  <c r="M111" i="12" s="1"/>
  <c r="U98" i="7"/>
  <c r="N111" i="12" l="1"/>
  <c r="N112" i="12" s="1"/>
  <c r="U99" i="7"/>
  <c r="M112" i="12" l="1"/>
  <c r="M113" i="12" s="1"/>
  <c r="U100" i="7"/>
  <c r="N113" i="12" l="1"/>
  <c r="N114" i="12" s="1"/>
  <c r="U101" i="7"/>
  <c r="M114" i="12" l="1"/>
  <c r="M115" i="12" s="1"/>
  <c r="U102" i="7"/>
  <c r="N115" i="12" l="1"/>
  <c r="N116" i="12" s="1"/>
  <c r="U103" i="7"/>
  <c r="M116" i="12" l="1"/>
  <c r="M117" i="12" s="1"/>
  <c r="U104" i="7"/>
  <c r="N117" i="12" l="1"/>
  <c r="N118" i="12" s="1"/>
  <c r="U105" i="7"/>
  <c r="M118" i="12" l="1"/>
  <c r="M119" i="12" s="1"/>
  <c r="U106" i="7"/>
  <c r="N119" i="12" l="1"/>
  <c r="N120" i="12" s="1"/>
  <c r="U107" i="7"/>
  <c r="M120" i="12" l="1"/>
  <c r="M121" i="12" s="1"/>
  <c r="U108" i="7"/>
  <c r="N121" i="12" l="1"/>
  <c r="N122" i="12" s="1"/>
  <c r="U109" i="7"/>
  <c r="M122" i="12" l="1"/>
  <c r="M123" i="12" s="1"/>
  <c r="U110" i="7"/>
  <c r="N123" i="12" l="1"/>
  <c r="N124" i="12" s="1"/>
  <c r="U111" i="7"/>
  <c r="M124" i="12" l="1"/>
  <c r="M125" i="12" s="1"/>
  <c r="U112" i="7"/>
  <c r="N125" i="12" l="1"/>
  <c r="N126" i="12" s="1"/>
  <c r="U113" i="7"/>
  <c r="M126" i="12" l="1"/>
  <c r="M127" i="12" s="1"/>
  <c r="U114" i="7"/>
  <c r="N127" i="12" l="1"/>
  <c r="N128" i="12" s="1"/>
  <c r="U115" i="7"/>
  <c r="M128" i="12" l="1"/>
  <c r="M129" i="12" s="1"/>
  <c r="U116" i="7"/>
  <c r="N129" i="12" l="1"/>
  <c r="N130" i="12" s="1"/>
  <c r="U117" i="7"/>
  <c r="M130" i="12" l="1"/>
  <c r="M131" i="12" s="1"/>
  <c r="U118" i="7"/>
  <c r="N131" i="12" l="1"/>
  <c r="N132" i="12" s="1"/>
  <c r="U119" i="7"/>
  <c r="M132" i="12" l="1"/>
  <c r="M133" i="12" s="1"/>
  <c r="U120" i="7"/>
  <c r="N133" i="12" l="1"/>
  <c r="N134" i="12" s="1"/>
  <c r="U121" i="7"/>
  <c r="M134" i="12" l="1"/>
  <c r="M135" i="12" s="1"/>
  <c r="U122" i="7"/>
  <c r="N135" i="12" l="1"/>
  <c r="N136" i="12" s="1"/>
  <c r="U123" i="7"/>
  <c r="M136" i="12" l="1"/>
  <c r="M137" i="12" s="1"/>
  <c r="U124" i="7"/>
  <c r="N137" i="12" l="1"/>
  <c r="N138" i="12" s="1"/>
  <c r="U125" i="7"/>
  <c r="M138" i="12" l="1"/>
  <c r="M139" i="12" s="1"/>
  <c r="U126" i="7"/>
  <c r="N139" i="12" l="1"/>
  <c r="N140" i="12" s="1"/>
  <c r="U127" i="7"/>
  <c r="M140" i="12" l="1"/>
  <c r="M141" i="12" s="1"/>
  <c r="U128" i="7"/>
  <c r="N141" i="12" l="1"/>
  <c r="N142" i="12" s="1"/>
  <c r="U129" i="7"/>
  <c r="M142" i="12" l="1"/>
  <c r="M143" i="12" s="1"/>
  <c r="U130" i="7"/>
  <c r="N143" i="12" l="1"/>
  <c r="N144" i="12" s="1"/>
  <c r="U131" i="7"/>
  <c r="M144" i="12" l="1"/>
  <c r="M145" i="12" s="1"/>
  <c r="U132" i="7"/>
  <c r="N145" i="12" l="1"/>
  <c r="N146" i="12" s="1"/>
  <c r="U133" i="7"/>
  <c r="M146" i="12" l="1"/>
  <c r="M147" i="12" s="1"/>
  <c r="U134" i="7"/>
  <c r="N147" i="12" l="1"/>
  <c r="N148" i="12" s="1"/>
  <c r="U135" i="7"/>
  <c r="M148" i="12" l="1"/>
  <c r="M149" i="12" s="1"/>
  <c r="U136" i="7"/>
  <c r="M150" i="12" l="1"/>
  <c r="M151" i="12" s="1"/>
  <c r="N149" i="12"/>
  <c r="N150" i="12" s="1"/>
  <c r="U137" i="7"/>
  <c r="N151" i="12" l="1"/>
  <c r="N152" i="12" s="1"/>
  <c r="M152" i="12"/>
  <c r="M153" i="12" s="1"/>
  <c r="U138" i="7"/>
  <c r="N153" i="12" l="1"/>
  <c r="N154" i="12" s="1"/>
  <c r="U139" i="7"/>
  <c r="M154" i="12" l="1"/>
  <c r="M155" i="12" s="1"/>
  <c r="U140" i="7"/>
  <c r="N155" i="12" l="1"/>
  <c r="N156" i="12" s="1"/>
  <c r="U141" i="7"/>
  <c r="M156" i="12" l="1"/>
  <c r="M157" i="12" s="1"/>
  <c r="U142" i="7"/>
  <c r="N157" i="12" l="1"/>
  <c r="N158" i="12" s="1"/>
  <c r="U143" i="7"/>
  <c r="M158" i="12" l="1"/>
  <c r="M159" i="12" s="1"/>
  <c r="U144" i="7"/>
  <c r="N159" i="12" l="1"/>
  <c r="N160" i="12" s="1"/>
  <c r="U145" i="7"/>
  <c r="M160" i="12" l="1"/>
  <c r="M161" i="12" s="1"/>
  <c r="U146" i="7"/>
  <c r="N161" i="12" l="1"/>
  <c r="N162" i="12" s="1"/>
  <c r="U147" i="7"/>
  <c r="M162" i="12" l="1"/>
  <c r="M163" i="12" s="1"/>
  <c r="U148" i="7"/>
  <c r="N163" i="12" l="1"/>
  <c r="N164" i="12" s="1"/>
  <c r="U149" i="7"/>
  <c r="U150" i="7" l="1"/>
  <c r="U151" i="7" l="1"/>
  <c r="U152" i="7" l="1"/>
  <c r="U153" i="7" l="1"/>
  <c r="U154" i="7" l="1"/>
  <c r="U155" i="7" l="1"/>
  <c r="U156" i="7" l="1"/>
  <c r="U157" i="7" l="1"/>
  <c r="U158" i="7" l="1"/>
  <c r="U159" i="7" l="1"/>
  <c r="U160" i="7" l="1"/>
  <c r="U161" i="7" l="1"/>
  <c r="U162" i="7" l="1"/>
  <c r="U163" i="7" l="1"/>
  <c r="U164" i="7" l="1"/>
  <c r="U165" i="7" l="1"/>
  <c r="U166" i="7" l="1"/>
  <c r="U167" i="7" l="1"/>
  <c r="U168" i="7" l="1"/>
  <c r="U169" i="7" l="1"/>
  <c r="U170" i="7" l="1"/>
  <c r="U171" i="7" l="1"/>
  <c r="U172" i="7" l="1"/>
  <c r="U173" i="7" l="1"/>
  <c r="U174" i="7" l="1"/>
  <c r="U175" i="7" l="1"/>
  <c r="U176" i="7" l="1"/>
  <c r="U177" i="7" l="1"/>
  <c r="U178" i="7" l="1"/>
  <c r="U179" i="7" l="1"/>
  <c r="U180" i="7" l="1"/>
  <c r="U181" i="7" l="1"/>
  <c r="U182" i="7" l="1"/>
  <c r="U183" i="7" l="1"/>
  <c r="U184" i="7" l="1"/>
  <c r="U185" i="7" l="1"/>
  <c r="U186" i="7" l="1"/>
  <c r="U187" i="7" l="1"/>
  <c r="U188" i="7" l="1"/>
  <c r="U189" i="7" l="1"/>
  <c r="U190" i="7" l="1"/>
  <c r="U191" i="7" l="1"/>
  <c r="U192" i="7" l="1"/>
  <c r="U193" i="7" l="1"/>
  <c r="U194" i="7" l="1"/>
  <c r="U195" i="7" l="1"/>
  <c r="U196" i="7" l="1"/>
  <c r="U197" i="7" l="1"/>
  <c r="U198" i="7" l="1"/>
  <c r="U199" i="7" l="1"/>
  <c r="U200" i="7" l="1"/>
  <c r="U201" i="7" l="1"/>
  <c r="U202" i="7" l="1"/>
  <c r="U203" i="7" l="1"/>
  <c r="U204" i="7" l="1"/>
  <c r="U205" i="7" l="1"/>
  <c r="U206" i="7" l="1"/>
  <c r="U207" i="7" l="1"/>
  <c r="U208" i="7" l="1"/>
  <c r="U209" i="7" l="1"/>
  <c r="U210" i="7" l="1"/>
  <c r="U211" i="7" l="1"/>
  <c r="U212" i="7" l="1"/>
  <c r="U213" i="7" l="1"/>
  <c r="U214" i="7" l="1"/>
  <c r="U215" i="7" l="1"/>
  <c r="U216" i="7" l="1"/>
  <c r="U217" i="7" l="1"/>
  <c r="U218" i="7" l="1"/>
  <c r="U219" i="7" l="1"/>
  <c r="U220" i="7" l="1"/>
  <c r="U221" i="7" l="1"/>
  <c r="U222" i="7" l="1"/>
  <c r="U223" i="7" l="1"/>
  <c r="U224" i="7" l="1"/>
  <c r="U225" i="7" l="1"/>
  <c r="U226" i="7" l="1"/>
  <c r="U227" i="7" l="1"/>
  <c r="U228" i="7" l="1"/>
  <c r="U229" i="7" l="1"/>
  <c r="U230" i="7" l="1"/>
  <c r="U231" i="7" l="1"/>
  <c r="U232" i="7" l="1"/>
  <c r="U233" i="7" l="1"/>
  <c r="U234" i="7" l="1"/>
  <c r="U235" i="7" l="1"/>
  <c r="U236" i="7" l="1"/>
  <c r="U237" i="7" l="1"/>
  <c r="U238" i="7" l="1"/>
  <c r="U239" i="7" l="1"/>
  <c r="U240" i="7" l="1"/>
  <c r="U241" i="7" l="1"/>
  <c r="U242" i="7" l="1"/>
  <c r="U243" i="7" l="1"/>
  <c r="U244" i="7" l="1"/>
  <c r="U245" i="7" l="1"/>
  <c r="U246" i="7" l="1"/>
  <c r="U247" i="7" l="1"/>
  <c r="U248" i="7" l="1"/>
  <c r="U249" i="7" l="1"/>
  <c r="U250" i="7" l="1"/>
  <c r="U251" i="7" l="1"/>
  <c r="U252" i="7" l="1"/>
  <c r="U253" i="7" l="1"/>
  <c r="U254" i="7" l="1"/>
  <c r="U255" i="7" l="1"/>
  <c r="U256" i="7" l="1"/>
  <c r="U257" i="7" l="1"/>
  <c r="U258" i="7" l="1"/>
  <c r="U259" i="7" l="1"/>
  <c r="U260" i="7" l="1"/>
  <c r="U261" i="7" l="1"/>
  <c r="U262" i="7" l="1"/>
  <c r="U263" i="7" l="1"/>
  <c r="U264" i="7" l="1"/>
  <c r="K164" i="12" l="1"/>
  <c r="L164" i="12" s="1"/>
  <c r="M164" i="12" s="1"/>
  <c r="V264" i="7"/>
  <c r="U265" i="7"/>
  <c r="V265" i="7" l="1"/>
  <c r="K165" i="12"/>
  <c r="L165" i="12" s="1"/>
  <c r="M165" i="12" s="1"/>
  <c r="O164" i="12"/>
  <c r="N165" i="12"/>
  <c r="U266" i="7"/>
  <c r="O165" i="12" l="1"/>
  <c r="V266" i="7"/>
  <c r="K166" i="12"/>
  <c r="L166" i="12" s="1"/>
  <c r="M166" i="12" s="1"/>
  <c r="N166" i="12"/>
  <c r="U267" i="7"/>
  <c r="O166" i="12" l="1"/>
  <c r="V267" i="7"/>
  <c r="K167" i="12"/>
  <c r="L167" i="12" s="1"/>
  <c r="M167" i="12" s="1"/>
  <c r="N167" i="12"/>
  <c r="U268" i="7"/>
  <c r="O167" i="12" l="1"/>
  <c r="V268" i="7"/>
  <c r="K168" i="12"/>
  <c r="L168" i="12" s="1"/>
  <c r="M168" i="12" s="1"/>
  <c r="N168" i="12"/>
  <c r="U269" i="7"/>
  <c r="O168" i="12" l="1"/>
  <c r="N169" i="12"/>
  <c r="K169" i="12"/>
  <c r="L169" i="12" s="1"/>
  <c r="M169" i="12" s="1"/>
  <c r="V269" i="7"/>
  <c r="U270" i="7"/>
  <c r="O169" i="12" l="1"/>
  <c r="N170" i="12"/>
  <c r="V270" i="7"/>
  <c r="K170" i="12"/>
  <c r="L170" i="12" s="1"/>
  <c r="M170" i="12" s="1"/>
  <c r="U271" i="7"/>
  <c r="O170" i="12" l="1"/>
  <c r="V271" i="7"/>
  <c r="K171" i="12"/>
  <c r="L171" i="12" s="1"/>
  <c r="M171" i="12" s="1"/>
  <c r="N171" i="12"/>
  <c r="U272" i="7"/>
  <c r="O171" i="12" l="1"/>
  <c r="N172" i="12"/>
  <c r="K172" i="12"/>
  <c r="L172" i="12" s="1"/>
  <c r="M172" i="12" s="1"/>
  <c r="V272" i="7"/>
  <c r="U273" i="7"/>
  <c r="O172" i="12" l="1"/>
  <c r="K173" i="12"/>
  <c r="L173" i="12" s="1"/>
  <c r="M173" i="12" s="1"/>
  <c r="V273" i="7"/>
  <c r="N173" i="12"/>
  <c r="U274" i="7"/>
  <c r="O173" i="12" l="1"/>
  <c r="K174" i="12"/>
  <c r="L174" i="12" s="1"/>
  <c r="M174" i="12" s="1"/>
  <c r="V274" i="7"/>
  <c r="N174" i="12"/>
  <c r="U275" i="7"/>
  <c r="O174" i="12" l="1"/>
  <c r="N175" i="12"/>
  <c r="K175" i="12"/>
  <c r="L175" i="12" s="1"/>
  <c r="M175" i="12" s="1"/>
  <c r="V275" i="7"/>
  <c r="U276" i="7"/>
  <c r="O175" i="12" l="1"/>
  <c r="V276" i="7"/>
  <c r="K176" i="12"/>
  <c r="L176" i="12" s="1"/>
  <c r="M176" i="12" s="1"/>
  <c r="N176" i="12"/>
  <c r="U277" i="7"/>
  <c r="O176" i="12" l="1"/>
  <c r="N177" i="12"/>
  <c r="K177" i="12"/>
  <c r="L177" i="12" s="1"/>
  <c r="M177" i="12" s="1"/>
  <c r="V277" i="7"/>
  <c r="O177" i="12" l="1"/>
  <c r="N178" i="12"/>
  <c r="N5" i="12" l="1"/>
  <c r="M5" i="12"/>
  <c r="N4" i="12"/>
  <c r="M4" i="12"/>
  <c r="N3" i="12"/>
  <c r="M3" i="12"/>
  <c r="L3" i="12"/>
  <c r="G3" i="12"/>
  <c r="K3" i="12" s="1"/>
  <c r="U5" i="7"/>
  <c r="T4" i="7"/>
  <c r="S4" i="7"/>
  <c r="R4" i="7"/>
  <c r="Q4" i="7"/>
  <c r="P4" i="7"/>
  <c r="CB5" i="13"/>
  <c r="CA5" i="13"/>
  <c r="BZ5" i="13"/>
  <c r="CB4" i="13"/>
  <c r="CA4" i="13"/>
  <c r="BZ4" i="13"/>
  <c r="CB3" i="13"/>
  <c r="CA3" i="13"/>
  <c r="BZ3" i="13"/>
  <c r="BS5" i="13"/>
  <c r="BR5" i="13"/>
  <c r="BQ5" i="13"/>
  <c r="BS4" i="13"/>
  <c r="BR4" i="13"/>
  <c r="BQ4" i="13"/>
  <c r="BS3" i="13"/>
  <c r="BR3" i="13"/>
  <c r="BQ3" i="13"/>
  <c r="AT348" i="13"/>
  <c r="AS348" i="13"/>
  <c r="AR348" i="13"/>
  <c r="BB61" i="13" l="1"/>
  <c r="BD60" i="13"/>
  <c r="BC60" i="13"/>
  <c r="BB60" i="13"/>
  <c r="BA60" i="13"/>
  <c r="BD59" i="13"/>
  <c r="BC59" i="13"/>
  <c r="BB59" i="13"/>
  <c r="BA59" i="13"/>
  <c r="BD58" i="13"/>
  <c r="BC58" i="13"/>
  <c r="BB58" i="13"/>
  <c r="BA58" i="13"/>
  <c r="BD57" i="13"/>
  <c r="BC57" i="13"/>
  <c r="BB57" i="13"/>
  <c r="BA57" i="13"/>
  <c r="BD56" i="13"/>
  <c r="BC56" i="13"/>
  <c r="BB56" i="13"/>
  <c r="BA56" i="13"/>
  <c r="BD55" i="13"/>
  <c r="BC55" i="13"/>
  <c r="BB55" i="13"/>
  <c r="BA55" i="13"/>
  <c r="BD54" i="13"/>
  <c r="BC54" i="13"/>
  <c r="BB54" i="13"/>
  <c r="BA54" i="13"/>
  <c r="BD53" i="13"/>
  <c r="BC53" i="13"/>
  <c r="BB53" i="13"/>
  <c r="BA53" i="13"/>
  <c r="BD52" i="13"/>
  <c r="BC52" i="13"/>
  <c r="BB52" i="13"/>
  <c r="BA52" i="13"/>
  <c r="BD51" i="13"/>
  <c r="BC51" i="13"/>
  <c r="BB51" i="13"/>
  <c r="BA51" i="13"/>
  <c r="BD50" i="13"/>
  <c r="BC50" i="13"/>
  <c r="BB50" i="13"/>
  <c r="BA50" i="13"/>
  <c r="BD49" i="13"/>
  <c r="BC49" i="13"/>
  <c r="BB49" i="13"/>
  <c r="BA49" i="13"/>
  <c r="BD48" i="13"/>
  <c r="BC48" i="13"/>
  <c r="BB48" i="13"/>
  <c r="BA48" i="13"/>
  <c r="BD47" i="13"/>
  <c r="BC47" i="13"/>
  <c r="BB47" i="13"/>
  <c r="BA47" i="13"/>
  <c r="BD46" i="13"/>
  <c r="BC46" i="13"/>
  <c r="BB46" i="13"/>
  <c r="BA46" i="13"/>
  <c r="BD45" i="13"/>
  <c r="BC45" i="13"/>
  <c r="BB45" i="13"/>
  <c r="BA45" i="13"/>
  <c r="BD44" i="13"/>
  <c r="BC44" i="13"/>
  <c r="BB44" i="13"/>
  <c r="BA44" i="13"/>
  <c r="BD43" i="13"/>
  <c r="BC43" i="13"/>
  <c r="BB43" i="13"/>
  <c r="BA43" i="13"/>
  <c r="BD42" i="13"/>
  <c r="BC42" i="13"/>
  <c r="BB42" i="13"/>
  <c r="BA42" i="13"/>
  <c r="BD41" i="13"/>
  <c r="BC41" i="13"/>
  <c r="BB41" i="13"/>
  <c r="BA41" i="13"/>
  <c r="BD40" i="13"/>
  <c r="BC40" i="13"/>
  <c r="BB40" i="13"/>
  <c r="BA40" i="13"/>
  <c r="BD39" i="13"/>
  <c r="BC39" i="13"/>
  <c r="BB39" i="13"/>
  <c r="BA39" i="13"/>
  <c r="BD38" i="13"/>
  <c r="BC38" i="13"/>
  <c r="BB38" i="13"/>
  <c r="BA38" i="13"/>
  <c r="BD37" i="13"/>
  <c r="BC37" i="13"/>
  <c r="BB37" i="13"/>
  <c r="BA37" i="13"/>
  <c r="BD36" i="13"/>
  <c r="BC36" i="13"/>
  <c r="BB36" i="13"/>
  <c r="BA36" i="13"/>
  <c r="BD35" i="13"/>
  <c r="BC35" i="13"/>
  <c r="BB35" i="13"/>
  <c r="BA35" i="13"/>
  <c r="BD34" i="13"/>
  <c r="BC34" i="13"/>
  <c r="BB34" i="13"/>
  <c r="BA34" i="13"/>
  <c r="BD33" i="13"/>
  <c r="BC33" i="13"/>
  <c r="BB33" i="13"/>
  <c r="BA33" i="13"/>
  <c r="BD32" i="13"/>
  <c r="BC32" i="13"/>
  <c r="BB32" i="13"/>
  <c r="BA32" i="13"/>
  <c r="BD31" i="13"/>
  <c r="BC31" i="13"/>
  <c r="BB31" i="13"/>
  <c r="BA31" i="13"/>
  <c r="BD30" i="13"/>
  <c r="BC30" i="13"/>
  <c r="BB30" i="13"/>
  <c r="BA30" i="13"/>
  <c r="BD29" i="13"/>
  <c r="BC29" i="13"/>
  <c r="BB29" i="13"/>
  <c r="BA29" i="13"/>
  <c r="BD28" i="13"/>
  <c r="BC28" i="13"/>
  <c r="BB28" i="13"/>
  <c r="BA28" i="13"/>
  <c r="BD27" i="13"/>
  <c r="BC27" i="13"/>
  <c r="BB27" i="13"/>
  <c r="BA27" i="13"/>
  <c r="BD26" i="13"/>
  <c r="BC26" i="13"/>
  <c r="BB26" i="13"/>
  <c r="BA26" i="13"/>
  <c r="BD25" i="13"/>
  <c r="BC25" i="13"/>
  <c r="BB25" i="13"/>
  <c r="BA25" i="13"/>
  <c r="BD24" i="13"/>
  <c r="BC24" i="13"/>
  <c r="BB24" i="13"/>
  <c r="BA24" i="13"/>
  <c r="BD23" i="13"/>
  <c r="BC23" i="13"/>
  <c r="BB23" i="13"/>
  <c r="BA23" i="13"/>
  <c r="BD22" i="13"/>
  <c r="BC22" i="13"/>
  <c r="BB22" i="13"/>
  <c r="BA22" i="13"/>
  <c r="BD21" i="13"/>
  <c r="BC21" i="13"/>
  <c r="BB21" i="13"/>
  <c r="BA21" i="13"/>
  <c r="BD20" i="13"/>
  <c r="BC20" i="13"/>
  <c r="BB20" i="13"/>
  <c r="BA20" i="13"/>
  <c r="BD19" i="13"/>
  <c r="BC19" i="13"/>
  <c r="BB19" i="13"/>
  <c r="BA19" i="13"/>
  <c r="BD18" i="13"/>
  <c r="BC18" i="13"/>
  <c r="BB18" i="13"/>
  <c r="BA18" i="13"/>
  <c r="BD17" i="13"/>
  <c r="BC17" i="13"/>
  <c r="BB17" i="13"/>
  <c r="BA17" i="13"/>
  <c r="BD16" i="13"/>
  <c r="BC16" i="13"/>
  <c r="BB16" i="13"/>
  <c r="BA16" i="13"/>
  <c r="BD15" i="13"/>
  <c r="BC15" i="13"/>
  <c r="BB15" i="13"/>
  <c r="BA15" i="13"/>
  <c r="BD14" i="13"/>
  <c r="BC14" i="13"/>
  <c r="BB14" i="13"/>
  <c r="BA14" i="13"/>
  <c r="BD13" i="13"/>
  <c r="BC13" i="13"/>
  <c r="BB13" i="13"/>
  <c r="BA13" i="13"/>
  <c r="BD12" i="13"/>
  <c r="BC12" i="13"/>
  <c r="BB12" i="13"/>
  <c r="BA12" i="13"/>
  <c r="BD11" i="13"/>
  <c r="BC11" i="13"/>
  <c r="BB11" i="13"/>
  <c r="BA11" i="13"/>
  <c r="BD10" i="13"/>
  <c r="BC10" i="13"/>
  <c r="BB10" i="13"/>
  <c r="BA10" i="13"/>
  <c r="BD9" i="13"/>
  <c r="BC9" i="13"/>
  <c r="BB9" i="13"/>
  <c r="BA9" i="13"/>
  <c r="BD8" i="13"/>
  <c r="BC8" i="13"/>
  <c r="BB8" i="13"/>
  <c r="BA8" i="13"/>
  <c r="BD7" i="13"/>
  <c r="BC7" i="13"/>
  <c r="BB7" i="13"/>
  <c r="BA7" i="13"/>
  <c r="BD6" i="13"/>
  <c r="BC6" i="13"/>
  <c r="BB6" i="13"/>
  <c r="BA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G61" i="13" s="1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T66" i="13"/>
  <c r="V65" i="13"/>
  <c r="U65" i="13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V55" i="13"/>
  <c r="U55" i="13"/>
  <c r="T55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M276" i="7"/>
  <c r="M214" i="7"/>
  <c r="M108" i="7"/>
  <c r="M106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7" i="7"/>
  <c r="L6" i="7"/>
  <c r="M5" i="7"/>
  <c r="K5" i="7"/>
  <c r="T5" i="7" s="1"/>
  <c r="J5" i="7"/>
  <c r="S5" i="7" s="1"/>
  <c r="I5" i="7"/>
  <c r="R5" i="7" s="1"/>
  <c r="H5" i="7"/>
  <c r="Q5" i="7" s="1"/>
  <c r="L4" i="7"/>
  <c r="X65" i="13" l="1"/>
  <c r="W61" i="13"/>
  <c r="Y63" i="13"/>
  <c r="W65" i="13"/>
  <c r="W63" i="13"/>
  <c r="G7" i="7"/>
  <c r="U4" i="7"/>
  <c r="X56" i="13"/>
  <c r="AF56" i="13"/>
  <c r="P66" i="13"/>
  <c r="Y65" i="13"/>
  <c r="Y60" i="13"/>
  <c r="X63" i="13"/>
  <c r="AH63" i="13"/>
  <c r="P60" i="13"/>
  <c r="P63" i="13"/>
  <c r="Y58" i="13"/>
  <c r="X62" i="13"/>
  <c r="AH56" i="13"/>
  <c r="AG59" i="13"/>
  <c r="AG65" i="13"/>
  <c r="N64" i="13"/>
  <c r="Y56" i="13"/>
  <c r="W59" i="13"/>
  <c r="Y61" i="13"/>
  <c r="AF57" i="13"/>
  <c r="AH59" i="13"/>
  <c r="AF62" i="13"/>
  <c r="AH64" i="13"/>
  <c r="N59" i="13"/>
  <c r="P62" i="13"/>
  <c r="P58" i="13"/>
  <c r="X59" i="13"/>
  <c r="AG57" i="13"/>
  <c r="AG62" i="13"/>
  <c r="AF65" i="13"/>
  <c r="O59" i="13"/>
  <c r="N63" i="13"/>
  <c r="P65" i="13"/>
  <c r="W57" i="13"/>
  <c r="N58" i="13"/>
  <c r="P59" i="13"/>
  <c r="O62" i="13"/>
  <c r="N66" i="13"/>
  <c r="X58" i="13"/>
  <c r="BC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C154" i="12"/>
  <c r="C167" i="12"/>
  <c r="C9" i="12"/>
  <c r="C39" i="12"/>
  <c r="C47" i="12"/>
  <c r="C11" i="12"/>
  <c r="C145" i="12"/>
  <c r="C23" i="12"/>
  <c r="C6" i="12"/>
  <c r="C8" i="12"/>
  <c r="C16" i="12"/>
  <c r="C52" i="12"/>
  <c r="C60" i="12"/>
  <c r="C68" i="12"/>
  <c r="C76" i="12"/>
  <c r="C84" i="12"/>
  <c r="C92" i="12"/>
  <c r="C100" i="12"/>
  <c r="C108" i="12"/>
  <c r="C116" i="12"/>
  <c r="C124" i="12"/>
  <c r="C132" i="12"/>
  <c r="C140" i="12"/>
  <c r="C149" i="12"/>
  <c r="C161" i="12"/>
  <c r="C31" i="12"/>
  <c r="C170" i="12"/>
  <c r="C13" i="12"/>
  <c r="C24" i="12"/>
  <c r="C32" i="12"/>
  <c r="C40" i="12"/>
  <c r="C48" i="12"/>
  <c r="C168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C169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H6" i="13" s="1"/>
  <c r="BF6" i="13" l="1"/>
  <c r="BI6" i="13"/>
  <c r="BG6" i="13"/>
  <c r="BJ6" i="13"/>
  <c r="BE6" i="13"/>
  <c r="BA61" i="13"/>
  <c r="BD61" i="13"/>
  <c r="AU6" i="13"/>
  <c r="AI7" i="13" s="1"/>
  <c r="AW6" i="13"/>
  <c r="AK7" i="13" s="1"/>
  <c r="AT7" i="13" s="1"/>
  <c r="AV6" i="13"/>
  <c r="AJ7" i="13" s="1"/>
  <c r="AS7" i="13" s="1"/>
  <c r="L7" i="7"/>
  <c r="G9" i="7"/>
  <c r="L8" i="7"/>
  <c r="V66" i="13"/>
  <c r="U66" i="13"/>
  <c r="BI7" i="13" l="1"/>
  <c r="BF7" i="13"/>
  <c r="BG7" i="13"/>
  <c r="BJ7" i="13"/>
  <c r="BB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AD66" i="13" s="1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V68" i="13" l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BJ8" i="13"/>
  <c r="BG8" i="13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BI8" i="13"/>
  <c r="BF8" i="13"/>
  <c r="BB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G11" i="7"/>
  <c r="L10" i="7"/>
  <c r="BG9" i="13" l="1"/>
  <c r="BJ9" i="13"/>
  <c r="BF9" i="13"/>
  <c r="BI9" i="13"/>
  <c r="AV9" i="13"/>
  <c r="AJ10" i="13" s="1"/>
  <c r="AS10" i="13" s="1"/>
  <c r="AW9" i="13"/>
  <c r="AK10" i="13" s="1"/>
  <c r="AT10" i="13" s="1"/>
  <c r="G12" i="7"/>
  <c r="L11" i="7"/>
  <c r="BJ10" i="13" l="1"/>
  <c r="BG10" i="13"/>
  <c r="BI10" i="13"/>
  <c r="BF10" i="13"/>
  <c r="BB65" i="13"/>
  <c r="AW10" i="13"/>
  <c r="AK11" i="13" s="1"/>
  <c r="AT11" i="13" s="1"/>
  <c r="AV10" i="13"/>
  <c r="AJ11" i="13" s="1"/>
  <c r="AS11" i="13" s="1"/>
  <c r="G13" i="7"/>
  <c r="L12" i="7"/>
  <c r="BJ11" i="13" l="1"/>
  <c r="BG11" i="13"/>
  <c r="BI11" i="13"/>
  <c r="BF11" i="13"/>
  <c r="AW11" i="13"/>
  <c r="AK12" i="13" s="1"/>
  <c r="AT12" i="13" s="1"/>
  <c r="AV11" i="13"/>
  <c r="AJ12" i="13" s="1"/>
  <c r="AS12" i="13" s="1"/>
  <c r="L13" i="7"/>
  <c r="G14" i="7"/>
  <c r="BI12" i="13" l="1"/>
  <c r="BF12" i="13"/>
  <c r="BJ12" i="13"/>
  <c r="BG12" i="13"/>
  <c r="AW12" i="13"/>
  <c r="AK13" i="13" s="1"/>
  <c r="AT13" i="13" s="1"/>
  <c r="AV12" i="13"/>
  <c r="AJ13" i="13" s="1"/>
  <c r="AS13" i="13" s="1"/>
  <c r="L14" i="7"/>
  <c r="G15" i="7"/>
  <c r="BJ13" i="13" l="1"/>
  <c r="BG13" i="13"/>
  <c r="BI13" i="13"/>
  <c r="BF13" i="13"/>
  <c r="AV13" i="13"/>
  <c r="AJ14" i="13" s="1"/>
  <c r="AS14" i="13" s="1"/>
  <c r="AW13" i="13"/>
  <c r="AK14" i="13" s="1"/>
  <c r="AT14" i="13" s="1"/>
  <c r="G16" i="7"/>
  <c r="L15" i="7"/>
  <c r="BJ14" i="13" l="1"/>
  <c r="BG14" i="13"/>
  <c r="BF14" i="13"/>
  <c r="BI14" i="13"/>
  <c r="AV14" i="13"/>
  <c r="AJ15" i="13" s="1"/>
  <c r="AS15" i="13" s="1"/>
  <c r="AW14" i="13"/>
  <c r="AK15" i="13" s="1"/>
  <c r="AT15" i="13" s="1"/>
  <c r="G17" i="7"/>
  <c r="L16" i="7"/>
  <c r="BI15" i="13" l="1"/>
  <c r="BF15" i="13"/>
  <c r="BJ15" i="13"/>
  <c r="BG15" i="13"/>
  <c r="AV15" i="13"/>
  <c r="AJ16" i="13" s="1"/>
  <c r="AS16" i="13" s="1"/>
  <c r="AW15" i="13"/>
  <c r="AK16" i="13" s="1"/>
  <c r="AT16" i="13" s="1"/>
  <c r="G18" i="7"/>
  <c r="L17" i="7"/>
  <c r="BJ16" i="13" l="1"/>
  <c r="BG16" i="13"/>
  <c r="BI16" i="13"/>
  <c r="BF16" i="13"/>
  <c r="AW16" i="13"/>
  <c r="AK17" i="13" s="1"/>
  <c r="AT17" i="13" s="1"/>
  <c r="AV16" i="13"/>
  <c r="AJ17" i="13" s="1"/>
  <c r="AS17" i="13" s="1"/>
  <c r="G19" i="7"/>
  <c r="L18" i="7"/>
  <c r="BI17" i="13" l="1"/>
  <c r="BF17" i="13"/>
  <c r="BJ17" i="13"/>
  <c r="BG17" i="13"/>
  <c r="AV17" i="13"/>
  <c r="AJ18" i="13" s="1"/>
  <c r="AS18" i="13" s="1"/>
  <c r="AW17" i="13"/>
  <c r="AK18" i="13" s="1"/>
  <c r="AT18" i="13" s="1"/>
  <c r="G20" i="7"/>
  <c r="L19" i="7"/>
  <c r="BI18" i="13" l="1"/>
  <c r="BF18" i="13"/>
  <c r="BJ18" i="13"/>
  <c r="BG18" i="13"/>
  <c r="AV18" i="13"/>
  <c r="AJ19" i="13" s="1"/>
  <c r="AS19" i="13" s="1"/>
  <c r="AW18" i="13"/>
  <c r="AK19" i="13" s="1"/>
  <c r="AT19" i="13" s="1"/>
  <c r="G21" i="7"/>
  <c r="L20" i="7"/>
  <c r="BG19" i="13" l="1"/>
  <c r="BJ19" i="13"/>
  <c r="BI19" i="13"/>
  <c r="BF19" i="13"/>
  <c r="AW19" i="13"/>
  <c r="AK20" i="13" s="1"/>
  <c r="AT20" i="13" s="1"/>
  <c r="AV19" i="13"/>
  <c r="AJ20" i="13" s="1"/>
  <c r="AS20" i="13" s="1"/>
  <c r="L21" i="7"/>
  <c r="G22" i="7"/>
  <c r="BF20" i="13" l="1"/>
  <c r="BI20" i="13"/>
  <c r="BJ20" i="13"/>
  <c r="BG20" i="13"/>
  <c r="AW20" i="13"/>
  <c r="AK21" i="13" s="1"/>
  <c r="AT21" i="13" s="1"/>
  <c r="AV20" i="13"/>
  <c r="AJ21" i="13" s="1"/>
  <c r="AS21" i="13" s="1"/>
  <c r="L22" i="7"/>
  <c r="G23" i="7"/>
  <c r="BI21" i="13" l="1"/>
  <c r="BF21" i="13"/>
  <c r="BJ21" i="13"/>
  <c r="BG21" i="13"/>
  <c r="AW21" i="13"/>
  <c r="AK22" i="13" s="1"/>
  <c r="AT22" i="13" s="1"/>
  <c r="AV21" i="13"/>
  <c r="AJ22" i="13" s="1"/>
  <c r="AS22" i="13" s="1"/>
  <c r="G24" i="7"/>
  <c r="L23" i="7"/>
  <c r="BI22" i="13" l="1"/>
  <c r="BF22" i="13"/>
  <c r="BJ22" i="13"/>
  <c r="BG22" i="13"/>
  <c r="AV22" i="13"/>
  <c r="AJ23" i="13" s="1"/>
  <c r="AS23" i="13" s="1"/>
  <c r="AW22" i="13"/>
  <c r="AK23" i="13" s="1"/>
  <c r="AT23" i="13" s="1"/>
  <c r="G25" i="7"/>
  <c r="L24" i="7"/>
  <c r="BJ23" i="13" l="1"/>
  <c r="BG23" i="13"/>
  <c r="BI23" i="13"/>
  <c r="BF23" i="13"/>
  <c r="AW23" i="13"/>
  <c r="AK24" i="13" s="1"/>
  <c r="AT24" i="13" s="1"/>
  <c r="AV23" i="13"/>
  <c r="AJ24" i="13" s="1"/>
  <c r="AS24" i="13" s="1"/>
  <c r="G26" i="7"/>
  <c r="L25" i="7"/>
  <c r="BJ24" i="13" l="1"/>
  <c r="BG24" i="13"/>
  <c r="BI24" i="13"/>
  <c r="BF24" i="13"/>
  <c r="AV24" i="13"/>
  <c r="AJ25" i="13" s="1"/>
  <c r="AS25" i="13" s="1"/>
  <c r="AW24" i="13"/>
  <c r="AK25" i="13" s="1"/>
  <c r="AT25" i="13" s="1"/>
  <c r="G27" i="7"/>
  <c r="L26" i="7"/>
  <c r="BJ25" i="13" l="1"/>
  <c r="BG25" i="13"/>
  <c r="BI25" i="13"/>
  <c r="BF25" i="13"/>
  <c r="AW25" i="13"/>
  <c r="AK26" i="13" s="1"/>
  <c r="AT26" i="13" s="1"/>
  <c r="AV25" i="13"/>
  <c r="AJ26" i="13" s="1"/>
  <c r="AS26" i="13" s="1"/>
  <c r="G28" i="7"/>
  <c r="L27" i="7"/>
  <c r="BJ26" i="13" l="1"/>
  <c r="BG26" i="13"/>
  <c r="BI26" i="13"/>
  <c r="BF26" i="13"/>
  <c r="AV26" i="13"/>
  <c r="AJ27" i="13" s="1"/>
  <c r="AS27" i="13" s="1"/>
  <c r="AW26" i="13"/>
  <c r="AK27" i="13" s="1"/>
  <c r="AT27" i="13" s="1"/>
  <c r="L28" i="7"/>
  <c r="G29" i="7"/>
  <c r="BJ27" i="13" l="1"/>
  <c r="BG27" i="13"/>
  <c r="BI27" i="13"/>
  <c r="BF27" i="13"/>
  <c r="AW27" i="13"/>
  <c r="AK28" i="13" s="1"/>
  <c r="AT28" i="13" s="1"/>
  <c r="AV27" i="13"/>
  <c r="AJ28" i="13" s="1"/>
  <c r="AS28" i="13" s="1"/>
  <c r="L29" i="7"/>
  <c r="G30" i="7"/>
  <c r="BI28" i="13" l="1"/>
  <c r="BF28" i="13"/>
  <c r="BJ28" i="13"/>
  <c r="BG28" i="13"/>
  <c r="AV28" i="13"/>
  <c r="AJ29" i="13" s="1"/>
  <c r="AW28" i="13"/>
  <c r="AK29" i="13" s="1"/>
  <c r="AT29" i="13" s="1"/>
  <c r="L30" i="7"/>
  <c r="G31" i="7"/>
  <c r="BJ29" i="13" l="1"/>
  <c r="BG29" i="13"/>
  <c r="AW29" i="13"/>
  <c r="AK30" i="13" s="1"/>
  <c r="AT30" i="13" s="1"/>
  <c r="AS29" i="13"/>
  <c r="G32" i="7"/>
  <c r="L31" i="7"/>
  <c r="BI29" i="13" l="1"/>
  <c r="BF29" i="13"/>
  <c r="BG30" i="13"/>
  <c r="BJ30" i="13"/>
  <c r="AV29" i="13"/>
  <c r="AJ30" i="13" s="1"/>
  <c r="AW30" i="13"/>
  <c r="AK31" i="13" s="1"/>
  <c r="AT31" i="13" s="1"/>
  <c r="G33" i="7"/>
  <c r="L32" i="7"/>
  <c r="BJ31" i="13" l="1"/>
  <c r="BG31" i="13"/>
  <c r="AW31" i="13"/>
  <c r="AK32" i="13" s="1"/>
  <c r="AT32" i="13" s="1"/>
  <c r="AS30" i="13"/>
  <c r="G34" i="7"/>
  <c r="L33" i="7"/>
  <c r="BI30" i="13" l="1"/>
  <c r="BF30" i="13"/>
  <c r="BJ32" i="13"/>
  <c r="BG32" i="13"/>
  <c r="AW32" i="13"/>
  <c r="AK33" i="13" s="1"/>
  <c r="AT33" i="13" s="1"/>
  <c r="AV30" i="13"/>
  <c r="AJ31" i="13" s="1"/>
  <c r="AS31" i="13" s="1"/>
  <c r="G35" i="7"/>
  <c r="L34" i="7"/>
  <c r="BI31" i="13" l="1"/>
  <c r="BF31" i="13"/>
  <c r="BG33" i="13"/>
  <c r="BJ33" i="13"/>
  <c r="AV31" i="13"/>
  <c r="AJ32" i="13" s="1"/>
  <c r="AS32" i="13" s="1"/>
  <c r="AW33" i="13"/>
  <c r="AK34" i="13" s="1"/>
  <c r="AT34" i="13" s="1"/>
  <c r="G36" i="7"/>
  <c r="L35" i="7"/>
  <c r="BJ34" i="13" l="1"/>
  <c r="BG34" i="13"/>
  <c r="BI32" i="13"/>
  <c r="BF32" i="13"/>
  <c r="AW34" i="13"/>
  <c r="AK35" i="13" s="1"/>
  <c r="AT35" i="13" s="1"/>
  <c r="AV32" i="13"/>
  <c r="AJ33" i="13" s="1"/>
  <c r="AS33" i="13" s="1"/>
  <c r="G37" i="7"/>
  <c r="L36" i="7"/>
  <c r="BI33" i="13" l="1"/>
  <c r="BF33" i="13"/>
  <c r="BJ35" i="13"/>
  <c r="BG35" i="13"/>
  <c r="AV33" i="13"/>
  <c r="AJ34" i="13" s="1"/>
  <c r="AW35" i="13"/>
  <c r="AK36" i="13" s="1"/>
  <c r="AT36" i="13" s="1"/>
  <c r="L37" i="7"/>
  <c r="G38" i="7"/>
  <c r="BJ36" i="13" l="1"/>
  <c r="BG36" i="13"/>
  <c r="AW36" i="13"/>
  <c r="AK37" i="13" s="1"/>
  <c r="AT37" i="13" s="1"/>
  <c r="AS34" i="13"/>
  <c r="G39" i="7"/>
  <c r="L38" i="7"/>
  <c r="BI34" i="13" l="1"/>
  <c r="BF34" i="13"/>
  <c r="BJ37" i="13"/>
  <c r="BG37" i="13"/>
  <c r="AV34" i="13"/>
  <c r="AJ35" i="13" s="1"/>
  <c r="AW37" i="13"/>
  <c r="AK38" i="13" s="1"/>
  <c r="AT38" i="13" s="1"/>
  <c r="G40" i="7"/>
  <c r="L39" i="7"/>
  <c r="BJ38" i="13" l="1"/>
  <c r="BG38" i="13"/>
  <c r="AW38" i="13"/>
  <c r="AK39" i="13" s="1"/>
  <c r="AT39" i="13" s="1"/>
  <c r="AS35" i="13"/>
  <c r="G41" i="7"/>
  <c r="L40" i="7"/>
  <c r="BI35" i="13" l="1"/>
  <c r="BF35" i="13"/>
  <c r="BJ39" i="13"/>
  <c r="BG39" i="13"/>
  <c r="AV35" i="13"/>
  <c r="AJ36" i="13" s="1"/>
  <c r="AW39" i="13"/>
  <c r="AK40" i="13" s="1"/>
  <c r="AT40" i="13" s="1"/>
  <c r="G42" i="7"/>
  <c r="L41" i="7"/>
  <c r="BJ40" i="13" l="1"/>
  <c r="BG40" i="13"/>
  <c r="AW40" i="13"/>
  <c r="AK41" i="13" s="1"/>
  <c r="AT41" i="13" s="1"/>
  <c r="AS36" i="13"/>
  <c r="G43" i="7"/>
  <c r="L42" i="7"/>
  <c r="BI36" i="13" l="1"/>
  <c r="BF36" i="13"/>
  <c r="BG41" i="13"/>
  <c r="BJ41" i="13"/>
  <c r="AV36" i="13"/>
  <c r="AJ37" i="13" s="1"/>
  <c r="AW41" i="13"/>
  <c r="AK42" i="13" s="1"/>
  <c r="AT42" i="13" s="1"/>
  <c r="G44" i="7"/>
  <c r="L43" i="7"/>
  <c r="BJ42" i="13" l="1"/>
  <c r="BG42" i="13"/>
  <c r="AW42" i="13"/>
  <c r="AK43" i="13" s="1"/>
  <c r="AT43" i="13" s="1"/>
  <c r="AS37" i="13"/>
  <c r="G45" i="7"/>
  <c r="L44" i="7"/>
  <c r="BI37" i="13" l="1"/>
  <c r="BF37" i="13"/>
  <c r="BJ43" i="13"/>
  <c r="BG43" i="13"/>
  <c r="AV37" i="13"/>
  <c r="AJ38" i="13" s="1"/>
  <c r="AW43" i="13"/>
  <c r="AK44" i="13" s="1"/>
  <c r="AT44" i="13" s="1"/>
  <c r="L45" i="7"/>
  <c r="G46" i="7"/>
  <c r="BJ44" i="13" l="1"/>
  <c r="BG44" i="13"/>
  <c r="AW44" i="13"/>
  <c r="AK45" i="13" s="1"/>
  <c r="AT45" i="13" s="1"/>
  <c r="AS38" i="13"/>
  <c r="L46" i="7"/>
  <c r="G47" i="7"/>
  <c r="BI38" i="13" l="1"/>
  <c r="BF38" i="13"/>
  <c r="BJ45" i="13"/>
  <c r="BG45" i="13"/>
  <c r="AV38" i="13"/>
  <c r="AJ39" i="13" s="1"/>
  <c r="AS39" i="13" s="1"/>
  <c r="AW45" i="13"/>
  <c r="AK46" i="13" s="1"/>
  <c r="AT46" i="13" s="1"/>
  <c r="G48" i="7"/>
  <c r="L47" i="7"/>
  <c r="BJ46" i="13" l="1"/>
  <c r="BG46" i="13"/>
  <c r="BI39" i="13"/>
  <c r="BF39" i="13"/>
  <c r="AW46" i="13"/>
  <c r="AK47" i="13" s="1"/>
  <c r="AT47" i="13" s="1"/>
  <c r="AV39" i="13"/>
  <c r="AJ40" i="13" s="1"/>
  <c r="AS40" i="13" s="1"/>
  <c r="G49" i="7"/>
  <c r="L48" i="7"/>
  <c r="BI40" i="13" l="1"/>
  <c r="BF40" i="13"/>
  <c r="BJ47" i="13"/>
  <c r="BG47" i="13"/>
  <c r="AV40" i="13"/>
  <c r="AJ41" i="13" s="1"/>
  <c r="AW47" i="13"/>
  <c r="AK48" i="13" s="1"/>
  <c r="AT48" i="13" s="1"/>
  <c r="G50" i="7"/>
  <c r="L49" i="7"/>
  <c r="BJ48" i="13" l="1"/>
  <c r="BG48" i="13"/>
  <c r="AW48" i="13"/>
  <c r="AK49" i="13" s="1"/>
  <c r="AT49" i="13" s="1"/>
  <c r="AS41" i="13"/>
  <c r="G51" i="7"/>
  <c r="L50" i="7"/>
  <c r="BI41" i="13" l="1"/>
  <c r="BF41" i="13"/>
  <c r="BJ49" i="13"/>
  <c r="BG49" i="13"/>
  <c r="AV41" i="13"/>
  <c r="AJ42" i="13" s="1"/>
  <c r="AW49" i="13"/>
  <c r="AK50" i="13" s="1"/>
  <c r="AT50" i="13" s="1"/>
  <c r="G52" i="7"/>
  <c r="L51" i="7"/>
  <c r="BJ50" i="13" l="1"/>
  <c r="BG50" i="13"/>
  <c r="AW50" i="13"/>
  <c r="AK51" i="13" s="1"/>
  <c r="AT51" i="13" s="1"/>
  <c r="AS42" i="13"/>
  <c r="L52" i="7"/>
  <c r="G53" i="7"/>
  <c r="BI42" i="13" l="1"/>
  <c r="BF42" i="13"/>
  <c r="BJ51" i="13"/>
  <c r="BG51" i="13"/>
  <c r="AV42" i="13"/>
  <c r="AJ43" i="13" s="1"/>
  <c r="AW51" i="13"/>
  <c r="AK52" i="13" s="1"/>
  <c r="AT52" i="13" s="1"/>
  <c r="L53" i="7"/>
  <c r="G54" i="7"/>
  <c r="BJ52" i="13" l="1"/>
  <c r="BG52" i="13"/>
  <c r="AW52" i="13"/>
  <c r="AK53" i="13" s="1"/>
  <c r="AT53" i="13" s="1"/>
  <c r="AS43" i="13"/>
  <c r="L54" i="7"/>
  <c r="G55" i="7"/>
  <c r="BJ53" i="13" l="1"/>
  <c r="BG53" i="13"/>
  <c r="BI43" i="13"/>
  <c r="BF43" i="13"/>
  <c r="AV43" i="13"/>
  <c r="AJ44" i="13" s="1"/>
  <c r="AS44" i="13" s="1"/>
  <c r="AW53" i="13"/>
  <c r="AK54" i="13" s="1"/>
  <c r="AT54" i="13" s="1"/>
  <c r="G56" i="7"/>
  <c r="L55" i="7"/>
  <c r="BI44" i="13" l="1"/>
  <c r="BF44" i="13"/>
  <c r="BG54" i="13"/>
  <c r="BJ54" i="13"/>
  <c r="AW54" i="13"/>
  <c r="AK55" i="13" s="1"/>
  <c r="AT55" i="13" s="1"/>
  <c r="AV44" i="13"/>
  <c r="AJ45" i="13" s="1"/>
  <c r="AS45" i="13" s="1"/>
  <c r="G57" i="7"/>
  <c r="L56" i="7"/>
  <c r="BJ55" i="13" l="1"/>
  <c r="BG55" i="13"/>
  <c r="BI45" i="13"/>
  <c r="BF45" i="13"/>
  <c r="AV45" i="13"/>
  <c r="AJ46" i="13" s="1"/>
  <c r="AS46" i="13" s="1"/>
  <c r="AW55" i="13"/>
  <c r="AK56" i="13" s="1"/>
  <c r="AT56" i="13" s="1"/>
  <c r="G58" i="7"/>
  <c r="L57" i="7"/>
  <c r="BJ56" i="13" l="1"/>
  <c r="BG56" i="13"/>
  <c r="AW56" i="13"/>
  <c r="AK57" i="13" s="1"/>
  <c r="BI46" i="13"/>
  <c r="BF46" i="13"/>
  <c r="AV46" i="13"/>
  <c r="AJ47" i="13" s="1"/>
  <c r="AS47" i="13" s="1"/>
  <c r="G59" i="7"/>
  <c r="L58" i="7"/>
  <c r="BI47" i="13" l="1"/>
  <c r="BF47" i="13"/>
  <c r="AV47" i="13"/>
  <c r="AJ48" i="13" s="1"/>
  <c r="G60" i="7"/>
  <c r="L59" i="7"/>
  <c r="AS48" i="13" l="1"/>
  <c r="G61" i="7"/>
  <c r="L60" i="7"/>
  <c r="BI48" i="13" l="1"/>
  <c r="BF48" i="13"/>
  <c r="AV48" i="13"/>
  <c r="AJ49" i="13" s="1"/>
  <c r="AS49" i="13" s="1"/>
  <c r="L61" i="7"/>
  <c r="G62" i="7"/>
  <c r="BI49" i="13" l="1"/>
  <c r="BF49" i="13"/>
  <c r="AV49" i="13"/>
  <c r="AJ50" i="13" s="1"/>
  <c r="AS50" i="13" s="1"/>
  <c r="L62" i="7"/>
  <c r="G63" i="7"/>
  <c r="BI50" i="13" l="1"/>
  <c r="BF50" i="13"/>
  <c r="AV50" i="13"/>
  <c r="AJ51" i="13" s="1"/>
  <c r="AS51" i="13" s="1"/>
  <c r="G64" i="7"/>
  <c r="L63" i="7"/>
  <c r="BI51" i="13" l="1"/>
  <c r="BF51" i="13"/>
  <c r="AV51" i="13"/>
  <c r="AJ52" i="13" s="1"/>
  <c r="AS52" i="13" s="1"/>
  <c r="G65" i="7"/>
  <c r="L64" i="7"/>
  <c r="BI52" i="13" l="1"/>
  <c r="BF52" i="13"/>
  <c r="AV52" i="13"/>
  <c r="AJ53" i="13" s="1"/>
  <c r="G66" i="7"/>
  <c r="L65" i="7"/>
  <c r="AS53" i="13" l="1"/>
  <c r="G67" i="7"/>
  <c r="L66" i="7"/>
  <c r="BI53" i="13" l="1"/>
  <c r="BF53" i="13"/>
  <c r="AV53" i="13"/>
  <c r="AJ54" i="13" s="1"/>
  <c r="AS54" i="13" s="1"/>
  <c r="G68" i="7"/>
  <c r="L67" i="7"/>
  <c r="BI54" i="13" l="1"/>
  <c r="BF54" i="13"/>
  <c r="AV54" i="13"/>
  <c r="AJ55" i="13" s="1"/>
  <c r="AS55" i="13" s="1"/>
  <c r="G69" i="7"/>
  <c r="L68" i="7"/>
  <c r="BF55" i="13" l="1"/>
  <c r="BI55" i="13"/>
  <c r="AV55" i="13"/>
  <c r="AJ56" i="13" s="1"/>
  <c r="AS56" i="13" s="1"/>
  <c r="L69" i="7"/>
  <c r="G70" i="7"/>
  <c r="BI56" i="13" l="1"/>
  <c r="BF56" i="13"/>
  <c r="AV56" i="13"/>
  <c r="AJ57" i="13" s="1"/>
  <c r="L70" i="7"/>
  <c r="G71" i="7"/>
  <c r="G72" i="7" l="1"/>
  <c r="L71" i="7"/>
  <c r="G73" i="7" l="1"/>
  <c r="L72" i="7"/>
  <c r="G74" i="7" l="1"/>
  <c r="L73" i="7"/>
  <c r="G75" i="7" l="1"/>
  <c r="L74" i="7"/>
  <c r="G76" i="7" l="1"/>
  <c r="L75" i="7"/>
  <c r="L76" i="7" l="1"/>
  <c r="G77" i="7"/>
  <c r="L77" i="7" l="1"/>
  <c r="G78" i="7"/>
  <c r="L78" i="7" l="1"/>
  <c r="G79" i="7"/>
  <c r="G80" i="7" l="1"/>
  <c r="L79" i="7"/>
  <c r="G81" i="7" l="1"/>
  <c r="L80" i="7"/>
  <c r="G82" i="7" l="1"/>
  <c r="L81" i="7"/>
  <c r="G83" i="7" l="1"/>
  <c r="L82" i="7"/>
  <c r="G84" i="7" l="1"/>
  <c r="L83" i="7"/>
  <c r="L84" i="7" l="1"/>
  <c r="G85" i="7"/>
  <c r="L85" i="7" l="1"/>
  <c r="G86" i="7"/>
  <c r="L86" i="7" l="1"/>
  <c r="G87" i="7"/>
  <c r="G88" i="7" l="1"/>
  <c r="L87" i="7"/>
  <c r="G89" i="7" l="1"/>
  <c r="L88" i="7"/>
  <c r="G90" i="7" l="1"/>
  <c r="L89" i="7"/>
  <c r="G91" i="7" l="1"/>
  <c r="L90" i="7"/>
  <c r="G92" i="7" l="1"/>
  <c r="L91" i="7"/>
  <c r="L92" i="7" l="1"/>
  <c r="G93" i="7"/>
  <c r="L93" i="7" l="1"/>
  <c r="G94" i="7"/>
  <c r="L94" i="7" l="1"/>
  <c r="G95" i="7"/>
  <c r="G96" i="7" l="1"/>
  <c r="L95" i="7"/>
  <c r="G97" i="7" l="1"/>
  <c r="L96" i="7"/>
  <c r="G98" i="7" l="1"/>
  <c r="L97" i="7"/>
  <c r="G99" i="7" l="1"/>
  <c r="L98" i="7"/>
  <c r="G100" i="7" l="1"/>
  <c r="L99" i="7"/>
  <c r="G101" i="7" l="1"/>
  <c r="L100" i="7"/>
  <c r="L101" i="7" l="1"/>
  <c r="G102" i="7"/>
  <c r="L102" i="7" l="1"/>
  <c r="G103" i="7"/>
  <c r="G104" i="7" l="1"/>
  <c r="L103" i="7"/>
  <c r="G105" i="7" l="1"/>
  <c r="L104" i="7"/>
  <c r="G106" i="7" l="1"/>
  <c r="L105" i="7"/>
  <c r="L106" i="7" l="1"/>
  <c r="G6" i="12" s="1"/>
  <c r="H6" i="12" s="1"/>
  <c r="G107" i="7"/>
  <c r="L107" i="7" l="1"/>
  <c r="G7" i="12" s="1"/>
  <c r="H7" i="12" s="1"/>
  <c r="I7" i="12" s="1"/>
  <c r="G108" i="7"/>
  <c r="J8" i="12" l="1"/>
  <c r="G109" i="7"/>
  <c r="L108" i="7"/>
  <c r="G8" i="12" s="1"/>
  <c r="H8" i="12" s="1"/>
  <c r="I8" i="12" s="1"/>
  <c r="J9" i="12" l="1"/>
  <c r="G110" i="7"/>
  <c r="L109" i="7"/>
  <c r="G9" i="12" s="1"/>
  <c r="H9" i="12" s="1"/>
  <c r="I9" i="12" s="1"/>
  <c r="J10" i="12" l="1"/>
  <c r="G111" i="7"/>
  <c r="L110" i="7"/>
  <c r="G10" i="12" s="1"/>
  <c r="H10" i="12" s="1"/>
  <c r="I10" i="12" s="1"/>
  <c r="J11" i="12" l="1"/>
  <c r="G112" i="7"/>
  <c r="L111" i="7"/>
  <c r="G11" i="12" s="1"/>
  <c r="H11" i="12" s="1"/>
  <c r="I11" i="12" s="1"/>
  <c r="J12" i="12" l="1"/>
  <c r="L112" i="7"/>
  <c r="G12" i="12" s="1"/>
  <c r="H12" i="12" s="1"/>
  <c r="I12" i="12" s="1"/>
  <c r="G113" i="7"/>
  <c r="J13" i="12" l="1"/>
  <c r="G114" i="7"/>
  <c r="L113" i="7"/>
  <c r="G13" i="12" s="1"/>
  <c r="H13" i="12" s="1"/>
  <c r="I13" i="12" s="1"/>
  <c r="J14" i="12" l="1"/>
  <c r="G115" i="7"/>
  <c r="L114" i="7"/>
  <c r="G14" i="12" s="1"/>
  <c r="H14" i="12" s="1"/>
  <c r="I14" i="12" s="1"/>
  <c r="J15" i="12" l="1"/>
  <c r="L115" i="7"/>
  <c r="G15" i="12" s="1"/>
  <c r="H15" i="12" s="1"/>
  <c r="I15" i="12" s="1"/>
  <c r="G116" i="7"/>
  <c r="J16" i="12" l="1"/>
  <c r="L116" i="7"/>
  <c r="G16" i="12" s="1"/>
  <c r="H16" i="12" s="1"/>
  <c r="I16" i="12" s="1"/>
  <c r="G117" i="7"/>
  <c r="J17" i="12" l="1"/>
  <c r="G118" i="7"/>
  <c r="L117" i="7"/>
  <c r="G17" i="12" s="1"/>
  <c r="H17" i="12" s="1"/>
  <c r="I17" i="12" s="1"/>
  <c r="J18" i="12" l="1"/>
  <c r="G119" i="7"/>
  <c r="L118" i="7"/>
  <c r="G18" i="12" s="1"/>
  <c r="H18" i="12" s="1"/>
  <c r="I18" i="12" s="1"/>
  <c r="J19" i="12" l="1"/>
  <c r="G120" i="7"/>
  <c r="L119" i="7"/>
  <c r="G19" i="12" s="1"/>
  <c r="H19" i="12" s="1"/>
  <c r="I19" i="12" s="1"/>
  <c r="J20" i="12" l="1"/>
  <c r="L120" i="7"/>
  <c r="G20" i="12" s="1"/>
  <c r="H20" i="12" s="1"/>
  <c r="I20" i="12" s="1"/>
  <c r="G121" i="7"/>
  <c r="J21" i="12" l="1"/>
  <c r="L121" i="7"/>
  <c r="G21" i="12" s="1"/>
  <c r="H21" i="12" s="1"/>
  <c r="I21" i="12" s="1"/>
  <c r="G122" i="7"/>
  <c r="J22" i="12" l="1"/>
  <c r="G123" i="7"/>
  <c r="L122" i="7"/>
  <c r="G22" i="12" s="1"/>
  <c r="H22" i="12" s="1"/>
  <c r="I22" i="12" s="1"/>
  <c r="J23" i="12" l="1"/>
  <c r="G124" i="7"/>
  <c r="L123" i="7"/>
  <c r="G23" i="12" s="1"/>
  <c r="H23" i="12" s="1"/>
  <c r="I23" i="12" s="1"/>
  <c r="J24" i="12" l="1"/>
  <c r="L124" i="7"/>
  <c r="G24" i="12" s="1"/>
  <c r="H24" i="12" s="1"/>
  <c r="I24" i="12" s="1"/>
  <c r="G125" i="7"/>
  <c r="J25" i="12" l="1"/>
  <c r="G126" i="7"/>
  <c r="L125" i="7"/>
  <c r="G25" i="12" s="1"/>
  <c r="H25" i="12" s="1"/>
  <c r="I25" i="12" s="1"/>
  <c r="J26" i="12" l="1"/>
  <c r="G127" i="7"/>
  <c r="L126" i="7"/>
  <c r="G26" i="12" s="1"/>
  <c r="H26" i="12" s="1"/>
  <c r="I26" i="12" s="1"/>
  <c r="J27" i="12" l="1"/>
  <c r="G128" i="7"/>
  <c r="L127" i="7"/>
  <c r="G27" i="12" s="1"/>
  <c r="H27" i="12" s="1"/>
  <c r="I27" i="12" s="1"/>
  <c r="J28" i="12" l="1"/>
  <c r="L128" i="7"/>
  <c r="G28" i="12" s="1"/>
  <c r="H28" i="12" s="1"/>
  <c r="I28" i="12" s="1"/>
  <c r="G129" i="7"/>
  <c r="J29" i="12" l="1"/>
  <c r="G130" i="7"/>
  <c r="L129" i="7"/>
  <c r="G29" i="12" s="1"/>
  <c r="H29" i="12" s="1"/>
  <c r="I29" i="12" s="1"/>
  <c r="J30" i="12" l="1"/>
  <c r="G131" i="7"/>
  <c r="L130" i="7"/>
  <c r="G30" i="12" s="1"/>
  <c r="H30" i="12" s="1"/>
  <c r="I30" i="12" s="1"/>
  <c r="J31" i="12" l="1"/>
  <c r="L131" i="7"/>
  <c r="G31" i="12" s="1"/>
  <c r="H31" i="12" s="1"/>
  <c r="I31" i="12" s="1"/>
  <c r="G132" i="7"/>
  <c r="J32" i="12" l="1"/>
  <c r="L132" i="7"/>
  <c r="G32" i="12" s="1"/>
  <c r="H32" i="12" s="1"/>
  <c r="I32" i="12" s="1"/>
  <c r="G133" i="7"/>
  <c r="J33" i="12" l="1"/>
  <c r="G134" i="7"/>
  <c r="L133" i="7"/>
  <c r="G33" i="12" s="1"/>
  <c r="H33" i="12" s="1"/>
  <c r="I33" i="12" s="1"/>
  <c r="J34" i="12" l="1"/>
  <c r="G135" i="7"/>
  <c r="L134" i="7"/>
  <c r="G34" i="12" s="1"/>
  <c r="H34" i="12" s="1"/>
  <c r="I34" i="12" s="1"/>
  <c r="J35" i="12" l="1"/>
  <c r="G136" i="7"/>
  <c r="L135" i="7"/>
  <c r="G35" i="12" s="1"/>
  <c r="H35" i="12" s="1"/>
  <c r="I35" i="12" s="1"/>
  <c r="J36" i="12" l="1"/>
  <c r="L136" i="7"/>
  <c r="G36" i="12" s="1"/>
  <c r="H36" i="12" s="1"/>
  <c r="I36" i="12" s="1"/>
  <c r="G137" i="7"/>
  <c r="J37" i="12" l="1"/>
  <c r="L137" i="7"/>
  <c r="G37" i="12" s="1"/>
  <c r="H37" i="12" s="1"/>
  <c r="I37" i="12" s="1"/>
  <c r="G138" i="7"/>
  <c r="J38" i="12" l="1"/>
  <c r="G139" i="7"/>
  <c r="L138" i="7"/>
  <c r="G38" i="12" s="1"/>
  <c r="H38" i="12" s="1"/>
  <c r="I38" i="12" s="1"/>
  <c r="J39" i="12" l="1"/>
  <c r="L139" i="7"/>
  <c r="G39" i="12" s="1"/>
  <c r="H39" i="12" s="1"/>
  <c r="I39" i="12" s="1"/>
  <c r="G140" i="7"/>
  <c r="J40" i="12" l="1"/>
  <c r="L140" i="7"/>
  <c r="G40" i="12" s="1"/>
  <c r="H40" i="12" s="1"/>
  <c r="I40" i="12" s="1"/>
  <c r="G141" i="7"/>
  <c r="J41" i="12" l="1"/>
  <c r="G142" i="7"/>
  <c r="L141" i="7"/>
  <c r="G41" i="12" s="1"/>
  <c r="H41" i="12" s="1"/>
  <c r="I41" i="12" s="1"/>
  <c r="J42" i="12" l="1"/>
  <c r="G143" i="7"/>
  <c r="L142" i="7"/>
  <c r="G42" i="12" s="1"/>
  <c r="H42" i="12" s="1"/>
  <c r="I42" i="12" s="1"/>
  <c r="J43" i="12" l="1"/>
  <c r="G144" i="7"/>
  <c r="L143" i="7"/>
  <c r="G43" i="12" s="1"/>
  <c r="H43" i="12" s="1"/>
  <c r="I43" i="12" s="1"/>
  <c r="J44" i="12" l="1"/>
  <c r="L144" i="7"/>
  <c r="G44" i="12" s="1"/>
  <c r="H44" i="12" s="1"/>
  <c r="I44" i="12" s="1"/>
  <c r="G145" i="7"/>
  <c r="J45" i="12" l="1"/>
  <c r="G146" i="7"/>
  <c r="L145" i="7"/>
  <c r="G45" i="12" s="1"/>
  <c r="H45" i="12" s="1"/>
  <c r="I45" i="12" s="1"/>
  <c r="J46" i="12" l="1"/>
  <c r="G147" i="7"/>
  <c r="L146" i="7"/>
  <c r="G46" i="12" s="1"/>
  <c r="H46" i="12" s="1"/>
  <c r="I46" i="12" s="1"/>
  <c r="J47" i="12" l="1"/>
  <c r="L147" i="7"/>
  <c r="G47" i="12" s="1"/>
  <c r="H47" i="12" s="1"/>
  <c r="I47" i="12" s="1"/>
  <c r="G148" i="7"/>
  <c r="J48" i="12" l="1"/>
  <c r="L148" i="7"/>
  <c r="G48" i="12" s="1"/>
  <c r="H48" i="12" s="1"/>
  <c r="I48" i="12" s="1"/>
  <c r="G149" i="7"/>
  <c r="J49" i="12" l="1"/>
  <c r="G150" i="7"/>
  <c r="L149" i="7"/>
  <c r="G49" i="12" s="1"/>
  <c r="H49" i="12" s="1"/>
  <c r="I49" i="12" s="1"/>
  <c r="J50" i="12" l="1"/>
  <c r="G151" i="7"/>
  <c r="L150" i="7"/>
  <c r="G50" i="12" s="1"/>
  <c r="H50" i="12" s="1"/>
  <c r="I50" i="12" s="1"/>
  <c r="J51" i="12" l="1"/>
  <c r="G152" i="7"/>
  <c r="L151" i="7"/>
  <c r="G51" i="12" s="1"/>
  <c r="H51" i="12" s="1"/>
  <c r="I51" i="12" s="1"/>
  <c r="J52" i="12" l="1"/>
  <c r="L152" i="7"/>
  <c r="G52" i="12" s="1"/>
  <c r="H52" i="12" s="1"/>
  <c r="I52" i="12" s="1"/>
  <c r="G153" i="7"/>
  <c r="J53" i="12" l="1"/>
  <c r="G154" i="7"/>
  <c r="L153" i="7"/>
  <c r="G53" i="12" s="1"/>
  <c r="H53" i="12" s="1"/>
  <c r="I53" i="12" s="1"/>
  <c r="J54" i="12" l="1"/>
  <c r="G155" i="7"/>
  <c r="L154" i="7"/>
  <c r="G54" i="12" s="1"/>
  <c r="H54" i="12" s="1"/>
  <c r="I54" i="12" s="1"/>
  <c r="J55" i="12" l="1"/>
  <c r="L155" i="7"/>
  <c r="G55" i="12" s="1"/>
  <c r="H55" i="12" s="1"/>
  <c r="I55" i="12" s="1"/>
  <c r="G156" i="7"/>
  <c r="J56" i="12" l="1"/>
  <c r="L156" i="7"/>
  <c r="G56" i="12" s="1"/>
  <c r="H56" i="12" s="1"/>
  <c r="I56" i="12" s="1"/>
  <c r="G157" i="7"/>
  <c r="J57" i="12" l="1"/>
  <c r="G158" i="7"/>
  <c r="L157" i="7"/>
  <c r="G57" i="12" s="1"/>
  <c r="H57" i="12" s="1"/>
  <c r="I57" i="12" s="1"/>
  <c r="J58" i="12" l="1"/>
  <c r="G159" i="7"/>
  <c r="L158" i="7"/>
  <c r="G58" i="12" s="1"/>
  <c r="H58" i="12" s="1"/>
  <c r="I58" i="12" s="1"/>
  <c r="J59" i="12" l="1"/>
  <c r="G160" i="7"/>
  <c r="L159" i="7"/>
  <c r="G59" i="12" s="1"/>
  <c r="H59" i="12" s="1"/>
  <c r="I59" i="12" s="1"/>
  <c r="J60" i="12" l="1"/>
  <c r="L160" i="7"/>
  <c r="G60" i="12" s="1"/>
  <c r="H60" i="12" s="1"/>
  <c r="I60" i="12" s="1"/>
  <c r="G161" i="7"/>
  <c r="J61" i="12" l="1"/>
  <c r="G162" i="7"/>
  <c r="L161" i="7"/>
  <c r="G61" i="12" s="1"/>
  <c r="H61" i="12" s="1"/>
  <c r="I61" i="12" s="1"/>
  <c r="J62" i="12" l="1"/>
  <c r="G163" i="7"/>
  <c r="L162" i="7"/>
  <c r="G62" i="12" s="1"/>
  <c r="H62" i="12" s="1"/>
  <c r="I62" i="12" s="1"/>
  <c r="J63" i="12" l="1"/>
  <c r="L163" i="7"/>
  <c r="G63" i="12" s="1"/>
  <c r="H63" i="12" s="1"/>
  <c r="I63" i="12" s="1"/>
  <c r="G164" i="7"/>
  <c r="J64" i="12" l="1"/>
  <c r="L164" i="7"/>
  <c r="G64" i="12" s="1"/>
  <c r="H64" i="12" s="1"/>
  <c r="I64" i="12" s="1"/>
  <c r="G165" i="7"/>
  <c r="J65" i="12" l="1"/>
  <c r="G166" i="7"/>
  <c r="L165" i="7"/>
  <c r="G65" i="12" s="1"/>
  <c r="H65" i="12" s="1"/>
  <c r="I65" i="12" s="1"/>
  <c r="J66" i="12" l="1"/>
  <c r="G167" i="7"/>
  <c r="L166" i="7"/>
  <c r="G66" i="12" s="1"/>
  <c r="H66" i="12" s="1"/>
  <c r="I66" i="12" s="1"/>
  <c r="J67" i="12" l="1"/>
  <c r="G168" i="7"/>
  <c r="L167" i="7"/>
  <c r="G67" i="12" s="1"/>
  <c r="H67" i="12" s="1"/>
  <c r="I67" i="12" s="1"/>
  <c r="J68" i="12" l="1"/>
  <c r="L168" i="7"/>
  <c r="G68" i="12" s="1"/>
  <c r="H68" i="12" s="1"/>
  <c r="I68" i="12" s="1"/>
  <c r="G169" i="7"/>
  <c r="J69" i="12" l="1"/>
  <c r="G170" i="7"/>
  <c r="L169" i="7"/>
  <c r="G69" i="12" s="1"/>
  <c r="H69" i="12" s="1"/>
  <c r="I69" i="12" s="1"/>
  <c r="J70" i="12" l="1"/>
  <c r="G171" i="7"/>
  <c r="L170" i="7"/>
  <c r="G70" i="12" s="1"/>
  <c r="H70" i="12" s="1"/>
  <c r="I70" i="12" s="1"/>
  <c r="J71" i="12" l="1"/>
  <c r="L171" i="7"/>
  <c r="G71" i="12" s="1"/>
  <c r="H71" i="12" s="1"/>
  <c r="I71" i="12" s="1"/>
  <c r="G172" i="7"/>
  <c r="J72" i="12" l="1"/>
  <c r="L172" i="7"/>
  <c r="G72" i="12" s="1"/>
  <c r="H72" i="12" s="1"/>
  <c r="I72" i="12" s="1"/>
  <c r="G173" i="7"/>
  <c r="J73" i="12" l="1"/>
  <c r="G174" i="7"/>
  <c r="L173" i="7"/>
  <c r="G73" i="12" s="1"/>
  <c r="H73" i="12" s="1"/>
  <c r="I73" i="12" s="1"/>
  <c r="J74" i="12" l="1"/>
  <c r="G175" i="7"/>
  <c r="L174" i="7"/>
  <c r="G74" i="12" s="1"/>
  <c r="H74" i="12" s="1"/>
  <c r="I74" i="12" s="1"/>
  <c r="J75" i="12" l="1"/>
  <c r="G176" i="7"/>
  <c r="L175" i="7"/>
  <c r="G75" i="12" s="1"/>
  <c r="H75" i="12" s="1"/>
  <c r="I75" i="12" s="1"/>
  <c r="J76" i="12" l="1"/>
  <c r="L176" i="7"/>
  <c r="G76" i="12" s="1"/>
  <c r="H76" i="12" s="1"/>
  <c r="I76" i="12" s="1"/>
  <c r="G177" i="7"/>
  <c r="J77" i="12" l="1"/>
  <c r="L177" i="7"/>
  <c r="G77" i="12" s="1"/>
  <c r="H77" i="12" s="1"/>
  <c r="I77" i="12" s="1"/>
  <c r="G178" i="7"/>
  <c r="J78" i="12" l="1"/>
  <c r="G179" i="7"/>
  <c r="L178" i="7"/>
  <c r="G78" i="12" s="1"/>
  <c r="H78" i="12" s="1"/>
  <c r="I78" i="12" s="1"/>
  <c r="J79" i="12" l="1"/>
  <c r="L179" i="7"/>
  <c r="G79" i="12" s="1"/>
  <c r="H79" i="12" s="1"/>
  <c r="I79" i="12" s="1"/>
  <c r="G180" i="7"/>
  <c r="J80" i="12" l="1"/>
  <c r="L180" i="7"/>
  <c r="G80" i="12" s="1"/>
  <c r="H80" i="12" s="1"/>
  <c r="I80" i="12" s="1"/>
  <c r="G181" i="7"/>
  <c r="J81" i="12" l="1"/>
  <c r="G182" i="7"/>
  <c r="L181" i="7"/>
  <c r="G81" i="12" s="1"/>
  <c r="H81" i="12" s="1"/>
  <c r="I81" i="12" s="1"/>
  <c r="J82" i="12" l="1"/>
  <c r="G183" i="7"/>
  <c r="L182" i="7"/>
  <c r="G82" i="12" s="1"/>
  <c r="H82" i="12" s="1"/>
  <c r="I82" i="12" s="1"/>
  <c r="J83" i="12" l="1"/>
  <c r="G184" i="7"/>
  <c r="L183" i="7"/>
  <c r="G83" i="12" s="1"/>
  <c r="H83" i="12" s="1"/>
  <c r="I83" i="12" s="1"/>
  <c r="J84" i="12" l="1"/>
  <c r="L184" i="7"/>
  <c r="G84" i="12" s="1"/>
  <c r="H84" i="12" s="1"/>
  <c r="I84" i="12" s="1"/>
  <c r="G185" i="7"/>
  <c r="J85" i="12" l="1"/>
  <c r="G186" i="7"/>
  <c r="L185" i="7"/>
  <c r="G85" i="12" s="1"/>
  <c r="H85" i="12" s="1"/>
  <c r="I85" i="12" s="1"/>
  <c r="J86" i="12" l="1"/>
  <c r="G187" i="7"/>
  <c r="L186" i="7"/>
  <c r="G86" i="12" s="1"/>
  <c r="H86" i="12" s="1"/>
  <c r="I86" i="12" s="1"/>
  <c r="J87" i="12" l="1"/>
  <c r="L187" i="7"/>
  <c r="G87" i="12" s="1"/>
  <c r="H87" i="12" s="1"/>
  <c r="I87" i="12" s="1"/>
  <c r="G188" i="7"/>
  <c r="J88" i="12" l="1"/>
  <c r="L188" i="7"/>
  <c r="G88" i="12" s="1"/>
  <c r="H88" i="12" s="1"/>
  <c r="I88" i="12" s="1"/>
  <c r="G189" i="7"/>
  <c r="J89" i="12" l="1"/>
  <c r="G190" i="7"/>
  <c r="L189" i="7"/>
  <c r="G89" i="12" s="1"/>
  <c r="H89" i="12" s="1"/>
  <c r="I89" i="12" s="1"/>
  <c r="J90" i="12" l="1"/>
  <c r="G191" i="7"/>
  <c r="L190" i="7"/>
  <c r="G90" i="12" s="1"/>
  <c r="H90" i="12" s="1"/>
  <c r="I90" i="12" s="1"/>
  <c r="J91" i="12" l="1"/>
  <c r="G192" i="7"/>
  <c r="L191" i="7"/>
  <c r="G91" i="12" s="1"/>
  <c r="H91" i="12" s="1"/>
  <c r="I91" i="12" s="1"/>
  <c r="J92" i="12" l="1"/>
  <c r="L192" i="7"/>
  <c r="G92" i="12" s="1"/>
  <c r="H92" i="12" s="1"/>
  <c r="I92" i="12" s="1"/>
  <c r="G193" i="7"/>
  <c r="J93" i="12" l="1"/>
  <c r="L193" i="7"/>
  <c r="G93" i="12" s="1"/>
  <c r="H93" i="12" s="1"/>
  <c r="I93" i="12" s="1"/>
  <c r="G194" i="7"/>
  <c r="J94" i="12" l="1"/>
  <c r="G195" i="7"/>
  <c r="L194" i="7"/>
  <c r="G94" i="12" s="1"/>
  <c r="H94" i="12" s="1"/>
  <c r="I94" i="12" s="1"/>
  <c r="J95" i="12" l="1"/>
  <c r="L195" i="7"/>
  <c r="G95" i="12" s="1"/>
  <c r="H95" i="12" s="1"/>
  <c r="I95" i="12" s="1"/>
  <c r="G196" i="7"/>
  <c r="J96" i="12" l="1"/>
  <c r="G197" i="7"/>
  <c r="L196" i="7"/>
  <c r="G96" i="12" s="1"/>
  <c r="H96" i="12" s="1"/>
  <c r="I96" i="12" s="1"/>
  <c r="J97" i="12" l="1"/>
  <c r="G198" i="7"/>
  <c r="L197" i="7"/>
  <c r="G97" i="12" s="1"/>
  <c r="H97" i="12" s="1"/>
  <c r="I97" i="12" s="1"/>
  <c r="J98" i="12" l="1"/>
  <c r="G199" i="7"/>
  <c r="L198" i="7"/>
  <c r="G98" i="12" s="1"/>
  <c r="H98" i="12" s="1"/>
  <c r="I98" i="12" s="1"/>
  <c r="J99" i="12" l="1"/>
  <c r="G200" i="7"/>
  <c r="L199" i="7"/>
  <c r="G99" i="12" s="1"/>
  <c r="H99" i="12" s="1"/>
  <c r="I99" i="12" s="1"/>
  <c r="J100" i="12" l="1"/>
  <c r="L200" i="7"/>
  <c r="G100" i="12" s="1"/>
  <c r="H100" i="12" s="1"/>
  <c r="I100" i="12" s="1"/>
  <c r="G201" i="7"/>
  <c r="J101" i="12" l="1"/>
  <c r="G202" i="7"/>
  <c r="L201" i="7"/>
  <c r="G101" i="12" s="1"/>
  <c r="H101" i="12" s="1"/>
  <c r="I101" i="12" s="1"/>
  <c r="J102" i="12" l="1"/>
  <c r="G203" i="7"/>
  <c r="L202" i="7"/>
  <c r="G102" i="12" s="1"/>
  <c r="H102" i="12" s="1"/>
  <c r="I102" i="12" s="1"/>
  <c r="J103" i="12" l="1"/>
  <c r="L203" i="7"/>
  <c r="G103" i="12" s="1"/>
  <c r="H103" i="12" s="1"/>
  <c r="I103" i="12" s="1"/>
  <c r="G204" i="7"/>
  <c r="J104" i="12" l="1"/>
  <c r="G205" i="7"/>
  <c r="L204" i="7"/>
  <c r="G104" i="12" s="1"/>
  <c r="H104" i="12" s="1"/>
  <c r="I104" i="12" s="1"/>
  <c r="J105" i="12" l="1"/>
  <c r="G206" i="7"/>
  <c r="L205" i="7"/>
  <c r="G105" i="12" s="1"/>
  <c r="H105" i="12" s="1"/>
  <c r="I105" i="12" s="1"/>
  <c r="J106" i="12" l="1"/>
  <c r="G207" i="7"/>
  <c r="L206" i="7"/>
  <c r="G106" i="12" s="1"/>
  <c r="H106" i="12" s="1"/>
  <c r="I106" i="12" s="1"/>
  <c r="J107" i="12" l="1"/>
  <c r="G208" i="7"/>
  <c r="L207" i="7"/>
  <c r="G107" i="12" s="1"/>
  <c r="H107" i="12" s="1"/>
  <c r="I107" i="12" s="1"/>
  <c r="J108" i="12" l="1"/>
  <c r="L208" i="7"/>
  <c r="G108" i="12" s="1"/>
  <c r="H108" i="12" s="1"/>
  <c r="I108" i="12" s="1"/>
  <c r="G209" i="7"/>
  <c r="J109" i="12" l="1"/>
  <c r="G210" i="7"/>
  <c r="L209" i="7"/>
  <c r="G109" i="12" s="1"/>
  <c r="H109" i="12" s="1"/>
  <c r="I109" i="12" s="1"/>
  <c r="J110" i="12" l="1"/>
  <c r="G211" i="7"/>
  <c r="L210" i="7"/>
  <c r="G110" i="12" s="1"/>
  <c r="H110" i="12" s="1"/>
  <c r="I110" i="12" s="1"/>
  <c r="J111" i="12" l="1"/>
  <c r="L211" i="7"/>
  <c r="G111" i="12" s="1"/>
  <c r="H111" i="12" s="1"/>
  <c r="I111" i="12" s="1"/>
  <c r="G212" i="7"/>
  <c r="J112" i="12" l="1"/>
  <c r="G213" i="7"/>
  <c r="L212" i="7"/>
  <c r="G112" i="12" s="1"/>
  <c r="H112" i="12" s="1"/>
  <c r="I112" i="12" s="1"/>
  <c r="J113" i="12" l="1"/>
  <c r="G214" i="7"/>
  <c r="L213" i="7"/>
  <c r="G113" i="12" s="1"/>
  <c r="H113" i="12" s="1"/>
  <c r="I113" i="12" s="1"/>
  <c r="J114" i="12" l="1"/>
  <c r="G215" i="7"/>
  <c r="L214" i="7"/>
  <c r="G114" i="12" s="1"/>
  <c r="H114" i="12" s="1"/>
  <c r="I114" i="12" s="1"/>
  <c r="J115" i="12" l="1"/>
  <c r="G216" i="7"/>
  <c r="L215" i="7"/>
  <c r="G115" i="12" s="1"/>
  <c r="H115" i="12" s="1"/>
  <c r="I115" i="12" s="1"/>
  <c r="J116" i="12" l="1"/>
  <c r="G217" i="7"/>
  <c r="L216" i="7"/>
  <c r="G116" i="12" s="1"/>
  <c r="H116" i="12" s="1"/>
  <c r="I116" i="12" s="1"/>
  <c r="J117" i="12" l="1"/>
  <c r="L217" i="7"/>
  <c r="G117" i="12" s="1"/>
  <c r="H117" i="12" s="1"/>
  <c r="I117" i="12" s="1"/>
  <c r="G218" i="7"/>
  <c r="BV6" i="13" l="1"/>
  <c r="BU6" i="13"/>
  <c r="J118" i="12"/>
  <c r="L218" i="7"/>
  <c r="G118" i="12" s="1"/>
  <c r="H118" i="12" s="1"/>
  <c r="I118" i="12" s="1"/>
  <c r="G219" i="7"/>
  <c r="BU7" i="13" l="1"/>
  <c r="BV7" i="13"/>
  <c r="J119" i="12"/>
  <c r="G220" i="7"/>
  <c r="L219" i="7"/>
  <c r="G119" i="12" s="1"/>
  <c r="H119" i="12" s="1"/>
  <c r="I119" i="12" s="1"/>
  <c r="BV8" i="13" l="1"/>
  <c r="BU8" i="13"/>
  <c r="J120" i="12"/>
  <c r="G221" i="7"/>
  <c r="L220" i="7"/>
  <c r="G120" i="12" s="1"/>
  <c r="H120" i="12" s="1"/>
  <c r="I120" i="12" s="1"/>
  <c r="BV9" i="13" l="1"/>
  <c r="BU9" i="13"/>
  <c r="J121" i="12"/>
  <c r="G222" i="7"/>
  <c r="L221" i="7"/>
  <c r="G121" i="12" s="1"/>
  <c r="H121" i="12" s="1"/>
  <c r="I121" i="12" s="1"/>
  <c r="BV10" i="13" l="1"/>
  <c r="BU10" i="13"/>
  <c r="J122" i="12"/>
  <c r="G223" i="7"/>
  <c r="L222" i="7"/>
  <c r="G122" i="12" s="1"/>
  <c r="H122" i="12" s="1"/>
  <c r="I122" i="12" s="1"/>
  <c r="BV11" i="13" l="1"/>
  <c r="BU11" i="13"/>
  <c r="J123" i="12"/>
  <c r="G224" i="7"/>
  <c r="L223" i="7"/>
  <c r="G123" i="12" s="1"/>
  <c r="H123" i="12" s="1"/>
  <c r="I123" i="12" s="1"/>
  <c r="BV12" i="13" l="1"/>
  <c r="BU12" i="13"/>
  <c r="J124" i="12"/>
  <c r="G225" i="7"/>
  <c r="L224" i="7"/>
  <c r="G124" i="12" s="1"/>
  <c r="H124" i="12" s="1"/>
  <c r="I124" i="12" s="1"/>
  <c r="BV13" i="13" l="1"/>
  <c r="BU13" i="13"/>
  <c r="J125" i="12"/>
  <c r="L225" i="7"/>
  <c r="G125" i="12" s="1"/>
  <c r="H125" i="12" s="1"/>
  <c r="I125" i="12" s="1"/>
  <c r="G226" i="7"/>
  <c r="J126" i="12" l="1"/>
  <c r="L226" i="7"/>
  <c r="G126" i="12" s="1"/>
  <c r="H126" i="12" s="1"/>
  <c r="I126" i="12" s="1"/>
  <c r="G227" i="7"/>
  <c r="BV15" i="13" l="1"/>
  <c r="BU15" i="13"/>
  <c r="BV14" i="13"/>
  <c r="BU14" i="13"/>
  <c r="J127" i="12"/>
  <c r="G228" i="7"/>
  <c r="L227" i="7"/>
  <c r="G127" i="12" s="1"/>
  <c r="H127" i="12" s="1"/>
  <c r="I127" i="12" s="1"/>
  <c r="J128" i="12" l="1"/>
  <c r="G229" i="7"/>
  <c r="L228" i="7"/>
  <c r="G128" i="12" s="1"/>
  <c r="H128" i="12" s="1"/>
  <c r="I128" i="12" s="1"/>
  <c r="BV17" i="13" l="1"/>
  <c r="BU17" i="13"/>
  <c r="BV16" i="13"/>
  <c r="BU16" i="13"/>
  <c r="J129" i="12"/>
  <c r="G230" i="7"/>
  <c r="L229" i="7"/>
  <c r="G129" i="12" s="1"/>
  <c r="H129" i="12" s="1"/>
  <c r="I129" i="12" s="1"/>
  <c r="J130" i="12" l="1"/>
  <c r="G231" i="7"/>
  <c r="L230" i="7"/>
  <c r="G130" i="12" s="1"/>
  <c r="H130" i="12" s="1"/>
  <c r="I130" i="12" s="1"/>
  <c r="BV19" i="13" l="1"/>
  <c r="BU19" i="13"/>
  <c r="BV18" i="13"/>
  <c r="BU18" i="13"/>
  <c r="J131" i="12"/>
  <c r="G232" i="7"/>
  <c r="L231" i="7"/>
  <c r="G131" i="12" s="1"/>
  <c r="H131" i="12" s="1"/>
  <c r="I131" i="12" s="1"/>
  <c r="BV20" i="13" l="1"/>
  <c r="BU20" i="13"/>
  <c r="J132" i="12"/>
  <c r="G233" i="7"/>
  <c r="L232" i="7"/>
  <c r="G132" i="12" s="1"/>
  <c r="H132" i="12" s="1"/>
  <c r="I132" i="12" s="1"/>
  <c r="BV21" i="13" l="1"/>
  <c r="BU21" i="13"/>
  <c r="J133" i="12"/>
  <c r="L233" i="7"/>
  <c r="G133" i="12" s="1"/>
  <c r="H133" i="12" s="1"/>
  <c r="I133" i="12" s="1"/>
  <c r="G234" i="7"/>
  <c r="BV22" i="13" l="1"/>
  <c r="BU22" i="13"/>
  <c r="J134" i="12"/>
  <c r="L234" i="7"/>
  <c r="G134" i="12" s="1"/>
  <c r="H134" i="12" s="1"/>
  <c r="I134" i="12" s="1"/>
  <c r="G235" i="7"/>
  <c r="BV23" i="13" l="1"/>
  <c r="BU23" i="13"/>
  <c r="J135" i="12"/>
  <c r="G236" i="7"/>
  <c r="L235" i="7"/>
  <c r="G135" i="12" s="1"/>
  <c r="H135" i="12" s="1"/>
  <c r="I135" i="12" s="1"/>
  <c r="BV24" i="13" l="1"/>
  <c r="BU24" i="13"/>
  <c r="J136" i="12"/>
  <c r="G237" i="7"/>
  <c r="L236" i="7"/>
  <c r="G136" i="12" s="1"/>
  <c r="H136" i="12" s="1"/>
  <c r="I136" i="12" s="1"/>
  <c r="BV25" i="13" l="1"/>
  <c r="BU25" i="13"/>
  <c r="J137" i="12"/>
  <c r="G238" i="7"/>
  <c r="L237" i="7"/>
  <c r="G137" i="12" s="1"/>
  <c r="H137" i="12" s="1"/>
  <c r="I137" i="12" s="1"/>
  <c r="BV26" i="13" l="1"/>
  <c r="BU26" i="13"/>
  <c r="J138" i="12"/>
  <c r="G239" i="7"/>
  <c r="L238" i="7"/>
  <c r="G138" i="12" s="1"/>
  <c r="H138" i="12" s="1"/>
  <c r="I138" i="12" s="1"/>
  <c r="BV27" i="13" l="1"/>
  <c r="BU27" i="13"/>
  <c r="J139" i="12"/>
  <c r="G240" i="7"/>
  <c r="L239" i="7"/>
  <c r="G139" i="12" s="1"/>
  <c r="H139" i="12" s="1"/>
  <c r="I139" i="12" s="1"/>
  <c r="BV28" i="13" l="1"/>
  <c r="BU28" i="13"/>
  <c r="J140" i="12"/>
  <c r="G241" i="7"/>
  <c r="L240" i="7"/>
  <c r="G140" i="12" s="1"/>
  <c r="H140" i="12" s="1"/>
  <c r="I140" i="12" s="1"/>
  <c r="J141" i="12" l="1"/>
  <c r="L241" i="7"/>
  <c r="G141" i="12" s="1"/>
  <c r="H141" i="12" s="1"/>
  <c r="I141" i="12" s="1"/>
  <c r="G242" i="7"/>
  <c r="BV29" i="13" l="1"/>
  <c r="BU29" i="13"/>
  <c r="J142" i="12"/>
  <c r="L242" i="7"/>
  <c r="G142" i="12" s="1"/>
  <c r="H142" i="12" s="1"/>
  <c r="I142" i="12" s="1"/>
  <c r="G243" i="7"/>
  <c r="BV31" i="13" l="1"/>
  <c r="BU31" i="13"/>
  <c r="BV30" i="13"/>
  <c r="BU30" i="13"/>
  <c r="J143" i="12"/>
  <c r="G244" i="7"/>
  <c r="L243" i="7"/>
  <c r="G143" i="12" s="1"/>
  <c r="H143" i="12" s="1"/>
  <c r="I143" i="12" s="1"/>
  <c r="J144" i="12" l="1"/>
  <c r="G245" i="7"/>
  <c r="L244" i="7"/>
  <c r="G144" i="12" s="1"/>
  <c r="H144" i="12" s="1"/>
  <c r="I144" i="12" s="1"/>
  <c r="BV33" i="13" l="1"/>
  <c r="BU33" i="13"/>
  <c r="BV32" i="13"/>
  <c r="BU32" i="13"/>
  <c r="J145" i="12"/>
  <c r="G246" i="7"/>
  <c r="L245" i="7"/>
  <c r="G145" i="12" s="1"/>
  <c r="H145" i="12" s="1"/>
  <c r="I145" i="12" s="1"/>
  <c r="J146" i="12" l="1"/>
  <c r="L246" i="7"/>
  <c r="G146" i="12" s="1"/>
  <c r="H146" i="12" s="1"/>
  <c r="I146" i="12" s="1"/>
  <c r="G247" i="7"/>
  <c r="BV35" i="13" l="1"/>
  <c r="BU35" i="13"/>
  <c r="BV34" i="13"/>
  <c r="BU34" i="13"/>
  <c r="J147" i="12"/>
  <c r="G248" i="7"/>
  <c r="L247" i="7"/>
  <c r="G147" i="12" s="1"/>
  <c r="H147" i="12" s="1"/>
  <c r="I147" i="12" s="1"/>
  <c r="J148" i="12" l="1"/>
  <c r="L248" i="7"/>
  <c r="G148" i="12" s="1"/>
  <c r="H148" i="12" s="1"/>
  <c r="I148" i="12" s="1"/>
  <c r="G249" i="7"/>
  <c r="BV37" i="13" l="1"/>
  <c r="BU37" i="13"/>
  <c r="BV36" i="13"/>
  <c r="BU36" i="13"/>
  <c r="J149" i="12"/>
  <c r="G250" i="7"/>
  <c r="L249" i="7"/>
  <c r="G149" i="12" s="1"/>
  <c r="H149" i="12" s="1"/>
  <c r="I149" i="12" s="1"/>
  <c r="J150" i="12" l="1"/>
  <c r="G251" i="7"/>
  <c r="L250" i="7"/>
  <c r="G150" i="12" s="1"/>
  <c r="H150" i="12" s="1"/>
  <c r="I150" i="12" s="1"/>
  <c r="BV39" i="13" l="1"/>
  <c r="BU39" i="13"/>
  <c r="BV38" i="13"/>
  <c r="BU38" i="13"/>
  <c r="J151" i="12"/>
  <c r="L251" i="7"/>
  <c r="G151" i="12" s="1"/>
  <c r="H151" i="12" s="1"/>
  <c r="I151" i="12" s="1"/>
  <c r="G252" i="7"/>
  <c r="J152" i="12" l="1"/>
  <c r="G253" i="7"/>
  <c r="L252" i="7"/>
  <c r="G152" i="12" s="1"/>
  <c r="H152" i="12" s="1"/>
  <c r="I152" i="12" s="1"/>
  <c r="BV41" i="13" l="1"/>
  <c r="BU41" i="13"/>
  <c r="BV40" i="13"/>
  <c r="BU40" i="13"/>
  <c r="J153" i="12"/>
  <c r="G254" i="7"/>
  <c r="L253" i="7"/>
  <c r="G153" i="12" s="1"/>
  <c r="H153" i="12" s="1"/>
  <c r="I153" i="12" s="1"/>
  <c r="BV42" i="13" l="1"/>
  <c r="BU42" i="13"/>
  <c r="J154" i="12"/>
  <c r="G255" i="7"/>
  <c r="L254" i="7"/>
  <c r="G154" i="12" s="1"/>
  <c r="H154" i="12" s="1"/>
  <c r="I154" i="12" s="1"/>
  <c r="BV43" i="13" l="1"/>
  <c r="BU43" i="13"/>
  <c r="J155" i="12"/>
  <c r="G256" i="7"/>
  <c r="L255" i="7"/>
  <c r="G155" i="12" s="1"/>
  <c r="H155" i="12" s="1"/>
  <c r="I155" i="12" s="1"/>
  <c r="BV44" i="13" l="1"/>
  <c r="BU44" i="13"/>
  <c r="J156" i="12"/>
  <c r="L256" i="7"/>
  <c r="G156" i="12" s="1"/>
  <c r="H156" i="12" s="1"/>
  <c r="I156" i="12" s="1"/>
  <c r="G257" i="7"/>
  <c r="BV45" i="13" l="1"/>
  <c r="BU45" i="13"/>
  <c r="J157" i="12"/>
  <c r="L257" i="7"/>
  <c r="G157" i="12" s="1"/>
  <c r="H157" i="12" s="1"/>
  <c r="I157" i="12" s="1"/>
  <c r="G258" i="7"/>
  <c r="BV46" i="13" l="1"/>
  <c r="BU46" i="13"/>
  <c r="J158" i="12"/>
  <c r="G259" i="7"/>
  <c r="L258" i="7"/>
  <c r="G158" i="12" s="1"/>
  <c r="H158" i="12" s="1"/>
  <c r="I158" i="12" s="1"/>
  <c r="BV47" i="13" l="1"/>
  <c r="BU47" i="13"/>
  <c r="J159" i="12"/>
  <c r="G260" i="7"/>
  <c r="L259" i="7"/>
  <c r="G159" i="12" s="1"/>
  <c r="H159" i="12" s="1"/>
  <c r="I159" i="12" s="1"/>
  <c r="BV48" i="13" l="1"/>
  <c r="BU48" i="13"/>
  <c r="J160" i="12"/>
  <c r="G261" i="7"/>
  <c r="L260" i="7"/>
  <c r="G160" i="12" s="1"/>
  <c r="H160" i="12" s="1"/>
  <c r="I160" i="12" s="1"/>
  <c r="J161" i="12" l="1"/>
  <c r="G262" i="7"/>
  <c r="L261" i="7"/>
  <c r="G161" i="12" s="1"/>
  <c r="H161" i="12" s="1"/>
  <c r="I161" i="12" s="1"/>
  <c r="BV50" i="13" l="1"/>
  <c r="BU50" i="13"/>
  <c r="BV49" i="13"/>
  <c r="BU49" i="13"/>
  <c r="J162" i="12"/>
  <c r="G263" i="7"/>
  <c r="L262" i="7"/>
  <c r="G162" i="12" s="1"/>
  <c r="H162" i="12" s="1"/>
  <c r="I162" i="12" s="1"/>
  <c r="BV51" i="13" l="1"/>
  <c r="BU51" i="13"/>
  <c r="J163" i="12"/>
  <c r="L263" i="7"/>
  <c r="G163" i="12" s="1"/>
  <c r="H163" i="12" s="1"/>
  <c r="I163" i="12" s="1"/>
  <c r="G264" i="7"/>
  <c r="BV52" i="13" l="1"/>
  <c r="BU52" i="13"/>
  <c r="J164" i="12"/>
  <c r="L264" i="7"/>
  <c r="G164" i="12" s="1"/>
  <c r="H164" i="12" s="1"/>
  <c r="I164" i="12" s="1"/>
  <c r="G265" i="7"/>
  <c r="J165" i="12" l="1"/>
  <c r="L265" i="7"/>
  <c r="G165" i="12" s="1"/>
  <c r="H165" i="12" s="1"/>
  <c r="I165" i="12" s="1"/>
  <c r="G266" i="7"/>
  <c r="BV54" i="13" l="1"/>
  <c r="BU54" i="13"/>
  <c r="BV53" i="13"/>
  <c r="BU53" i="13"/>
  <c r="J166" i="12"/>
  <c r="G267" i="7"/>
  <c r="L266" i="7"/>
  <c r="G166" i="12" s="1"/>
  <c r="H166" i="12" s="1"/>
  <c r="I166" i="12" s="1"/>
  <c r="BV55" i="13" l="1"/>
  <c r="BU55" i="13"/>
  <c r="J167" i="12"/>
  <c r="G268" i="7"/>
  <c r="L267" i="7"/>
  <c r="G167" i="12" s="1"/>
  <c r="H167" i="12" s="1"/>
  <c r="I167" i="12" s="1"/>
  <c r="BV56" i="13" l="1"/>
  <c r="BU56" i="13"/>
  <c r="J168" i="12"/>
  <c r="G269" i="7"/>
  <c r="L268" i="7"/>
  <c r="G168" i="12" s="1"/>
  <c r="H168" i="12" s="1"/>
  <c r="I168" i="12" s="1"/>
  <c r="BV57" i="13" l="1"/>
  <c r="BU57" i="13"/>
  <c r="J169" i="12"/>
  <c r="L269" i="7"/>
  <c r="G169" i="12" s="1"/>
  <c r="H169" i="12" s="1"/>
  <c r="I169" i="12" s="1"/>
  <c r="G270" i="7"/>
  <c r="J170" i="12" l="1"/>
  <c r="G271" i="7"/>
  <c r="L270" i="7"/>
  <c r="G170" i="12" s="1"/>
  <c r="H170" i="12" s="1"/>
  <c r="I170" i="12" s="1"/>
  <c r="BV59" i="13" l="1"/>
  <c r="BU59" i="13"/>
  <c r="BV58" i="13"/>
  <c r="BU58" i="13"/>
  <c r="J171" i="12"/>
  <c r="G272" i="7"/>
  <c r="L271" i="7"/>
  <c r="G171" i="12" s="1"/>
  <c r="H171" i="12" s="1"/>
  <c r="I171" i="12" s="1"/>
  <c r="BV60" i="13" l="1"/>
  <c r="BU60" i="13"/>
  <c r="J172" i="12"/>
  <c r="L272" i="7"/>
  <c r="G172" i="12" s="1"/>
  <c r="H172" i="12" s="1"/>
  <c r="I172" i="12" s="1"/>
  <c r="G273" i="7"/>
  <c r="J173" i="12" l="1"/>
  <c r="L273" i="7"/>
  <c r="G173" i="12" s="1"/>
  <c r="H173" i="12" s="1"/>
  <c r="I173" i="12" s="1"/>
  <c r="G274" i="7"/>
  <c r="BV62" i="13" l="1"/>
  <c r="BU62" i="13"/>
  <c r="BV61" i="13"/>
  <c r="BU61" i="13"/>
  <c r="J174" i="12"/>
  <c r="G275" i="7"/>
  <c r="L274" i="7"/>
  <c r="G174" i="12" s="1"/>
  <c r="H174" i="12" s="1"/>
  <c r="I174" i="12" s="1"/>
  <c r="J175" i="12" l="1"/>
  <c r="G276" i="7"/>
  <c r="L275" i="7"/>
  <c r="G175" i="12" s="1"/>
  <c r="H175" i="12" s="1"/>
  <c r="I175" i="12" s="1"/>
  <c r="BV64" i="13" l="1"/>
  <c r="BU64" i="13"/>
  <c r="BV63" i="13"/>
  <c r="BU63" i="13"/>
  <c r="J176" i="12"/>
  <c r="G277" i="7"/>
  <c r="L276" i="7"/>
  <c r="G176" i="12" s="1"/>
  <c r="H176" i="12" s="1"/>
  <c r="I176" i="12" s="1"/>
  <c r="BV65" i="13" l="1"/>
  <c r="BU65" i="13"/>
  <c r="J177" i="12"/>
  <c r="L277" i="7"/>
  <c r="G177" i="12" s="1"/>
  <c r="H177" i="12" s="1"/>
  <c r="I177" i="12" s="1"/>
  <c r="BV66" i="13" l="1"/>
  <c r="BU66" i="13"/>
  <c r="J178" i="12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G30" i="13" s="1"/>
  <c r="AC30" i="13"/>
  <c r="AE29" i="13"/>
  <c r="AD29" i="13"/>
  <c r="AC29" i="13"/>
  <c r="AE28" i="13"/>
  <c r="AD28" i="13"/>
  <c r="AC28" i="13"/>
  <c r="AE27" i="13"/>
  <c r="AH27" i="13" s="1"/>
  <c r="AD27" i="13"/>
  <c r="AC27" i="13"/>
  <c r="AE26" i="13"/>
  <c r="AD26" i="13"/>
  <c r="AC26" i="13"/>
  <c r="AE25" i="13"/>
  <c r="AD25" i="13"/>
  <c r="AC25" i="13"/>
  <c r="AF25" i="13" s="1"/>
  <c r="AE24" i="13"/>
  <c r="AD24" i="13"/>
  <c r="AC24" i="13"/>
  <c r="AE23" i="13"/>
  <c r="AD23" i="13"/>
  <c r="AC23" i="13"/>
  <c r="AE22" i="13"/>
  <c r="AD22" i="13"/>
  <c r="AG22" i="13" s="1"/>
  <c r="AC22" i="13"/>
  <c r="AE21" i="13"/>
  <c r="AD21" i="13"/>
  <c r="AC21" i="13"/>
  <c r="AE20" i="13"/>
  <c r="AD20" i="13"/>
  <c r="AC20" i="13"/>
  <c r="AE19" i="13"/>
  <c r="AH19" i="13" s="1"/>
  <c r="AD19" i="13"/>
  <c r="AC19" i="13"/>
  <c r="AE18" i="13"/>
  <c r="AD18" i="13"/>
  <c r="AC18" i="13"/>
  <c r="AE17" i="13"/>
  <c r="AE5" i="13" s="1"/>
  <c r="AD17" i="13"/>
  <c r="AD5" i="13" s="1"/>
  <c r="AC17" i="13"/>
  <c r="AC16" i="13"/>
  <c r="AF16" i="13" s="1"/>
  <c r="AC15" i="13"/>
  <c r="AC14" i="13"/>
  <c r="AC13" i="13"/>
  <c r="AC12" i="13"/>
  <c r="AC11" i="13"/>
  <c r="AC10" i="13"/>
  <c r="AC9" i="13"/>
  <c r="AC8" i="13"/>
  <c r="AC7" i="13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O18" i="13" s="1"/>
  <c r="K18" i="13"/>
  <c r="M17" i="13"/>
  <c r="L17" i="13"/>
  <c r="K17" i="13"/>
  <c r="M16" i="13"/>
  <c r="L16" i="13"/>
  <c r="K16" i="13"/>
  <c r="M15" i="13"/>
  <c r="P15" i="13" s="1"/>
  <c r="L15" i="13"/>
  <c r="K15" i="13"/>
  <c r="M14" i="13"/>
  <c r="L14" i="13"/>
  <c r="K14" i="13"/>
  <c r="M13" i="13"/>
  <c r="L13" i="13"/>
  <c r="K13" i="13"/>
  <c r="N13" i="13" s="1"/>
  <c r="M12" i="13"/>
  <c r="L12" i="13"/>
  <c r="K12" i="13"/>
  <c r="M11" i="13"/>
  <c r="L11" i="13"/>
  <c r="K11" i="13"/>
  <c r="M10" i="13"/>
  <c r="L10" i="13"/>
  <c r="O10" i="13" s="1"/>
  <c r="K10" i="13"/>
  <c r="M9" i="13"/>
  <c r="L9" i="13"/>
  <c r="K9" i="13"/>
  <c r="M8" i="13"/>
  <c r="L8" i="13"/>
  <c r="K8" i="13"/>
  <c r="M7" i="13"/>
  <c r="P7" i="13" s="1"/>
  <c r="L7" i="13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AF7" i="13" l="1"/>
  <c r="AF15" i="13"/>
  <c r="AF9" i="13"/>
  <c r="AF17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56" i="13"/>
  <c r="AF20" i="13"/>
  <c r="AH22" i="13"/>
  <c r="AG25" i="13"/>
  <c r="AF28" i="13"/>
  <c r="AH30" i="13"/>
  <c r="AG33" i="13"/>
  <c r="AF36" i="13"/>
  <c r="AH38" i="13"/>
  <c r="AG41" i="13"/>
  <c r="AG49" i="13"/>
  <c r="P8" i="13"/>
  <c r="O11" i="13"/>
  <c r="P16" i="13"/>
  <c r="O19" i="13"/>
  <c r="N22" i="13"/>
  <c r="P24" i="13"/>
  <c r="O27" i="13"/>
  <c r="N30" i="13"/>
  <c r="P32" i="13"/>
  <c r="O35" i="13"/>
  <c r="N38" i="13"/>
  <c r="P40" i="13"/>
  <c r="O43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N14" i="13"/>
  <c r="O26" i="13"/>
  <c r="N37" i="13"/>
  <c r="O48" i="13"/>
  <c r="O51" i="13"/>
  <c r="AF10" i="13"/>
  <c r="AF11" i="13"/>
  <c r="O57" i="13"/>
  <c r="N54" i="13"/>
  <c r="O9" i="13"/>
  <c r="N12" i="13"/>
  <c r="P14" i="13"/>
  <c r="P47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51" i="13"/>
  <c r="AF13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3" i="13"/>
  <c r="P48" i="13"/>
  <c r="N21" i="13"/>
  <c r="P23" i="13"/>
  <c r="N29" i="13"/>
  <c r="P31" i="13"/>
  <c r="O34" i="13"/>
  <c r="P39" i="13"/>
  <c r="O42" i="13"/>
  <c r="N45" i="13"/>
  <c r="O50" i="13"/>
  <c r="N53" i="13"/>
  <c r="P55" i="13"/>
  <c r="AF44" i="13"/>
  <c r="AH46" i="13"/>
  <c r="N46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AF8" i="13"/>
  <c r="N56" i="13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BH7" i="13" l="1"/>
  <c r="BE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BI57" i="13" l="1"/>
  <c r="BF57" i="13"/>
  <c r="BJ57" i="13"/>
  <c r="BG57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BH8" i="13" l="1"/>
  <c r="BE8" i="13"/>
  <c r="BI58" i="13"/>
  <c r="BF58" i="13"/>
  <c r="BJ58" i="13"/>
  <c r="BG58" i="13"/>
  <c r="AU8" i="13"/>
  <c r="AI9" i="13" s="1"/>
  <c r="AR9" i="13" s="1"/>
  <c r="AV58" i="13"/>
  <c r="AJ59" i="13" s="1"/>
  <c r="AS59" i="13" s="1"/>
  <c r="AW58" i="13"/>
  <c r="AK59" i="13" s="1"/>
  <c r="AT59" i="13" s="1"/>
  <c r="BE9" i="13" l="1"/>
  <c r="BH9" i="13"/>
  <c r="BI59" i="13"/>
  <c r="BF59" i="13"/>
  <c r="BJ59" i="13"/>
  <c r="BG59" i="13"/>
  <c r="AU9" i="13"/>
  <c r="AI10" i="13" s="1"/>
  <c r="AR10" i="13" s="1"/>
  <c r="AW59" i="13"/>
  <c r="AK60" i="13" s="1"/>
  <c r="AT60" i="13" s="1"/>
  <c r="AV59" i="13"/>
  <c r="AJ60" i="13" s="1"/>
  <c r="AS60" i="13" s="1"/>
  <c r="BH10" i="13" l="1"/>
  <c r="BE10" i="13"/>
  <c r="BJ60" i="13"/>
  <c r="BG60" i="13"/>
  <c r="BI60" i="13"/>
  <c r="BF60" i="13"/>
  <c r="AU10" i="13"/>
  <c r="AI11" i="13" s="1"/>
  <c r="AR11" i="13" s="1"/>
  <c r="AV60" i="13"/>
  <c r="AJ61" i="13" s="1"/>
  <c r="AS61" i="13" s="1"/>
  <c r="AW60" i="13"/>
  <c r="AK61" i="13" s="1"/>
  <c r="AT61" i="13" s="1"/>
  <c r="BH11" i="13" l="1"/>
  <c r="BE11" i="13"/>
  <c r="BI61" i="13"/>
  <c r="BF61" i="13"/>
  <c r="BJ61" i="13"/>
  <c r="BG61" i="13"/>
  <c r="AU11" i="13"/>
  <c r="AI12" i="13" s="1"/>
  <c r="AR12" i="13" s="1"/>
  <c r="AV61" i="13"/>
  <c r="AJ62" i="13" s="1"/>
  <c r="AS62" i="13" s="1"/>
  <c r="AW61" i="13"/>
  <c r="AK62" i="13" s="1"/>
  <c r="AT62" i="13" s="1"/>
  <c r="BH12" i="13" l="1"/>
  <c r="BE12" i="13"/>
  <c r="AU12" i="13"/>
  <c r="AI13" i="13" s="1"/>
  <c r="AW62" i="13"/>
  <c r="AK63" i="13" s="1"/>
  <c r="AT63" i="13" s="1"/>
  <c r="AV62" i="13"/>
  <c r="AJ63" i="13" s="1"/>
  <c r="AS63" i="13" s="1"/>
  <c r="AR13" i="13"/>
  <c r="BH13" i="13" l="1"/>
  <c r="BE13" i="13"/>
  <c r="AU13" i="13"/>
  <c r="AI14" i="13" s="1"/>
  <c r="AV63" i="13"/>
  <c r="AJ64" i="13" s="1"/>
  <c r="AS64" i="13" s="1"/>
  <c r="AW63" i="13"/>
  <c r="AK64" i="13" s="1"/>
  <c r="AT64" i="13" s="1"/>
  <c r="AR14" i="13"/>
  <c r="BH14" i="13" l="1"/>
  <c r="BE14" i="13"/>
  <c r="AU14" i="13"/>
  <c r="AI15" i="13" s="1"/>
  <c r="AW64" i="13"/>
  <c r="AK65" i="13" s="1"/>
  <c r="AT65" i="13" s="1"/>
  <c r="AV64" i="13"/>
  <c r="AJ65" i="13" s="1"/>
  <c r="AS65" i="13" s="1"/>
  <c r="AR15" i="13"/>
  <c r="BE15" i="13" l="1"/>
  <c r="BH15" i="13"/>
  <c r="AU15" i="13"/>
  <c r="AI16" i="13" s="1"/>
  <c r="AV65" i="13"/>
  <c r="AJ66" i="13" s="1"/>
  <c r="AS66" i="13" s="1"/>
  <c r="AM3" i="13" s="1"/>
  <c r="AW65" i="13"/>
  <c r="AK66" i="13" s="1"/>
  <c r="AN3" i="13" s="1"/>
  <c r="AR16" i="13"/>
  <c r="BH16" i="13" l="1"/>
  <c r="BE16" i="13"/>
  <c r="AU16" i="13"/>
  <c r="AI17" i="13" s="1"/>
  <c r="AV66" i="13"/>
  <c r="AJ67" i="13" s="1"/>
  <c r="AW66" i="13"/>
  <c r="AK67" i="13" s="1"/>
  <c r="AR17" i="13"/>
  <c r="BH17" i="13" l="1"/>
  <c r="BE17" i="13"/>
  <c r="AU17" i="13"/>
  <c r="AI18" i="13" s="1"/>
  <c r="AR18" i="13" s="1"/>
  <c r="BH18" i="13" l="1"/>
  <c r="BE18" i="13"/>
  <c r="AU18" i="13"/>
  <c r="AI19" i="13" s="1"/>
  <c r="AR19" i="13" s="1"/>
  <c r="BH19" i="13" l="1"/>
  <c r="BE19" i="13"/>
  <c r="AU19" i="13"/>
  <c r="AI20" i="13" s="1"/>
  <c r="AR20" i="13" s="1"/>
  <c r="BH20" i="13" l="1"/>
  <c r="BE20" i="13"/>
  <c r="AU20" i="13"/>
  <c r="AI21" i="13" s="1"/>
  <c r="AR21" i="13" s="1"/>
  <c r="BH21" i="13" l="1"/>
  <c r="BE21" i="13"/>
  <c r="AU21" i="13"/>
  <c r="AI22" i="13" s="1"/>
  <c r="AR22" i="13"/>
  <c r="BH22" i="13" l="1"/>
  <c r="BE22" i="13"/>
  <c r="AU22" i="13"/>
  <c r="AI23" i="13" s="1"/>
  <c r="AR23" i="13"/>
  <c r="BH23" i="13" l="1"/>
  <c r="BE23" i="13"/>
  <c r="AU23" i="13"/>
  <c r="AI24" i="13" s="1"/>
  <c r="AR24" i="13" s="1"/>
  <c r="BH24" i="13" l="1"/>
  <c r="BE24" i="13"/>
  <c r="AU24" i="13"/>
  <c r="AI25" i="13" s="1"/>
  <c r="AR25" i="13" s="1"/>
  <c r="BE25" i="13" l="1"/>
  <c r="BH25" i="13"/>
  <c r="AU25" i="13"/>
  <c r="AI26" i="13" s="1"/>
  <c r="AR26" i="13" s="1"/>
  <c r="BH26" i="13" l="1"/>
  <c r="BE26" i="13"/>
  <c r="AU26" i="13"/>
  <c r="AI27" i="13" s="1"/>
  <c r="AR27" i="13" s="1"/>
  <c r="BH27" i="13" l="1"/>
  <c r="BE27" i="13"/>
  <c r="AU27" i="13"/>
  <c r="AI28" i="13" s="1"/>
  <c r="AR28" i="13" s="1"/>
  <c r="BH28" i="13" l="1"/>
  <c r="BE28" i="13"/>
  <c r="AU28" i="13"/>
  <c r="AI29" i="13" s="1"/>
  <c r="AR29" i="13"/>
  <c r="BH29" i="13" l="1"/>
  <c r="BE29" i="13"/>
  <c r="AU29" i="13"/>
  <c r="AI30" i="13" s="1"/>
  <c r="AR30" i="13" s="1"/>
  <c r="BH30" i="13" l="1"/>
  <c r="BE30" i="13"/>
  <c r="AU30" i="13"/>
  <c r="AI31" i="13" s="1"/>
  <c r="AR31" i="13"/>
  <c r="BH31" i="13" l="1"/>
  <c r="BE31" i="13"/>
  <c r="AU31" i="13"/>
  <c r="AI32" i="13" s="1"/>
  <c r="AR32" i="13"/>
  <c r="BH32" i="13" l="1"/>
  <c r="BE32" i="13"/>
  <c r="AU32" i="13"/>
  <c r="AI33" i="13" s="1"/>
  <c r="AR33" i="13"/>
  <c r="BH33" i="13" l="1"/>
  <c r="BE33" i="13"/>
  <c r="AU33" i="13"/>
  <c r="AI34" i="13" s="1"/>
  <c r="AR34" i="13"/>
  <c r="BH34" i="13" l="1"/>
  <c r="BE34" i="13"/>
  <c r="AU34" i="13"/>
  <c r="AI35" i="13" s="1"/>
  <c r="AR35" i="13"/>
  <c r="BH35" i="13" l="1"/>
  <c r="BE35" i="13"/>
  <c r="AU35" i="13"/>
  <c r="AI36" i="13" s="1"/>
  <c r="AR36" i="13" s="1"/>
  <c r="BH36" i="13" l="1"/>
  <c r="BE36" i="13"/>
  <c r="AU36" i="13"/>
  <c r="AI37" i="13" s="1"/>
  <c r="AR37" i="13"/>
  <c r="BH37" i="13" l="1"/>
  <c r="BE37" i="13"/>
  <c r="AU37" i="13"/>
  <c r="AI38" i="13" s="1"/>
  <c r="AR38" i="13"/>
  <c r="BH38" i="13" l="1"/>
  <c r="BE38" i="13"/>
  <c r="AU38" i="13"/>
  <c r="AI39" i="13" s="1"/>
  <c r="AR39" i="13"/>
  <c r="BH39" i="13" l="1"/>
  <c r="BE39" i="13"/>
  <c r="AU39" i="13"/>
  <c r="AI40" i="13" s="1"/>
  <c r="AR40" i="13" s="1"/>
  <c r="BH40" i="13" l="1"/>
  <c r="BE40" i="13"/>
  <c r="AU40" i="13"/>
  <c r="AI41" i="13" s="1"/>
  <c r="AR41" i="13" s="1"/>
  <c r="BH41" i="13" l="1"/>
  <c r="BE41" i="13"/>
  <c r="AU41" i="13"/>
  <c r="AI42" i="13" s="1"/>
  <c r="AR42" i="13" s="1"/>
  <c r="BH42" i="13" l="1"/>
  <c r="BE42" i="13"/>
  <c r="AU42" i="13"/>
  <c r="AI43" i="13" s="1"/>
  <c r="AR43" i="13" s="1"/>
  <c r="BH43" i="13" l="1"/>
  <c r="BE43" i="13"/>
  <c r="AU43" i="13"/>
  <c r="AI44" i="13" s="1"/>
  <c r="AR44" i="13" s="1"/>
  <c r="BE44" i="13" l="1"/>
  <c r="BH44" i="13"/>
  <c r="AU44" i="13"/>
  <c r="AI45" i="13" s="1"/>
  <c r="AR45" i="13" s="1"/>
  <c r="BH45" i="13" l="1"/>
  <c r="BE45" i="13"/>
  <c r="AU45" i="13"/>
  <c r="AI46" i="13" s="1"/>
  <c r="AR46" i="13" s="1"/>
  <c r="BH46" i="13" l="1"/>
  <c r="BE46" i="13"/>
  <c r="AU46" i="13"/>
  <c r="AI47" i="13" s="1"/>
  <c r="AR47" i="13" s="1"/>
  <c r="BH47" i="13" l="1"/>
  <c r="BE47" i="13"/>
  <c r="AU47" i="13"/>
  <c r="AI48" i="13" s="1"/>
  <c r="AR48" i="13" s="1"/>
  <c r="BH48" i="13" l="1"/>
  <c r="BE48" i="13"/>
  <c r="AU48" i="13"/>
  <c r="AI49" i="13" s="1"/>
  <c r="AR49" i="13"/>
  <c r="BH49" i="13" l="1"/>
  <c r="BE49" i="13"/>
  <c r="AU49" i="13"/>
  <c r="AI50" i="13" s="1"/>
  <c r="AR50" i="13" s="1"/>
  <c r="BH50" i="13" l="1"/>
  <c r="BE50" i="13"/>
  <c r="AU50" i="13"/>
  <c r="AI51" i="13" s="1"/>
  <c r="AR51" i="13" s="1"/>
  <c r="BH51" i="13" l="1"/>
  <c r="BE51" i="13"/>
  <c r="AU51" i="13"/>
  <c r="AI52" i="13" s="1"/>
  <c r="AR52" i="13" s="1"/>
  <c r="BH52" i="13" l="1"/>
  <c r="BE52" i="13"/>
  <c r="AU52" i="13"/>
  <c r="AI53" i="13" s="1"/>
  <c r="AR53" i="13"/>
  <c r="BH53" i="13" l="1"/>
  <c r="BE53" i="13"/>
  <c r="AU53" i="13"/>
  <c r="AI54" i="13" s="1"/>
  <c r="AR54" i="13" s="1"/>
  <c r="BH54" i="13" l="1"/>
  <c r="BE54" i="13"/>
  <c r="AU54" i="13"/>
  <c r="AI55" i="13" s="1"/>
  <c r="AR55" i="13" s="1"/>
  <c r="BH55" i="13" l="1"/>
  <c r="BE55" i="13"/>
  <c r="AU55" i="13"/>
  <c r="AI56" i="13" s="1"/>
  <c r="AR56" i="13" s="1"/>
  <c r="BH56" i="13" l="1"/>
  <c r="BE56" i="13"/>
  <c r="AU56" i="13"/>
  <c r="AI57" i="13" s="1"/>
  <c r="AR57" i="13" s="1"/>
  <c r="BH57" i="13" l="1"/>
  <c r="BE57" i="13"/>
  <c r="AU57" i="13"/>
  <c r="AI58" i="13" s="1"/>
  <c r="AR58" i="13" s="1"/>
  <c r="BH58" i="13" l="1"/>
  <c r="BE58" i="13"/>
  <c r="AU58" i="13"/>
  <c r="AI59" i="13" s="1"/>
  <c r="AR59" i="13" l="1"/>
  <c r="BH59" i="13" l="1"/>
  <c r="BE59" i="13"/>
  <c r="AU59" i="13"/>
  <c r="AI60" i="13" s="1"/>
  <c r="AR60" i="13" l="1"/>
  <c r="BH60" i="13" l="1"/>
  <c r="BE60" i="13"/>
  <c r="AU60" i="13"/>
  <c r="AI61" i="13" s="1"/>
  <c r="AR61" i="13" l="1"/>
  <c r="BH61" i="13" l="1"/>
  <c r="BE61" i="13"/>
  <c r="AU61" i="13"/>
  <c r="AI62" i="13" s="1"/>
  <c r="AR62" i="13" l="1"/>
  <c r="AU62" i="13" l="1"/>
  <c r="AI63" i="13" s="1"/>
  <c r="AR63" i="13" l="1"/>
  <c r="BH63" i="13" l="1"/>
  <c r="BE63" i="13"/>
  <c r="AU63" i="13"/>
  <c r="AI64" i="13" s="1"/>
  <c r="AR64" i="13" l="1"/>
  <c r="BH64" i="13" l="1"/>
  <c r="BE64" i="13"/>
  <c r="AU64" i="13"/>
  <c r="AI65" i="13" s="1"/>
  <c r="AR65" i="13" l="1"/>
  <c r="BH65" i="13" l="1"/>
  <c r="BE65" i="13"/>
  <c r="AU65" i="13"/>
  <c r="AI66" i="13" s="1"/>
  <c r="AL3" i="13" s="1"/>
  <c r="BH66" i="13" l="1"/>
  <c r="BH67" i="13" s="1"/>
  <c r="AU66" i="13"/>
  <c r="AI67" i="13" s="1"/>
  <c r="BC62" i="13" l="1"/>
  <c r="BF62" i="13" s="1"/>
  <c r="BC63" i="13"/>
  <c r="BF63" i="13" s="1"/>
  <c r="BD65" i="13"/>
  <c r="BG65" i="13" s="1"/>
  <c r="BJ64" i="13"/>
  <c r="BD64" i="13"/>
  <c r="BG64" i="13"/>
  <c r="BI64" i="13"/>
  <c r="BA64" i="13"/>
  <c r="BJ63" i="13"/>
  <c r="BC64" i="13"/>
  <c r="BF64" i="13" s="1"/>
  <c r="BD62" i="13"/>
  <c r="BG62" i="13" s="1"/>
  <c r="BB62" i="13"/>
  <c r="BE62" i="13" s="1"/>
  <c r="BD63" i="13"/>
  <c r="BG63" i="13"/>
  <c r="BC65" i="13"/>
  <c r="BF65" i="13" s="1"/>
  <c r="BJ62" i="13"/>
  <c r="BI62" i="13"/>
  <c r="BA62" i="13"/>
  <c r="BA63" i="13"/>
  <c r="BI63" i="13"/>
  <c r="BI65" i="13"/>
  <c r="BA65" i="13"/>
  <c r="BH62" i="13"/>
  <c r="BJ65" i="13"/>
  <c r="Z67" i="13" l="1"/>
  <c r="F5" i="15" s="1"/>
  <c r="BB66" i="13"/>
  <c r="AR67" i="13" s="1"/>
  <c r="BE66" i="13" l="1"/>
  <c r="H67" i="13"/>
  <c r="K67" i="13" l="1"/>
  <c r="Q67" i="13"/>
  <c r="AU67" i="13"/>
  <c r="AI68" i="13" s="1"/>
  <c r="AA67" i="13"/>
  <c r="BI66" i="13"/>
  <c r="BC66" i="13"/>
  <c r="AS67" i="13" s="1"/>
  <c r="BA66" i="13"/>
  <c r="BD66" i="13"/>
  <c r="AB67" i="13"/>
  <c r="BJ66" i="13"/>
  <c r="BQ67" i="13" l="1"/>
  <c r="BZ67" i="13"/>
  <c r="BW67" i="13"/>
  <c r="N67" i="13"/>
  <c r="BN67" i="13"/>
  <c r="BG66" i="13"/>
  <c r="BF66" i="13"/>
  <c r="F277" i="7"/>
  <c r="O277" i="7" s="1"/>
  <c r="J5" i="15" l="1"/>
  <c r="R278" i="7"/>
  <c r="P278" i="7"/>
  <c r="S278" i="7"/>
  <c r="Q278" i="7"/>
  <c r="T278" i="7"/>
  <c r="AV67" i="13"/>
  <c r="AJ68" i="13" s="1"/>
  <c r="I67" i="13"/>
  <c r="K278" i="7"/>
  <c r="I278" i="7"/>
  <c r="J278" i="7"/>
  <c r="H278" i="7"/>
  <c r="G278" i="7"/>
  <c r="AW67" i="13"/>
  <c r="AK68" i="13" s="1"/>
  <c r="J67" i="13"/>
  <c r="BK67" i="13" l="1"/>
  <c r="BM68" i="13" s="1"/>
  <c r="U278" i="7"/>
  <c r="L278" i="7"/>
  <c r="G178" i="12" s="1"/>
  <c r="L67" i="13"/>
  <c r="R67" i="13"/>
  <c r="S67" i="13"/>
  <c r="M67" i="13"/>
  <c r="BP67" i="13" l="1"/>
  <c r="L5" i="15" s="1"/>
  <c r="BS67" i="13"/>
  <c r="CB67" i="13"/>
  <c r="BY67" i="13"/>
  <c r="BO67" i="13"/>
  <c r="BR67" i="13"/>
  <c r="CA67" i="13"/>
  <c r="BX67" i="13"/>
  <c r="V278" i="7"/>
  <c r="K178" i="12"/>
  <c r="L178" i="12" s="1"/>
  <c r="M178" i="12" s="1"/>
  <c r="P67" i="13"/>
  <c r="O67" i="13"/>
  <c r="H178" i="12"/>
  <c r="I178" i="12" s="1"/>
  <c r="I6" i="15" s="1"/>
  <c r="K5" i="15" l="1"/>
  <c r="BT67" i="13"/>
  <c r="CC67" i="13"/>
  <c r="CD67" i="13" s="1"/>
  <c r="O178" i="12"/>
  <c r="N179" i="12"/>
  <c r="J179" i="12"/>
  <c r="BC67" i="13"/>
  <c r="AS68" i="13" s="1"/>
  <c r="AB68" i="13"/>
  <c r="H6" i="15" s="1"/>
  <c r="BH68" i="13"/>
  <c r="CE67" i="13" l="1"/>
  <c r="BU67" i="13"/>
  <c r="BV67" i="13"/>
  <c r="BF67" i="13"/>
  <c r="Z68" i="13"/>
  <c r="F6" i="15" s="1"/>
  <c r="BB67" i="13"/>
  <c r="AR68" i="13" s="1"/>
  <c r="BD67" i="13"/>
  <c r="AT68" i="13" s="1"/>
  <c r="AA68" i="13"/>
  <c r="G6" i="15" s="1"/>
  <c r="BA67" i="13"/>
  <c r="BI67" i="13"/>
  <c r="BJ67" i="13"/>
  <c r="BG67" i="13" l="1"/>
  <c r="BE67" i="13"/>
  <c r="F278" i="7"/>
  <c r="O278" i="7" s="1"/>
  <c r="AV68" i="13"/>
  <c r="AJ69" i="13" s="1"/>
  <c r="I68" i="13"/>
  <c r="T279" i="7" l="1"/>
  <c r="R279" i="7"/>
  <c r="S279" i="7"/>
  <c r="P279" i="7"/>
  <c r="Q279" i="7"/>
  <c r="K279" i="7"/>
  <c r="H279" i="7"/>
  <c r="J279" i="7"/>
  <c r="I279" i="7"/>
  <c r="G279" i="7"/>
  <c r="BI68" i="13"/>
  <c r="BC68" i="13"/>
  <c r="BF68" i="13" s="1"/>
  <c r="J68" i="13"/>
  <c r="AW68" i="13"/>
  <c r="AK69" i="13" s="1"/>
  <c r="AU68" i="13"/>
  <c r="AI69" i="13" s="1"/>
  <c r="H68" i="13"/>
  <c r="L68" i="13"/>
  <c r="R68" i="13"/>
  <c r="AA69" i="13" s="1"/>
  <c r="G7" i="15" s="1"/>
  <c r="BO68" i="13" l="1"/>
  <c r="K6" i="15" s="1"/>
  <c r="BR68" i="13"/>
  <c r="CA68" i="13"/>
  <c r="BX68" i="13"/>
  <c r="BK68" i="13"/>
  <c r="BM69" i="13" s="1"/>
  <c r="U279" i="7"/>
  <c r="AS69" i="13"/>
  <c r="I69" i="13" s="1"/>
  <c r="O68" i="13"/>
  <c r="L279" i="7"/>
  <c r="G179" i="12" s="1"/>
  <c r="Q68" i="13"/>
  <c r="K68" i="13"/>
  <c r="BJ68" i="13"/>
  <c r="BD68" i="13"/>
  <c r="BG68" i="13" s="1"/>
  <c r="M68" i="13"/>
  <c r="S68" i="13"/>
  <c r="AB69" i="13" s="1"/>
  <c r="H7" i="15" s="1"/>
  <c r="BB68" i="13"/>
  <c r="BE68" i="13" s="1"/>
  <c r="BA68" i="13"/>
  <c r="BP68" i="13" l="1"/>
  <c r="L6" i="15" s="1"/>
  <c r="BS68" i="13"/>
  <c r="CB68" i="13"/>
  <c r="BY68" i="13"/>
  <c r="BN68" i="13"/>
  <c r="BQ68" i="13"/>
  <c r="BZ68" i="13"/>
  <c r="BW68" i="13"/>
  <c r="Z69" i="13"/>
  <c r="F7" i="15" s="1"/>
  <c r="BH69" i="13"/>
  <c r="V279" i="7"/>
  <c r="K179" i="12"/>
  <c r="L179" i="12" s="1"/>
  <c r="M179" i="12" s="1"/>
  <c r="AV69" i="13"/>
  <c r="AJ70" i="13" s="1"/>
  <c r="AT69" i="13"/>
  <c r="AW69" i="13" s="1"/>
  <c r="AK70" i="13" s="1"/>
  <c r="N68" i="13"/>
  <c r="P68" i="13"/>
  <c r="R69" i="13"/>
  <c r="AA70" i="13" s="1"/>
  <c r="G8" i="15" s="1"/>
  <c r="L69" i="13"/>
  <c r="BI69" i="13"/>
  <c r="BC69" i="13"/>
  <c r="BF69" i="13" s="1"/>
  <c r="H179" i="12"/>
  <c r="I179" i="12" s="1"/>
  <c r="I7" i="15" s="1"/>
  <c r="F279" i="7" l="1"/>
  <c r="O279" i="7" s="1"/>
  <c r="Q280" i="7" s="1"/>
  <c r="J6" i="15"/>
  <c r="BT68" i="13"/>
  <c r="AR69" i="13"/>
  <c r="H69" i="13" s="1"/>
  <c r="CC68" i="13"/>
  <c r="BR69" i="13"/>
  <c r="CA69" i="13"/>
  <c r="BX69" i="13"/>
  <c r="BO69" i="13"/>
  <c r="CE68" i="13"/>
  <c r="CD68" i="13"/>
  <c r="O179" i="12"/>
  <c r="N180" i="12"/>
  <c r="J69" i="13"/>
  <c r="S69" i="13" s="1"/>
  <c r="AB70" i="13" s="1"/>
  <c r="H8" i="15" s="1"/>
  <c r="O69" i="13"/>
  <c r="J180" i="12"/>
  <c r="BD69" i="13"/>
  <c r="BG69" i="13" s="1"/>
  <c r="BJ69" i="13"/>
  <c r="AU69" i="13"/>
  <c r="AI70" i="13" s="1"/>
  <c r="G280" i="7"/>
  <c r="J280" i="7"/>
  <c r="H280" i="7"/>
  <c r="K280" i="7"/>
  <c r="I280" i="7"/>
  <c r="R280" i="7" l="1"/>
  <c r="S280" i="7"/>
  <c r="P280" i="7"/>
  <c r="T280" i="7"/>
  <c r="AS70" i="13"/>
  <c r="K7" i="15"/>
  <c r="BV68" i="13"/>
  <c r="BU68" i="13"/>
  <c r="BK69" i="13"/>
  <c r="BM70" i="13" s="1"/>
  <c r="M69" i="13"/>
  <c r="I70" i="13"/>
  <c r="L70" i="13" s="1"/>
  <c r="AV70" i="13"/>
  <c r="AJ71" i="13" s="1"/>
  <c r="BA69" i="13"/>
  <c r="BB69" i="13"/>
  <c r="BE69" i="13" s="1"/>
  <c r="K69" i="13"/>
  <c r="Q69" i="13"/>
  <c r="Z70" i="13" s="1"/>
  <c r="F8" i="15" s="1"/>
  <c r="L280" i="7"/>
  <c r="G180" i="12" s="1"/>
  <c r="U280" i="7" l="1"/>
  <c r="BH70" i="13"/>
  <c r="BN69" i="13"/>
  <c r="AR70" i="13" s="1"/>
  <c r="BQ69" i="13"/>
  <c r="BZ69" i="13"/>
  <c r="BW69" i="13"/>
  <c r="BP69" i="13"/>
  <c r="BY69" i="13"/>
  <c r="BS69" i="13"/>
  <c r="CB69" i="13"/>
  <c r="P69" i="13"/>
  <c r="R70" i="13"/>
  <c r="AA71" i="13" s="1"/>
  <c r="G9" i="15" s="1"/>
  <c r="K180" i="12"/>
  <c r="L180" i="12" s="1"/>
  <c r="M180" i="12" s="1"/>
  <c r="V280" i="7"/>
  <c r="N69" i="13"/>
  <c r="O70" i="13"/>
  <c r="F280" i="7"/>
  <c r="O280" i="7" s="1"/>
  <c r="H180" i="12"/>
  <c r="I180" i="12" s="1"/>
  <c r="I8" i="15" s="1"/>
  <c r="J7" i="15" l="1"/>
  <c r="BT69" i="13"/>
  <c r="CC69" i="13"/>
  <c r="AT70" i="13"/>
  <c r="AW70" i="13" s="1"/>
  <c r="AK71" i="13" s="1"/>
  <c r="L7" i="15"/>
  <c r="BX70" i="13"/>
  <c r="BR70" i="13"/>
  <c r="CA70" i="13"/>
  <c r="BO70" i="13"/>
  <c r="K8" i="15" s="1"/>
  <c r="CD69" i="13"/>
  <c r="CE69" i="13"/>
  <c r="R281" i="7"/>
  <c r="S281" i="7"/>
  <c r="P281" i="7"/>
  <c r="Q281" i="7"/>
  <c r="T281" i="7"/>
  <c r="O180" i="12"/>
  <c r="N181" i="12"/>
  <c r="I281" i="7"/>
  <c r="H281" i="7"/>
  <c r="K281" i="7"/>
  <c r="G281" i="7"/>
  <c r="J281" i="7"/>
  <c r="AU70" i="13"/>
  <c r="AI71" i="13" s="1"/>
  <c r="H70" i="13"/>
  <c r="J181" i="12"/>
  <c r="BD70" i="13"/>
  <c r="BI70" i="13"/>
  <c r="BC70" i="13"/>
  <c r="J70" i="13" l="1"/>
  <c r="M70" i="13" s="1"/>
  <c r="BY70" i="13" s="1"/>
  <c r="BJ70" i="13"/>
  <c r="BG70" i="13"/>
  <c r="S70" i="13"/>
  <c r="AB71" i="13" s="1"/>
  <c r="H9" i="15" s="1"/>
  <c r="BK70" i="13"/>
  <c r="BM71" i="13" s="1"/>
  <c r="BS70" i="13"/>
  <c r="BP70" i="13"/>
  <c r="L8" i="15" s="1"/>
  <c r="BU69" i="13"/>
  <c r="BV69" i="13"/>
  <c r="CB70" i="13"/>
  <c r="U281" i="7"/>
  <c r="AS71" i="13"/>
  <c r="L281" i="7"/>
  <c r="G181" i="12" s="1"/>
  <c r="Q70" i="13"/>
  <c r="Z71" i="13" s="1"/>
  <c r="F9" i="15" s="1"/>
  <c r="K70" i="13"/>
  <c r="BF70" i="13"/>
  <c r="BB70" i="13"/>
  <c r="BE70" i="13" s="1"/>
  <c r="BA70" i="13"/>
  <c r="BH71" i="13" l="1"/>
  <c r="P70" i="13"/>
  <c r="AT71" i="13"/>
  <c r="J71" i="13" s="1"/>
  <c r="BN70" i="13"/>
  <c r="BZ70" i="13"/>
  <c r="BW70" i="13"/>
  <c r="BQ70" i="13"/>
  <c r="V281" i="7"/>
  <c r="K181" i="12"/>
  <c r="L181" i="12" s="1"/>
  <c r="M181" i="12" s="1"/>
  <c r="AR71" i="13"/>
  <c r="N70" i="13"/>
  <c r="F281" i="7"/>
  <c r="O281" i="7" s="1"/>
  <c r="H181" i="12"/>
  <c r="I181" i="12" s="1"/>
  <c r="I9" i="15" s="1"/>
  <c r="AV71" i="13"/>
  <c r="AJ72" i="13" s="1"/>
  <c r="I71" i="13"/>
  <c r="CC70" i="13" l="1"/>
  <c r="AW71" i="13"/>
  <c r="AK72" i="13" s="1"/>
  <c r="J8" i="15"/>
  <c r="BT70" i="13"/>
  <c r="CE70" i="13"/>
  <c r="CD70" i="13"/>
  <c r="R282" i="7"/>
  <c r="T282" i="7"/>
  <c r="Q282" i="7"/>
  <c r="S282" i="7"/>
  <c r="P282" i="7"/>
  <c r="O181" i="12"/>
  <c r="N182" i="12"/>
  <c r="BA71" i="13"/>
  <c r="BB71" i="13"/>
  <c r="BE71" i="13" s="1"/>
  <c r="K282" i="7"/>
  <c r="I282" i="7"/>
  <c r="H282" i="7"/>
  <c r="J282" i="7"/>
  <c r="G282" i="7"/>
  <c r="R71" i="13"/>
  <c r="AA72" i="13" s="1"/>
  <c r="G10" i="15" s="1"/>
  <c r="L71" i="13"/>
  <c r="BO71" i="13" s="1"/>
  <c r="K9" i="15" s="1"/>
  <c r="S71" i="13"/>
  <c r="AB72" i="13" s="1"/>
  <c r="H10" i="15" s="1"/>
  <c r="M71" i="13"/>
  <c r="BP71" i="13" s="1"/>
  <c r="L9" i="15" s="1"/>
  <c r="J182" i="12"/>
  <c r="BD71" i="13"/>
  <c r="BG71" i="13" s="1"/>
  <c r="BJ71" i="13"/>
  <c r="AU71" i="13"/>
  <c r="AI72" i="13" s="1"/>
  <c r="H71" i="13"/>
  <c r="BK71" i="13" s="1"/>
  <c r="BM72" i="13" s="1"/>
  <c r="BC71" i="13"/>
  <c r="BF71" i="13" s="1"/>
  <c r="BI71" i="13"/>
  <c r="CA71" i="13" l="1"/>
  <c r="CB71" i="13"/>
  <c r="BR71" i="13"/>
  <c r="BS71" i="13"/>
  <c r="BU70" i="13"/>
  <c r="BV70" i="13"/>
  <c r="BX71" i="13"/>
  <c r="BY71" i="13"/>
  <c r="AS72" i="13"/>
  <c r="U282" i="7"/>
  <c r="AT72" i="13"/>
  <c r="P71" i="13"/>
  <c r="O71" i="13"/>
  <c r="Q71" i="13"/>
  <c r="Z72" i="13" s="1"/>
  <c r="F10" i="15" s="1"/>
  <c r="BH72" i="13"/>
  <c r="K71" i="13"/>
  <c r="L282" i="7"/>
  <c r="G182" i="12" s="1"/>
  <c r="BN71" i="13" l="1"/>
  <c r="BZ71" i="13"/>
  <c r="BW71" i="13"/>
  <c r="BQ71" i="13"/>
  <c r="AR72" i="13"/>
  <c r="H72" i="13" s="1"/>
  <c r="K182" i="12"/>
  <c r="L182" i="12" s="1"/>
  <c r="M182" i="12" s="1"/>
  <c r="V282" i="7"/>
  <c r="N71" i="13"/>
  <c r="J72" i="13"/>
  <c r="AW72" i="13"/>
  <c r="AK73" i="13" s="1"/>
  <c r="F282" i="7"/>
  <c r="O282" i="7" s="1"/>
  <c r="H182" i="12"/>
  <c r="I182" i="12" s="1"/>
  <c r="I10" i="15" s="1"/>
  <c r="I72" i="13"/>
  <c r="AV72" i="13"/>
  <c r="AJ73" i="13" s="1"/>
  <c r="CC71" i="13" l="1"/>
  <c r="J9" i="15"/>
  <c r="BT71" i="13"/>
  <c r="AU72" i="13"/>
  <c r="AI73" i="13" s="1"/>
  <c r="CE71" i="13"/>
  <c r="CD71" i="13"/>
  <c r="BK72" i="13"/>
  <c r="BM73" i="13" s="1"/>
  <c r="S283" i="7"/>
  <c r="P283" i="7"/>
  <c r="T283" i="7"/>
  <c r="Q283" i="7"/>
  <c r="R283" i="7"/>
  <c r="O182" i="12"/>
  <c r="N183" i="12"/>
  <c r="BJ72" i="13"/>
  <c r="BD72" i="13"/>
  <c r="BG72" i="13" s="1"/>
  <c r="K72" i="13"/>
  <c r="BN72" i="13" s="1"/>
  <c r="Q72" i="13"/>
  <c r="Z73" i="13" s="1"/>
  <c r="F11" i="15" s="1"/>
  <c r="R72" i="13"/>
  <c r="AA73" i="13" s="1"/>
  <c r="G11" i="15" s="1"/>
  <c r="L72" i="13"/>
  <c r="BO72" i="13" s="1"/>
  <c r="K10" i="15" s="1"/>
  <c r="BC72" i="13"/>
  <c r="BF72" i="13" s="1"/>
  <c r="BI72" i="13"/>
  <c r="BB72" i="13"/>
  <c r="BE72" i="13" s="1"/>
  <c r="BA72" i="13"/>
  <c r="I283" i="7"/>
  <c r="K283" i="7"/>
  <c r="G283" i="7"/>
  <c r="H283" i="7"/>
  <c r="J283" i="7"/>
  <c r="J183" i="12"/>
  <c r="M72" i="13"/>
  <c r="BP72" i="13" s="1"/>
  <c r="L10" i="15" s="1"/>
  <c r="S72" i="13"/>
  <c r="AB73" i="13" s="1"/>
  <c r="H11" i="15" s="1"/>
  <c r="J10" i="15" l="1"/>
  <c r="CA72" i="13"/>
  <c r="BZ72" i="13"/>
  <c r="BQ72" i="13"/>
  <c r="BR72" i="13"/>
  <c r="BS72" i="13"/>
  <c r="BW72" i="13"/>
  <c r="BV71" i="13"/>
  <c r="BU71" i="13"/>
  <c r="BX72" i="13"/>
  <c r="CB72" i="13"/>
  <c r="BY72" i="13"/>
  <c r="BH73" i="13"/>
  <c r="U283" i="7"/>
  <c r="AR73" i="13"/>
  <c r="H73" i="13" s="1"/>
  <c r="AS73" i="13"/>
  <c r="I73" i="13" s="1"/>
  <c r="AT73" i="13"/>
  <c r="AW73" i="13" s="1"/>
  <c r="AK74" i="13" s="1"/>
  <c r="O72" i="13"/>
  <c r="N72" i="13"/>
  <c r="P72" i="13"/>
  <c r="F283" i="7"/>
  <c r="O283" i="7" s="1"/>
  <c r="S284" i="7" s="1"/>
  <c r="L283" i="7"/>
  <c r="G183" i="12" s="1"/>
  <c r="BT72" i="13" l="1"/>
  <c r="CC72" i="13"/>
  <c r="CE72" i="13" s="1"/>
  <c r="BU72" i="13"/>
  <c r="BV72" i="13"/>
  <c r="AU73" i="13"/>
  <c r="AI74" i="13" s="1"/>
  <c r="P284" i="7"/>
  <c r="K183" i="12"/>
  <c r="L183" i="12" s="1"/>
  <c r="M183" i="12" s="1"/>
  <c r="V283" i="7"/>
  <c r="T284" i="7"/>
  <c r="Q284" i="7"/>
  <c r="R284" i="7"/>
  <c r="G284" i="7"/>
  <c r="J73" i="13"/>
  <c r="S73" i="13" s="1"/>
  <c r="AB74" i="13" s="1"/>
  <c r="H12" i="15" s="1"/>
  <c r="K284" i="7"/>
  <c r="BD73" i="13"/>
  <c r="BG73" i="13" s="1"/>
  <c r="BJ73" i="13"/>
  <c r="AV73" i="13"/>
  <c r="AJ74" i="13" s="1"/>
  <c r="H183" i="12"/>
  <c r="I183" i="12" s="1"/>
  <c r="I11" i="15" s="1"/>
  <c r="K73" i="13"/>
  <c r="Q73" i="13"/>
  <c r="Z74" i="13" s="1"/>
  <c r="F12" i="15" s="1"/>
  <c r="H284" i="7"/>
  <c r="BB73" i="13"/>
  <c r="BE73" i="13" s="1"/>
  <c r="BA73" i="13"/>
  <c r="J284" i="7"/>
  <c r="I284" i="7"/>
  <c r="BC73" i="13"/>
  <c r="BF73" i="13" s="1"/>
  <c r="BI73" i="13"/>
  <c r="L73" i="13"/>
  <c r="R73" i="13"/>
  <c r="AA74" i="13" s="1"/>
  <c r="G12" i="15" s="1"/>
  <c r="CD72" i="13" l="1"/>
  <c r="M73" i="13"/>
  <c r="BP73" i="13" s="1"/>
  <c r="BR73" i="13"/>
  <c r="BQ73" i="13"/>
  <c r="BS73" i="13"/>
  <c r="CB73" i="13"/>
  <c r="BZ73" i="13"/>
  <c r="CA73" i="13"/>
  <c r="BY73" i="13"/>
  <c r="BX73" i="13"/>
  <c r="BW73" i="13"/>
  <c r="BO73" i="13"/>
  <c r="K11" i="15" s="1"/>
  <c r="BN73" i="13"/>
  <c r="BK73" i="13"/>
  <c r="BM74" i="13" s="1"/>
  <c r="O183" i="12"/>
  <c r="N184" i="12"/>
  <c r="U284" i="7"/>
  <c r="O73" i="13"/>
  <c r="N73" i="13"/>
  <c r="P73" i="13"/>
  <c r="J184" i="12"/>
  <c r="F284" i="7"/>
  <c r="O284" i="7" s="1"/>
  <c r="S285" i="7" s="1"/>
  <c r="L284" i="7"/>
  <c r="G184" i="12" s="1"/>
  <c r="J11" i="15" l="1"/>
  <c r="BT73" i="13"/>
  <c r="AS74" i="13"/>
  <c r="AT74" i="13"/>
  <c r="J74" i="13" s="1"/>
  <c r="S74" i="13" s="1"/>
  <c r="AB75" i="13" s="1"/>
  <c r="H13" i="15" s="1"/>
  <c r="L11" i="15"/>
  <c r="BH74" i="13"/>
  <c r="CC73" i="13"/>
  <c r="T285" i="7"/>
  <c r="R285" i="7"/>
  <c r="AR74" i="13"/>
  <c r="H74" i="13" s="1"/>
  <c r="V284" i="7"/>
  <c r="K184" i="12"/>
  <c r="L184" i="12" s="1"/>
  <c r="M184" i="12" s="1"/>
  <c r="P285" i="7"/>
  <c r="Q285" i="7"/>
  <c r="H285" i="7"/>
  <c r="AV74" i="13"/>
  <c r="AJ75" i="13" s="1"/>
  <c r="BA74" i="13"/>
  <c r="G285" i="7"/>
  <c r="K285" i="7"/>
  <c r="I285" i="7"/>
  <c r="BB74" i="13"/>
  <c r="H184" i="12"/>
  <c r="I184" i="12" s="1"/>
  <c r="I12" i="15" s="1"/>
  <c r="J285" i="7"/>
  <c r="BD74" i="13"/>
  <c r="AW74" i="13" l="1"/>
  <c r="AK75" i="13" s="1"/>
  <c r="BG74" i="13"/>
  <c r="AU74" i="13"/>
  <c r="AI75" i="13" s="1"/>
  <c r="N185" i="12"/>
  <c r="BV73" i="13"/>
  <c r="BU73" i="13"/>
  <c r="CD73" i="13"/>
  <c r="CE73" i="13"/>
  <c r="U285" i="7"/>
  <c r="O184" i="12"/>
  <c r="K74" i="13"/>
  <c r="BN74" i="13" s="1"/>
  <c r="Q74" i="13"/>
  <c r="Z75" i="13" s="1"/>
  <c r="F13" i="15" s="1"/>
  <c r="BE74" i="13"/>
  <c r="I74" i="13"/>
  <c r="BK74" i="13" s="1"/>
  <c r="BM75" i="13" s="1"/>
  <c r="M74" i="13"/>
  <c r="BP74" i="13" s="1"/>
  <c r="BJ74" i="13"/>
  <c r="J185" i="12"/>
  <c r="BI74" i="13"/>
  <c r="BC74" i="13"/>
  <c r="L285" i="7"/>
  <c r="G185" i="12" s="1"/>
  <c r="J12" i="15" l="1"/>
  <c r="BZ74" i="13"/>
  <c r="AT75" i="13"/>
  <c r="J75" i="13" s="1"/>
  <c r="L12" i="15"/>
  <c r="BQ74" i="13"/>
  <c r="CB74" i="13"/>
  <c r="BY74" i="13"/>
  <c r="BS74" i="13"/>
  <c r="BW74" i="13"/>
  <c r="AR75" i="13"/>
  <c r="AU75" i="13" s="1"/>
  <c r="AI76" i="13" s="1"/>
  <c r="K185" i="12"/>
  <c r="L185" i="12" s="1"/>
  <c r="M185" i="12" s="1"/>
  <c r="V285" i="7"/>
  <c r="L74" i="13"/>
  <c r="R74" i="13"/>
  <c r="AA75" i="13" s="1"/>
  <c r="N74" i="13"/>
  <c r="P74" i="13"/>
  <c r="BH75" i="13"/>
  <c r="BF74" i="13"/>
  <c r="H185" i="12"/>
  <c r="I185" i="12" s="1"/>
  <c r="I13" i="15" s="1"/>
  <c r="AW75" i="13" l="1"/>
  <c r="AK76" i="13" s="1"/>
  <c r="F285" i="7"/>
  <c r="O285" i="7" s="1"/>
  <c r="Q286" i="7" s="1"/>
  <c r="G13" i="15"/>
  <c r="H75" i="13"/>
  <c r="Q75" i="13" s="1"/>
  <c r="Z76" i="13" s="1"/>
  <c r="F14" i="15" s="1"/>
  <c r="BO74" i="13"/>
  <c r="BR74" i="13"/>
  <c r="CA74" i="13"/>
  <c r="CC74" i="13" s="1"/>
  <c r="BX74" i="13"/>
  <c r="R286" i="7"/>
  <c r="T286" i="7"/>
  <c r="S286" i="7"/>
  <c r="P286" i="7"/>
  <c r="O185" i="12"/>
  <c r="N186" i="12"/>
  <c r="J286" i="7"/>
  <c r="O74" i="13"/>
  <c r="H286" i="7"/>
  <c r="G286" i="7"/>
  <c r="K286" i="7"/>
  <c r="I286" i="7"/>
  <c r="BA75" i="13"/>
  <c r="J186" i="12"/>
  <c r="K75" i="13"/>
  <c r="BN75" i="13" s="1"/>
  <c r="BJ75" i="13"/>
  <c r="BD75" i="13"/>
  <c r="BG75" i="13" s="1"/>
  <c r="BB75" i="13"/>
  <c r="BE75" i="13" s="1"/>
  <c r="S75" i="13"/>
  <c r="AB76" i="13" s="1"/>
  <c r="H14" i="15" s="1"/>
  <c r="M75" i="13"/>
  <c r="BP75" i="13" s="1"/>
  <c r="L13" i="15" s="1"/>
  <c r="BT74" i="13" l="1"/>
  <c r="BU74" i="13" s="1"/>
  <c r="J13" i="15"/>
  <c r="AS75" i="13"/>
  <c r="AV75" i="13" s="1"/>
  <c r="AJ76" i="13" s="1"/>
  <c r="K12" i="15"/>
  <c r="AT76" i="13"/>
  <c r="AW76" i="13" s="1"/>
  <c r="AK77" i="13" s="1"/>
  <c r="BV74" i="13"/>
  <c r="CB75" i="13"/>
  <c r="CE74" i="13"/>
  <c r="CD74" i="13"/>
  <c r="BZ75" i="13"/>
  <c r="BQ75" i="13"/>
  <c r="BS75" i="13"/>
  <c r="BW75" i="13"/>
  <c r="BY75" i="13"/>
  <c r="AR76" i="13"/>
  <c r="U286" i="7"/>
  <c r="N75" i="13"/>
  <c r="P75" i="13"/>
  <c r="L286" i="7"/>
  <c r="G186" i="12" s="1"/>
  <c r="H186" i="12" s="1"/>
  <c r="I186" i="12" s="1"/>
  <c r="I14" i="15" s="1"/>
  <c r="BC75" i="13"/>
  <c r="BF75" i="13" s="1"/>
  <c r="BI75" i="13"/>
  <c r="I75" i="13" l="1"/>
  <c r="L75" i="13"/>
  <c r="BO75" i="13" s="1"/>
  <c r="AS76" i="13" s="1"/>
  <c r="V286" i="7"/>
  <c r="K186" i="12"/>
  <c r="L186" i="12" s="1"/>
  <c r="M186" i="12" s="1"/>
  <c r="J187" i="12"/>
  <c r="J76" i="13"/>
  <c r="S76" i="13" s="1"/>
  <c r="BJ76" i="13"/>
  <c r="AU76" i="13"/>
  <c r="AI77" i="13" s="1"/>
  <c r="H76" i="13"/>
  <c r="BK75" i="13" l="1"/>
  <c r="R75" i="13"/>
  <c r="AA76" i="13" s="1"/>
  <c r="BR75" i="13"/>
  <c r="BX75" i="13"/>
  <c r="O75" i="13"/>
  <c r="CA75" i="13"/>
  <c r="CC75" i="13" s="1"/>
  <c r="CE75" i="13" s="1"/>
  <c r="K13" i="15"/>
  <c r="BT75" i="13"/>
  <c r="BU75" i="13" s="1"/>
  <c r="M76" i="13"/>
  <c r="P76" i="13" s="1"/>
  <c r="O186" i="12"/>
  <c r="N187" i="12"/>
  <c r="I76" i="13"/>
  <c r="AV76" i="13"/>
  <c r="AJ77" i="13" s="1"/>
  <c r="BA76" i="13"/>
  <c r="AB77" i="13"/>
  <c r="H15" i="15" s="1"/>
  <c r="BD76" i="13"/>
  <c r="BG76" i="13" s="1"/>
  <c r="Q76" i="13"/>
  <c r="Z77" i="13" s="1"/>
  <c r="F15" i="15" s="1"/>
  <c r="K76" i="13"/>
  <c r="BQ76" i="13" s="1"/>
  <c r="BB76" i="13"/>
  <c r="BE76" i="13" s="1"/>
  <c r="G14" i="15" l="1"/>
  <c r="F286" i="7"/>
  <c r="BM76" i="13"/>
  <c r="BH76" i="13"/>
  <c r="CD75" i="13"/>
  <c r="BV75" i="13"/>
  <c r="BZ76" i="13"/>
  <c r="CB76" i="13"/>
  <c r="BS76" i="13"/>
  <c r="BN76" i="13"/>
  <c r="BW76" i="13"/>
  <c r="BP76" i="13"/>
  <c r="BY76" i="13"/>
  <c r="BK76" i="13"/>
  <c r="N76" i="13"/>
  <c r="BI76" i="13"/>
  <c r="BC76" i="13"/>
  <c r="L76" i="13"/>
  <c r="R76" i="13"/>
  <c r="AA77" i="13" s="1"/>
  <c r="G15" i="15" s="1"/>
  <c r="BM77" i="13" l="1"/>
  <c r="O286" i="7"/>
  <c r="H287" i="7"/>
  <c r="K287" i="7"/>
  <c r="J287" i="7"/>
  <c r="G287" i="7"/>
  <c r="I287" i="7"/>
  <c r="AR77" i="13"/>
  <c r="H77" i="13" s="1"/>
  <c r="J14" i="15"/>
  <c r="AT77" i="13"/>
  <c r="AW77" i="13" s="1"/>
  <c r="AK78" i="13" s="1"/>
  <c r="L14" i="15"/>
  <c r="BO76" i="13"/>
  <c r="BX76" i="13"/>
  <c r="BR76" i="13"/>
  <c r="CA76" i="13"/>
  <c r="CC76" i="13" s="1"/>
  <c r="BH77" i="13"/>
  <c r="O76" i="13"/>
  <c r="BF76" i="13"/>
  <c r="F287" i="7"/>
  <c r="O287" i="7" s="1"/>
  <c r="BD77" i="13"/>
  <c r="AU77" i="13" l="1"/>
  <c r="AI78" i="13" s="1"/>
  <c r="L287" i="7"/>
  <c r="G187" i="12" s="1"/>
  <c r="H187" i="12" s="1"/>
  <c r="I187" i="12" s="1"/>
  <c r="S287" i="7"/>
  <c r="R287" i="7"/>
  <c r="R288" i="7" s="1"/>
  <c r="Q287" i="7"/>
  <c r="Q288" i="7" s="1"/>
  <c r="T287" i="7"/>
  <c r="T288" i="7" s="1"/>
  <c r="P287" i="7"/>
  <c r="BT76" i="13"/>
  <c r="BV76" i="13" s="1"/>
  <c r="J77" i="13"/>
  <c r="M77" i="13" s="1"/>
  <c r="BP77" i="13" s="1"/>
  <c r="L15" i="15" s="1"/>
  <c r="BG77" i="13"/>
  <c r="AS77" i="13"/>
  <c r="AV77" i="13" s="1"/>
  <c r="AJ78" i="13" s="1"/>
  <c r="K14" i="15"/>
  <c r="BJ77" i="13"/>
  <c r="CE76" i="13"/>
  <c r="CD76" i="13"/>
  <c r="S288" i="7"/>
  <c r="I288" i="7"/>
  <c r="K288" i="7"/>
  <c r="J288" i="7"/>
  <c r="H288" i="7"/>
  <c r="G288" i="7"/>
  <c r="BA77" i="13"/>
  <c r="K77" i="13"/>
  <c r="Q77" i="13"/>
  <c r="Z78" i="13" s="1"/>
  <c r="F16" i="15" s="1"/>
  <c r="BB77" i="13"/>
  <c r="BE77" i="13" s="1"/>
  <c r="U287" i="7" l="1"/>
  <c r="V287" i="7"/>
  <c r="K187" i="12"/>
  <c r="L187" i="12" s="1"/>
  <c r="M187" i="12" s="1"/>
  <c r="BU76" i="13"/>
  <c r="S77" i="13"/>
  <c r="AB78" i="13" s="1"/>
  <c r="H16" i="15" s="1"/>
  <c r="P77" i="13"/>
  <c r="AT78" i="13"/>
  <c r="AW78" i="13" s="1"/>
  <c r="AK79" i="13" s="1"/>
  <c r="P288" i="7"/>
  <c r="U288" i="7" s="1"/>
  <c r="BY77" i="13"/>
  <c r="I15" i="15"/>
  <c r="J188" i="12"/>
  <c r="I77" i="13"/>
  <c r="BK77" i="13" s="1"/>
  <c r="BM78" i="13" s="1"/>
  <c r="BN77" i="13"/>
  <c r="AR78" i="13" s="1"/>
  <c r="BW77" i="13"/>
  <c r="L288" i="7"/>
  <c r="G188" i="12" s="1"/>
  <c r="H188" i="12" s="1"/>
  <c r="I188" i="12" s="1"/>
  <c r="I16" i="15" s="1"/>
  <c r="N77" i="13"/>
  <c r="BC77" i="13"/>
  <c r="BI77" i="13"/>
  <c r="R77" i="13" l="1"/>
  <c r="AA78" i="13" s="1"/>
  <c r="L77" i="13"/>
  <c r="J78" i="13"/>
  <c r="S78" i="13" s="1"/>
  <c r="AB79" i="13" s="1"/>
  <c r="H17" i="15" s="1"/>
  <c r="BH78" i="13"/>
  <c r="BS77" i="13"/>
  <c r="N188" i="12"/>
  <c r="CB77" i="13"/>
  <c r="O187" i="12"/>
  <c r="BZ77" i="13"/>
  <c r="BQ77" i="13"/>
  <c r="J15" i="15"/>
  <c r="F288" i="7"/>
  <c r="O288" i="7" s="1"/>
  <c r="T289" i="7" s="1"/>
  <c r="G16" i="15"/>
  <c r="BO77" i="13"/>
  <c r="K15" i="15" s="1"/>
  <c r="BX77" i="13"/>
  <c r="BR77" i="13"/>
  <c r="CA77" i="13"/>
  <c r="K188" i="12"/>
  <c r="L188" i="12" s="1"/>
  <c r="M188" i="12" s="1"/>
  <c r="V288" i="7"/>
  <c r="O77" i="13"/>
  <c r="M78" i="13"/>
  <c r="BP78" i="13" s="1"/>
  <c r="BF77" i="13"/>
  <c r="BD78" i="13"/>
  <c r="BJ78" i="13"/>
  <c r="AU78" i="13"/>
  <c r="AI79" i="13" s="1"/>
  <c r="H78" i="13"/>
  <c r="J189" i="12"/>
  <c r="H289" i="7" l="1"/>
  <c r="P289" i="7"/>
  <c r="J289" i="7"/>
  <c r="R289" i="7"/>
  <c r="I289" i="7"/>
  <c r="CC77" i="13"/>
  <c r="CD77" i="13" s="1"/>
  <c r="K289" i="7"/>
  <c r="Q289" i="7"/>
  <c r="BT77" i="13"/>
  <c r="BV77" i="13" s="1"/>
  <c r="G289" i="7"/>
  <c r="L289" i="7" s="1"/>
  <c r="G189" i="12" s="1"/>
  <c r="S289" i="7"/>
  <c r="AS78" i="13"/>
  <c r="AV78" i="13" s="1"/>
  <c r="AJ79" i="13" s="1"/>
  <c r="AT79" i="13"/>
  <c r="L16" i="15"/>
  <c r="BS78" i="13"/>
  <c r="CB78" i="13"/>
  <c r="BY78" i="13"/>
  <c r="O188" i="12"/>
  <c r="N189" i="12"/>
  <c r="P78" i="13"/>
  <c r="K78" i="13"/>
  <c r="BQ78" i="13" s="1"/>
  <c r="Q78" i="13"/>
  <c r="Z79" i="13" s="1"/>
  <c r="F17" i="15" s="1"/>
  <c r="BB78" i="13"/>
  <c r="BE78" i="13" s="1"/>
  <c r="BA78" i="13"/>
  <c r="BG78" i="13"/>
  <c r="U289" i="7" l="1"/>
  <c r="CE77" i="13"/>
  <c r="BU77" i="13"/>
  <c r="I78" i="13"/>
  <c r="L78" i="13" s="1"/>
  <c r="BZ78" i="13"/>
  <c r="BN78" i="13"/>
  <c r="BW78" i="13"/>
  <c r="BK78" i="13"/>
  <c r="BM79" i="13" s="1"/>
  <c r="K189" i="12"/>
  <c r="L189" i="12" s="1"/>
  <c r="M189" i="12" s="1"/>
  <c r="V289" i="7"/>
  <c r="AR79" i="13"/>
  <c r="N78" i="13"/>
  <c r="BI78" i="13"/>
  <c r="BC78" i="13"/>
  <c r="H189" i="12"/>
  <c r="I189" i="12" s="1"/>
  <c r="I17" i="15" s="1"/>
  <c r="AW79" i="13"/>
  <c r="AK80" i="13" s="1"/>
  <c r="J79" i="13"/>
  <c r="R78" i="13" l="1"/>
  <c r="AA79" i="13" s="1"/>
  <c r="J16" i="15"/>
  <c r="F289" i="7"/>
  <c r="O289" i="7" s="1"/>
  <c r="S290" i="7" s="1"/>
  <c r="G17" i="15"/>
  <c r="BO78" i="13"/>
  <c r="K16" i="15" s="1"/>
  <c r="BX78" i="13"/>
  <c r="BR78" i="13"/>
  <c r="CA78" i="13"/>
  <c r="CC78" i="13" s="1"/>
  <c r="AS79" i="13"/>
  <c r="BH79" i="13"/>
  <c r="T290" i="7"/>
  <c r="Q290" i="7"/>
  <c r="O189" i="12"/>
  <c r="N190" i="12"/>
  <c r="O78" i="13"/>
  <c r="BF78" i="13"/>
  <c r="AU79" i="13"/>
  <c r="AI80" i="13" s="1"/>
  <c r="H79" i="13"/>
  <c r="M79" i="13"/>
  <c r="BP79" i="13" s="1"/>
  <c r="S79" i="13"/>
  <c r="AB80" i="13" s="1"/>
  <c r="H18" i="15" s="1"/>
  <c r="BD79" i="13"/>
  <c r="BG79" i="13" s="1"/>
  <c r="BJ79" i="13"/>
  <c r="J190" i="12"/>
  <c r="J290" i="7" l="1"/>
  <c r="R290" i="7"/>
  <c r="G290" i="7"/>
  <c r="K290" i="7"/>
  <c r="H290" i="7"/>
  <c r="I290" i="7"/>
  <c r="P290" i="7"/>
  <c r="U290" i="7" s="1"/>
  <c r="BT78" i="13"/>
  <c r="BU78" i="13" s="1"/>
  <c r="AT80" i="13"/>
  <c r="L17" i="15"/>
  <c r="BY79" i="13"/>
  <c r="CB79" i="13"/>
  <c r="BS79" i="13"/>
  <c r="CE78" i="13"/>
  <c r="CD78" i="13"/>
  <c r="P79" i="13"/>
  <c r="AV79" i="13"/>
  <c r="AJ80" i="13" s="1"/>
  <c r="I79" i="13"/>
  <c r="BA79" i="13"/>
  <c r="BB79" i="13"/>
  <c r="BE79" i="13" s="1"/>
  <c r="K79" i="13"/>
  <c r="Q79" i="13"/>
  <c r="Z80" i="13" s="1"/>
  <c r="F18" i="15" s="1"/>
  <c r="L290" i="7"/>
  <c r="G190" i="12" s="1"/>
  <c r="BV78" i="13" l="1"/>
  <c r="BN79" i="13"/>
  <c r="BW79" i="13"/>
  <c r="BQ79" i="13"/>
  <c r="BZ79" i="13"/>
  <c r="BK79" i="13"/>
  <c r="BM80" i="13" s="1"/>
  <c r="K190" i="12"/>
  <c r="L190" i="12" s="1"/>
  <c r="M190" i="12" s="1"/>
  <c r="V290" i="7"/>
  <c r="AR80" i="13"/>
  <c r="AU80" i="13" s="1"/>
  <c r="AI81" i="13" s="1"/>
  <c r="N79" i="13"/>
  <c r="BI79" i="13"/>
  <c r="BC79" i="13"/>
  <c r="R79" i="13"/>
  <c r="AA80" i="13" s="1"/>
  <c r="G18" i="15" s="1"/>
  <c r="L79" i="13"/>
  <c r="AW80" i="13"/>
  <c r="AK81" i="13" s="1"/>
  <c r="J80" i="13"/>
  <c r="H190" i="12"/>
  <c r="I190" i="12" s="1"/>
  <c r="I18" i="15" s="1"/>
  <c r="J17" i="15" l="1"/>
  <c r="BO79" i="13"/>
  <c r="BR79" i="13"/>
  <c r="CA79" i="13"/>
  <c r="CC79" i="13" s="1"/>
  <c r="BX79" i="13"/>
  <c r="BH80" i="13"/>
  <c r="O190" i="12"/>
  <c r="N191" i="12"/>
  <c r="O79" i="13"/>
  <c r="BF79" i="13"/>
  <c r="F290" i="7"/>
  <c r="O290" i="7" s="1"/>
  <c r="H80" i="13"/>
  <c r="S80" i="13"/>
  <c r="AB81" i="13" s="1"/>
  <c r="H19" i="15" s="1"/>
  <c r="M80" i="13"/>
  <c r="BP80" i="13" s="1"/>
  <c r="L18" i="15" s="1"/>
  <c r="BB80" i="13"/>
  <c r="BE80" i="13" s="1"/>
  <c r="BJ80" i="13"/>
  <c r="BD80" i="13"/>
  <c r="BG80" i="13" s="1"/>
  <c r="J191" i="12"/>
  <c r="BT79" i="13" l="1"/>
  <c r="BU79" i="13" s="1"/>
  <c r="AS80" i="13"/>
  <c r="AV80" i="13" s="1"/>
  <c r="AJ81" i="13" s="1"/>
  <c r="K17" i="15"/>
  <c r="BY80" i="13"/>
  <c r="CB80" i="13"/>
  <c r="BV79" i="13"/>
  <c r="BS80" i="13"/>
  <c r="CE79" i="13"/>
  <c r="CD79" i="13"/>
  <c r="Q80" i="13"/>
  <c r="Z81" i="13" s="1"/>
  <c r="F19" i="15" s="1"/>
  <c r="AT81" i="13"/>
  <c r="R291" i="7"/>
  <c r="P291" i="7"/>
  <c r="Q291" i="7"/>
  <c r="T291" i="7"/>
  <c r="S291" i="7"/>
  <c r="K291" i="7"/>
  <c r="P80" i="13"/>
  <c r="J291" i="7"/>
  <c r="H291" i="7"/>
  <c r="K80" i="13"/>
  <c r="I291" i="7"/>
  <c r="G291" i="7"/>
  <c r="I80" i="13" l="1"/>
  <c r="BN80" i="13"/>
  <c r="BQ80" i="13"/>
  <c r="BZ80" i="13"/>
  <c r="BW80" i="13"/>
  <c r="BK80" i="13"/>
  <c r="BM81" i="13" s="1"/>
  <c r="U291" i="7"/>
  <c r="N80" i="13"/>
  <c r="L291" i="7"/>
  <c r="G191" i="12" s="1"/>
  <c r="H191" i="12" s="1"/>
  <c r="I191" i="12" s="1"/>
  <c r="I19" i="15" s="1"/>
  <c r="BI80" i="13"/>
  <c r="BA80" i="13"/>
  <c r="BC80" i="13"/>
  <c r="BF80" i="13" s="1"/>
  <c r="L80" i="13"/>
  <c r="R80" i="13"/>
  <c r="J81" i="13"/>
  <c r="AW81" i="13"/>
  <c r="AK82" i="13" s="1"/>
  <c r="AR81" i="13" l="1"/>
  <c r="J18" i="15"/>
  <c r="BO80" i="13"/>
  <c r="K18" i="15" s="1"/>
  <c r="BR80" i="13"/>
  <c r="CA80" i="13"/>
  <c r="CC80" i="13" s="1"/>
  <c r="BX80" i="13"/>
  <c r="BH81" i="13"/>
  <c r="AA81" i="13"/>
  <c r="K191" i="12"/>
  <c r="L191" i="12" s="1"/>
  <c r="M191" i="12" s="1"/>
  <c r="V291" i="7"/>
  <c r="O80" i="13"/>
  <c r="BC81" i="13"/>
  <c r="BB81" i="13"/>
  <c r="BE81" i="13" s="1"/>
  <c r="BJ81" i="13"/>
  <c r="BD81" i="13"/>
  <c r="BG81" i="13" s="1"/>
  <c r="S81" i="13"/>
  <c r="AB82" i="13" s="1"/>
  <c r="H20" i="15" s="1"/>
  <c r="M81" i="13"/>
  <c r="BP81" i="13" s="1"/>
  <c r="L19" i="15" s="1"/>
  <c r="J192" i="12"/>
  <c r="BT80" i="13" l="1"/>
  <c r="F291" i="7"/>
  <c r="O291" i="7" s="1"/>
  <c r="G19" i="15"/>
  <c r="AS81" i="13"/>
  <c r="I81" i="13" s="1"/>
  <c r="L81" i="13" s="1"/>
  <c r="AU81" i="13"/>
  <c r="AI82" i="13" s="1"/>
  <c r="H81" i="13"/>
  <c r="BY81" i="13"/>
  <c r="CB81" i="13"/>
  <c r="BS81" i="13"/>
  <c r="BU80" i="13"/>
  <c r="BV80" i="13"/>
  <c r="CE80" i="13"/>
  <c r="CD80" i="13"/>
  <c r="T292" i="7"/>
  <c r="S292" i="7"/>
  <c r="R292" i="7"/>
  <c r="P292" i="7"/>
  <c r="Q292" i="7"/>
  <c r="O191" i="12"/>
  <c r="N192" i="12"/>
  <c r="AT82" i="13"/>
  <c r="P81" i="13"/>
  <c r="BA81" i="13"/>
  <c r="J292" i="7"/>
  <c r="K292" i="7" l="1"/>
  <c r="H292" i="7"/>
  <c r="I292" i="7"/>
  <c r="G292" i="7"/>
  <c r="BF81" i="13"/>
  <c r="AV81" i="13"/>
  <c r="AJ82" i="13" s="1"/>
  <c r="BI81" i="13"/>
  <c r="K81" i="13"/>
  <c r="Q81" i="13"/>
  <c r="Z82" i="13" s="1"/>
  <c r="F20" i="15" s="1"/>
  <c r="BO81" i="13"/>
  <c r="BX81" i="13"/>
  <c r="BR81" i="13"/>
  <c r="CA81" i="13"/>
  <c r="R81" i="13"/>
  <c r="AA82" i="13" s="1"/>
  <c r="BK81" i="13"/>
  <c r="BM82" i="13" s="1"/>
  <c r="U292" i="7"/>
  <c r="O81" i="13"/>
  <c r="J82" i="13"/>
  <c r="S82" i="13" s="1"/>
  <c r="AB83" i="13" s="1"/>
  <c r="H21" i="15" s="1"/>
  <c r="AW82" i="13"/>
  <c r="AK83" i="13" s="1"/>
  <c r="L292" i="7"/>
  <c r="G192" i="12" s="1"/>
  <c r="BD82" i="13"/>
  <c r="BG82" i="13" s="1"/>
  <c r="BJ82" i="13"/>
  <c r="F292" i="7" l="1"/>
  <c r="O292" i="7" s="1"/>
  <c r="Q293" i="7" s="1"/>
  <c r="G20" i="15"/>
  <c r="AS82" i="13"/>
  <c r="AV82" i="13" s="1"/>
  <c r="AJ83" i="13" s="1"/>
  <c r="K19" i="15"/>
  <c r="BN81" i="13"/>
  <c r="BZ81" i="13"/>
  <c r="N81" i="13"/>
  <c r="BQ81" i="13"/>
  <c r="BW81" i="13"/>
  <c r="BH82" i="13"/>
  <c r="R293" i="7"/>
  <c r="S293" i="7"/>
  <c r="P293" i="7"/>
  <c r="T293" i="7"/>
  <c r="K192" i="12"/>
  <c r="L192" i="12" s="1"/>
  <c r="M192" i="12" s="1"/>
  <c r="V292" i="7"/>
  <c r="M82" i="13"/>
  <c r="G293" i="7"/>
  <c r="K293" i="7"/>
  <c r="H293" i="7"/>
  <c r="I293" i="7"/>
  <c r="BI82" i="13"/>
  <c r="BC82" i="13"/>
  <c r="H192" i="12"/>
  <c r="I192" i="12" s="1"/>
  <c r="I20" i="15" s="1"/>
  <c r="BB82" i="13"/>
  <c r="BA82" i="13"/>
  <c r="BT81" i="13" l="1"/>
  <c r="CC81" i="13"/>
  <c r="CD81" i="13" s="1"/>
  <c r="J19" i="15"/>
  <c r="AR82" i="13"/>
  <c r="BE82" i="13" s="1"/>
  <c r="I82" i="13"/>
  <c r="J293" i="7"/>
  <c r="L293" i="7" s="1"/>
  <c r="G193" i="12" s="1"/>
  <c r="H193" i="12" s="1"/>
  <c r="I193" i="12" s="1"/>
  <c r="I21" i="15" s="1"/>
  <c r="BY82" i="13"/>
  <c r="BS82" i="13"/>
  <c r="CB82" i="13"/>
  <c r="BP82" i="13"/>
  <c r="L20" i="15" s="1"/>
  <c r="O192" i="12"/>
  <c r="N193" i="12"/>
  <c r="U293" i="7"/>
  <c r="P82" i="13"/>
  <c r="BF82" i="13"/>
  <c r="J193" i="12"/>
  <c r="CE81" i="13" l="1"/>
  <c r="BU81" i="13"/>
  <c r="BV81" i="13"/>
  <c r="R82" i="13"/>
  <c r="AA83" i="13" s="1"/>
  <c r="G21" i="15" s="1"/>
  <c r="L82" i="13"/>
  <c r="H82" i="13"/>
  <c r="AU82" i="13"/>
  <c r="AI83" i="13" s="1"/>
  <c r="K193" i="12"/>
  <c r="L193" i="12" s="1"/>
  <c r="M193" i="12" s="1"/>
  <c r="V293" i="7"/>
  <c r="AT83" i="13"/>
  <c r="J83" i="13" s="1"/>
  <c r="BB83" i="13"/>
  <c r="J194" i="12"/>
  <c r="BD83" i="13"/>
  <c r="BC83" i="13"/>
  <c r="K82" i="13" l="1"/>
  <c r="Q82" i="13"/>
  <c r="Z83" i="13" s="1"/>
  <c r="BK82" i="13"/>
  <c r="CA82" i="13"/>
  <c r="O82" i="13"/>
  <c r="BO82" i="13"/>
  <c r="BX82" i="13"/>
  <c r="BR82" i="13"/>
  <c r="AW83" i="13"/>
  <c r="AK84" i="13" s="1"/>
  <c r="BG83" i="13"/>
  <c r="BJ83" i="13"/>
  <c r="N194" i="12"/>
  <c r="O193" i="12"/>
  <c r="M83" i="13"/>
  <c r="BY83" i="13" s="1"/>
  <c r="S83" i="13"/>
  <c r="AB84" i="13" s="1"/>
  <c r="H22" i="15" s="1"/>
  <c r="AS83" i="13" l="1"/>
  <c r="K20" i="15"/>
  <c r="BM83" i="13"/>
  <c r="BH83" i="13"/>
  <c r="F21" i="15"/>
  <c r="F293" i="7"/>
  <c r="BA83" i="13"/>
  <c r="BZ82" i="13"/>
  <c r="N82" i="13"/>
  <c r="BW82" i="13"/>
  <c r="BN82" i="13"/>
  <c r="BQ82" i="13"/>
  <c r="BS83" i="13"/>
  <c r="CB83" i="13"/>
  <c r="P83" i="13"/>
  <c r="BP83" i="13"/>
  <c r="BT82" i="13" l="1"/>
  <c r="O293" i="7"/>
  <c r="G294" i="7"/>
  <c r="H294" i="7"/>
  <c r="K294" i="7"/>
  <c r="J294" i="7"/>
  <c r="I294" i="7"/>
  <c r="AT84" i="13"/>
  <c r="J84" i="13" s="1"/>
  <c r="M84" i="13" s="1"/>
  <c r="L21" i="15"/>
  <c r="J20" i="15"/>
  <c r="AR83" i="13"/>
  <c r="CC82" i="13"/>
  <c r="I83" i="13"/>
  <c r="AV83" i="13"/>
  <c r="AJ84" i="13" s="1"/>
  <c r="BI83" i="13"/>
  <c r="BF83" i="13"/>
  <c r="L83" i="13" l="1"/>
  <c r="R83" i="13"/>
  <c r="AA84" i="13" s="1"/>
  <c r="G22" i="15" s="1"/>
  <c r="S84" i="13"/>
  <c r="AW84" i="13"/>
  <c r="AK85" i="13" s="1"/>
  <c r="CE82" i="13"/>
  <c r="CD82" i="13"/>
  <c r="H83" i="13"/>
  <c r="BE83" i="13"/>
  <c r="AU83" i="13"/>
  <c r="AI84" i="13" s="1"/>
  <c r="BV82" i="13"/>
  <c r="BU82" i="13"/>
  <c r="L294" i="7"/>
  <c r="G194" i="12" s="1"/>
  <c r="H194" i="12" s="1"/>
  <c r="I194" i="12" s="1"/>
  <c r="Q294" i="7"/>
  <c r="P294" i="7"/>
  <c r="S294" i="7"/>
  <c r="R294" i="7"/>
  <c r="T294" i="7"/>
  <c r="P84" i="13"/>
  <c r="BK83" i="13" l="1"/>
  <c r="BM84" i="13" s="1"/>
  <c r="Q83" i="13"/>
  <c r="Z84" i="13" s="1"/>
  <c r="K83" i="13"/>
  <c r="U294" i="7"/>
  <c r="CA83" i="13"/>
  <c r="BO83" i="13"/>
  <c r="O83" i="13"/>
  <c r="BX83" i="13"/>
  <c r="BR83" i="13"/>
  <c r="I22" i="15"/>
  <c r="J195" i="12"/>
  <c r="BY84" i="13"/>
  <c r="BP84" i="13"/>
  <c r="L22" i="15" s="1"/>
  <c r="BZ83" i="13" l="1"/>
  <c r="BQ83" i="13"/>
  <c r="BW83" i="13"/>
  <c r="BN83" i="13"/>
  <c r="N83" i="13"/>
  <c r="F22" i="15"/>
  <c r="F294" i="7"/>
  <c r="V294" i="7"/>
  <c r="K194" i="12"/>
  <c r="L194" i="12" s="1"/>
  <c r="M194" i="12" s="1"/>
  <c r="AS84" i="13"/>
  <c r="K21" i="15"/>
  <c r="BH84" i="13"/>
  <c r="CC83" i="13" l="1"/>
  <c r="BT83" i="13"/>
  <c r="BI84" i="13"/>
  <c r="O294" i="7"/>
  <c r="G295" i="7"/>
  <c r="H295" i="7"/>
  <c r="K295" i="7"/>
  <c r="I295" i="7"/>
  <c r="J295" i="7"/>
  <c r="AR84" i="13"/>
  <c r="J21" i="15"/>
  <c r="CE83" i="13"/>
  <c r="CD83" i="13"/>
  <c r="AV84" i="13"/>
  <c r="AJ85" i="13" s="1"/>
  <c r="I84" i="13"/>
  <c r="O194" i="12"/>
  <c r="N195" i="12"/>
  <c r="CB84" i="13"/>
  <c r="BS84" i="13"/>
  <c r="BJ84" i="13"/>
  <c r="BC84" i="13"/>
  <c r="R84" i="13" l="1"/>
  <c r="AA85" i="13" s="1"/>
  <c r="G23" i="15" s="1"/>
  <c r="L84" i="13"/>
  <c r="H84" i="13"/>
  <c r="AU84" i="13"/>
  <c r="AI85" i="13" s="1"/>
  <c r="L295" i="7"/>
  <c r="G195" i="12" s="1"/>
  <c r="H195" i="12" s="1"/>
  <c r="I195" i="12" s="1"/>
  <c r="BV83" i="13"/>
  <c r="BU83" i="13"/>
  <c r="T295" i="7"/>
  <c r="S295" i="7"/>
  <c r="R295" i="7"/>
  <c r="Q295" i="7"/>
  <c r="P295" i="7"/>
  <c r="BD84" i="13"/>
  <c r="AT85" i="13" s="1"/>
  <c r="AB85" i="13"/>
  <c r="H23" i="15" s="1"/>
  <c r="BB84" i="13"/>
  <c r="BA84" i="13"/>
  <c r="BF84" i="13"/>
  <c r="U295" i="7" l="1"/>
  <c r="V295" i="7" s="1"/>
  <c r="I23" i="15"/>
  <c r="J196" i="12"/>
  <c r="Q84" i="13"/>
  <c r="Z85" i="13" s="1"/>
  <c r="F23" i="15" s="1"/>
  <c r="BK84" i="13"/>
  <c r="K84" i="13"/>
  <c r="BO84" i="13"/>
  <c r="O84" i="13"/>
  <c r="BX84" i="13"/>
  <c r="CA84" i="13"/>
  <c r="BR84" i="13"/>
  <c r="BG84" i="13"/>
  <c r="AW85" i="13"/>
  <c r="AK86" i="13" s="1"/>
  <c r="J85" i="13"/>
  <c r="BE84" i="13"/>
  <c r="K195" i="12" l="1"/>
  <c r="L195" i="12" s="1"/>
  <c r="M195" i="12" s="1"/>
  <c r="F295" i="7"/>
  <c r="O295" i="7" s="1"/>
  <c r="S296" i="7" s="1"/>
  <c r="BM85" i="13"/>
  <c r="BH85" i="13"/>
  <c r="K22" i="15"/>
  <c r="AS85" i="13"/>
  <c r="BI85" i="13" s="1"/>
  <c r="BN84" i="13"/>
  <c r="N84" i="13"/>
  <c r="BW84" i="13"/>
  <c r="BQ84" i="13"/>
  <c r="BZ84" i="13"/>
  <c r="O195" i="12"/>
  <c r="N196" i="12"/>
  <c r="S85" i="13"/>
  <c r="AB86" i="13" s="1"/>
  <c r="H24" i="15" s="1"/>
  <c r="M85" i="13"/>
  <c r="BD85" i="13"/>
  <c r="BJ85" i="13"/>
  <c r="K296" i="7"/>
  <c r="G296" i="7"/>
  <c r="BC85" i="13"/>
  <c r="R296" i="7" l="1"/>
  <c r="Q296" i="7"/>
  <c r="T296" i="7"/>
  <c r="P296" i="7"/>
  <c r="J296" i="7"/>
  <c r="I296" i="7"/>
  <c r="H296" i="7"/>
  <c r="BT84" i="13"/>
  <c r="CC84" i="13"/>
  <c r="CD84" i="13" s="1"/>
  <c r="BF85" i="13"/>
  <c r="J22" i="15"/>
  <c r="AR85" i="13"/>
  <c r="AV85" i="13"/>
  <c r="AJ86" i="13" s="1"/>
  <c r="I85" i="13"/>
  <c r="BP85" i="13"/>
  <c r="BS85" i="13"/>
  <c r="CB85" i="13"/>
  <c r="BY85" i="13"/>
  <c r="U296" i="7"/>
  <c r="P85" i="13"/>
  <c r="L296" i="7"/>
  <c r="G196" i="12" s="1"/>
  <c r="BB85" i="13"/>
  <c r="BA85" i="13"/>
  <c r="BG85" i="13"/>
  <c r="CE84" i="13" l="1"/>
  <c r="BE85" i="13"/>
  <c r="BU84" i="13"/>
  <c r="BV84" i="13"/>
  <c r="AT86" i="13"/>
  <c r="AW86" i="13" s="1"/>
  <c r="AK87" i="13" s="1"/>
  <c r="L23" i="15"/>
  <c r="H85" i="13"/>
  <c r="AU85" i="13"/>
  <c r="AI86" i="13" s="1"/>
  <c r="R85" i="13"/>
  <c r="AA86" i="13" s="1"/>
  <c r="G24" i="15" s="1"/>
  <c r="L85" i="13"/>
  <c r="K196" i="12"/>
  <c r="L196" i="12" s="1"/>
  <c r="M196" i="12" s="1"/>
  <c r="V296" i="7"/>
  <c r="H196" i="12"/>
  <c r="I196" i="12" s="1"/>
  <c r="I24" i="15" s="1"/>
  <c r="J86" i="13" l="1"/>
  <c r="K85" i="13"/>
  <c r="BK85" i="13"/>
  <c r="Q85" i="13"/>
  <c r="Z86" i="13" s="1"/>
  <c r="BX85" i="13"/>
  <c r="BR85" i="13"/>
  <c r="CA85" i="13"/>
  <c r="O85" i="13"/>
  <c r="BO85" i="13"/>
  <c r="O196" i="12"/>
  <c r="N197" i="12"/>
  <c r="BB86" i="13"/>
  <c r="S86" i="13"/>
  <c r="AB87" i="13" s="1"/>
  <c r="H25" i="15" s="1"/>
  <c r="M86" i="13"/>
  <c r="BP86" i="13" s="1"/>
  <c r="L24" i="15" s="1"/>
  <c r="J197" i="12"/>
  <c r="BD86" i="13"/>
  <c r="BG86" i="13" s="1"/>
  <c r="BJ86" i="13"/>
  <c r="BC86" i="13"/>
  <c r="F296" i="7" l="1"/>
  <c r="F24" i="15"/>
  <c r="BM86" i="13"/>
  <c r="BH86" i="13"/>
  <c r="BA86" i="13"/>
  <c r="BN85" i="13"/>
  <c r="BW85" i="13"/>
  <c r="N85" i="13"/>
  <c r="BQ85" i="13"/>
  <c r="BZ85" i="13"/>
  <c r="K23" i="15"/>
  <c r="AS86" i="13"/>
  <c r="BF86" i="13" s="1"/>
  <c r="BY86" i="13"/>
  <c r="CB86" i="13"/>
  <c r="BS86" i="13"/>
  <c r="AT87" i="13"/>
  <c r="J87" i="13" s="1"/>
  <c r="P86" i="13"/>
  <c r="BT85" i="13" l="1"/>
  <c r="J23" i="15"/>
  <c r="AR86" i="13"/>
  <c r="I86" i="13"/>
  <c r="AV86" i="13"/>
  <c r="AJ87" i="13" s="1"/>
  <c r="BI86" i="13"/>
  <c r="CC85" i="13"/>
  <c r="O296" i="7"/>
  <c r="G297" i="7"/>
  <c r="J297" i="7"/>
  <c r="H297" i="7"/>
  <c r="I297" i="7"/>
  <c r="K297" i="7"/>
  <c r="AW87" i="13"/>
  <c r="AK88" i="13" s="1"/>
  <c r="S87" i="13"/>
  <c r="M87" i="13"/>
  <c r="R297" i="7" l="1"/>
  <c r="Q297" i="7"/>
  <c r="T297" i="7"/>
  <c r="P297" i="7"/>
  <c r="S297" i="7"/>
  <c r="CD85" i="13"/>
  <c r="CE85" i="13"/>
  <c r="R86" i="13"/>
  <c r="AA87" i="13" s="1"/>
  <c r="G25" i="15" s="1"/>
  <c r="L86" i="13"/>
  <c r="BV85" i="13"/>
  <c r="BU85" i="13"/>
  <c r="AU86" i="13"/>
  <c r="AI87" i="13" s="1"/>
  <c r="H86" i="13"/>
  <c r="BE86" i="13"/>
  <c r="L297" i="7"/>
  <c r="G197" i="12" s="1"/>
  <c r="H197" i="12" s="1"/>
  <c r="I197" i="12" s="1"/>
  <c r="I25" i="15" s="1"/>
  <c r="P87" i="13"/>
  <c r="BB87" i="13"/>
  <c r="BC87" i="13"/>
  <c r="AB88" i="13"/>
  <c r="H26" i="15" s="1"/>
  <c r="BD87" i="13"/>
  <c r="BJ87" i="13"/>
  <c r="U297" i="7" l="1"/>
  <c r="BP87" i="13"/>
  <c r="L25" i="15" s="1"/>
  <c r="V297" i="7"/>
  <c r="K197" i="12"/>
  <c r="L197" i="12" s="1"/>
  <c r="M197" i="12" s="1"/>
  <c r="BK86" i="13"/>
  <c r="Q86" i="13"/>
  <c r="Z87" i="13" s="1"/>
  <c r="K86" i="13"/>
  <c r="J198" i="12"/>
  <c r="BR86" i="13"/>
  <c r="BX86" i="13"/>
  <c r="O86" i="13"/>
  <c r="CA86" i="13"/>
  <c r="BO86" i="13"/>
  <c r="BY87" i="13"/>
  <c r="AT88" i="13"/>
  <c r="BG87" i="13"/>
  <c r="F25" i="15" l="1"/>
  <c r="F297" i="7"/>
  <c r="BA87" i="13"/>
  <c r="BZ86" i="13"/>
  <c r="BQ86" i="13"/>
  <c r="BN86" i="13"/>
  <c r="N86" i="13"/>
  <c r="BW86" i="13"/>
  <c r="BM87" i="13"/>
  <c r="BH87" i="13"/>
  <c r="N198" i="12"/>
  <c r="BS87" i="13"/>
  <c r="CB87" i="13"/>
  <c r="O197" i="12"/>
  <c r="K24" i="15"/>
  <c r="AS87" i="13"/>
  <c r="J88" i="13"/>
  <c r="AW88" i="13"/>
  <c r="AK89" i="13" s="1"/>
  <c r="BC88" i="13"/>
  <c r="BB88" i="13"/>
  <c r="BT86" i="13" l="1"/>
  <c r="J24" i="15"/>
  <c r="AR87" i="13"/>
  <c r="CC86" i="13"/>
  <c r="O297" i="7"/>
  <c r="H298" i="7"/>
  <c r="I298" i="7"/>
  <c r="J298" i="7"/>
  <c r="G298" i="7"/>
  <c r="K298" i="7"/>
  <c r="I87" i="13"/>
  <c r="AV87" i="13"/>
  <c r="AJ88" i="13" s="1"/>
  <c r="BI87" i="13"/>
  <c r="BF87" i="13"/>
  <c r="BD88" i="13"/>
  <c r="BG88" i="13" s="1"/>
  <c r="BJ88" i="13"/>
  <c r="S88" i="13"/>
  <c r="AB89" i="13" s="1"/>
  <c r="H27" i="15" s="1"/>
  <c r="M88" i="13"/>
  <c r="Q298" i="7" l="1"/>
  <c r="P298" i="7"/>
  <c r="R298" i="7"/>
  <c r="T298" i="7"/>
  <c r="S298" i="7"/>
  <c r="CD86" i="13"/>
  <c r="CE86" i="13"/>
  <c r="L298" i="7"/>
  <c r="G198" i="12" s="1"/>
  <c r="H198" i="12" s="1"/>
  <c r="I198" i="12" s="1"/>
  <c r="BP88" i="13" s="1"/>
  <c r="L26" i="15" s="1"/>
  <c r="H87" i="13"/>
  <c r="AU87" i="13"/>
  <c r="AI88" i="13" s="1"/>
  <c r="BE87" i="13"/>
  <c r="R87" i="13"/>
  <c r="AA88" i="13" s="1"/>
  <c r="G26" i="15" s="1"/>
  <c r="L87" i="13"/>
  <c r="BV86" i="13"/>
  <c r="BU86" i="13"/>
  <c r="P88" i="13"/>
  <c r="BB89" i="13"/>
  <c r="BC89" i="13"/>
  <c r="BK87" i="13" l="1"/>
  <c r="Q87" i="13"/>
  <c r="Z88" i="13" s="1"/>
  <c r="K87" i="13"/>
  <c r="AT89" i="13"/>
  <c r="AW89" i="13" s="1"/>
  <c r="AK90" i="13" s="1"/>
  <c r="I26" i="15"/>
  <c r="J199" i="12"/>
  <c r="U298" i="7"/>
  <c r="BY88" i="13"/>
  <c r="BO87" i="13"/>
  <c r="O87" i="13"/>
  <c r="BX87" i="13"/>
  <c r="CA87" i="13"/>
  <c r="BR87" i="13"/>
  <c r="BD89" i="13"/>
  <c r="BJ89" i="13" l="1"/>
  <c r="BN87" i="13"/>
  <c r="N87" i="13"/>
  <c r="BW87" i="13"/>
  <c r="BQ87" i="13"/>
  <c r="BZ87" i="13"/>
  <c r="BG89" i="13"/>
  <c r="AS88" i="13"/>
  <c r="K25" i="15"/>
  <c r="F26" i="15"/>
  <c r="F298" i="7"/>
  <c r="BA88" i="13"/>
  <c r="V298" i="7"/>
  <c r="K198" i="12"/>
  <c r="L198" i="12" s="1"/>
  <c r="M198" i="12" s="1"/>
  <c r="J89" i="13"/>
  <c r="S89" i="13" s="1"/>
  <c r="AB90" i="13" s="1"/>
  <c r="H28" i="15" s="1"/>
  <c r="BM88" i="13"/>
  <c r="BH88" i="13"/>
  <c r="BT87" i="13" l="1"/>
  <c r="N199" i="12"/>
  <c r="O198" i="12"/>
  <c r="CB88" i="13"/>
  <c r="BS88" i="13"/>
  <c r="BV87" i="13"/>
  <c r="BU87" i="13"/>
  <c r="CC87" i="13"/>
  <c r="O298" i="7"/>
  <c r="G299" i="7"/>
  <c r="K299" i="7"/>
  <c r="J299" i="7"/>
  <c r="I299" i="7"/>
  <c r="H299" i="7"/>
  <c r="M89" i="13"/>
  <c r="P89" i="13" s="1"/>
  <c r="J25" i="15"/>
  <c r="AR88" i="13"/>
  <c r="I88" i="13"/>
  <c r="AV88" i="13"/>
  <c r="AJ89" i="13" s="1"/>
  <c r="BI88" i="13"/>
  <c r="BF88" i="13"/>
  <c r="H88" i="13" l="1"/>
  <c r="AU88" i="13"/>
  <c r="AI89" i="13" s="1"/>
  <c r="BE88" i="13"/>
  <c r="Q299" i="7"/>
  <c r="R299" i="7"/>
  <c r="T299" i="7"/>
  <c r="S299" i="7"/>
  <c r="P299" i="7"/>
  <c r="L299" i="7"/>
  <c r="G199" i="12" s="1"/>
  <c r="H199" i="12" s="1"/>
  <c r="I199" i="12" s="1"/>
  <c r="CD87" i="13"/>
  <c r="CE87" i="13"/>
  <c r="R88" i="13"/>
  <c r="AA89" i="13" s="1"/>
  <c r="G27" i="15" s="1"/>
  <c r="L88" i="13"/>
  <c r="BB90" i="13"/>
  <c r="BD90" i="13"/>
  <c r="BC90" i="13"/>
  <c r="O88" i="13" l="1"/>
  <c r="BO88" i="13"/>
  <c r="BX88" i="13"/>
  <c r="BR88" i="13"/>
  <c r="CA88" i="13"/>
  <c r="I27" i="15"/>
  <c r="J200" i="12"/>
  <c r="BY89" i="13"/>
  <c r="BP89" i="13"/>
  <c r="Q88" i="13"/>
  <c r="Z89" i="13" s="1"/>
  <c r="K88" i="13"/>
  <c r="BK88" i="13"/>
  <c r="U299" i="7"/>
  <c r="AS89" i="13" l="1"/>
  <c r="K26" i="15"/>
  <c r="BM89" i="13"/>
  <c r="BH89" i="13"/>
  <c r="K199" i="12"/>
  <c r="L199" i="12" s="1"/>
  <c r="M199" i="12" s="1"/>
  <c r="V299" i="7"/>
  <c r="N88" i="13"/>
  <c r="BN88" i="13"/>
  <c r="BW88" i="13"/>
  <c r="BZ88" i="13"/>
  <c r="BQ88" i="13"/>
  <c r="F27" i="15"/>
  <c r="BA89" i="13"/>
  <c r="F299" i="7"/>
  <c r="AT90" i="13"/>
  <c r="L27" i="15"/>
  <c r="BB91" i="13"/>
  <c r="BD91" i="13"/>
  <c r="BT88" i="13" l="1"/>
  <c r="J90" i="13"/>
  <c r="AW90" i="13"/>
  <c r="AK91" i="13" s="1"/>
  <c r="BJ90" i="13"/>
  <c r="BG90" i="13"/>
  <c r="O299" i="7"/>
  <c r="J300" i="7"/>
  <c r="G300" i="7"/>
  <c r="K300" i="7"/>
  <c r="I300" i="7"/>
  <c r="H300" i="7"/>
  <c r="O199" i="12"/>
  <c r="BS89" i="13"/>
  <c r="CB89" i="13"/>
  <c r="N200" i="12"/>
  <c r="CC88" i="13"/>
  <c r="J26" i="15"/>
  <c r="AR89" i="13"/>
  <c r="AV89" i="13"/>
  <c r="AJ90" i="13" s="1"/>
  <c r="I89" i="13"/>
  <c r="BI89" i="13"/>
  <c r="BF89" i="13"/>
  <c r="BC91" i="13"/>
  <c r="L300" i="7" l="1"/>
  <c r="G200" i="12" s="1"/>
  <c r="H200" i="12" s="1"/>
  <c r="I200" i="12" s="1"/>
  <c r="CE88" i="13"/>
  <c r="CD88" i="13"/>
  <c r="S300" i="7"/>
  <c r="T300" i="7"/>
  <c r="Q300" i="7"/>
  <c r="R300" i="7"/>
  <c r="P300" i="7"/>
  <c r="L89" i="13"/>
  <c r="R89" i="13"/>
  <c r="AA90" i="13" s="1"/>
  <c r="G28" i="15" s="1"/>
  <c r="AU89" i="13"/>
  <c r="AI90" i="13" s="1"/>
  <c r="BE89" i="13"/>
  <c r="H89" i="13"/>
  <c r="BU88" i="13"/>
  <c r="BV88" i="13"/>
  <c r="M90" i="13"/>
  <c r="S90" i="13"/>
  <c r="AB91" i="13" s="1"/>
  <c r="H29" i="15" s="1"/>
  <c r="K89" i="13" l="1"/>
  <c r="Q89" i="13"/>
  <c r="Z90" i="13" s="1"/>
  <c r="BK89" i="13"/>
  <c r="BO89" i="13"/>
  <c r="O89" i="13"/>
  <c r="BX89" i="13"/>
  <c r="CA89" i="13"/>
  <c r="BR89" i="13"/>
  <c r="P90" i="13"/>
  <c r="U300" i="7"/>
  <c r="I28" i="15"/>
  <c r="BP90" i="13"/>
  <c r="BY90" i="13"/>
  <c r="J201" i="12"/>
  <c r="BB92" i="13"/>
  <c r="BD92" i="13"/>
  <c r="AS90" i="13" l="1"/>
  <c r="K27" i="15"/>
  <c r="BM90" i="13"/>
  <c r="BH90" i="13"/>
  <c r="F28" i="15"/>
  <c r="BA90" i="13"/>
  <c r="F300" i="7"/>
  <c r="BN89" i="13"/>
  <c r="N89" i="13"/>
  <c r="BW89" i="13"/>
  <c r="BZ89" i="13"/>
  <c r="BQ89" i="13"/>
  <c r="K200" i="12"/>
  <c r="L200" i="12" s="1"/>
  <c r="M200" i="12" s="1"/>
  <c r="V300" i="7"/>
  <c r="L28" i="15"/>
  <c r="AT91" i="13"/>
  <c r="BC92" i="13"/>
  <c r="BT89" i="13" l="1"/>
  <c r="CC89" i="13"/>
  <c r="CD89" i="13" s="1"/>
  <c r="O300" i="7"/>
  <c r="I301" i="7"/>
  <c r="G301" i="7"/>
  <c r="J301" i="7"/>
  <c r="K301" i="7"/>
  <c r="H301" i="7"/>
  <c r="O200" i="12"/>
  <c r="BS90" i="13"/>
  <c r="N201" i="12"/>
  <c r="CB90" i="13"/>
  <c r="J91" i="13"/>
  <c r="BJ91" i="13"/>
  <c r="AW91" i="13"/>
  <c r="AK92" i="13" s="1"/>
  <c r="BG91" i="13"/>
  <c r="J27" i="15"/>
  <c r="AR90" i="13"/>
  <c r="I90" i="13"/>
  <c r="AV90" i="13"/>
  <c r="AJ91" i="13" s="1"/>
  <c r="BI90" i="13"/>
  <c r="BF90" i="13"/>
  <c r="BB93" i="13"/>
  <c r="CE89" i="13" l="1"/>
  <c r="S91" i="13"/>
  <c r="AB92" i="13" s="1"/>
  <c r="H30" i="15" s="1"/>
  <c r="M91" i="13"/>
  <c r="L301" i="7"/>
  <c r="G201" i="12" s="1"/>
  <c r="H201" i="12" s="1"/>
  <c r="I201" i="12" s="1"/>
  <c r="H90" i="13"/>
  <c r="AU90" i="13"/>
  <c r="AI91" i="13" s="1"/>
  <c r="BE90" i="13"/>
  <c r="L90" i="13"/>
  <c r="R90" i="13"/>
  <c r="AA91" i="13" s="1"/>
  <c r="G29" i="15" s="1"/>
  <c r="BU89" i="13"/>
  <c r="BV89" i="13"/>
  <c r="Q301" i="7"/>
  <c r="R301" i="7"/>
  <c r="T301" i="7"/>
  <c r="S301" i="7"/>
  <c r="P301" i="7"/>
  <c r="BD93" i="13"/>
  <c r="I29" i="15" l="1"/>
  <c r="BY91" i="13"/>
  <c r="J202" i="12"/>
  <c r="BP91" i="13"/>
  <c r="P91" i="13"/>
  <c r="O90" i="13"/>
  <c r="BO90" i="13"/>
  <c r="BX90" i="13"/>
  <c r="CA90" i="13"/>
  <c r="BR90" i="13"/>
  <c r="K90" i="13"/>
  <c r="Q90" i="13"/>
  <c r="Z91" i="13" s="1"/>
  <c r="BK90" i="13"/>
  <c r="U301" i="7"/>
  <c r="BC93" i="13"/>
  <c r="AT92" i="13" l="1"/>
  <c r="L29" i="15"/>
  <c r="K28" i="15"/>
  <c r="AS91" i="13"/>
  <c r="BM91" i="13"/>
  <c r="BH91" i="13"/>
  <c r="V301" i="7"/>
  <c r="K201" i="12"/>
  <c r="L201" i="12" s="1"/>
  <c r="M201" i="12" s="1"/>
  <c r="F29" i="15"/>
  <c r="BA91" i="13"/>
  <c r="F301" i="7"/>
  <c r="N90" i="13"/>
  <c r="BN90" i="13"/>
  <c r="BW90" i="13"/>
  <c r="BQ90" i="13"/>
  <c r="BZ90" i="13"/>
  <c r="BT90" i="13" l="1"/>
  <c r="CC90" i="13"/>
  <c r="CD90" i="13" s="1"/>
  <c r="I91" i="13"/>
  <c r="AV91" i="13"/>
  <c r="AJ92" i="13" s="1"/>
  <c r="BI91" i="13"/>
  <c r="BF91" i="13"/>
  <c r="J28" i="15"/>
  <c r="AR91" i="13"/>
  <c r="O301" i="7"/>
  <c r="H302" i="7"/>
  <c r="K302" i="7"/>
  <c r="I302" i="7"/>
  <c r="J302" i="7"/>
  <c r="G302" i="7"/>
  <c r="O201" i="12"/>
  <c r="BS91" i="13"/>
  <c r="CB91" i="13"/>
  <c r="N202" i="12"/>
  <c r="AW92" i="13"/>
  <c r="AK93" i="13" s="1"/>
  <c r="J92" i="13"/>
  <c r="BJ92" i="13"/>
  <c r="BG92" i="13"/>
  <c r="BC94" i="13"/>
  <c r="BD94" i="13"/>
  <c r="BB94" i="13"/>
  <c r="CE90" i="13" l="1"/>
  <c r="AU91" i="13"/>
  <c r="AI92" i="13" s="1"/>
  <c r="H91" i="13"/>
  <c r="BE91" i="13"/>
  <c r="L302" i="7"/>
  <c r="G202" i="12" s="1"/>
  <c r="H202" i="12" s="1"/>
  <c r="I202" i="12" s="1"/>
  <c r="BV90" i="13"/>
  <c r="BU90" i="13"/>
  <c r="S92" i="13"/>
  <c r="AB93" i="13" s="1"/>
  <c r="H31" i="15" s="1"/>
  <c r="M92" i="13"/>
  <c r="R91" i="13"/>
  <c r="AA92" i="13" s="1"/>
  <c r="G30" i="15" s="1"/>
  <c r="L91" i="13"/>
  <c r="Q302" i="7"/>
  <c r="T302" i="7"/>
  <c r="P302" i="7"/>
  <c r="S302" i="7"/>
  <c r="R302" i="7"/>
  <c r="BC95" i="13"/>
  <c r="P92" i="13" l="1"/>
  <c r="U302" i="7"/>
  <c r="I30" i="15"/>
  <c r="BY92" i="13"/>
  <c r="BP92" i="13"/>
  <c r="J203" i="12"/>
  <c r="Q91" i="13"/>
  <c r="Z92" i="13" s="1"/>
  <c r="K91" i="13"/>
  <c r="BK91" i="13"/>
  <c r="BO91" i="13"/>
  <c r="O91" i="13"/>
  <c r="BX91" i="13"/>
  <c r="BR91" i="13"/>
  <c r="CA91" i="13"/>
  <c r="AT93" i="13" l="1"/>
  <c r="L30" i="15"/>
  <c r="F30" i="15"/>
  <c r="BA92" i="13"/>
  <c r="F302" i="7"/>
  <c r="K29" i="15"/>
  <c r="AS92" i="13"/>
  <c r="V302" i="7"/>
  <c r="K202" i="12"/>
  <c r="L202" i="12" s="1"/>
  <c r="M202" i="12" s="1"/>
  <c r="BM92" i="13"/>
  <c r="BH92" i="13"/>
  <c r="BN91" i="13"/>
  <c r="BT91" i="13" s="1"/>
  <c r="N91" i="13"/>
  <c r="BW91" i="13"/>
  <c r="BQ91" i="13"/>
  <c r="BZ91" i="13"/>
  <c r="BB95" i="13"/>
  <c r="BD95" i="13"/>
  <c r="CC91" i="13" l="1"/>
  <c r="I92" i="13"/>
  <c r="AV92" i="13"/>
  <c r="AJ93" i="13" s="1"/>
  <c r="BI92" i="13"/>
  <c r="BF92" i="13"/>
  <c r="J29" i="15"/>
  <c r="AR92" i="13"/>
  <c r="O302" i="7"/>
  <c r="I303" i="7"/>
  <c r="K303" i="7"/>
  <c r="H303" i="7"/>
  <c r="J303" i="7"/>
  <c r="G303" i="7"/>
  <c r="CE91" i="13"/>
  <c r="CD91" i="13"/>
  <c r="O202" i="12"/>
  <c r="CB92" i="13"/>
  <c r="N203" i="12"/>
  <c r="BS92" i="13"/>
  <c r="AW93" i="13"/>
  <c r="AK94" i="13" s="1"/>
  <c r="J93" i="13"/>
  <c r="BJ93" i="13"/>
  <c r="BG93" i="13"/>
  <c r="R303" i="7" l="1"/>
  <c r="Q303" i="7"/>
  <c r="P303" i="7"/>
  <c r="T303" i="7"/>
  <c r="S303" i="7"/>
  <c r="H92" i="13"/>
  <c r="AU92" i="13"/>
  <c r="AI93" i="13" s="1"/>
  <c r="BE92" i="13"/>
  <c r="L303" i="7"/>
  <c r="G203" i="12" s="1"/>
  <c r="H203" i="12" s="1"/>
  <c r="I203" i="12" s="1"/>
  <c r="BU91" i="13"/>
  <c r="BV91" i="13"/>
  <c r="S93" i="13"/>
  <c r="AB94" i="13" s="1"/>
  <c r="H32" i="15" s="1"/>
  <c r="M93" i="13"/>
  <c r="R92" i="13"/>
  <c r="AA93" i="13" s="1"/>
  <c r="G31" i="15" s="1"/>
  <c r="L92" i="13"/>
  <c r="BD96" i="13"/>
  <c r="BB96" i="13"/>
  <c r="BC96" i="13"/>
  <c r="Q92" i="13" l="1"/>
  <c r="Z93" i="13" s="1"/>
  <c r="K92" i="13"/>
  <c r="BK92" i="13"/>
  <c r="BP93" i="13"/>
  <c r="P93" i="13"/>
  <c r="U303" i="7"/>
  <c r="O92" i="13"/>
  <c r="BO92" i="13"/>
  <c r="BX92" i="13"/>
  <c r="BR92" i="13"/>
  <c r="CA92" i="13"/>
  <c r="I31" i="15"/>
  <c r="BY93" i="13"/>
  <c r="J204" i="12"/>
  <c r="AT94" i="13" l="1"/>
  <c r="L31" i="15"/>
  <c r="K30" i="15"/>
  <c r="AS93" i="13"/>
  <c r="BM93" i="13"/>
  <c r="BH93" i="13"/>
  <c r="BZ92" i="13"/>
  <c r="N92" i="13"/>
  <c r="BW92" i="13"/>
  <c r="BN92" i="13"/>
  <c r="BQ92" i="13"/>
  <c r="V303" i="7"/>
  <c r="K203" i="12"/>
  <c r="L203" i="12" s="1"/>
  <c r="M203" i="12" s="1"/>
  <c r="F31" i="15"/>
  <c r="BA93" i="13"/>
  <c r="F303" i="7"/>
  <c r="BD97" i="13"/>
  <c r="BB97" i="13"/>
  <c r="BT92" i="13" l="1"/>
  <c r="CC92" i="13"/>
  <c r="CE92" i="13" s="1"/>
  <c r="I93" i="13"/>
  <c r="AV93" i="13"/>
  <c r="AJ94" i="13" s="1"/>
  <c r="BI93" i="13"/>
  <c r="BF93" i="13"/>
  <c r="AR93" i="13"/>
  <c r="J30" i="15"/>
  <c r="O303" i="7"/>
  <c r="G304" i="7"/>
  <c r="J304" i="7"/>
  <c r="H304" i="7"/>
  <c r="K304" i="7"/>
  <c r="I304" i="7"/>
  <c r="AW94" i="13"/>
  <c r="AK95" i="13" s="1"/>
  <c r="J94" i="13"/>
  <c r="BJ94" i="13"/>
  <c r="BG94" i="13"/>
  <c r="O203" i="12"/>
  <c r="BS93" i="13"/>
  <c r="CB93" i="13"/>
  <c r="N204" i="12"/>
  <c r="BC97" i="13"/>
  <c r="CD92" i="13" l="1"/>
  <c r="BU92" i="13"/>
  <c r="BV92" i="13"/>
  <c r="L304" i="7"/>
  <c r="G204" i="12" s="1"/>
  <c r="H204" i="12" s="1"/>
  <c r="I204" i="12" s="1"/>
  <c r="R93" i="13"/>
  <c r="AA94" i="13" s="1"/>
  <c r="G32" i="15" s="1"/>
  <c r="L93" i="13"/>
  <c r="S94" i="13"/>
  <c r="AB95" i="13" s="1"/>
  <c r="H33" i="15" s="1"/>
  <c r="M94" i="13"/>
  <c r="P94" i="13" s="1"/>
  <c r="P304" i="7"/>
  <c r="S304" i="7"/>
  <c r="R304" i="7"/>
  <c r="T304" i="7"/>
  <c r="Q304" i="7"/>
  <c r="AU93" i="13"/>
  <c r="AI94" i="13" s="1"/>
  <c r="H93" i="13"/>
  <c r="BE93" i="13"/>
  <c r="I32" i="15" l="1"/>
  <c r="BP94" i="13"/>
  <c r="BY94" i="13"/>
  <c r="J205" i="12"/>
  <c r="U304" i="7"/>
  <c r="K93" i="13"/>
  <c r="Q93" i="13"/>
  <c r="Z94" i="13" s="1"/>
  <c r="O93" i="13"/>
  <c r="BO93" i="13"/>
  <c r="BX93" i="13"/>
  <c r="CA93" i="13"/>
  <c r="BR93" i="13"/>
  <c r="BK93" i="13"/>
  <c r="BB98" i="13"/>
  <c r="BD98" i="13"/>
  <c r="K204" i="12" l="1"/>
  <c r="L204" i="12" s="1"/>
  <c r="M204" i="12" s="1"/>
  <c r="V304" i="7"/>
  <c r="BM94" i="13"/>
  <c r="BH94" i="13"/>
  <c r="AS94" i="13"/>
  <c r="K31" i="15"/>
  <c r="F32" i="15"/>
  <c r="BA94" i="13"/>
  <c r="F304" i="7"/>
  <c r="BN93" i="13"/>
  <c r="N93" i="13"/>
  <c r="BW93" i="13"/>
  <c r="BZ93" i="13"/>
  <c r="BQ93" i="13"/>
  <c r="L32" i="15"/>
  <c r="AT95" i="13"/>
  <c r="BB99" i="13"/>
  <c r="BC98" i="13"/>
  <c r="BT93" i="13" l="1"/>
  <c r="CC93" i="13"/>
  <c r="CE93" i="13" s="1"/>
  <c r="BV93" i="13"/>
  <c r="BU93" i="13"/>
  <c r="I94" i="13"/>
  <c r="AV94" i="13"/>
  <c r="AJ95" i="13" s="1"/>
  <c r="BI94" i="13"/>
  <c r="BF94" i="13"/>
  <c r="J31" i="15"/>
  <c r="AR94" i="13"/>
  <c r="O304" i="7"/>
  <c r="K305" i="7"/>
  <c r="H305" i="7"/>
  <c r="J305" i="7"/>
  <c r="I305" i="7"/>
  <c r="G305" i="7"/>
  <c r="CB94" i="13"/>
  <c r="BS94" i="13"/>
  <c r="O204" i="12"/>
  <c r="N205" i="12"/>
  <c r="J95" i="13"/>
  <c r="AW95" i="13"/>
  <c r="AK96" i="13" s="1"/>
  <c r="BJ95" i="13"/>
  <c r="BG95" i="13"/>
  <c r="BD99" i="13"/>
  <c r="CD93" i="13" l="1"/>
  <c r="R94" i="13"/>
  <c r="AA95" i="13" s="1"/>
  <c r="G33" i="15" s="1"/>
  <c r="L94" i="13"/>
  <c r="S95" i="13"/>
  <c r="AB96" i="13" s="1"/>
  <c r="H34" i="15" s="1"/>
  <c r="M95" i="13"/>
  <c r="P305" i="7"/>
  <c r="R305" i="7"/>
  <c r="Q305" i="7"/>
  <c r="S305" i="7"/>
  <c r="T305" i="7"/>
  <c r="H94" i="13"/>
  <c r="AU94" i="13"/>
  <c r="AI95" i="13" s="1"/>
  <c r="BE94" i="13"/>
  <c r="L305" i="7"/>
  <c r="G205" i="12" s="1"/>
  <c r="H205" i="12" s="1"/>
  <c r="I205" i="12" s="1"/>
  <c r="BC99" i="13"/>
  <c r="BO94" i="13" l="1"/>
  <c r="O94" i="13"/>
  <c r="BX94" i="13"/>
  <c r="CA94" i="13"/>
  <c r="BR94" i="13"/>
  <c r="K94" i="13"/>
  <c r="Q94" i="13"/>
  <c r="Z95" i="13" s="1"/>
  <c r="BK94" i="13"/>
  <c r="U305" i="7"/>
  <c r="I33" i="15"/>
  <c r="BY95" i="13"/>
  <c r="J206" i="12"/>
  <c r="BP95" i="13"/>
  <c r="P95" i="13"/>
  <c r="BB100" i="13"/>
  <c r="F33" i="15" l="1"/>
  <c r="BA95" i="13"/>
  <c r="F305" i="7"/>
  <c r="N94" i="13"/>
  <c r="BW94" i="13"/>
  <c r="BN94" i="13"/>
  <c r="BQ94" i="13"/>
  <c r="BZ94" i="13"/>
  <c r="K205" i="12"/>
  <c r="L205" i="12" s="1"/>
  <c r="M205" i="12" s="1"/>
  <c r="V305" i="7"/>
  <c r="BM95" i="13"/>
  <c r="BH95" i="13"/>
  <c r="K32" i="15"/>
  <c r="AS95" i="13"/>
  <c r="AT96" i="13"/>
  <c r="L33" i="15"/>
  <c r="BD100" i="13"/>
  <c r="BT94" i="13" l="1"/>
  <c r="J32" i="15"/>
  <c r="AR95" i="13"/>
  <c r="CC94" i="13"/>
  <c r="I95" i="13"/>
  <c r="BI95" i="13"/>
  <c r="BF95" i="13"/>
  <c r="AV95" i="13"/>
  <c r="AJ96" i="13" s="1"/>
  <c r="O305" i="7"/>
  <c r="J306" i="7"/>
  <c r="H306" i="7"/>
  <c r="I306" i="7"/>
  <c r="G306" i="7"/>
  <c r="K306" i="7"/>
  <c r="O205" i="12"/>
  <c r="BS95" i="13"/>
  <c r="CB95" i="13"/>
  <c r="N206" i="12"/>
  <c r="J96" i="13"/>
  <c r="AW96" i="13"/>
  <c r="AK97" i="13" s="1"/>
  <c r="BJ96" i="13"/>
  <c r="BG96" i="13"/>
  <c r="BC100" i="13"/>
  <c r="L306" i="7" l="1"/>
  <c r="G206" i="12" s="1"/>
  <c r="H206" i="12" s="1"/>
  <c r="I206" i="12" s="1"/>
  <c r="L95" i="13"/>
  <c r="R95" i="13"/>
  <c r="AA96" i="13" s="1"/>
  <c r="G34" i="15" s="1"/>
  <c r="BU94" i="13"/>
  <c r="BV94" i="13"/>
  <c r="CE94" i="13"/>
  <c r="CD94" i="13"/>
  <c r="H95" i="13"/>
  <c r="AU95" i="13"/>
  <c r="AI96" i="13" s="1"/>
  <c r="BE95" i="13"/>
  <c r="S306" i="7"/>
  <c r="T306" i="7"/>
  <c r="Q306" i="7"/>
  <c r="R306" i="7"/>
  <c r="P306" i="7"/>
  <c r="S96" i="13"/>
  <c r="AB97" i="13" s="1"/>
  <c r="H35" i="15" s="1"/>
  <c r="M96" i="13"/>
  <c r="P96" i="13" l="1"/>
  <c r="O95" i="13"/>
  <c r="BO95" i="13"/>
  <c r="BX95" i="13"/>
  <c r="BR95" i="13"/>
  <c r="CA95" i="13"/>
  <c r="U306" i="7"/>
  <c r="I34" i="15"/>
  <c r="BY96" i="13"/>
  <c r="BP96" i="13"/>
  <c r="J207" i="12"/>
  <c r="BK95" i="13"/>
  <c r="Q95" i="13"/>
  <c r="Z96" i="13" s="1"/>
  <c r="K95" i="13"/>
  <c r="BC101" i="13"/>
  <c r="BB101" i="13"/>
  <c r="BD101" i="13"/>
  <c r="AS96" i="13" l="1"/>
  <c r="K33" i="15"/>
  <c r="BM96" i="13"/>
  <c r="BH96" i="13"/>
  <c r="AT97" i="13"/>
  <c r="L34" i="15"/>
  <c r="F34" i="15"/>
  <c r="BA96" i="13"/>
  <c r="F306" i="7"/>
  <c r="V306" i="7"/>
  <c r="K206" i="12"/>
  <c r="L206" i="12" s="1"/>
  <c r="M206" i="12" s="1"/>
  <c r="BN95" i="13"/>
  <c r="BT95" i="13" s="1"/>
  <c r="N95" i="13"/>
  <c r="BW95" i="13"/>
  <c r="BQ95" i="13"/>
  <c r="BZ95" i="13"/>
  <c r="CC95" i="13" l="1"/>
  <c r="BJ97" i="13"/>
  <c r="AW97" i="13"/>
  <c r="AK98" i="13" s="1"/>
  <c r="J97" i="13"/>
  <c r="BG97" i="13"/>
  <c r="O206" i="12"/>
  <c r="BS96" i="13"/>
  <c r="N207" i="12"/>
  <c r="CB96" i="13"/>
  <c r="CE95" i="13"/>
  <c r="CD95" i="13"/>
  <c r="J33" i="15"/>
  <c r="AR96" i="13"/>
  <c r="O306" i="7"/>
  <c r="K307" i="7"/>
  <c r="H307" i="7"/>
  <c r="G307" i="7"/>
  <c r="J307" i="7"/>
  <c r="I307" i="7"/>
  <c r="I96" i="13"/>
  <c r="AV96" i="13"/>
  <c r="AJ97" i="13" s="1"/>
  <c r="BI96" i="13"/>
  <c r="BF96" i="13"/>
  <c r="BD102" i="13"/>
  <c r="BC102" i="13"/>
  <c r="BU95" i="13" l="1"/>
  <c r="BV95" i="13"/>
  <c r="L307" i="7"/>
  <c r="G207" i="12" s="1"/>
  <c r="H207" i="12" s="1"/>
  <c r="I207" i="12" s="1"/>
  <c r="S97" i="13"/>
  <c r="AB98" i="13" s="1"/>
  <c r="H36" i="15" s="1"/>
  <c r="M97" i="13"/>
  <c r="P307" i="7"/>
  <c r="R307" i="7"/>
  <c r="Q307" i="7"/>
  <c r="T307" i="7"/>
  <c r="S307" i="7"/>
  <c r="L96" i="13"/>
  <c r="R96" i="13"/>
  <c r="AA97" i="13" s="1"/>
  <c r="G35" i="15" s="1"/>
  <c r="H96" i="13"/>
  <c r="AU96" i="13"/>
  <c r="AI97" i="13" s="1"/>
  <c r="BE96" i="13"/>
  <c r="BB102" i="13"/>
  <c r="I35" i="15" l="1"/>
  <c r="BY97" i="13"/>
  <c r="J208" i="12"/>
  <c r="BK96" i="13"/>
  <c r="Q96" i="13"/>
  <c r="Z97" i="13" s="1"/>
  <c r="K96" i="13"/>
  <c r="U307" i="7"/>
  <c r="BX96" i="13"/>
  <c r="O96" i="13"/>
  <c r="BO96" i="13"/>
  <c r="BR96" i="13"/>
  <c r="CA96" i="13"/>
  <c r="BP97" i="13"/>
  <c r="P97" i="13"/>
  <c r="BM97" i="13" l="1"/>
  <c r="BH97" i="13"/>
  <c r="AT98" i="13"/>
  <c r="L35" i="15"/>
  <c r="K207" i="12"/>
  <c r="L207" i="12" s="1"/>
  <c r="M207" i="12" s="1"/>
  <c r="V307" i="7"/>
  <c r="BZ96" i="13"/>
  <c r="N96" i="13"/>
  <c r="BW96" i="13"/>
  <c r="BN96" i="13"/>
  <c r="BQ96" i="13"/>
  <c r="AS97" i="13"/>
  <c r="K34" i="15"/>
  <c r="F35" i="15"/>
  <c r="BA97" i="13"/>
  <c r="F307" i="7"/>
  <c r="BB103" i="13"/>
  <c r="BD103" i="13"/>
  <c r="BC103" i="13"/>
  <c r="BT96" i="13" l="1"/>
  <c r="O207" i="12"/>
  <c r="CB97" i="13"/>
  <c r="BS97" i="13"/>
  <c r="N208" i="12"/>
  <c r="AV97" i="13"/>
  <c r="AJ98" i="13" s="1"/>
  <c r="I97" i="13"/>
  <c r="BI97" i="13"/>
  <c r="BF97" i="13"/>
  <c r="AW98" i="13"/>
  <c r="AK99" i="13" s="1"/>
  <c r="J98" i="13"/>
  <c r="BJ98" i="13"/>
  <c r="BG98" i="13"/>
  <c r="J34" i="15"/>
  <c r="AR97" i="13"/>
  <c r="CC96" i="13"/>
  <c r="O307" i="7"/>
  <c r="I308" i="7"/>
  <c r="H308" i="7"/>
  <c r="J308" i="7"/>
  <c r="K308" i="7"/>
  <c r="G308" i="7"/>
  <c r="Q308" i="7" l="1"/>
  <c r="R308" i="7"/>
  <c r="P308" i="7"/>
  <c r="S308" i="7"/>
  <c r="T308" i="7"/>
  <c r="S98" i="13"/>
  <c r="AB99" i="13" s="1"/>
  <c r="H37" i="15" s="1"/>
  <c r="M98" i="13"/>
  <c r="CE96" i="13"/>
  <c r="CD96" i="13"/>
  <c r="L308" i="7"/>
  <c r="G208" i="12" s="1"/>
  <c r="H208" i="12" s="1"/>
  <c r="I208" i="12" s="1"/>
  <c r="AU97" i="13"/>
  <c r="AI98" i="13" s="1"/>
  <c r="H97" i="13"/>
  <c r="BE97" i="13"/>
  <c r="BV96" i="13"/>
  <c r="BU96" i="13"/>
  <c r="R97" i="13"/>
  <c r="AA98" i="13" s="1"/>
  <c r="G36" i="15" s="1"/>
  <c r="L97" i="13"/>
  <c r="BC104" i="13"/>
  <c r="BB104" i="13"/>
  <c r="BD104" i="13"/>
  <c r="P98" i="13" l="1"/>
  <c r="I36" i="15"/>
  <c r="BY98" i="13"/>
  <c r="BP98" i="13"/>
  <c r="J209" i="12"/>
  <c r="U308" i="7"/>
  <c r="BO97" i="13"/>
  <c r="O97" i="13"/>
  <c r="BX97" i="13"/>
  <c r="CA97" i="13"/>
  <c r="BR97" i="13"/>
  <c r="Q97" i="13"/>
  <c r="Z98" i="13" s="1"/>
  <c r="BK97" i="13"/>
  <c r="K97" i="13"/>
  <c r="K208" i="12" l="1"/>
  <c r="L208" i="12" s="1"/>
  <c r="M208" i="12" s="1"/>
  <c r="V308" i="7"/>
  <c r="K35" i="15"/>
  <c r="AS98" i="13"/>
  <c r="N97" i="13"/>
  <c r="BN97" i="13"/>
  <c r="BW97" i="13"/>
  <c r="BZ97" i="13"/>
  <c r="BQ97" i="13"/>
  <c r="AT99" i="13"/>
  <c r="L36" i="15"/>
  <c r="BM98" i="13"/>
  <c r="BH98" i="13"/>
  <c r="F36" i="15"/>
  <c r="BA98" i="13"/>
  <c r="F308" i="7"/>
  <c r="BT97" i="13" l="1"/>
  <c r="J35" i="15"/>
  <c r="AR98" i="13"/>
  <c r="AV98" i="13"/>
  <c r="AJ99" i="13" s="1"/>
  <c r="I98" i="13"/>
  <c r="BI98" i="13"/>
  <c r="BF98" i="13"/>
  <c r="AW99" i="13"/>
  <c r="AK100" i="13" s="1"/>
  <c r="BJ99" i="13"/>
  <c r="J99" i="13"/>
  <c r="BG99" i="13"/>
  <c r="CC97" i="13"/>
  <c r="O308" i="7"/>
  <c r="K309" i="7"/>
  <c r="I309" i="7"/>
  <c r="H309" i="7"/>
  <c r="J309" i="7"/>
  <c r="G309" i="7"/>
  <c r="O208" i="12"/>
  <c r="BS98" i="13"/>
  <c r="N209" i="12"/>
  <c r="CB98" i="13"/>
  <c r="BC105" i="13"/>
  <c r="BD105" i="13"/>
  <c r="BB105" i="13"/>
  <c r="Q309" i="7" l="1"/>
  <c r="T309" i="7"/>
  <c r="S309" i="7"/>
  <c r="R309" i="7"/>
  <c r="P309" i="7"/>
  <c r="CD97" i="13"/>
  <c r="CE97" i="13"/>
  <c r="L309" i="7"/>
  <c r="G209" i="12" s="1"/>
  <c r="H209" i="12" s="1"/>
  <c r="I209" i="12" s="1"/>
  <c r="BV97" i="13"/>
  <c r="BU97" i="13"/>
  <c r="L98" i="13"/>
  <c r="R98" i="13"/>
  <c r="AA99" i="13" s="1"/>
  <c r="G37" i="15" s="1"/>
  <c r="H98" i="13"/>
  <c r="AU98" i="13"/>
  <c r="AI99" i="13" s="1"/>
  <c r="BE98" i="13"/>
  <c r="S99" i="13"/>
  <c r="AB100" i="13" s="1"/>
  <c r="H38" i="15" s="1"/>
  <c r="M99" i="13"/>
  <c r="BC106" i="13"/>
  <c r="U309" i="7" l="1"/>
  <c r="Q98" i="13"/>
  <c r="Z99" i="13" s="1"/>
  <c r="K98" i="13"/>
  <c r="BK98" i="13"/>
  <c r="BP99" i="13"/>
  <c r="P99" i="13"/>
  <c r="I37" i="15"/>
  <c r="BY99" i="13"/>
  <c r="J210" i="12"/>
  <c r="O98" i="13"/>
  <c r="BX98" i="13"/>
  <c r="BO98" i="13"/>
  <c r="BR98" i="13"/>
  <c r="CA98" i="13"/>
  <c r="BM99" i="13" l="1"/>
  <c r="BH99" i="13"/>
  <c r="BZ98" i="13"/>
  <c r="N98" i="13"/>
  <c r="BN98" i="13"/>
  <c r="BW98" i="13"/>
  <c r="CC98" i="13" s="1"/>
  <c r="BQ98" i="13"/>
  <c r="F37" i="15"/>
  <c r="BA99" i="13"/>
  <c r="F309" i="7"/>
  <c r="AT100" i="13"/>
  <c r="L37" i="15"/>
  <c r="K36" i="15"/>
  <c r="AS99" i="13"/>
  <c r="K209" i="12"/>
  <c r="L209" i="12" s="1"/>
  <c r="M209" i="12" s="1"/>
  <c r="V309" i="7"/>
  <c r="BB106" i="13"/>
  <c r="BD106" i="13"/>
  <c r="BT98" i="13" l="1"/>
  <c r="CD98" i="13"/>
  <c r="CE98" i="13"/>
  <c r="J36" i="15"/>
  <c r="AR99" i="13"/>
  <c r="J100" i="13"/>
  <c r="AW100" i="13"/>
  <c r="AK101" i="13" s="1"/>
  <c r="BJ100" i="13"/>
  <c r="BG100" i="13"/>
  <c r="O209" i="12"/>
  <c r="BS99" i="13"/>
  <c r="CB99" i="13"/>
  <c r="N210" i="12"/>
  <c r="O309" i="7"/>
  <c r="K310" i="7"/>
  <c r="J310" i="7"/>
  <c r="I310" i="7"/>
  <c r="G310" i="7"/>
  <c r="H310" i="7"/>
  <c r="AV99" i="13"/>
  <c r="AJ100" i="13" s="1"/>
  <c r="BI99" i="13"/>
  <c r="I99" i="13"/>
  <c r="BF99" i="13"/>
  <c r="S100" i="13" l="1"/>
  <c r="AB101" i="13" s="1"/>
  <c r="H39" i="15" s="1"/>
  <c r="M100" i="13"/>
  <c r="H99" i="13"/>
  <c r="BE99" i="13"/>
  <c r="AU99" i="13"/>
  <c r="AI100" i="13" s="1"/>
  <c r="L99" i="13"/>
  <c r="R99" i="13"/>
  <c r="AA100" i="13" s="1"/>
  <c r="BU98" i="13"/>
  <c r="BV98" i="13"/>
  <c r="T310" i="7"/>
  <c r="P310" i="7"/>
  <c r="Q310" i="7"/>
  <c r="R310" i="7"/>
  <c r="S310" i="7"/>
  <c r="L310" i="7"/>
  <c r="G210" i="12" s="1"/>
  <c r="H210" i="12" s="1"/>
  <c r="I210" i="12" s="1"/>
  <c r="BB107" i="13"/>
  <c r="BD107" i="13"/>
  <c r="BC107" i="13"/>
  <c r="U310" i="7" l="1"/>
  <c r="Q99" i="13"/>
  <c r="Z100" i="13" s="1"/>
  <c r="F310" i="7" s="1"/>
  <c r="K99" i="13"/>
  <c r="BK99" i="13"/>
  <c r="BP100" i="13"/>
  <c r="P100" i="13"/>
  <c r="I38" i="15"/>
  <c r="BY100" i="13"/>
  <c r="J211" i="12"/>
  <c r="G38" i="15"/>
  <c r="O99" i="13"/>
  <c r="BO99" i="13"/>
  <c r="BX99" i="13"/>
  <c r="CA99" i="13"/>
  <c r="BR99" i="13"/>
  <c r="BM100" i="13" l="1"/>
  <c r="BH100" i="13"/>
  <c r="N99" i="13"/>
  <c r="BN99" i="13"/>
  <c r="BW99" i="13"/>
  <c r="BQ99" i="13"/>
  <c r="BZ99" i="13"/>
  <c r="F38" i="15"/>
  <c r="BA100" i="13"/>
  <c r="O310" i="7"/>
  <c r="H311" i="7"/>
  <c r="I311" i="7"/>
  <c r="G311" i="7"/>
  <c r="K311" i="7"/>
  <c r="J311" i="7"/>
  <c r="V310" i="7"/>
  <c r="K210" i="12"/>
  <c r="L210" i="12" s="1"/>
  <c r="M210" i="12" s="1"/>
  <c r="AS100" i="13"/>
  <c r="K37" i="15"/>
  <c r="AT101" i="13"/>
  <c r="L38" i="15"/>
  <c r="BB108" i="13"/>
  <c r="BT99" i="13" l="1"/>
  <c r="BV99" i="13"/>
  <c r="BU99" i="13"/>
  <c r="CC99" i="13"/>
  <c r="L311" i="7"/>
  <c r="G211" i="12" s="1"/>
  <c r="H211" i="12" s="1"/>
  <c r="I211" i="12" s="1"/>
  <c r="J37" i="15"/>
  <c r="AR100" i="13"/>
  <c r="I100" i="13"/>
  <c r="BI100" i="13"/>
  <c r="AV100" i="13"/>
  <c r="AJ101" i="13" s="1"/>
  <c r="BF100" i="13"/>
  <c r="O210" i="12"/>
  <c r="BS100" i="13"/>
  <c r="CB100" i="13"/>
  <c r="N211" i="12"/>
  <c r="T311" i="7"/>
  <c r="Q311" i="7"/>
  <c r="P311" i="7"/>
  <c r="R311" i="7"/>
  <c r="S311" i="7"/>
  <c r="AW101" i="13"/>
  <c r="AK102" i="13" s="1"/>
  <c r="J101" i="13"/>
  <c r="BJ101" i="13"/>
  <c r="BG101" i="13"/>
  <c r="BC108" i="13"/>
  <c r="BD108" i="13"/>
  <c r="S101" i="13" l="1"/>
  <c r="AB102" i="13" s="1"/>
  <c r="H40" i="15" s="1"/>
  <c r="M101" i="13"/>
  <c r="P101" i="13" s="1"/>
  <c r="I39" i="15"/>
  <c r="BP101" i="13"/>
  <c r="L39" i="15" s="1"/>
  <c r="BY101" i="13"/>
  <c r="J212" i="12"/>
  <c r="CD99" i="13"/>
  <c r="CE99" i="13"/>
  <c r="R100" i="13"/>
  <c r="AA101" i="13" s="1"/>
  <c r="G39" i="15" s="1"/>
  <c r="L100" i="13"/>
  <c r="H100" i="13"/>
  <c r="AU100" i="13"/>
  <c r="AI101" i="13" s="1"/>
  <c r="BE100" i="13"/>
  <c r="U311" i="7"/>
  <c r="Q100" i="13" l="1"/>
  <c r="Z101" i="13" s="1"/>
  <c r="K100" i="13"/>
  <c r="AT102" i="13"/>
  <c r="O100" i="13"/>
  <c r="BO100" i="13"/>
  <c r="BX100" i="13"/>
  <c r="BR100" i="13"/>
  <c r="CA100" i="13"/>
  <c r="V311" i="7"/>
  <c r="K211" i="12"/>
  <c r="L211" i="12" s="1"/>
  <c r="M211" i="12" s="1"/>
  <c r="BK100" i="13"/>
  <c r="BB109" i="13"/>
  <c r="BD109" i="13"/>
  <c r="BC109" i="13"/>
  <c r="K38" i="15" l="1"/>
  <c r="AS101" i="13"/>
  <c r="O211" i="12"/>
  <c r="BS101" i="13"/>
  <c r="CB101" i="13"/>
  <c r="N212" i="12"/>
  <c r="J102" i="13"/>
  <c r="AW102" i="13"/>
  <c r="AK103" i="13" s="1"/>
  <c r="BJ102" i="13"/>
  <c r="BG102" i="13"/>
  <c r="BH101" i="13"/>
  <c r="BM101" i="13"/>
  <c r="BN100" i="13"/>
  <c r="N100" i="13"/>
  <c r="BW100" i="13"/>
  <c r="BQ100" i="13"/>
  <c r="BZ100" i="13"/>
  <c r="F39" i="15"/>
  <c r="BA101" i="13"/>
  <c r="F311" i="7"/>
  <c r="BT100" i="13" l="1"/>
  <c r="CC100" i="13"/>
  <c r="M102" i="13"/>
  <c r="P102" i="13" s="1"/>
  <c r="S102" i="13"/>
  <c r="AB103" i="13" s="1"/>
  <c r="H41" i="15" s="1"/>
  <c r="O311" i="7"/>
  <c r="J312" i="7"/>
  <c r="I312" i="7"/>
  <c r="G312" i="7"/>
  <c r="H312" i="7"/>
  <c r="K312" i="7"/>
  <c r="J38" i="15"/>
  <c r="AR101" i="13"/>
  <c r="AV101" i="13"/>
  <c r="AJ102" i="13" s="1"/>
  <c r="BI101" i="13"/>
  <c r="I101" i="13"/>
  <c r="BF101" i="13"/>
  <c r="BB110" i="13"/>
  <c r="BD110" i="13"/>
  <c r="P312" i="7" l="1"/>
  <c r="T312" i="7"/>
  <c r="R312" i="7"/>
  <c r="S312" i="7"/>
  <c r="Q312" i="7"/>
  <c r="BV100" i="13"/>
  <c r="BU100" i="13"/>
  <c r="CE100" i="13"/>
  <c r="CD100" i="13"/>
  <c r="L312" i="7"/>
  <c r="G212" i="12" s="1"/>
  <c r="H212" i="12" s="1"/>
  <c r="I212" i="12" s="1"/>
  <c r="H101" i="13"/>
  <c r="AU101" i="13"/>
  <c r="AI102" i="13" s="1"/>
  <c r="BE101" i="13"/>
  <c r="L101" i="13"/>
  <c r="R101" i="13"/>
  <c r="AA102" i="13" s="1"/>
  <c r="G40" i="15" s="1"/>
  <c r="BC110" i="13"/>
  <c r="Q101" i="13" l="1"/>
  <c r="Z102" i="13" s="1"/>
  <c r="K101" i="13"/>
  <c r="BK101" i="13"/>
  <c r="I40" i="15"/>
  <c r="BP102" i="13"/>
  <c r="BY102" i="13"/>
  <c r="J213" i="12"/>
  <c r="O101" i="13"/>
  <c r="BX101" i="13"/>
  <c r="BO101" i="13"/>
  <c r="BR101" i="13"/>
  <c r="CA101" i="13"/>
  <c r="U312" i="7"/>
  <c r="L40" i="15" l="1"/>
  <c r="AT103" i="13"/>
  <c r="AS102" i="13"/>
  <c r="K39" i="15"/>
  <c r="K212" i="12"/>
  <c r="L212" i="12" s="1"/>
  <c r="M212" i="12" s="1"/>
  <c r="V312" i="7"/>
  <c r="BM102" i="13"/>
  <c r="BH102" i="13"/>
  <c r="BW101" i="13"/>
  <c r="N101" i="13"/>
  <c r="BN101" i="13"/>
  <c r="BT101" i="13" s="1"/>
  <c r="BZ101" i="13"/>
  <c r="BQ101" i="13"/>
  <c r="F40" i="15"/>
  <c r="BA102" i="13"/>
  <c r="F312" i="7"/>
  <c r="BD111" i="13"/>
  <c r="BB111" i="13"/>
  <c r="CC101" i="13" l="1"/>
  <c r="BV101" i="13"/>
  <c r="BU101" i="13"/>
  <c r="CE101" i="13"/>
  <c r="CD101" i="13"/>
  <c r="J39" i="15"/>
  <c r="AR102" i="13"/>
  <c r="CB102" i="13"/>
  <c r="BS102" i="13"/>
  <c r="O212" i="12"/>
  <c r="N213" i="12"/>
  <c r="I102" i="13"/>
  <c r="BI102" i="13"/>
  <c r="BF102" i="13"/>
  <c r="AV102" i="13"/>
  <c r="AJ103" i="13" s="1"/>
  <c r="J103" i="13"/>
  <c r="AW103" i="13"/>
  <c r="AK104" i="13" s="1"/>
  <c r="BJ103" i="13"/>
  <c r="BG103" i="13"/>
  <c r="O312" i="7"/>
  <c r="J313" i="7"/>
  <c r="G313" i="7"/>
  <c r="K313" i="7"/>
  <c r="H313" i="7"/>
  <c r="I313" i="7"/>
  <c r="BC111" i="13"/>
  <c r="R102" i="13" l="1"/>
  <c r="AA103" i="13" s="1"/>
  <c r="G41" i="15" s="1"/>
  <c r="L102" i="13"/>
  <c r="AU102" i="13"/>
  <c r="AI103" i="13" s="1"/>
  <c r="H102" i="13"/>
  <c r="BE102" i="13"/>
  <c r="L313" i="7"/>
  <c r="G213" i="12" s="1"/>
  <c r="H213" i="12" s="1"/>
  <c r="I213" i="12" s="1"/>
  <c r="M103" i="13"/>
  <c r="S103" i="13"/>
  <c r="AB104" i="13" s="1"/>
  <c r="H42" i="15" s="1"/>
  <c r="T313" i="7"/>
  <c r="Q313" i="7"/>
  <c r="S313" i="7"/>
  <c r="R313" i="7"/>
  <c r="P313" i="7"/>
  <c r="BK102" i="13" l="1"/>
  <c r="Q102" i="13"/>
  <c r="Z103" i="13" s="1"/>
  <c r="K102" i="13"/>
  <c r="BP103" i="13"/>
  <c r="P103" i="13"/>
  <c r="O102" i="13"/>
  <c r="BX102" i="13"/>
  <c r="BO102" i="13"/>
  <c r="CA102" i="13"/>
  <c r="BR102" i="13"/>
  <c r="U313" i="7"/>
  <c r="I41" i="15"/>
  <c r="BY103" i="13"/>
  <c r="J214" i="12"/>
  <c r="BD112" i="13"/>
  <c r="BB112" i="13"/>
  <c r="BC112" i="13"/>
  <c r="V313" i="7" l="1"/>
  <c r="K213" i="12"/>
  <c r="L213" i="12" s="1"/>
  <c r="M213" i="12" s="1"/>
  <c r="L41" i="15"/>
  <c r="AT104" i="13"/>
  <c r="AS103" i="13"/>
  <c r="K40" i="15"/>
  <c r="BN102" i="13"/>
  <c r="N102" i="13"/>
  <c r="BW102" i="13"/>
  <c r="BQ102" i="13"/>
  <c r="BZ102" i="13"/>
  <c r="F41" i="15"/>
  <c r="BA103" i="13"/>
  <c r="F313" i="7"/>
  <c r="BM103" i="13"/>
  <c r="BH103" i="13"/>
  <c r="BT102" i="13" l="1"/>
  <c r="CC102" i="13"/>
  <c r="CD102" i="13" s="1"/>
  <c r="AW104" i="13"/>
  <c r="AK105" i="13" s="1"/>
  <c r="BJ104" i="13"/>
  <c r="J104" i="13"/>
  <c r="BG104" i="13"/>
  <c r="O213" i="12"/>
  <c r="CB103" i="13"/>
  <c r="BS103" i="13"/>
  <c r="N214" i="12"/>
  <c r="J40" i="15"/>
  <c r="AR103" i="13"/>
  <c r="AV103" i="13"/>
  <c r="AJ104" i="13" s="1"/>
  <c r="I103" i="13"/>
  <c r="BI103" i="13"/>
  <c r="BF103" i="13"/>
  <c r="O313" i="7"/>
  <c r="I314" i="7"/>
  <c r="G314" i="7"/>
  <c r="J314" i="7"/>
  <c r="H314" i="7"/>
  <c r="K314" i="7"/>
  <c r="BC113" i="13"/>
  <c r="CE102" i="13" l="1"/>
  <c r="R314" i="7"/>
  <c r="Q314" i="7"/>
  <c r="P314" i="7"/>
  <c r="T314" i="7"/>
  <c r="S314" i="7"/>
  <c r="M104" i="13"/>
  <c r="P104" i="13" s="1"/>
  <c r="S104" i="13"/>
  <c r="AB105" i="13" s="1"/>
  <c r="H43" i="15" s="1"/>
  <c r="L314" i="7"/>
  <c r="G214" i="12" s="1"/>
  <c r="H214" i="12" s="1"/>
  <c r="I214" i="12" s="1"/>
  <c r="H103" i="13"/>
  <c r="AU103" i="13"/>
  <c r="AI104" i="13" s="1"/>
  <c r="BE103" i="13"/>
  <c r="L103" i="13"/>
  <c r="R103" i="13"/>
  <c r="AA104" i="13" s="1"/>
  <c r="G42" i="15" s="1"/>
  <c r="BU102" i="13"/>
  <c r="BV102" i="13"/>
  <c r="BD113" i="13"/>
  <c r="BB113" i="13"/>
  <c r="I42" i="15" l="1"/>
  <c r="BY104" i="13"/>
  <c r="BP104" i="13"/>
  <c r="J215" i="12"/>
  <c r="BK103" i="13"/>
  <c r="K103" i="13"/>
  <c r="Q103" i="13"/>
  <c r="Z104" i="13" s="1"/>
  <c r="U314" i="7"/>
  <c r="O103" i="13"/>
  <c r="BX103" i="13"/>
  <c r="BO103" i="13"/>
  <c r="CA103" i="13"/>
  <c r="BR103" i="13"/>
  <c r="AT105" i="13" l="1"/>
  <c r="L42" i="15"/>
  <c r="K41" i="15"/>
  <c r="AS104" i="13"/>
  <c r="F42" i="15"/>
  <c r="BA104" i="13"/>
  <c r="F314" i="7"/>
  <c r="K214" i="12"/>
  <c r="L214" i="12" s="1"/>
  <c r="M214" i="12" s="1"/>
  <c r="V314" i="7"/>
  <c r="BN103" i="13"/>
  <c r="BT103" i="13" s="1"/>
  <c r="N103" i="13"/>
  <c r="BW103" i="13"/>
  <c r="BQ103" i="13"/>
  <c r="BZ103" i="13"/>
  <c r="BM104" i="13"/>
  <c r="BH104" i="13"/>
  <c r="BB114" i="13"/>
  <c r="BD114" i="13"/>
  <c r="BC114" i="13"/>
  <c r="O314" i="7" l="1"/>
  <c r="K315" i="7"/>
  <c r="I315" i="7"/>
  <c r="H315" i="7"/>
  <c r="J315" i="7"/>
  <c r="G315" i="7"/>
  <c r="CC103" i="13"/>
  <c r="BI104" i="13"/>
  <c r="AV104" i="13"/>
  <c r="AJ105" i="13" s="1"/>
  <c r="I104" i="13"/>
  <c r="BF104" i="13"/>
  <c r="J41" i="15"/>
  <c r="AR104" i="13"/>
  <c r="J105" i="13"/>
  <c r="AW105" i="13"/>
  <c r="AK106" i="13" s="1"/>
  <c r="BJ105" i="13"/>
  <c r="BG105" i="13"/>
  <c r="O214" i="12"/>
  <c r="BS104" i="13"/>
  <c r="CB104" i="13"/>
  <c r="N215" i="12"/>
  <c r="CE103" i="13" l="1"/>
  <c r="CD103" i="13"/>
  <c r="H104" i="13"/>
  <c r="AU104" i="13"/>
  <c r="AI105" i="13" s="1"/>
  <c r="BE104" i="13"/>
  <c r="L315" i="7"/>
  <c r="G215" i="12" s="1"/>
  <c r="H215" i="12" s="1"/>
  <c r="I215" i="12" s="1"/>
  <c r="BU103" i="13"/>
  <c r="BV103" i="13"/>
  <c r="M105" i="13"/>
  <c r="S105" i="13"/>
  <c r="AB106" i="13" s="1"/>
  <c r="H44" i="15" s="1"/>
  <c r="L104" i="13"/>
  <c r="R104" i="13"/>
  <c r="AA105" i="13" s="1"/>
  <c r="G43" i="15" s="1"/>
  <c r="R315" i="7"/>
  <c r="S315" i="7"/>
  <c r="P315" i="7"/>
  <c r="T315" i="7"/>
  <c r="Q315" i="7"/>
  <c r="I43" i="15" l="1"/>
  <c r="BY105" i="13"/>
  <c r="J216" i="12"/>
  <c r="BO104" i="13"/>
  <c r="O104" i="13"/>
  <c r="BX104" i="13"/>
  <c r="CA104" i="13"/>
  <c r="BR104" i="13"/>
  <c r="BP105" i="13"/>
  <c r="P105" i="13"/>
  <c r="Q104" i="13"/>
  <c r="Z105" i="13" s="1"/>
  <c r="K104" i="13"/>
  <c r="BK104" i="13"/>
  <c r="U315" i="7"/>
  <c r="BB115" i="13"/>
  <c r="BC115" i="13"/>
  <c r="BD115" i="13"/>
  <c r="L43" i="15" l="1"/>
  <c r="AT106" i="13"/>
  <c r="K215" i="12"/>
  <c r="L215" i="12" s="1"/>
  <c r="M215" i="12" s="1"/>
  <c r="V315" i="7"/>
  <c r="BM105" i="13"/>
  <c r="BH105" i="13"/>
  <c r="N104" i="13"/>
  <c r="BW104" i="13"/>
  <c r="BN104" i="13"/>
  <c r="BQ104" i="13"/>
  <c r="BZ104" i="13"/>
  <c r="F43" i="15"/>
  <c r="BA105" i="13"/>
  <c r="F315" i="7"/>
  <c r="AS105" i="13"/>
  <c r="K42" i="15"/>
  <c r="BT104" i="13" l="1"/>
  <c r="CC104" i="13"/>
  <c r="CD104" i="13" s="1"/>
  <c r="BU104" i="13"/>
  <c r="BV104" i="13"/>
  <c r="J42" i="15"/>
  <c r="AR105" i="13"/>
  <c r="AV105" i="13"/>
  <c r="AJ106" i="13" s="1"/>
  <c r="I105" i="13"/>
  <c r="BI105" i="13"/>
  <c r="BF105" i="13"/>
  <c r="O215" i="12"/>
  <c r="CB105" i="13"/>
  <c r="BS105" i="13"/>
  <c r="N216" i="12"/>
  <c r="O315" i="7"/>
  <c r="K316" i="7"/>
  <c r="J316" i="7"/>
  <c r="H316" i="7"/>
  <c r="I316" i="7"/>
  <c r="G316" i="7"/>
  <c r="AW106" i="13"/>
  <c r="AK107" i="13" s="1"/>
  <c r="J106" i="13"/>
  <c r="BJ106" i="13"/>
  <c r="BG106" i="13"/>
  <c r="BD116" i="13"/>
  <c r="BB116" i="13"/>
  <c r="CE104" i="13" l="1"/>
  <c r="R105" i="13"/>
  <c r="AA106" i="13" s="1"/>
  <c r="G44" i="15" s="1"/>
  <c r="L105" i="13"/>
  <c r="L316" i="7"/>
  <c r="G216" i="12" s="1"/>
  <c r="H216" i="12" s="1"/>
  <c r="I216" i="12" s="1"/>
  <c r="AU105" i="13"/>
  <c r="AI106" i="13" s="1"/>
  <c r="H105" i="13"/>
  <c r="BE105" i="13"/>
  <c r="M106" i="13"/>
  <c r="S106" i="13"/>
  <c r="AB107" i="13" s="1"/>
  <c r="H45" i="15" s="1"/>
  <c r="P316" i="7"/>
  <c r="Q316" i="7"/>
  <c r="T316" i="7"/>
  <c r="R316" i="7"/>
  <c r="S316" i="7"/>
  <c r="BC116" i="13"/>
  <c r="BP106" i="13" l="1"/>
  <c r="P106" i="13"/>
  <c r="Q105" i="13"/>
  <c r="Z106" i="13" s="1"/>
  <c r="BK105" i="13"/>
  <c r="K105" i="13"/>
  <c r="I44" i="15"/>
  <c r="BY106" i="13"/>
  <c r="J217" i="12"/>
  <c r="BR105" i="13"/>
  <c r="O105" i="13"/>
  <c r="BO105" i="13"/>
  <c r="BX105" i="13"/>
  <c r="CA105" i="13"/>
  <c r="U316" i="7"/>
  <c r="BB117" i="13"/>
  <c r="K216" i="12" l="1"/>
  <c r="L216" i="12" s="1"/>
  <c r="M216" i="12" s="1"/>
  <c r="V316" i="7"/>
  <c r="BZ105" i="13"/>
  <c r="N105" i="13"/>
  <c r="BN105" i="13"/>
  <c r="BW105" i="13"/>
  <c r="BQ105" i="13"/>
  <c r="BM106" i="13"/>
  <c r="BH106" i="13"/>
  <c r="F44" i="15"/>
  <c r="BA106" i="13"/>
  <c r="F316" i="7"/>
  <c r="AS106" i="13"/>
  <c r="K43" i="15"/>
  <c r="L44" i="15"/>
  <c r="AT107" i="13"/>
  <c r="BD117" i="13"/>
  <c r="CC105" i="13" l="1"/>
  <c r="CE105" i="13" s="1"/>
  <c r="BT105" i="13"/>
  <c r="BU105" i="13" s="1"/>
  <c r="CD105" i="13"/>
  <c r="J43" i="15"/>
  <c r="AR106" i="13"/>
  <c r="O316" i="7"/>
  <c r="J317" i="7"/>
  <c r="I317" i="7"/>
  <c r="H317" i="7"/>
  <c r="G317" i="7"/>
  <c r="K317" i="7"/>
  <c r="AV106" i="13"/>
  <c r="AJ107" i="13" s="1"/>
  <c r="BI106" i="13"/>
  <c r="I106" i="13"/>
  <c r="BF106" i="13"/>
  <c r="AW107" i="13"/>
  <c r="AK108" i="13" s="1"/>
  <c r="J107" i="13"/>
  <c r="BJ107" i="13"/>
  <c r="BG107" i="13"/>
  <c r="O216" i="12"/>
  <c r="BS106" i="13"/>
  <c r="CB106" i="13"/>
  <c r="N217" i="12"/>
  <c r="BC117" i="13"/>
  <c r="BV105" i="13" l="1"/>
  <c r="S107" i="13"/>
  <c r="AB108" i="13" s="1"/>
  <c r="H46" i="15" s="1"/>
  <c r="M107" i="13"/>
  <c r="P107" i="13" s="1"/>
  <c r="P317" i="7"/>
  <c r="T317" i="7"/>
  <c r="S317" i="7"/>
  <c r="Q317" i="7"/>
  <c r="R317" i="7"/>
  <c r="AU106" i="13"/>
  <c r="AI107" i="13" s="1"/>
  <c r="H106" i="13"/>
  <c r="BE106" i="13"/>
  <c r="L106" i="13"/>
  <c r="R106" i="13"/>
  <c r="AA107" i="13" s="1"/>
  <c r="G45" i="15" s="1"/>
  <c r="L317" i="7"/>
  <c r="G217" i="12" s="1"/>
  <c r="H217" i="12" s="1"/>
  <c r="I217" i="12" s="1"/>
  <c r="U317" i="7" l="1"/>
  <c r="O106" i="13"/>
  <c r="BX106" i="13"/>
  <c r="BO106" i="13"/>
  <c r="CA106" i="13"/>
  <c r="BR106" i="13"/>
  <c r="Q106" i="13"/>
  <c r="Z107" i="13" s="1"/>
  <c r="K106" i="13"/>
  <c r="BK106" i="13"/>
  <c r="I45" i="15"/>
  <c r="BP107" i="13"/>
  <c r="BY107" i="13"/>
  <c r="J218" i="12"/>
  <c r="BC118" i="13"/>
  <c r="BD118" i="13"/>
  <c r="BB118" i="13"/>
  <c r="K44" i="15" l="1"/>
  <c r="AS107" i="13"/>
  <c r="BM107" i="13"/>
  <c r="BH107" i="13"/>
  <c r="BN106" i="13"/>
  <c r="N106" i="13"/>
  <c r="BW106" i="13"/>
  <c r="BQ106" i="13"/>
  <c r="BZ106" i="13"/>
  <c r="V317" i="7"/>
  <c r="K217" i="12"/>
  <c r="L217" i="12" s="1"/>
  <c r="M217" i="12" s="1"/>
  <c r="L45" i="15"/>
  <c r="AT108" i="13"/>
  <c r="F45" i="15"/>
  <c r="BA107" i="13"/>
  <c r="F317" i="7"/>
  <c r="BT106" i="13" l="1"/>
  <c r="CC106" i="13"/>
  <c r="CE106" i="13"/>
  <c r="CD106" i="13"/>
  <c r="AW108" i="13"/>
  <c r="AK109" i="13" s="1"/>
  <c r="J108" i="13"/>
  <c r="BJ108" i="13"/>
  <c r="BG108" i="13"/>
  <c r="J44" i="15"/>
  <c r="AR107" i="13"/>
  <c r="O217" i="12"/>
  <c r="CB107" i="13"/>
  <c r="BS107" i="13"/>
  <c r="N218" i="12"/>
  <c r="I107" i="13"/>
  <c r="AV107" i="13"/>
  <c r="AJ108" i="13" s="1"/>
  <c r="BI107" i="13"/>
  <c r="BF107" i="13"/>
  <c r="O317" i="7"/>
  <c r="I318" i="7"/>
  <c r="J318" i="7"/>
  <c r="G318" i="7"/>
  <c r="H318" i="7"/>
  <c r="K318" i="7"/>
  <c r="BC119" i="13"/>
  <c r="BU106" i="13" l="1"/>
  <c r="BV106" i="13"/>
  <c r="S108" i="13"/>
  <c r="AB109" i="13" s="1"/>
  <c r="H47" i="15" s="1"/>
  <c r="M108" i="13"/>
  <c r="L318" i="7"/>
  <c r="G218" i="12" s="1"/>
  <c r="H218" i="12" s="1"/>
  <c r="I218" i="12" s="1"/>
  <c r="R107" i="13"/>
  <c r="AA108" i="13" s="1"/>
  <c r="G46" i="15" s="1"/>
  <c r="L107" i="13"/>
  <c r="S318" i="7"/>
  <c r="T318" i="7"/>
  <c r="Q318" i="7"/>
  <c r="P318" i="7"/>
  <c r="R318" i="7"/>
  <c r="H107" i="13"/>
  <c r="AU107" i="13"/>
  <c r="AI108" i="13" s="1"/>
  <c r="BE107" i="13"/>
  <c r="BD119" i="13"/>
  <c r="BB119" i="13"/>
  <c r="I46" i="15" l="1"/>
  <c r="BY108" i="13"/>
  <c r="J219" i="12"/>
  <c r="BP108" i="13"/>
  <c r="P108" i="13"/>
  <c r="U318" i="7"/>
  <c r="K107" i="13"/>
  <c r="Q107" i="13"/>
  <c r="Z108" i="13" s="1"/>
  <c r="BK107" i="13"/>
  <c r="BX107" i="13"/>
  <c r="O107" i="13"/>
  <c r="BO107" i="13"/>
  <c r="CA107" i="13"/>
  <c r="BR107" i="13"/>
  <c r="BM108" i="13" l="1"/>
  <c r="BH108" i="13"/>
  <c r="F46" i="15"/>
  <c r="BA108" i="13"/>
  <c r="F318" i="7"/>
  <c r="BQ107" i="13"/>
  <c r="N107" i="13"/>
  <c r="BW107" i="13"/>
  <c r="BN107" i="13"/>
  <c r="BZ107" i="13"/>
  <c r="AS108" i="13"/>
  <c r="K45" i="15"/>
  <c r="V318" i="7"/>
  <c r="K218" i="12"/>
  <c r="L218" i="12" s="1"/>
  <c r="M218" i="12" s="1"/>
  <c r="L46" i="15"/>
  <c r="AT109" i="13"/>
  <c r="BB120" i="13"/>
  <c r="BD120" i="13"/>
  <c r="BC120" i="13"/>
  <c r="BT107" i="13" l="1"/>
  <c r="CC107" i="13"/>
  <c r="O218" i="12"/>
  <c r="CB108" i="13"/>
  <c r="BS108" i="13"/>
  <c r="N219" i="12"/>
  <c r="I108" i="13"/>
  <c r="AV108" i="13"/>
  <c r="AJ109" i="13" s="1"/>
  <c r="BI108" i="13"/>
  <c r="BF108" i="13"/>
  <c r="O318" i="7"/>
  <c r="G319" i="7"/>
  <c r="H319" i="7"/>
  <c r="J319" i="7"/>
  <c r="K319" i="7"/>
  <c r="I319" i="7"/>
  <c r="CE107" i="13"/>
  <c r="CD107" i="13"/>
  <c r="AW109" i="13"/>
  <c r="AK110" i="13" s="1"/>
  <c r="J109" i="13"/>
  <c r="BJ109" i="13"/>
  <c r="BG109" i="13"/>
  <c r="J45" i="15"/>
  <c r="AR108" i="13"/>
  <c r="L319" i="7" l="1"/>
  <c r="G219" i="12" s="1"/>
  <c r="H219" i="12" s="1"/>
  <c r="I219" i="12" s="1"/>
  <c r="S319" i="7"/>
  <c r="R319" i="7"/>
  <c r="P319" i="7"/>
  <c r="Q319" i="7"/>
  <c r="T319" i="7"/>
  <c r="H108" i="13"/>
  <c r="AU108" i="13"/>
  <c r="AI109" i="13" s="1"/>
  <c r="BE108" i="13"/>
  <c r="BU107" i="13"/>
  <c r="BV107" i="13"/>
  <c r="M109" i="13"/>
  <c r="S109" i="13"/>
  <c r="AB110" i="13" s="1"/>
  <c r="L108" i="13"/>
  <c r="R108" i="13"/>
  <c r="AA109" i="13" s="1"/>
  <c r="G47" i="15" s="1"/>
  <c r="BD121" i="13"/>
  <c r="U319" i="7" l="1"/>
  <c r="H48" i="15"/>
  <c r="BP109" i="13"/>
  <c r="P109" i="13"/>
  <c r="Q108" i="13"/>
  <c r="Z109" i="13" s="1"/>
  <c r="K108" i="13"/>
  <c r="BK108" i="13"/>
  <c r="I47" i="15"/>
  <c r="BY109" i="13"/>
  <c r="J220" i="12"/>
  <c r="BO108" i="13"/>
  <c r="O108" i="13"/>
  <c r="BX108" i="13"/>
  <c r="BR108" i="13"/>
  <c r="CA108" i="13"/>
  <c r="BB121" i="13"/>
  <c r="BC121" i="13"/>
  <c r="L47" i="15" l="1"/>
  <c r="AT110" i="13"/>
  <c r="BM109" i="13"/>
  <c r="BH109" i="13"/>
  <c r="N108" i="13"/>
  <c r="BN108" i="13"/>
  <c r="BW108" i="13"/>
  <c r="BQ108" i="13"/>
  <c r="BZ108" i="13"/>
  <c r="F47" i="15"/>
  <c r="BA109" i="13"/>
  <c r="F319" i="7"/>
  <c r="V319" i="7"/>
  <c r="K219" i="12"/>
  <c r="L219" i="12" s="1"/>
  <c r="M219" i="12" s="1"/>
  <c r="K46" i="15"/>
  <c r="AS109" i="13"/>
  <c r="BT108" i="13" l="1"/>
  <c r="CC108" i="13"/>
  <c r="CD108" i="13" s="1"/>
  <c r="J46" i="15"/>
  <c r="AR109" i="13"/>
  <c r="O319" i="7"/>
  <c r="I320" i="7"/>
  <c r="H320" i="7"/>
  <c r="G320" i="7"/>
  <c r="J320" i="7"/>
  <c r="K320" i="7"/>
  <c r="I109" i="13"/>
  <c r="BI109" i="13"/>
  <c r="AV109" i="13"/>
  <c r="AJ110" i="13" s="1"/>
  <c r="BF109" i="13"/>
  <c r="AW110" i="13"/>
  <c r="AK111" i="13" s="1"/>
  <c r="BJ110" i="13"/>
  <c r="J110" i="13"/>
  <c r="BG110" i="13"/>
  <c r="O219" i="12"/>
  <c r="CB109" i="13"/>
  <c r="BS109" i="13"/>
  <c r="N220" i="12"/>
  <c r="BB122" i="13"/>
  <c r="BC122" i="13"/>
  <c r="BD122" i="13"/>
  <c r="CE108" i="13" l="1"/>
  <c r="R109" i="13"/>
  <c r="AA110" i="13" s="1"/>
  <c r="G48" i="15" s="1"/>
  <c r="L109" i="13"/>
  <c r="Q320" i="7"/>
  <c r="P320" i="7"/>
  <c r="R320" i="7"/>
  <c r="T320" i="7"/>
  <c r="S320" i="7"/>
  <c r="AU109" i="13"/>
  <c r="AI110" i="13" s="1"/>
  <c r="H109" i="13"/>
  <c r="BE109" i="13"/>
  <c r="S110" i="13"/>
  <c r="AB111" i="13" s="1"/>
  <c r="H49" i="15" s="1"/>
  <c r="M110" i="13"/>
  <c r="P110" i="13" s="1"/>
  <c r="BU108" i="13"/>
  <c r="BV108" i="13"/>
  <c r="L320" i="7"/>
  <c r="G220" i="12" s="1"/>
  <c r="H220" i="12" s="1"/>
  <c r="I220" i="12" s="1"/>
  <c r="U320" i="7" l="1"/>
  <c r="I48" i="15"/>
  <c r="BP110" i="13"/>
  <c r="BY110" i="13"/>
  <c r="J221" i="12"/>
  <c r="K109" i="13"/>
  <c r="Q109" i="13"/>
  <c r="Z110" i="13" s="1"/>
  <c r="BK109" i="13"/>
  <c r="BO109" i="13"/>
  <c r="O109" i="13"/>
  <c r="BX109" i="13"/>
  <c r="BR109" i="13"/>
  <c r="CA109" i="13"/>
  <c r="BC123" i="13"/>
  <c r="BD123" i="13"/>
  <c r="BB123" i="13"/>
  <c r="AT111" i="13" l="1"/>
  <c r="L48" i="15"/>
  <c r="BM110" i="13"/>
  <c r="BH110" i="13"/>
  <c r="F48" i="15"/>
  <c r="BA110" i="13"/>
  <c r="F320" i="7"/>
  <c r="BN109" i="13"/>
  <c r="N109" i="13"/>
  <c r="BW109" i="13"/>
  <c r="BQ109" i="13"/>
  <c r="BZ109" i="13"/>
  <c r="K220" i="12"/>
  <c r="L220" i="12" s="1"/>
  <c r="M220" i="12" s="1"/>
  <c r="V320" i="7"/>
  <c r="K47" i="15"/>
  <c r="AS110" i="13"/>
  <c r="BT109" i="13" l="1"/>
  <c r="J47" i="15"/>
  <c r="AR110" i="13"/>
  <c r="O320" i="7"/>
  <c r="H321" i="7"/>
  <c r="K321" i="7"/>
  <c r="J321" i="7"/>
  <c r="I321" i="7"/>
  <c r="G321" i="7"/>
  <c r="O220" i="12"/>
  <c r="BS110" i="13"/>
  <c r="CB110" i="13"/>
  <c r="N221" i="12"/>
  <c r="CC109" i="13"/>
  <c r="AV110" i="13"/>
  <c r="AJ111" i="13" s="1"/>
  <c r="I110" i="13"/>
  <c r="BI110" i="13"/>
  <c r="BF110" i="13"/>
  <c r="J111" i="13"/>
  <c r="AW111" i="13"/>
  <c r="AK112" i="13" s="1"/>
  <c r="BJ111" i="13"/>
  <c r="BG111" i="13"/>
  <c r="BC124" i="13"/>
  <c r="BD124" i="13"/>
  <c r="CD109" i="13" l="1"/>
  <c r="CE109" i="13"/>
  <c r="T321" i="7"/>
  <c r="R321" i="7"/>
  <c r="P321" i="7"/>
  <c r="Q321" i="7"/>
  <c r="S321" i="7"/>
  <c r="AU110" i="13"/>
  <c r="AI111" i="13" s="1"/>
  <c r="H110" i="13"/>
  <c r="BE110" i="13"/>
  <c r="L321" i="7"/>
  <c r="G221" i="12" s="1"/>
  <c r="H221" i="12" s="1"/>
  <c r="I221" i="12" s="1"/>
  <c r="BV109" i="13"/>
  <c r="BU109" i="13"/>
  <c r="L110" i="13"/>
  <c r="R110" i="13"/>
  <c r="AA111" i="13" s="1"/>
  <c r="G49" i="15" s="1"/>
  <c r="S111" i="13"/>
  <c r="AB112" i="13" s="1"/>
  <c r="H50" i="15" s="1"/>
  <c r="M111" i="13"/>
  <c r="BB124" i="13"/>
  <c r="U321" i="7" l="1"/>
  <c r="BP111" i="13"/>
  <c r="P111" i="13"/>
  <c r="BX110" i="13"/>
  <c r="O110" i="13"/>
  <c r="BO110" i="13"/>
  <c r="CA110" i="13"/>
  <c r="BR110" i="13"/>
  <c r="Q110" i="13"/>
  <c r="Z111" i="13" s="1"/>
  <c r="BK110" i="13"/>
  <c r="K110" i="13"/>
  <c r="I49" i="15"/>
  <c r="BY111" i="13"/>
  <c r="J222" i="12"/>
  <c r="BN110" i="13" l="1"/>
  <c r="N110" i="13"/>
  <c r="BW110" i="13"/>
  <c r="BQ110" i="13"/>
  <c r="BZ110" i="13"/>
  <c r="BM111" i="13"/>
  <c r="BH111" i="13"/>
  <c r="L49" i="15"/>
  <c r="AT112" i="13"/>
  <c r="F49" i="15"/>
  <c r="BA111" i="13"/>
  <c r="F321" i="7"/>
  <c r="AS111" i="13"/>
  <c r="K48" i="15"/>
  <c r="K221" i="12"/>
  <c r="L221" i="12" s="1"/>
  <c r="M221" i="12" s="1"/>
  <c r="V321" i="7"/>
  <c r="BB125" i="13"/>
  <c r="BD125" i="13"/>
  <c r="BC125" i="13"/>
  <c r="BT110" i="13" l="1"/>
  <c r="CC110" i="13"/>
  <c r="CE110" i="13" s="1"/>
  <c r="I111" i="13"/>
  <c r="AV111" i="13"/>
  <c r="AJ112" i="13" s="1"/>
  <c r="BI111" i="13"/>
  <c r="BF111" i="13"/>
  <c r="O321" i="7"/>
  <c r="J322" i="7"/>
  <c r="G322" i="7"/>
  <c r="K322" i="7"/>
  <c r="H322" i="7"/>
  <c r="I322" i="7"/>
  <c r="J112" i="13"/>
  <c r="AW112" i="13"/>
  <c r="AK113" i="13" s="1"/>
  <c r="BJ112" i="13"/>
  <c r="BG112" i="13"/>
  <c r="O221" i="12"/>
  <c r="BS111" i="13"/>
  <c r="CB111" i="13"/>
  <c r="N222" i="12"/>
  <c r="J48" i="15"/>
  <c r="AR111" i="13"/>
  <c r="CD110" i="13" l="1"/>
  <c r="S112" i="13"/>
  <c r="AB113" i="13" s="1"/>
  <c r="H51" i="15" s="1"/>
  <c r="M112" i="13"/>
  <c r="P322" i="7"/>
  <c r="S322" i="7"/>
  <c r="R322" i="7"/>
  <c r="Q322" i="7"/>
  <c r="T322" i="7"/>
  <c r="AU111" i="13"/>
  <c r="AI112" i="13" s="1"/>
  <c r="H111" i="13"/>
  <c r="BE111" i="13"/>
  <c r="BU110" i="13"/>
  <c r="BV110" i="13"/>
  <c r="R111" i="13"/>
  <c r="AA112" i="13" s="1"/>
  <c r="G50" i="15" s="1"/>
  <c r="L111" i="13"/>
  <c r="L322" i="7"/>
  <c r="G222" i="12" s="1"/>
  <c r="H222" i="12" s="1"/>
  <c r="I222" i="12" s="1"/>
  <c r="BB126" i="13"/>
  <c r="I50" i="15" l="1"/>
  <c r="BY112" i="13"/>
  <c r="J223" i="12"/>
  <c r="O111" i="13"/>
  <c r="BX111" i="13"/>
  <c r="BO111" i="13"/>
  <c r="BR111" i="13"/>
  <c r="CA111" i="13"/>
  <c r="U322" i="7"/>
  <c r="BP112" i="13"/>
  <c r="P112" i="13"/>
  <c r="Q111" i="13"/>
  <c r="Z112" i="13" s="1"/>
  <c r="K111" i="13"/>
  <c r="BK111" i="13"/>
  <c r="BD126" i="13"/>
  <c r="BC126" i="13"/>
  <c r="F50" i="15" l="1"/>
  <c r="BA112" i="13"/>
  <c r="F322" i="7"/>
  <c r="BM112" i="13"/>
  <c r="BH112" i="13"/>
  <c r="BN111" i="13"/>
  <c r="N111" i="13"/>
  <c r="BW111" i="13"/>
  <c r="BZ111" i="13"/>
  <c r="BQ111" i="13"/>
  <c r="L50" i="15"/>
  <c r="AT113" i="13"/>
  <c r="AS112" i="13"/>
  <c r="K49" i="15"/>
  <c r="K222" i="12"/>
  <c r="L222" i="12" s="1"/>
  <c r="M222" i="12" s="1"/>
  <c r="V322" i="7"/>
  <c r="BB127" i="13"/>
  <c r="CC111" i="13" l="1"/>
  <c r="BT111" i="13"/>
  <c r="CE111" i="13"/>
  <c r="CD111" i="13"/>
  <c r="J49" i="15"/>
  <c r="AR112" i="13"/>
  <c r="J113" i="13"/>
  <c r="AW113" i="13"/>
  <c r="AK114" i="13" s="1"/>
  <c r="BJ113" i="13"/>
  <c r="BG113" i="13"/>
  <c r="O322" i="7"/>
  <c r="J323" i="7"/>
  <c r="K323" i="7"/>
  <c r="H323" i="7"/>
  <c r="I323" i="7"/>
  <c r="G323" i="7"/>
  <c r="AV112" i="13"/>
  <c r="AJ113" i="13" s="1"/>
  <c r="BI112" i="13"/>
  <c r="I112" i="13"/>
  <c r="BF112" i="13"/>
  <c r="CB112" i="13"/>
  <c r="O222" i="12"/>
  <c r="BS112" i="13"/>
  <c r="N223" i="12"/>
  <c r="BD127" i="13"/>
  <c r="S113" i="13" l="1"/>
  <c r="AB114" i="13" s="1"/>
  <c r="H52" i="15" s="1"/>
  <c r="M113" i="13"/>
  <c r="BU111" i="13"/>
  <c r="BV111" i="13"/>
  <c r="AU112" i="13"/>
  <c r="AI113" i="13" s="1"/>
  <c r="H112" i="13"/>
  <c r="BE112" i="13"/>
  <c r="T323" i="7"/>
  <c r="Q323" i="7"/>
  <c r="P323" i="7"/>
  <c r="R323" i="7"/>
  <c r="S323" i="7"/>
  <c r="R112" i="13"/>
  <c r="AA113" i="13" s="1"/>
  <c r="G51" i="15" s="1"/>
  <c r="L112" i="13"/>
  <c r="L323" i="7"/>
  <c r="G223" i="12" s="1"/>
  <c r="H223" i="12" s="1"/>
  <c r="I223" i="12" s="1"/>
  <c r="BC127" i="13"/>
  <c r="BB128" i="13"/>
  <c r="U323" i="7" l="1"/>
  <c r="BP113" i="13"/>
  <c r="P113" i="13"/>
  <c r="I51" i="15"/>
  <c r="BY113" i="13"/>
  <c r="J224" i="12"/>
  <c r="O112" i="13"/>
  <c r="BO112" i="13"/>
  <c r="BX112" i="13"/>
  <c r="CA112" i="13"/>
  <c r="BR112" i="13"/>
  <c r="Q112" i="13"/>
  <c r="Z113" i="13" s="1"/>
  <c r="K112" i="13"/>
  <c r="BK112" i="13"/>
  <c r="BD128" i="13"/>
  <c r="AS113" i="13" l="1"/>
  <c r="K50" i="15"/>
  <c r="AT114" i="13"/>
  <c r="L51" i="15"/>
  <c r="BM113" i="13"/>
  <c r="BH113" i="13"/>
  <c r="BZ112" i="13"/>
  <c r="N112" i="13"/>
  <c r="BN112" i="13"/>
  <c r="BW112" i="13"/>
  <c r="BQ112" i="13"/>
  <c r="F51" i="15"/>
  <c r="BA113" i="13"/>
  <c r="F323" i="7"/>
  <c r="K223" i="12"/>
  <c r="L223" i="12" s="1"/>
  <c r="M223" i="12" s="1"/>
  <c r="V323" i="7"/>
  <c r="BC128" i="13"/>
  <c r="BB129" i="13"/>
  <c r="BT112" i="13" l="1"/>
  <c r="CC112" i="13"/>
  <c r="CD112" i="13" s="1"/>
  <c r="BU112" i="13"/>
  <c r="BV112" i="13"/>
  <c r="J114" i="13"/>
  <c r="AW114" i="13"/>
  <c r="AK115" i="13" s="1"/>
  <c r="BJ114" i="13"/>
  <c r="BG114" i="13"/>
  <c r="O323" i="7"/>
  <c r="K324" i="7"/>
  <c r="I324" i="7"/>
  <c r="H324" i="7"/>
  <c r="G324" i="7"/>
  <c r="J324" i="7"/>
  <c r="J50" i="15"/>
  <c r="AR113" i="13"/>
  <c r="O223" i="12"/>
  <c r="CB113" i="13"/>
  <c r="BS113" i="13"/>
  <c r="N224" i="12"/>
  <c r="BI113" i="13"/>
  <c r="I113" i="13"/>
  <c r="AV113" i="13"/>
  <c r="AJ114" i="13" s="1"/>
  <c r="BF113" i="13"/>
  <c r="CE112" i="13" l="1"/>
  <c r="L324" i="7"/>
  <c r="G224" i="12" s="1"/>
  <c r="H224" i="12" s="1"/>
  <c r="I224" i="12" s="1"/>
  <c r="M114" i="13"/>
  <c r="S114" i="13"/>
  <c r="AB115" i="13" s="1"/>
  <c r="H53" i="15" s="1"/>
  <c r="R324" i="7"/>
  <c r="P324" i="7"/>
  <c r="S324" i="7"/>
  <c r="Q324" i="7"/>
  <c r="T324" i="7"/>
  <c r="R113" i="13"/>
  <c r="AA114" i="13" s="1"/>
  <c r="L113" i="13"/>
  <c r="AU113" i="13"/>
  <c r="AI114" i="13" s="1"/>
  <c r="H113" i="13"/>
  <c r="BE113" i="13"/>
  <c r="BD129" i="13"/>
  <c r="G52" i="15" l="1"/>
  <c r="O113" i="13"/>
  <c r="BO113" i="13"/>
  <c r="BX113" i="13"/>
  <c r="CA113" i="13"/>
  <c r="BR113" i="13"/>
  <c r="BP114" i="13"/>
  <c r="P114" i="13"/>
  <c r="K113" i="13"/>
  <c r="Q113" i="13"/>
  <c r="Z114" i="13" s="1"/>
  <c r="BK113" i="13"/>
  <c r="U324" i="7"/>
  <c r="I52" i="15"/>
  <c r="BY114" i="13"/>
  <c r="J225" i="12"/>
  <c r="BC129" i="13"/>
  <c r="AS114" i="13" l="1"/>
  <c r="K51" i="15"/>
  <c r="F52" i="15"/>
  <c r="BA114" i="13"/>
  <c r="BN113" i="13"/>
  <c r="N113" i="13"/>
  <c r="BW113" i="13"/>
  <c r="BQ113" i="13"/>
  <c r="BZ113" i="13"/>
  <c r="K224" i="12"/>
  <c r="L224" i="12" s="1"/>
  <c r="M224" i="12" s="1"/>
  <c r="V324" i="7"/>
  <c r="L52" i="15"/>
  <c r="AT115" i="13"/>
  <c r="BH114" i="13"/>
  <c r="BM114" i="13"/>
  <c r="F324" i="7"/>
  <c r="BC130" i="13"/>
  <c r="BT113" i="13" l="1"/>
  <c r="CC113" i="13"/>
  <c r="CD113" i="13" s="1"/>
  <c r="CE113" i="13"/>
  <c r="J51" i="15"/>
  <c r="AR114" i="13"/>
  <c r="J115" i="13"/>
  <c r="AW115" i="13"/>
  <c r="AK116" i="13" s="1"/>
  <c r="BJ115" i="13"/>
  <c r="BG115" i="13"/>
  <c r="O324" i="7"/>
  <c r="J325" i="7"/>
  <c r="G325" i="7"/>
  <c r="H325" i="7"/>
  <c r="I325" i="7"/>
  <c r="K325" i="7"/>
  <c r="O224" i="12"/>
  <c r="CB114" i="13"/>
  <c r="BS114" i="13"/>
  <c r="N225" i="12"/>
  <c r="BI114" i="13"/>
  <c r="AV114" i="13"/>
  <c r="AJ115" i="13" s="1"/>
  <c r="BF114" i="13"/>
  <c r="I114" i="13"/>
  <c r="BD130" i="13"/>
  <c r="BB130" i="13"/>
  <c r="L325" i="7" l="1"/>
  <c r="G225" i="12" s="1"/>
  <c r="H225" i="12" s="1"/>
  <c r="I225" i="12" s="1"/>
  <c r="S115" i="13"/>
  <c r="AB116" i="13" s="1"/>
  <c r="H54" i="15" s="1"/>
  <c r="M115" i="13"/>
  <c r="P115" i="13" s="1"/>
  <c r="H114" i="13"/>
  <c r="AU114" i="13"/>
  <c r="AI115" i="13" s="1"/>
  <c r="BE114" i="13"/>
  <c r="L114" i="13"/>
  <c r="R114" i="13"/>
  <c r="AA115" i="13" s="1"/>
  <c r="G53" i="15" s="1"/>
  <c r="BV113" i="13"/>
  <c r="BU113" i="13"/>
  <c r="P325" i="7"/>
  <c r="S325" i="7"/>
  <c r="R325" i="7"/>
  <c r="T325" i="7"/>
  <c r="Q325" i="7"/>
  <c r="I53" i="15" l="1"/>
  <c r="BP115" i="13"/>
  <c r="BY115" i="13"/>
  <c r="J226" i="12"/>
  <c r="K114" i="13"/>
  <c r="Q114" i="13"/>
  <c r="Z115" i="13" s="1"/>
  <c r="BK114" i="13"/>
  <c r="U325" i="7"/>
  <c r="O114" i="13"/>
  <c r="BO114" i="13"/>
  <c r="BX114" i="13"/>
  <c r="CA114" i="13"/>
  <c r="BR114" i="13"/>
  <c r="BD131" i="13"/>
  <c r="BC131" i="13"/>
  <c r="V325" i="7" l="1"/>
  <c r="K225" i="12"/>
  <c r="L225" i="12" s="1"/>
  <c r="M225" i="12" s="1"/>
  <c r="BM115" i="13"/>
  <c r="BH115" i="13"/>
  <c r="F53" i="15"/>
  <c r="BA115" i="13"/>
  <c r="F325" i="7"/>
  <c r="L53" i="15"/>
  <c r="AT116" i="13"/>
  <c r="AS115" i="13"/>
  <c r="K52" i="15"/>
  <c r="N114" i="13"/>
  <c r="BW114" i="13"/>
  <c r="BN114" i="13"/>
  <c r="BQ114" i="13"/>
  <c r="BZ114" i="13"/>
  <c r="BB131" i="13"/>
  <c r="BT114" i="13" l="1"/>
  <c r="CC114" i="13"/>
  <c r="CD114" i="13" s="1"/>
  <c r="BU114" i="13"/>
  <c r="BV114" i="13"/>
  <c r="CE114" i="13"/>
  <c r="AV115" i="13"/>
  <c r="AJ116" i="13" s="1"/>
  <c r="I115" i="13"/>
  <c r="BI115" i="13"/>
  <c r="BF115" i="13"/>
  <c r="BJ116" i="13"/>
  <c r="J116" i="13"/>
  <c r="AW116" i="13"/>
  <c r="AK117" i="13" s="1"/>
  <c r="BG116" i="13"/>
  <c r="CB115" i="13"/>
  <c r="O225" i="12"/>
  <c r="BS115" i="13"/>
  <c r="N226" i="12"/>
  <c r="O325" i="7"/>
  <c r="H326" i="7"/>
  <c r="I326" i="7"/>
  <c r="J326" i="7"/>
  <c r="K326" i="7"/>
  <c r="G326" i="7"/>
  <c r="AR115" i="13"/>
  <c r="J52" i="15"/>
  <c r="R115" i="13" l="1"/>
  <c r="AA116" i="13" s="1"/>
  <c r="L115" i="13"/>
  <c r="P326" i="7"/>
  <c r="T326" i="7"/>
  <c r="R326" i="7"/>
  <c r="S326" i="7"/>
  <c r="Q326" i="7"/>
  <c r="L326" i="7"/>
  <c r="G226" i="12" s="1"/>
  <c r="H226" i="12" s="1"/>
  <c r="I226" i="12" s="1"/>
  <c r="S116" i="13"/>
  <c r="AB117" i="13" s="1"/>
  <c r="H55" i="15" s="1"/>
  <c r="M116" i="13"/>
  <c r="H115" i="13"/>
  <c r="AU115" i="13"/>
  <c r="AI116" i="13" s="1"/>
  <c r="BE115" i="13"/>
  <c r="BB132" i="13"/>
  <c r="BC132" i="13"/>
  <c r="BD132" i="13"/>
  <c r="K115" i="13" l="1"/>
  <c r="Q115" i="13"/>
  <c r="Z116" i="13" s="1"/>
  <c r="BK115" i="13"/>
  <c r="P116" i="13"/>
  <c r="U326" i="7"/>
  <c r="O115" i="13"/>
  <c r="BX115" i="13"/>
  <c r="BO115" i="13"/>
  <c r="CA115" i="13"/>
  <c r="BR115" i="13"/>
  <c r="I54" i="15"/>
  <c r="BY116" i="13"/>
  <c r="BP116" i="13"/>
  <c r="J227" i="12"/>
  <c r="F326" i="7"/>
  <c r="G54" i="15"/>
  <c r="AS116" i="13" l="1"/>
  <c r="K53" i="15"/>
  <c r="BM116" i="13"/>
  <c r="BH116" i="13"/>
  <c r="F54" i="15"/>
  <c r="BA116" i="13"/>
  <c r="K226" i="12"/>
  <c r="L226" i="12" s="1"/>
  <c r="M226" i="12" s="1"/>
  <c r="V326" i="7"/>
  <c r="AT117" i="13"/>
  <c r="L54" i="15"/>
  <c r="BN115" i="13"/>
  <c r="BT115" i="13" s="1"/>
  <c r="N115" i="13"/>
  <c r="BW115" i="13"/>
  <c r="BQ115" i="13"/>
  <c r="BZ115" i="13"/>
  <c r="O326" i="7"/>
  <c r="J327" i="7"/>
  <c r="I327" i="7"/>
  <c r="G327" i="7"/>
  <c r="H327" i="7"/>
  <c r="K327" i="7"/>
  <c r="BB133" i="13"/>
  <c r="BU115" i="13" l="1"/>
  <c r="O226" i="12"/>
  <c r="CB116" i="13"/>
  <c r="N227" i="12"/>
  <c r="BS116" i="13"/>
  <c r="CC115" i="13"/>
  <c r="J53" i="15"/>
  <c r="AR116" i="13"/>
  <c r="L327" i="7"/>
  <c r="G227" i="12" s="1"/>
  <c r="H227" i="12" s="1"/>
  <c r="I227" i="12" s="1"/>
  <c r="AW117" i="13"/>
  <c r="AK118" i="13" s="1"/>
  <c r="J117" i="13"/>
  <c r="BJ117" i="13"/>
  <c r="BG117" i="13"/>
  <c r="T327" i="7"/>
  <c r="P327" i="7"/>
  <c r="Q327" i="7"/>
  <c r="S327" i="7"/>
  <c r="R327" i="7"/>
  <c r="I116" i="13"/>
  <c r="BF116" i="13"/>
  <c r="AV116" i="13"/>
  <c r="AJ117" i="13" s="1"/>
  <c r="BI116" i="13"/>
  <c r="BB134" i="13"/>
  <c r="BD133" i="13"/>
  <c r="BC133" i="13"/>
  <c r="BV115" i="13" l="1"/>
  <c r="AU116" i="13"/>
  <c r="AI117" i="13" s="1"/>
  <c r="H116" i="13"/>
  <c r="BE116" i="13"/>
  <c r="S117" i="13"/>
  <c r="AB118" i="13" s="1"/>
  <c r="H56" i="15" s="1"/>
  <c r="M117" i="13"/>
  <c r="P117" i="13" s="1"/>
  <c r="U327" i="7"/>
  <c r="CD115" i="13"/>
  <c r="CE115" i="13"/>
  <c r="I55" i="15"/>
  <c r="J228" i="12"/>
  <c r="L116" i="13"/>
  <c r="R116" i="13"/>
  <c r="AA117" i="13" s="1"/>
  <c r="BY117" i="13" l="1"/>
  <c r="BP117" i="13"/>
  <c r="AT118" i="13" s="1"/>
  <c r="G55" i="15"/>
  <c r="O116" i="13"/>
  <c r="BX116" i="13"/>
  <c r="BO116" i="13"/>
  <c r="CA116" i="13"/>
  <c r="BR116" i="13"/>
  <c r="L55" i="15"/>
  <c r="K116" i="13"/>
  <c r="Q116" i="13"/>
  <c r="Z117" i="13" s="1"/>
  <c r="BK116" i="13"/>
  <c r="K227" i="12"/>
  <c r="L227" i="12" s="1"/>
  <c r="M227" i="12" s="1"/>
  <c r="V327" i="7"/>
  <c r="BD134" i="13"/>
  <c r="AS117" i="13" l="1"/>
  <c r="K54" i="15"/>
  <c r="O227" i="12"/>
  <c r="BS117" i="13"/>
  <c r="CB117" i="13"/>
  <c r="N228" i="12"/>
  <c r="BM117" i="13"/>
  <c r="BH117" i="13"/>
  <c r="F55" i="15"/>
  <c r="BA117" i="13"/>
  <c r="N116" i="13"/>
  <c r="BN116" i="13"/>
  <c r="BT116" i="13" s="1"/>
  <c r="BW116" i="13"/>
  <c r="BQ116" i="13"/>
  <c r="BZ116" i="13"/>
  <c r="J118" i="13"/>
  <c r="AW118" i="13"/>
  <c r="AK119" i="13" s="1"/>
  <c r="BJ118" i="13"/>
  <c r="BG118" i="13"/>
  <c r="F327" i="7"/>
  <c r="BC134" i="13"/>
  <c r="CC116" i="13" l="1"/>
  <c r="CD116" i="13" s="1"/>
  <c r="AV117" i="13"/>
  <c r="AJ118" i="13" s="1"/>
  <c r="I117" i="13"/>
  <c r="BI117" i="13"/>
  <c r="BF117" i="13"/>
  <c r="J54" i="15"/>
  <c r="AR117" i="13"/>
  <c r="M118" i="13"/>
  <c r="P118" i="13" s="1"/>
  <c r="S118" i="13"/>
  <c r="AB119" i="13" s="1"/>
  <c r="H57" i="15" s="1"/>
  <c r="O327" i="7"/>
  <c r="I328" i="7"/>
  <c r="G328" i="7"/>
  <c r="K328" i="7"/>
  <c r="J328" i="7"/>
  <c r="H328" i="7"/>
  <c r="CE116" i="13" l="1"/>
  <c r="R117" i="13"/>
  <c r="AA118" i="13" s="1"/>
  <c r="L117" i="13"/>
  <c r="BV116" i="13"/>
  <c r="BU116" i="13"/>
  <c r="L328" i="7"/>
  <c r="G228" i="12" s="1"/>
  <c r="H228" i="12" s="1"/>
  <c r="I228" i="12" s="1"/>
  <c r="P328" i="7"/>
  <c r="R328" i="7"/>
  <c r="S328" i="7"/>
  <c r="T328" i="7"/>
  <c r="Q328" i="7"/>
  <c r="AU117" i="13"/>
  <c r="AI118" i="13" s="1"/>
  <c r="BE117" i="13"/>
  <c r="H117" i="13"/>
  <c r="BD135" i="13"/>
  <c r="BC135" i="13"/>
  <c r="BB135" i="13"/>
  <c r="I56" i="15" l="1"/>
  <c r="BY118" i="13"/>
  <c r="BP118" i="13"/>
  <c r="J229" i="12"/>
  <c r="U328" i="7"/>
  <c r="O117" i="13"/>
  <c r="BX117" i="13"/>
  <c r="BO117" i="13"/>
  <c r="CA117" i="13"/>
  <c r="BR117" i="13"/>
  <c r="Q117" i="13"/>
  <c r="Z118" i="13" s="1"/>
  <c r="F328" i="7" s="1"/>
  <c r="K117" i="13"/>
  <c r="BK117" i="13"/>
  <c r="G56" i="15"/>
  <c r="AS118" i="13" l="1"/>
  <c r="K55" i="15"/>
  <c r="O328" i="7"/>
  <c r="G329" i="7"/>
  <c r="K329" i="7"/>
  <c r="I329" i="7"/>
  <c r="J329" i="7"/>
  <c r="H329" i="7"/>
  <c r="BH118" i="13"/>
  <c r="BM118" i="13"/>
  <c r="V328" i="7"/>
  <c r="K228" i="12"/>
  <c r="L228" i="12" s="1"/>
  <c r="M228" i="12" s="1"/>
  <c r="AT119" i="13"/>
  <c r="L56" i="15"/>
  <c r="F56" i="15"/>
  <c r="BA118" i="13"/>
  <c r="N117" i="13"/>
  <c r="BW117" i="13"/>
  <c r="BN117" i="13"/>
  <c r="BZ117" i="13"/>
  <c r="BQ117" i="13"/>
  <c r="BT117" i="13" l="1"/>
  <c r="BV117" i="13" s="1"/>
  <c r="CB118" i="13"/>
  <c r="BS118" i="13"/>
  <c r="O228" i="12"/>
  <c r="N229" i="12"/>
  <c r="L329" i="7"/>
  <c r="G229" i="12" s="1"/>
  <c r="H229" i="12" s="1"/>
  <c r="I229" i="12" s="1"/>
  <c r="AR118" i="13"/>
  <c r="J55" i="15"/>
  <c r="S329" i="7"/>
  <c r="T329" i="7"/>
  <c r="R329" i="7"/>
  <c r="P329" i="7"/>
  <c r="Q329" i="7"/>
  <c r="CC117" i="13"/>
  <c r="J119" i="13"/>
  <c r="AW119" i="13"/>
  <c r="AK120" i="13" s="1"/>
  <c r="BJ119" i="13"/>
  <c r="BG119" i="13"/>
  <c r="BF118" i="13"/>
  <c r="AV118" i="13"/>
  <c r="AJ119" i="13" s="1"/>
  <c r="BI118" i="13"/>
  <c r="I118" i="13"/>
  <c r="BC136" i="13"/>
  <c r="BD136" i="13"/>
  <c r="BB136" i="13"/>
  <c r="BU117" i="13" l="1"/>
  <c r="I57" i="15"/>
  <c r="J230" i="12"/>
  <c r="S119" i="13"/>
  <c r="AB120" i="13" s="1"/>
  <c r="H58" i="15" s="1"/>
  <c r="M119" i="13"/>
  <c r="U329" i="7"/>
  <c r="R118" i="13"/>
  <c r="AA119" i="13" s="1"/>
  <c r="L118" i="13"/>
  <c r="CE117" i="13"/>
  <c r="CD117" i="13"/>
  <c r="H118" i="13"/>
  <c r="AU118" i="13"/>
  <c r="AI119" i="13" s="1"/>
  <c r="BE118" i="13"/>
  <c r="Q118" i="13" l="1"/>
  <c r="Z119" i="13" s="1"/>
  <c r="K118" i="13"/>
  <c r="BK118" i="13"/>
  <c r="K229" i="12"/>
  <c r="L229" i="12" s="1"/>
  <c r="M229" i="12" s="1"/>
  <c r="V329" i="7"/>
  <c r="BP119" i="13"/>
  <c r="P119" i="13"/>
  <c r="G57" i="15"/>
  <c r="BY119" i="13"/>
  <c r="BX118" i="13"/>
  <c r="O118" i="13"/>
  <c r="BO118" i="13"/>
  <c r="CA118" i="13"/>
  <c r="BR118" i="13"/>
  <c r="BC137" i="13"/>
  <c r="L57" i="15" l="1"/>
  <c r="AT120" i="13"/>
  <c r="AS119" i="13"/>
  <c r="K56" i="15"/>
  <c r="BS119" i="13"/>
  <c r="CB119" i="13"/>
  <c r="O229" i="12"/>
  <c r="N230" i="12"/>
  <c r="BH119" i="13"/>
  <c r="BM119" i="13"/>
  <c r="N118" i="13"/>
  <c r="BW118" i="13"/>
  <c r="BN118" i="13"/>
  <c r="BQ118" i="13"/>
  <c r="BZ118" i="13"/>
  <c r="F57" i="15"/>
  <c r="BA119" i="13"/>
  <c r="F329" i="7"/>
  <c r="BD137" i="13"/>
  <c r="BB137" i="13"/>
  <c r="BT118" i="13" l="1"/>
  <c r="BU118" i="13" s="1"/>
  <c r="CC118" i="13"/>
  <c r="CE118" i="13" s="1"/>
  <c r="O329" i="7"/>
  <c r="J330" i="7"/>
  <c r="I330" i="7"/>
  <c r="K330" i="7"/>
  <c r="H330" i="7"/>
  <c r="G330" i="7"/>
  <c r="BI119" i="13"/>
  <c r="BF119" i="13"/>
  <c r="AV119" i="13"/>
  <c r="AJ120" i="13" s="1"/>
  <c r="I119" i="13"/>
  <c r="AR119" i="13"/>
  <c r="J56" i="15"/>
  <c r="AW120" i="13"/>
  <c r="AK121" i="13" s="1"/>
  <c r="J120" i="13"/>
  <c r="BJ120" i="13"/>
  <c r="BG120" i="13"/>
  <c r="BV118" i="13" l="1"/>
  <c r="CD118" i="13"/>
  <c r="S120" i="13"/>
  <c r="AB121" i="13" s="1"/>
  <c r="H59" i="15" s="1"/>
  <c r="M120" i="13"/>
  <c r="T330" i="7"/>
  <c r="P330" i="7"/>
  <c r="S330" i="7"/>
  <c r="R330" i="7"/>
  <c r="Q330" i="7"/>
  <c r="H119" i="13"/>
  <c r="AU119" i="13"/>
  <c r="AI120" i="13" s="1"/>
  <c r="BE119" i="13"/>
  <c r="R119" i="13"/>
  <c r="AA120" i="13" s="1"/>
  <c r="G58" i="15" s="1"/>
  <c r="L119" i="13"/>
  <c r="L330" i="7"/>
  <c r="G230" i="12" s="1"/>
  <c r="H230" i="12" s="1"/>
  <c r="I230" i="12" s="1"/>
  <c r="BB138" i="13"/>
  <c r="BD138" i="13"/>
  <c r="BC138" i="13"/>
  <c r="U330" i="7" l="1"/>
  <c r="O119" i="13"/>
  <c r="BO119" i="13"/>
  <c r="BX119" i="13"/>
  <c r="CA119" i="13"/>
  <c r="BR119" i="13"/>
  <c r="K119" i="13"/>
  <c r="Q119" i="13"/>
  <c r="Z120" i="13" s="1"/>
  <c r="BK119" i="13"/>
  <c r="BY120" i="13"/>
  <c r="P120" i="13"/>
  <c r="I58" i="15"/>
  <c r="BP120" i="13"/>
  <c r="J231" i="12"/>
  <c r="AS120" i="13" l="1"/>
  <c r="K57" i="15"/>
  <c r="BM120" i="13"/>
  <c r="BH120" i="13"/>
  <c r="AT121" i="13"/>
  <c r="L58" i="15"/>
  <c r="F58" i="15"/>
  <c r="BA120" i="13"/>
  <c r="F330" i="7"/>
  <c r="BN119" i="13"/>
  <c r="N119" i="13"/>
  <c r="BW119" i="13"/>
  <c r="CC119" i="13" s="1"/>
  <c r="BZ119" i="13"/>
  <c r="BQ119" i="13"/>
  <c r="V330" i="7"/>
  <c r="K230" i="12"/>
  <c r="L230" i="12" s="1"/>
  <c r="M230" i="12" s="1"/>
  <c r="BT119" i="13" l="1"/>
  <c r="CE119" i="13"/>
  <c r="CD119" i="13"/>
  <c r="AW121" i="13"/>
  <c r="AK122" i="13" s="1"/>
  <c r="J121" i="13"/>
  <c r="BG121" i="13"/>
  <c r="BJ121" i="13"/>
  <c r="J57" i="15"/>
  <c r="AR120" i="13"/>
  <c r="O330" i="7"/>
  <c r="K331" i="7"/>
  <c r="I331" i="7"/>
  <c r="G331" i="7"/>
  <c r="J331" i="7"/>
  <c r="H331" i="7"/>
  <c r="I120" i="13"/>
  <c r="AV120" i="13"/>
  <c r="AJ121" i="13" s="1"/>
  <c r="BI120" i="13"/>
  <c r="BF120" i="13"/>
  <c r="CB120" i="13"/>
  <c r="O230" i="12"/>
  <c r="BS120" i="13"/>
  <c r="N231" i="12"/>
  <c r="BC139" i="13"/>
  <c r="BD139" i="13"/>
  <c r="BB139" i="13"/>
  <c r="L331" i="7" l="1"/>
  <c r="G231" i="12" s="1"/>
  <c r="H231" i="12" s="1"/>
  <c r="I231" i="12" s="1"/>
  <c r="BV119" i="13"/>
  <c r="BU119" i="13"/>
  <c r="S121" i="13"/>
  <c r="AB122" i="13" s="1"/>
  <c r="H60" i="15" s="1"/>
  <c r="M121" i="13"/>
  <c r="P121" i="13" s="1"/>
  <c r="S331" i="7"/>
  <c r="P331" i="7"/>
  <c r="T331" i="7"/>
  <c r="Q331" i="7"/>
  <c r="R331" i="7"/>
  <c r="L120" i="13"/>
  <c r="R120" i="13"/>
  <c r="AA121" i="13" s="1"/>
  <c r="AU120" i="13"/>
  <c r="AI121" i="13" s="1"/>
  <c r="H120" i="13"/>
  <c r="BE120" i="13"/>
  <c r="U331" i="7" l="1"/>
  <c r="O120" i="13"/>
  <c r="BO120" i="13"/>
  <c r="BX120" i="13"/>
  <c r="CA120" i="13"/>
  <c r="BR120" i="13"/>
  <c r="K120" i="13"/>
  <c r="Q120" i="13"/>
  <c r="Z121" i="13" s="1"/>
  <c r="BA121" i="13" s="1"/>
  <c r="BK120" i="13"/>
  <c r="G59" i="15"/>
  <c r="I59" i="15"/>
  <c r="BY121" i="13"/>
  <c r="BP121" i="13"/>
  <c r="J232" i="12"/>
  <c r="BC140" i="13"/>
  <c r="BD140" i="13"/>
  <c r="BB140" i="13"/>
  <c r="AS121" i="13" l="1"/>
  <c r="K58" i="15"/>
  <c r="AT122" i="13"/>
  <c r="L59" i="15"/>
  <c r="BH121" i="13"/>
  <c r="BM121" i="13"/>
  <c r="F59" i="15"/>
  <c r="F331" i="7"/>
  <c r="V331" i="7"/>
  <c r="K231" i="12"/>
  <c r="L231" i="12" s="1"/>
  <c r="M231" i="12" s="1"/>
  <c r="N120" i="13"/>
  <c r="BN120" i="13"/>
  <c r="BT120" i="13" s="1"/>
  <c r="BW120" i="13"/>
  <c r="BQ120" i="13"/>
  <c r="BZ120" i="13"/>
  <c r="CC120" i="13" l="1"/>
  <c r="CE120" i="13" s="1"/>
  <c r="AR121" i="13"/>
  <c r="J58" i="15"/>
  <c r="J122" i="13"/>
  <c r="BJ122" i="13"/>
  <c r="BG122" i="13"/>
  <c r="AW122" i="13"/>
  <c r="AK123" i="13" s="1"/>
  <c r="BS121" i="13"/>
  <c r="O231" i="12"/>
  <c r="CB121" i="13"/>
  <c r="N232" i="12"/>
  <c r="BI121" i="13"/>
  <c r="BF121" i="13"/>
  <c r="AV121" i="13"/>
  <c r="AJ122" i="13" s="1"/>
  <c r="I121" i="13"/>
  <c r="O331" i="7"/>
  <c r="G332" i="7"/>
  <c r="J332" i="7"/>
  <c r="I332" i="7"/>
  <c r="H332" i="7"/>
  <c r="K332" i="7"/>
  <c r="CD120" i="13" l="1"/>
  <c r="M122" i="13"/>
  <c r="S122" i="13"/>
  <c r="AB123" i="13" s="1"/>
  <c r="H61" i="15" s="1"/>
  <c r="R332" i="7"/>
  <c r="T332" i="7"/>
  <c r="P332" i="7"/>
  <c r="S332" i="7"/>
  <c r="Q332" i="7"/>
  <c r="AU121" i="13"/>
  <c r="AI122" i="13" s="1"/>
  <c r="H121" i="13"/>
  <c r="BE121" i="13"/>
  <c r="L121" i="13"/>
  <c r="R121" i="13"/>
  <c r="AA122" i="13" s="1"/>
  <c r="G60" i="15" s="1"/>
  <c r="L332" i="7"/>
  <c r="G232" i="12" s="1"/>
  <c r="H232" i="12" s="1"/>
  <c r="I232" i="12" s="1"/>
  <c r="BU120" i="13"/>
  <c r="BV120" i="13"/>
  <c r="BC141" i="13"/>
  <c r="BD141" i="13"/>
  <c r="BB141" i="13"/>
  <c r="J233" i="12" l="1"/>
  <c r="I60" i="15"/>
  <c r="BP122" i="13"/>
  <c r="U332" i="7"/>
  <c r="BX121" i="13"/>
  <c r="O121" i="13"/>
  <c r="BO121" i="13"/>
  <c r="BR121" i="13"/>
  <c r="CA121" i="13"/>
  <c r="Q121" i="13"/>
  <c r="Z122" i="13" s="1"/>
  <c r="K121" i="13"/>
  <c r="BK121" i="13"/>
  <c r="BY122" i="13"/>
  <c r="P122" i="13"/>
  <c r="AS122" i="13" l="1"/>
  <c r="K59" i="15"/>
  <c r="BM122" i="13"/>
  <c r="BH122" i="13"/>
  <c r="AT123" i="13"/>
  <c r="L60" i="15"/>
  <c r="F60" i="15"/>
  <c r="BA122" i="13"/>
  <c r="F332" i="7"/>
  <c r="N121" i="13"/>
  <c r="BW121" i="13"/>
  <c r="BN121" i="13"/>
  <c r="BT121" i="13" s="1"/>
  <c r="BZ121" i="13"/>
  <c r="BQ121" i="13"/>
  <c r="V332" i="7"/>
  <c r="K232" i="12"/>
  <c r="L232" i="12" s="1"/>
  <c r="M232" i="12" s="1"/>
  <c r="CC121" i="13" l="1"/>
  <c r="CE121" i="13" s="1"/>
  <c r="AW123" i="13"/>
  <c r="AK124" i="13" s="1"/>
  <c r="BG123" i="13"/>
  <c r="BJ123" i="13"/>
  <c r="J123" i="13"/>
  <c r="J59" i="15"/>
  <c r="AR122" i="13"/>
  <c r="O332" i="7"/>
  <c r="G333" i="7"/>
  <c r="H333" i="7"/>
  <c r="J333" i="7"/>
  <c r="K333" i="7"/>
  <c r="I333" i="7"/>
  <c r="I122" i="13"/>
  <c r="AV122" i="13"/>
  <c r="AJ123" i="13" s="1"/>
  <c r="BI122" i="13"/>
  <c r="BF122" i="13"/>
  <c r="O232" i="12"/>
  <c r="BS122" i="13"/>
  <c r="CB122" i="13"/>
  <c r="N233" i="12"/>
  <c r="BB142" i="13"/>
  <c r="BC142" i="13"/>
  <c r="BD142" i="13"/>
  <c r="CD121" i="13" l="1"/>
  <c r="BU121" i="13"/>
  <c r="BV121" i="13"/>
  <c r="L333" i="7"/>
  <c r="G233" i="12" s="1"/>
  <c r="H233" i="12" s="1"/>
  <c r="I233" i="12" s="1"/>
  <c r="M123" i="13"/>
  <c r="P123" i="13" s="1"/>
  <c r="S123" i="13"/>
  <c r="AB124" i="13" s="1"/>
  <c r="H62" i="15" s="1"/>
  <c r="R333" i="7"/>
  <c r="P333" i="7"/>
  <c r="T333" i="7"/>
  <c r="Q333" i="7"/>
  <c r="S333" i="7"/>
  <c r="R122" i="13"/>
  <c r="AA123" i="13" s="1"/>
  <c r="L122" i="13"/>
  <c r="H122" i="13"/>
  <c r="BE122" i="13"/>
  <c r="AU122" i="13"/>
  <c r="AI123" i="13" s="1"/>
  <c r="O122" i="13" l="1"/>
  <c r="BX122" i="13"/>
  <c r="BO122" i="13"/>
  <c r="CA122" i="13"/>
  <c r="BR122" i="13"/>
  <c r="I61" i="15"/>
  <c r="BP123" i="13"/>
  <c r="BY123" i="13"/>
  <c r="J234" i="12"/>
  <c r="G61" i="15"/>
  <c r="K122" i="13"/>
  <c r="Q122" i="13"/>
  <c r="Z123" i="13" s="1"/>
  <c r="BA123" i="13" s="1"/>
  <c r="BK122" i="13"/>
  <c r="U333" i="7"/>
  <c r="BC143" i="13"/>
  <c r="AT124" i="13" l="1"/>
  <c r="L61" i="15"/>
  <c r="AS123" i="13"/>
  <c r="K60" i="15"/>
  <c r="BW122" i="13"/>
  <c r="N122" i="13"/>
  <c r="BN122" i="13"/>
  <c r="BZ122" i="13"/>
  <c r="BQ122" i="13"/>
  <c r="BH123" i="13"/>
  <c r="BM123" i="13"/>
  <c r="V333" i="7"/>
  <c r="K233" i="12"/>
  <c r="L233" i="12" s="1"/>
  <c r="M233" i="12" s="1"/>
  <c r="F61" i="15"/>
  <c r="F333" i="7"/>
  <c r="BD143" i="13"/>
  <c r="BB143" i="13"/>
  <c r="BT122" i="13" l="1"/>
  <c r="CC122" i="13"/>
  <c r="BU122" i="13"/>
  <c r="BV122" i="13"/>
  <c r="CD122" i="13"/>
  <c r="CE122" i="13"/>
  <c r="AV123" i="13"/>
  <c r="AJ124" i="13" s="1"/>
  <c r="BF123" i="13"/>
  <c r="I123" i="13"/>
  <c r="BI123" i="13"/>
  <c r="K334" i="7"/>
  <c r="O333" i="7"/>
  <c r="I334" i="7"/>
  <c r="H334" i="7"/>
  <c r="G334" i="7"/>
  <c r="J334" i="7"/>
  <c r="J60" i="15"/>
  <c r="AR123" i="13"/>
  <c r="BS123" i="13"/>
  <c r="O233" i="12"/>
  <c r="CB123" i="13"/>
  <c r="N234" i="12"/>
  <c r="BJ124" i="13"/>
  <c r="BG124" i="13"/>
  <c r="AW124" i="13"/>
  <c r="AK125" i="13" s="1"/>
  <c r="J124" i="13"/>
  <c r="L123" i="13" l="1"/>
  <c r="R123" i="13"/>
  <c r="AA124" i="13" s="1"/>
  <c r="G62" i="15" s="1"/>
  <c r="L334" i="7"/>
  <c r="G234" i="12" s="1"/>
  <c r="H234" i="12" s="1"/>
  <c r="I234" i="12" s="1"/>
  <c r="S334" i="7"/>
  <c r="P334" i="7"/>
  <c r="Q334" i="7"/>
  <c r="T334" i="7"/>
  <c r="R334" i="7"/>
  <c r="M124" i="13"/>
  <c r="P124" i="13" s="1"/>
  <c r="S124" i="13"/>
  <c r="AB125" i="13" s="1"/>
  <c r="H63" i="15" s="1"/>
  <c r="H123" i="13"/>
  <c r="AU123" i="13"/>
  <c r="AI124" i="13" s="1"/>
  <c r="BE123" i="13"/>
  <c r="BD144" i="13"/>
  <c r="BB144" i="13"/>
  <c r="BC144" i="13"/>
  <c r="Q123" i="13" l="1"/>
  <c r="Z124" i="13" s="1"/>
  <c r="K123" i="13"/>
  <c r="BK123" i="13"/>
  <c r="U334" i="7"/>
  <c r="I62" i="15"/>
  <c r="BY124" i="13"/>
  <c r="BP124" i="13"/>
  <c r="J235" i="12"/>
  <c r="BX123" i="13"/>
  <c r="O123" i="13"/>
  <c r="BO123" i="13"/>
  <c r="BR123" i="13"/>
  <c r="CA123" i="13"/>
  <c r="V334" i="7" l="1"/>
  <c r="K234" i="12"/>
  <c r="L234" i="12" s="1"/>
  <c r="M234" i="12" s="1"/>
  <c r="BM124" i="13"/>
  <c r="BH124" i="13"/>
  <c r="AS124" i="13"/>
  <c r="K61" i="15"/>
  <c r="BW123" i="13"/>
  <c r="N123" i="13"/>
  <c r="BN123" i="13"/>
  <c r="BQ123" i="13"/>
  <c r="BZ123" i="13"/>
  <c r="AT125" i="13"/>
  <c r="L62" i="15"/>
  <c r="F62" i="15"/>
  <c r="BA124" i="13"/>
  <c r="F334" i="7"/>
  <c r="BD145" i="13"/>
  <c r="BB145" i="13"/>
  <c r="BT123" i="13" l="1"/>
  <c r="CC123" i="13"/>
  <c r="CD123" i="13" s="1"/>
  <c r="BI124" i="13"/>
  <c r="AV124" i="13"/>
  <c r="AJ125" i="13" s="1"/>
  <c r="I124" i="13"/>
  <c r="BF124" i="13"/>
  <c r="BG125" i="13"/>
  <c r="J125" i="13"/>
  <c r="AW125" i="13"/>
  <c r="AK126" i="13" s="1"/>
  <c r="BJ125" i="13"/>
  <c r="BS124" i="13"/>
  <c r="CB124" i="13"/>
  <c r="O234" i="12"/>
  <c r="N235" i="12"/>
  <c r="J61" i="15"/>
  <c r="AR124" i="13"/>
  <c r="O334" i="7"/>
  <c r="H335" i="7"/>
  <c r="K335" i="7"/>
  <c r="G335" i="7"/>
  <c r="J335" i="7"/>
  <c r="I335" i="7"/>
  <c r="BC145" i="13"/>
  <c r="CE123" i="13" l="1"/>
  <c r="S125" i="13"/>
  <c r="AB126" i="13" s="1"/>
  <c r="H64" i="15" s="1"/>
  <c r="M125" i="13"/>
  <c r="P125" i="13" s="1"/>
  <c r="AU124" i="13"/>
  <c r="AI125" i="13" s="1"/>
  <c r="H124" i="13"/>
  <c r="BE124" i="13"/>
  <c r="Q335" i="7"/>
  <c r="T335" i="7"/>
  <c r="P335" i="7"/>
  <c r="S335" i="7"/>
  <c r="R335" i="7"/>
  <c r="R124" i="13"/>
  <c r="AA125" i="13" s="1"/>
  <c r="G63" i="15" s="1"/>
  <c r="L124" i="13"/>
  <c r="BU123" i="13"/>
  <c r="BV123" i="13"/>
  <c r="L335" i="7"/>
  <c r="G235" i="12" s="1"/>
  <c r="H235" i="12" s="1"/>
  <c r="I235" i="12" s="1"/>
  <c r="U335" i="7" l="1"/>
  <c r="O124" i="13"/>
  <c r="BO124" i="13"/>
  <c r="BX124" i="13"/>
  <c r="CA124" i="13"/>
  <c r="BR124" i="13"/>
  <c r="K124" i="13"/>
  <c r="BK124" i="13"/>
  <c r="Q124" i="13"/>
  <c r="Z125" i="13" s="1"/>
  <c r="I63" i="15"/>
  <c r="BY125" i="13"/>
  <c r="BP125" i="13"/>
  <c r="J236" i="12"/>
  <c r="BD146" i="13"/>
  <c r="BB146" i="13"/>
  <c r="AS125" i="13" l="1"/>
  <c r="K62" i="15"/>
  <c r="F63" i="15"/>
  <c r="BA125" i="13"/>
  <c r="F335" i="7"/>
  <c r="BH125" i="13"/>
  <c r="BM125" i="13"/>
  <c r="N124" i="13"/>
  <c r="BW124" i="13"/>
  <c r="BN124" i="13"/>
  <c r="BQ124" i="13"/>
  <c r="BZ124" i="13"/>
  <c r="AT126" i="13"/>
  <c r="L63" i="15"/>
  <c r="V335" i="7"/>
  <c r="K235" i="12"/>
  <c r="L235" i="12" s="1"/>
  <c r="M235" i="12" s="1"/>
  <c r="BC146" i="13"/>
  <c r="BT124" i="13" l="1"/>
  <c r="O335" i="7"/>
  <c r="G336" i="7"/>
  <c r="H336" i="7"/>
  <c r="J336" i="7"/>
  <c r="I336" i="7"/>
  <c r="K336" i="7"/>
  <c r="J62" i="15"/>
  <c r="AR125" i="13"/>
  <c r="AW126" i="13"/>
  <c r="AK127" i="13" s="1"/>
  <c r="BJ126" i="13"/>
  <c r="J126" i="13"/>
  <c r="BG126" i="13"/>
  <c r="CC124" i="13"/>
  <c r="BS125" i="13"/>
  <c r="O235" i="12"/>
  <c r="CB125" i="13"/>
  <c r="N236" i="12"/>
  <c r="AV125" i="13"/>
  <c r="AJ126" i="13" s="1"/>
  <c r="BI125" i="13"/>
  <c r="I125" i="13"/>
  <c r="BF125" i="13"/>
  <c r="BC147" i="13"/>
  <c r="S126" i="13" l="1"/>
  <c r="AB127" i="13" s="1"/>
  <c r="H65" i="15" s="1"/>
  <c r="M126" i="13"/>
  <c r="P126" i="13" s="1"/>
  <c r="BE125" i="13"/>
  <c r="H125" i="13"/>
  <c r="AU125" i="13"/>
  <c r="AI126" i="13" s="1"/>
  <c r="L336" i="7"/>
  <c r="G236" i="12" s="1"/>
  <c r="H236" i="12" s="1"/>
  <c r="I236" i="12" s="1"/>
  <c r="BV124" i="13"/>
  <c r="BU124" i="13"/>
  <c r="P336" i="7"/>
  <c r="R336" i="7"/>
  <c r="T336" i="7"/>
  <c r="Q336" i="7"/>
  <c r="S336" i="7"/>
  <c r="L125" i="13"/>
  <c r="R125" i="13"/>
  <c r="AA126" i="13" s="1"/>
  <c r="G64" i="15" s="1"/>
  <c r="CE124" i="13"/>
  <c r="CD124" i="13"/>
  <c r="BD147" i="13"/>
  <c r="BB147" i="13"/>
  <c r="K125" i="13" l="1"/>
  <c r="Q125" i="13"/>
  <c r="Z126" i="13" s="1"/>
  <c r="BK125" i="13"/>
  <c r="U336" i="7"/>
  <c r="BX125" i="13"/>
  <c r="O125" i="13"/>
  <c r="BO125" i="13"/>
  <c r="BR125" i="13"/>
  <c r="CA125" i="13"/>
  <c r="I64" i="15"/>
  <c r="BY126" i="13"/>
  <c r="BP126" i="13"/>
  <c r="J237" i="12"/>
  <c r="K236" i="12" l="1"/>
  <c r="L236" i="12" s="1"/>
  <c r="M236" i="12" s="1"/>
  <c r="V336" i="7"/>
  <c r="BH126" i="13"/>
  <c r="BM126" i="13"/>
  <c r="AT127" i="13"/>
  <c r="L64" i="15"/>
  <c r="AS126" i="13"/>
  <c r="K63" i="15"/>
  <c r="F64" i="15"/>
  <c r="BA126" i="13"/>
  <c r="F336" i="7"/>
  <c r="N125" i="13"/>
  <c r="BW125" i="13"/>
  <c r="BN125" i="13"/>
  <c r="BZ125" i="13"/>
  <c r="BQ125" i="13"/>
  <c r="BD148" i="13"/>
  <c r="BC148" i="13"/>
  <c r="BT125" i="13" l="1"/>
  <c r="BI126" i="13"/>
  <c r="BF126" i="13"/>
  <c r="AV126" i="13"/>
  <c r="AJ127" i="13" s="1"/>
  <c r="I126" i="13"/>
  <c r="CC125" i="13"/>
  <c r="AW127" i="13"/>
  <c r="AK128" i="13" s="1"/>
  <c r="BJ127" i="13"/>
  <c r="BG127" i="13"/>
  <c r="J127" i="13"/>
  <c r="O336" i="7"/>
  <c r="K337" i="7"/>
  <c r="G337" i="7"/>
  <c r="I337" i="7"/>
  <c r="J337" i="7"/>
  <c r="H337" i="7"/>
  <c r="J63" i="15"/>
  <c r="AR126" i="13"/>
  <c r="CB126" i="13"/>
  <c r="O236" i="12"/>
  <c r="BS126" i="13"/>
  <c r="N237" i="12"/>
  <c r="BB148" i="13"/>
  <c r="BE126" i="13" l="1"/>
  <c r="AU126" i="13"/>
  <c r="AI127" i="13" s="1"/>
  <c r="H126" i="13"/>
  <c r="CE125" i="13"/>
  <c r="CD125" i="13"/>
  <c r="BU125" i="13"/>
  <c r="BV125" i="13"/>
  <c r="L126" i="13"/>
  <c r="R126" i="13"/>
  <c r="AA127" i="13" s="1"/>
  <c r="G65" i="15" s="1"/>
  <c r="Q337" i="7"/>
  <c r="R337" i="7"/>
  <c r="T337" i="7"/>
  <c r="S337" i="7"/>
  <c r="P337" i="7"/>
  <c r="L337" i="7"/>
  <c r="G237" i="12" s="1"/>
  <c r="H237" i="12" s="1"/>
  <c r="I237" i="12" s="1"/>
  <c r="M127" i="13"/>
  <c r="P127" i="13" s="1"/>
  <c r="S127" i="13"/>
  <c r="AB128" i="13" s="1"/>
  <c r="H66" i="15" s="1"/>
  <c r="Q126" i="13" l="1"/>
  <c r="Z127" i="13" s="1"/>
  <c r="BK126" i="13"/>
  <c r="K126" i="13"/>
  <c r="O126" i="13"/>
  <c r="BO126" i="13"/>
  <c r="BX126" i="13"/>
  <c r="BR126" i="13"/>
  <c r="CA126" i="13"/>
  <c r="U337" i="7"/>
  <c r="I65" i="15"/>
  <c r="BP127" i="13"/>
  <c r="BY127" i="13"/>
  <c r="J238" i="12"/>
  <c r="BD149" i="13"/>
  <c r="BB149" i="13"/>
  <c r="BC149" i="13"/>
  <c r="AT128" i="13" l="1"/>
  <c r="L65" i="15"/>
  <c r="N126" i="13"/>
  <c r="BN126" i="13"/>
  <c r="BW126" i="13"/>
  <c r="BQ126" i="13"/>
  <c r="BZ126" i="13"/>
  <c r="K237" i="12"/>
  <c r="L237" i="12" s="1"/>
  <c r="M237" i="12" s="1"/>
  <c r="V337" i="7"/>
  <c r="BM127" i="13"/>
  <c r="BH127" i="13"/>
  <c r="F65" i="15"/>
  <c r="BA127" i="13"/>
  <c r="F337" i="7"/>
  <c r="AS127" i="13"/>
  <c r="K64" i="15"/>
  <c r="BD150" i="13"/>
  <c r="BC150" i="13"/>
  <c r="CC126" i="13" l="1"/>
  <c r="BT126" i="13"/>
  <c r="CE126" i="13"/>
  <c r="CD126" i="13"/>
  <c r="O337" i="7"/>
  <c r="I338" i="7"/>
  <c r="G338" i="7"/>
  <c r="K338" i="7"/>
  <c r="J338" i="7"/>
  <c r="H338" i="7"/>
  <c r="J64" i="15"/>
  <c r="AR127" i="13"/>
  <c r="AV127" i="13"/>
  <c r="AJ128" i="13" s="1"/>
  <c r="BF127" i="13"/>
  <c r="BI127" i="13"/>
  <c r="I127" i="13"/>
  <c r="CB127" i="13"/>
  <c r="BS127" i="13"/>
  <c r="O237" i="12"/>
  <c r="N238" i="12"/>
  <c r="BJ128" i="13"/>
  <c r="J128" i="13"/>
  <c r="BG128" i="13"/>
  <c r="AW128" i="13"/>
  <c r="AK129" i="13" s="1"/>
  <c r="BB150" i="13"/>
  <c r="L338" i="7" l="1"/>
  <c r="G238" i="12" s="1"/>
  <c r="H238" i="12" s="1"/>
  <c r="I238" i="12" s="1"/>
  <c r="H127" i="13"/>
  <c r="AU127" i="13"/>
  <c r="AI128" i="13" s="1"/>
  <c r="BE127" i="13"/>
  <c r="BV126" i="13"/>
  <c r="BU126" i="13"/>
  <c r="R338" i="7"/>
  <c r="Q338" i="7"/>
  <c r="T338" i="7"/>
  <c r="S338" i="7"/>
  <c r="P338" i="7"/>
  <c r="M128" i="13"/>
  <c r="P128" i="13" s="1"/>
  <c r="S128" i="13"/>
  <c r="AB129" i="13" s="1"/>
  <c r="H67" i="15" s="1"/>
  <c r="R127" i="13"/>
  <c r="AA128" i="13" s="1"/>
  <c r="G66" i="15" s="1"/>
  <c r="L127" i="13"/>
  <c r="BK127" i="13" l="1"/>
  <c r="K127" i="13"/>
  <c r="Q127" i="13"/>
  <c r="Z128" i="13" s="1"/>
  <c r="O127" i="13"/>
  <c r="BO127" i="13"/>
  <c r="BX127" i="13"/>
  <c r="CA127" i="13"/>
  <c r="BR127" i="13"/>
  <c r="I66" i="15"/>
  <c r="BP128" i="13"/>
  <c r="BY128" i="13"/>
  <c r="J239" i="12"/>
  <c r="U338" i="7"/>
  <c r="BC151" i="13"/>
  <c r="BD151" i="13"/>
  <c r="AS128" i="13" l="1"/>
  <c r="K65" i="15"/>
  <c r="AT129" i="13"/>
  <c r="L66" i="15"/>
  <c r="K238" i="12"/>
  <c r="L238" i="12" s="1"/>
  <c r="M238" i="12" s="1"/>
  <c r="V338" i="7"/>
  <c r="F66" i="15"/>
  <c r="BA128" i="13"/>
  <c r="F338" i="7"/>
  <c r="N127" i="13"/>
  <c r="BN127" i="13"/>
  <c r="BT127" i="13" s="1"/>
  <c r="BW127" i="13"/>
  <c r="BZ127" i="13"/>
  <c r="BQ127" i="13"/>
  <c r="BM128" i="13"/>
  <c r="BH128" i="13"/>
  <c r="BB151" i="13"/>
  <c r="CC127" i="13" l="1"/>
  <c r="BS128" i="13"/>
  <c r="O238" i="12"/>
  <c r="CB128" i="13"/>
  <c r="N239" i="12"/>
  <c r="J65" i="15"/>
  <c r="AR128" i="13"/>
  <c r="BJ129" i="13"/>
  <c r="BG129" i="13"/>
  <c r="J129" i="13"/>
  <c r="AW129" i="13"/>
  <c r="AK130" i="13" s="1"/>
  <c r="CD127" i="13"/>
  <c r="CE127" i="13"/>
  <c r="O338" i="7"/>
  <c r="J339" i="7"/>
  <c r="K339" i="7"/>
  <c r="G339" i="7"/>
  <c r="I339" i="7"/>
  <c r="H339" i="7"/>
  <c r="I128" i="13"/>
  <c r="BI128" i="13"/>
  <c r="AV128" i="13"/>
  <c r="AJ129" i="13" s="1"/>
  <c r="BF128" i="13"/>
  <c r="M129" i="13" l="1"/>
  <c r="P129" i="13" s="1"/>
  <c r="S129" i="13"/>
  <c r="AB130" i="13" s="1"/>
  <c r="H68" i="15" s="1"/>
  <c r="L339" i="7"/>
  <c r="G239" i="12" s="1"/>
  <c r="H239" i="12" s="1"/>
  <c r="I239" i="12" s="1"/>
  <c r="S339" i="7"/>
  <c r="P339" i="7"/>
  <c r="Q339" i="7"/>
  <c r="R339" i="7"/>
  <c r="T339" i="7"/>
  <c r="BE128" i="13"/>
  <c r="AU128" i="13"/>
  <c r="AI129" i="13" s="1"/>
  <c r="H128" i="13"/>
  <c r="L128" i="13"/>
  <c r="R128" i="13"/>
  <c r="AA129" i="13" s="1"/>
  <c r="G67" i="15" s="1"/>
  <c r="BU127" i="13"/>
  <c r="BV127" i="13"/>
  <c r="BB152" i="13"/>
  <c r="BD152" i="13"/>
  <c r="BC152" i="13"/>
  <c r="O128" i="13" l="1"/>
  <c r="BX128" i="13"/>
  <c r="BO128" i="13"/>
  <c r="BR128" i="13"/>
  <c r="CA128" i="13"/>
  <c r="U339" i="7"/>
  <c r="Q128" i="13"/>
  <c r="Z129" i="13" s="1"/>
  <c r="K128" i="13"/>
  <c r="BK128" i="13"/>
  <c r="I67" i="15"/>
  <c r="BP129" i="13"/>
  <c r="BY129" i="13"/>
  <c r="J240" i="12"/>
  <c r="V339" i="7" l="1"/>
  <c r="K239" i="12"/>
  <c r="L239" i="12" s="1"/>
  <c r="M239" i="12" s="1"/>
  <c r="BM129" i="13"/>
  <c r="BH129" i="13"/>
  <c r="AS129" i="13"/>
  <c r="K66" i="15"/>
  <c r="F67" i="15"/>
  <c r="BA129" i="13"/>
  <c r="F339" i="7"/>
  <c r="AT130" i="13"/>
  <c r="L67" i="15"/>
  <c r="N128" i="13"/>
  <c r="BW128" i="13"/>
  <c r="BN128" i="13"/>
  <c r="BQ128" i="13"/>
  <c r="BZ128" i="13"/>
  <c r="BT128" i="13" l="1"/>
  <c r="AV129" i="13"/>
  <c r="AJ130" i="13" s="1"/>
  <c r="I129" i="13"/>
  <c r="BI129" i="13"/>
  <c r="BF129" i="13"/>
  <c r="BJ130" i="13"/>
  <c r="BG130" i="13"/>
  <c r="AW130" i="13"/>
  <c r="AK131" i="13" s="1"/>
  <c r="J130" i="13"/>
  <c r="BS129" i="13"/>
  <c r="CB129" i="13"/>
  <c r="O239" i="12"/>
  <c r="N240" i="12"/>
  <c r="J66" i="15"/>
  <c r="AR129" i="13"/>
  <c r="CC128" i="13"/>
  <c r="O339" i="7"/>
  <c r="K340" i="7"/>
  <c r="H340" i="7"/>
  <c r="G340" i="7"/>
  <c r="I340" i="7"/>
  <c r="J340" i="7"/>
  <c r="BC153" i="13"/>
  <c r="BD153" i="13"/>
  <c r="BB153" i="13"/>
  <c r="AU129" i="13" l="1"/>
  <c r="AI130" i="13" s="1"/>
  <c r="H129" i="13"/>
  <c r="BE129" i="13"/>
  <c r="CE128" i="13"/>
  <c r="CD128" i="13"/>
  <c r="BV128" i="13"/>
  <c r="BU128" i="13"/>
  <c r="L340" i="7"/>
  <c r="G240" i="12" s="1"/>
  <c r="H240" i="12" s="1"/>
  <c r="I240" i="12" s="1"/>
  <c r="S130" i="13"/>
  <c r="AB131" i="13" s="1"/>
  <c r="H69" i="15" s="1"/>
  <c r="M130" i="13"/>
  <c r="P130" i="13" s="1"/>
  <c r="L129" i="13"/>
  <c r="R129" i="13"/>
  <c r="AA130" i="13" s="1"/>
  <c r="G68" i="15" s="1"/>
  <c r="R340" i="7"/>
  <c r="P340" i="7"/>
  <c r="Q340" i="7"/>
  <c r="S340" i="7"/>
  <c r="T340" i="7"/>
  <c r="O129" i="13" l="1"/>
  <c r="BO129" i="13"/>
  <c r="BX129" i="13"/>
  <c r="BR129" i="13"/>
  <c r="CA129" i="13"/>
  <c r="U340" i="7"/>
  <c r="Q129" i="13"/>
  <c r="Z130" i="13" s="1"/>
  <c r="BK129" i="13"/>
  <c r="K129" i="13"/>
  <c r="I68" i="15"/>
  <c r="BY130" i="13"/>
  <c r="BP130" i="13"/>
  <c r="J241" i="12"/>
  <c r="BB154" i="13"/>
  <c r="BD154" i="13"/>
  <c r="N129" i="13" l="1"/>
  <c r="BW129" i="13"/>
  <c r="BN129" i="13"/>
  <c r="BZ129" i="13"/>
  <c r="CC129" i="13" s="1"/>
  <c r="BQ129" i="13"/>
  <c r="BH130" i="13"/>
  <c r="BM130" i="13"/>
  <c r="AS130" i="13"/>
  <c r="K67" i="15"/>
  <c r="F68" i="15"/>
  <c r="BA130" i="13"/>
  <c r="F340" i="7"/>
  <c r="AT131" i="13"/>
  <c r="L68" i="15"/>
  <c r="K240" i="12"/>
  <c r="L240" i="12" s="1"/>
  <c r="M240" i="12" s="1"/>
  <c r="V340" i="7"/>
  <c r="BB155" i="13"/>
  <c r="BC154" i="13"/>
  <c r="BT129" i="13" l="1"/>
  <c r="CE129" i="13"/>
  <c r="CD129" i="13"/>
  <c r="J67" i="15"/>
  <c r="AR130" i="13"/>
  <c r="AW131" i="13"/>
  <c r="AK132" i="13" s="1"/>
  <c r="J131" i="13"/>
  <c r="BJ131" i="13"/>
  <c r="BG131" i="13"/>
  <c r="O340" i="7"/>
  <c r="J341" i="7"/>
  <c r="G341" i="7"/>
  <c r="K341" i="7"/>
  <c r="H341" i="7"/>
  <c r="I341" i="7"/>
  <c r="CB130" i="13"/>
  <c r="O240" i="12"/>
  <c r="BS130" i="13"/>
  <c r="N241" i="12"/>
  <c r="AV130" i="13"/>
  <c r="AJ131" i="13" s="1"/>
  <c r="BI130" i="13"/>
  <c r="BF130" i="13"/>
  <c r="I130" i="13"/>
  <c r="BD155" i="13"/>
  <c r="BE130" i="13" l="1"/>
  <c r="AU130" i="13"/>
  <c r="AI131" i="13" s="1"/>
  <c r="H130" i="13"/>
  <c r="R130" i="13"/>
  <c r="AA131" i="13" s="1"/>
  <c r="G69" i="15" s="1"/>
  <c r="L130" i="13"/>
  <c r="BU129" i="13"/>
  <c r="BV129" i="13"/>
  <c r="T341" i="7"/>
  <c r="S341" i="7"/>
  <c r="P341" i="7"/>
  <c r="R341" i="7"/>
  <c r="Q341" i="7"/>
  <c r="L341" i="7"/>
  <c r="G241" i="12" s="1"/>
  <c r="H241" i="12" s="1"/>
  <c r="I241" i="12" s="1"/>
  <c r="S131" i="13"/>
  <c r="AB132" i="13" s="1"/>
  <c r="H70" i="15" s="1"/>
  <c r="M131" i="13"/>
  <c r="P131" i="13" s="1"/>
  <c r="BC155" i="13"/>
  <c r="BB156" i="13"/>
  <c r="I69" i="15" l="1"/>
  <c r="BP131" i="13"/>
  <c r="BY131" i="13"/>
  <c r="J242" i="12"/>
  <c r="O130" i="13"/>
  <c r="BO130" i="13"/>
  <c r="BX130" i="13"/>
  <c r="BR130" i="13"/>
  <c r="CA130" i="13"/>
  <c r="U341" i="7"/>
  <c r="BK130" i="13"/>
  <c r="K130" i="13"/>
  <c r="Q130" i="13"/>
  <c r="Z131" i="13" s="1"/>
  <c r="BD156" i="13"/>
  <c r="F69" i="15" l="1"/>
  <c r="BA131" i="13"/>
  <c r="F341" i="7"/>
  <c r="N130" i="13"/>
  <c r="BW130" i="13"/>
  <c r="BN130" i="13"/>
  <c r="BZ130" i="13"/>
  <c r="BQ130" i="13"/>
  <c r="AS131" i="13"/>
  <c r="K68" i="15"/>
  <c r="AT132" i="13"/>
  <c r="L69" i="15"/>
  <c r="V341" i="7"/>
  <c r="K241" i="12"/>
  <c r="L241" i="12" s="1"/>
  <c r="M241" i="12" s="1"/>
  <c r="BM131" i="13"/>
  <c r="BH131" i="13"/>
  <c r="BC156" i="13"/>
  <c r="BT130" i="13" l="1"/>
  <c r="J68" i="15"/>
  <c r="AR131" i="13"/>
  <c r="CC130" i="13"/>
  <c r="J132" i="13"/>
  <c r="BG132" i="13"/>
  <c r="BJ132" i="13"/>
  <c r="AW132" i="13"/>
  <c r="AK133" i="13" s="1"/>
  <c r="O341" i="7"/>
  <c r="J342" i="7"/>
  <c r="I342" i="7"/>
  <c r="H342" i="7"/>
  <c r="K342" i="7"/>
  <c r="G342" i="7"/>
  <c r="BI131" i="13"/>
  <c r="BF131" i="13"/>
  <c r="AV131" i="13"/>
  <c r="AJ132" i="13" s="1"/>
  <c r="I131" i="13"/>
  <c r="BS131" i="13"/>
  <c r="CB131" i="13"/>
  <c r="O241" i="12"/>
  <c r="N242" i="12"/>
  <c r="L342" i="7" l="1"/>
  <c r="G242" i="12" s="1"/>
  <c r="H242" i="12" s="1"/>
  <c r="I242" i="12" s="1"/>
  <c r="S132" i="13"/>
  <c r="AB133" i="13" s="1"/>
  <c r="H71" i="15" s="1"/>
  <c r="M132" i="13"/>
  <c r="P132" i="13" s="1"/>
  <c r="L131" i="13"/>
  <c r="R131" i="13"/>
  <c r="AA132" i="13" s="1"/>
  <c r="G70" i="15" s="1"/>
  <c r="CD130" i="13"/>
  <c r="CE130" i="13"/>
  <c r="H131" i="13"/>
  <c r="BE131" i="13"/>
  <c r="AU131" i="13"/>
  <c r="AI132" i="13" s="1"/>
  <c r="BU130" i="13"/>
  <c r="BV130" i="13"/>
  <c r="Q342" i="7"/>
  <c r="P342" i="7"/>
  <c r="T342" i="7"/>
  <c r="S342" i="7"/>
  <c r="R342" i="7"/>
  <c r="BC157" i="13"/>
  <c r="BD157" i="13"/>
  <c r="BB157" i="13"/>
  <c r="O131" i="13" l="1"/>
  <c r="BX131" i="13"/>
  <c r="BO131" i="13"/>
  <c r="CA131" i="13"/>
  <c r="BR131" i="13"/>
  <c r="K131" i="13"/>
  <c r="BK131" i="13"/>
  <c r="Q131" i="13"/>
  <c r="Z132" i="13" s="1"/>
  <c r="U342" i="7"/>
  <c r="I70" i="15"/>
  <c r="BY132" i="13"/>
  <c r="BP132" i="13"/>
  <c r="J243" i="12"/>
  <c r="N131" i="13" l="1"/>
  <c r="BN131" i="13"/>
  <c r="BW131" i="13"/>
  <c r="BZ131" i="13"/>
  <c r="BQ131" i="13"/>
  <c r="AS132" i="13"/>
  <c r="K69" i="15"/>
  <c r="K242" i="12"/>
  <c r="L242" i="12" s="1"/>
  <c r="M242" i="12" s="1"/>
  <c r="V342" i="7"/>
  <c r="AT133" i="13"/>
  <c r="L70" i="15"/>
  <c r="F70" i="15"/>
  <c r="BA132" i="13"/>
  <c r="F342" i="7"/>
  <c r="BH132" i="13"/>
  <c r="BM132" i="13"/>
  <c r="BC158" i="13"/>
  <c r="BD158" i="13"/>
  <c r="BT131" i="13" l="1"/>
  <c r="BF132" i="13"/>
  <c r="I132" i="13"/>
  <c r="AV132" i="13"/>
  <c r="AJ133" i="13" s="1"/>
  <c r="BI132" i="13"/>
  <c r="CC131" i="13"/>
  <c r="O342" i="7"/>
  <c r="I343" i="7"/>
  <c r="G343" i="7"/>
  <c r="K343" i="7"/>
  <c r="H343" i="7"/>
  <c r="J343" i="7"/>
  <c r="J69" i="15"/>
  <c r="AR132" i="13"/>
  <c r="AW133" i="13"/>
  <c r="AK134" i="13" s="1"/>
  <c r="BJ133" i="13"/>
  <c r="BG133" i="13"/>
  <c r="J133" i="13"/>
  <c r="BS132" i="13"/>
  <c r="O242" i="12"/>
  <c r="CB132" i="13"/>
  <c r="N243" i="12"/>
  <c r="BB158" i="13"/>
  <c r="BV131" i="13" l="1"/>
  <c r="BU131" i="13"/>
  <c r="Q343" i="7"/>
  <c r="P343" i="7"/>
  <c r="R343" i="7"/>
  <c r="T343" i="7"/>
  <c r="S343" i="7"/>
  <c r="CD131" i="13"/>
  <c r="CE131" i="13"/>
  <c r="S133" i="13"/>
  <c r="AB134" i="13" s="1"/>
  <c r="H72" i="15" s="1"/>
  <c r="M133" i="13"/>
  <c r="P133" i="13" s="1"/>
  <c r="H132" i="13"/>
  <c r="BE132" i="13"/>
  <c r="AU132" i="13"/>
  <c r="AI133" i="13" s="1"/>
  <c r="L132" i="13"/>
  <c r="R132" i="13"/>
  <c r="AA133" i="13" s="1"/>
  <c r="G71" i="15" s="1"/>
  <c r="L343" i="7"/>
  <c r="G243" i="12" s="1"/>
  <c r="H243" i="12" s="1"/>
  <c r="I243" i="12" s="1"/>
  <c r="Q132" i="13" l="1"/>
  <c r="Z133" i="13" s="1"/>
  <c r="K132" i="13"/>
  <c r="BK132" i="13"/>
  <c r="U343" i="7"/>
  <c r="O132" i="13"/>
  <c r="BO132" i="13"/>
  <c r="BX132" i="13"/>
  <c r="BR132" i="13"/>
  <c r="CA132" i="13"/>
  <c r="I71" i="15"/>
  <c r="BY133" i="13"/>
  <c r="BP133" i="13"/>
  <c r="J244" i="12"/>
  <c r="BB159" i="13"/>
  <c r="BD159" i="13"/>
  <c r="BC159" i="13"/>
  <c r="V343" i="7" l="1"/>
  <c r="K243" i="12"/>
  <c r="L243" i="12" s="1"/>
  <c r="M243" i="12" s="1"/>
  <c r="BH133" i="13"/>
  <c r="BM133" i="13"/>
  <c r="N132" i="13"/>
  <c r="BN132" i="13"/>
  <c r="BW132" i="13"/>
  <c r="BZ132" i="13"/>
  <c r="BQ132" i="13"/>
  <c r="F71" i="15"/>
  <c r="BA133" i="13"/>
  <c r="F343" i="7"/>
  <c r="AT134" i="13"/>
  <c r="L71" i="15"/>
  <c r="AS133" i="13"/>
  <c r="K70" i="15"/>
  <c r="BT132" i="13" l="1"/>
  <c r="J70" i="15"/>
  <c r="AR133" i="13"/>
  <c r="BG134" i="13"/>
  <c r="AW134" i="13"/>
  <c r="AK135" i="13" s="1"/>
  <c r="J134" i="13"/>
  <c r="BJ134" i="13"/>
  <c r="O343" i="7"/>
  <c r="I344" i="7"/>
  <c r="H344" i="7"/>
  <c r="K344" i="7"/>
  <c r="J344" i="7"/>
  <c r="G344" i="7"/>
  <c r="CB133" i="13"/>
  <c r="BS133" i="13"/>
  <c r="O243" i="12"/>
  <c r="N244" i="12"/>
  <c r="AV133" i="13"/>
  <c r="AJ134" i="13" s="1"/>
  <c r="I133" i="13"/>
  <c r="BI133" i="13"/>
  <c r="BF133" i="13"/>
  <c r="CC132" i="13"/>
  <c r="T344" i="7" l="1"/>
  <c r="R344" i="7"/>
  <c r="Q344" i="7"/>
  <c r="S344" i="7"/>
  <c r="P344" i="7"/>
  <c r="L344" i="7"/>
  <c r="G244" i="12" s="1"/>
  <c r="H244" i="12" s="1"/>
  <c r="I244" i="12" s="1"/>
  <c r="M134" i="13"/>
  <c r="P134" i="13" s="1"/>
  <c r="S134" i="13"/>
  <c r="AB135" i="13" s="1"/>
  <c r="H73" i="15" s="1"/>
  <c r="CD132" i="13"/>
  <c r="CE132" i="13"/>
  <c r="AU133" i="13"/>
  <c r="AI134" i="13" s="1"/>
  <c r="BE133" i="13"/>
  <c r="H133" i="13"/>
  <c r="L133" i="13"/>
  <c r="R133" i="13"/>
  <c r="AA134" i="13" s="1"/>
  <c r="G72" i="15" s="1"/>
  <c r="BV132" i="13"/>
  <c r="BU132" i="13"/>
  <c r="BD160" i="13"/>
  <c r="BB160" i="13"/>
  <c r="BC160" i="13"/>
  <c r="I72" i="15" l="1"/>
  <c r="BY134" i="13"/>
  <c r="BP134" i="13"/>
  <c r="J245" i="12"/>
  <c r="U344" i="7"/>
  <c r="O133" i="13"/>
  <c r="BX133" i="13"/>
  <c r="BO133" i="13"/>
  <c r="BR133" i="13"/>
  <c r="CA133" i="13"/>
  <c r="Q133" i="13"/>
  <c r="Z134" i="13" s="1"/>
  <c r="BK133" i="13"/>
  <c r="K133" i="13"/>
  <c r="BD161" i="13"/>
  <c r="N133" i="13" l="1"/>
  <c r="BW133" i="13"/>
  <c r="BN133" i="13"/>
  <c r="BQ133" i="13"/>
  <c r="BZ133" i="13"/>
  <c r="AT135" i="13"/>
  <c r="L72" i="15"/>
  <c r="AS134" i="13"/>
  <c r="K71" i="15"/>
  <c r="BH134" i="13"/>
  <c r="BM134" i="13"/>
  <c r="F72" i="15"/>
  <c r="BA134" i="13"/>
  <c r="F344" i="7"/>
  <c r="K244" i="12"/>
  <c r="L244" i="12" s="1"/>
  <c r="M244" i="12" s="1"/>
  <c r="V344" i="7"/>
  <c r="BC161" i="13"/>
  <c r="BB161" i="13"/>
  <c r="BT133" i="13" l="1"/>
  <c r="BG135" i="13"/>
  <c r="J135" i="13"/>
  <c r="AW135" i="13"/>
  <c r="AK136" i="13" s="1"/>
  <c r="BJ135" i="13"/>
  <c r="O344" i="7"/>
  <c r="H345" i="7"/>
  <c r="J345" i="7"/>
  <c r="I345" i="7"/>
  <c r="K345" i="7"/>
  <c r="G345" i="7"/>
  <c r="O244" i="12"/>
  <c r="CB134" i="13"/>
  <c r="BS134" i="13"/>
  <c r="N245" i="12"/>
  <c r="J71" i="15"/>
  <c r="AR134" i="13"/>
  <c r="CC133" i="13"/>
  <c r="I134" i="13"/>
  <c r="AV134" i="13"/>
  <c r="AJ135" i="13" s="1"/>
  <c r="BI134" i="13"/>
  <c r="BF134" i="13"/>
  <c r="R345" i="7" l="1"/>
  <c r="Q345" i="7"/>
  <c r="P345" i="7"/>
  <c r="T345" i="7"/>
  <c r="S345" i="7"/>
  <c r="BE134" i="13"/>
  <c r="H134" i="13"/>
  <c r="AU134" i="13"/>
  <c r="AI135" i="13" s="1"/>
  <c r="L345" i="7"/>
  <c r="G245" i="12" s="1"/>
  <c r="H245" i="12" s="1"/>
  <c r="I245" i="12" s="1"/>
  <c r="R134" i="13"/>
  <c r="AA135" i="13" s="1"/>
  <c r="G73" i="15" s="1"/>
  <c r="L134" i="13"/>
  <c r="S135" i="13"/>
  <c r="AB136" i="13" s="1"/>
  <c r="H74" i="15" s="1"/>
  <c r="M135" i="13"/>
  <c r="P135" i="13" s="1"/>
  <c r="CE133" i="13"/>
  <c r="CD133" i="13"/>
  <c r="BV133" i="13"/>
  <c r="BU133" i="13"/>
  <c r="U345" i="7" l="1"/>
  <c r="I73" i="15"/>
  <c r="BY135" i="13"/>
  <c r="BP135" i="13"/>
  <c r="J246" i="12"/>
  <c r="O134" i="13"/>
  <c r="BO134" i="13"/>
  <c r="BX134" i="13"/>
  <c r="BR134" i="13"/>
  <c r="CA134" i="13"/>
  <c r="Q134" i="13"/>
  <c r="Z135" i="13" s="1"/>
  <c r="BK134" i="13"/>
  <c r="K134" i="13"/>
  <c r="BB162" i="13"/>
  <c r="BD162" i="13"/>
  <c r="BC162" i="13"/>
  <c r="AS135" i="13" l="1"/>
  <c r="K72" i="15"/>
  <c r="BH135" i="13"/>
  <c r="BM135" i="13"/>
  <c r="F73" i="15"/>
  <c r="BA135" i="13"/>
  <c r="F345" i="7"/>
  <c r="N134" i="13"/>
  <c r="BW134" i="13"/>
  <c r="BN134" i="13"/>
  <c r="BZ134" i="13"/>
  <c r="BQ134" i="13"/>
  <c r="V345" i="7"/>
  <c r="K245" i="12"/>
  <c r="L245" i="12" s="1"/>
  <c r="M245" i="12" s="1"/>
  <c r="AT136" i="13"/>
  <c r="L73" i="15"/>
  <c r="BT134" i="13" l="1"/>
  <c r="O345" i="7"/>
  <c r="J346" i="7"/>
  <c r="H346" i="7"/>
  <c r="I346" i="7"/>
  <c r="G346" i="7"/>
  <c r="K346" i="7"/>
  <c r="BG136" i="13"/>
  <c r="J136" i="13"/>
  <c r="AW136" i="13"/>
  <c r="AK137" i="13" s="1"/>
  <c r="BJ136" i="13"/>
  <c r="BS135" i="13"/>
  <c r="O245" i="12"/>
  <c r="CB135" i="13"/>
  <c r="N246" i="12"/>
  <c r="J72" i="15"/>
  <c r="AR135" i="13"/>
  <c r="CC134" i="13"/>
  <c r="BI135" i="13"/>
  <c r="I135" i="13"/>
  <c r="AV135" i="13"/>
  <c r="AJ136" i="13" s="1"/>
  <c r="BF135" i="13"/>
  <c r="BD163" i="13"/>
  <c r="BB163" i="13"/>
  <c r="BC163" i="13"/>
  <c r="L346" i="7" l="1"/>
  <c r="G246" i="12" s="1"/>
  <c r="H246" i="12" s="1"/>
  <c r="I246" i="12" s="1"/>
  <c r="BU134" i="13"/>
  <c r="BV134" i="13"/>
  <c r="R135" i="13"/>
  <c r="AA136" i="13" s="1"/>
  <c r="G74" i="15" s="1"/>
  <c r="L135" i="13"/>
  <c r="H135" i="13"/>
  <c r="BE135" i="13"/>
  <c r="AU135" i="13"/>
  <c r="AI136" i="13" s="1"/>
  <c r="CE134" i="13"/>
  <c r="CD134" i="13"/>
  <c r="S136" i="13"/>
  <c r="AB137" i="13" s="1"/>
  <c r="H75" i="15" s="1"/>
  <c r="M136" i="13"/>
  <c r="P136" i="13" s="1"/>
  <c r="S346" i="7"/>
  <c r="T346" i="7"/>
  <c r="P346" i="7"/>
  <c r="Q346" i="7"/>
  <c r="R346" i="7"/>
  <c r="U346" i="7" l="1"/>
  <c r="BK135" i="13"/>
  <c r="Q135" i="13"/>
  <c r="Z136" i="13" s="1"/>
  <c r="K135" i="13"/>
  <c r="I74" i="15"/>
  <c r="BP136" i="13"/>
  <c r="BY136" i="13"/>
  <c r="J247" i="12"/>
  <c r="O135" i="13"/>
  <c r="BO135" i="13"/>
  <c r="BX135" i="13"/>
  <c r="CA135" i="13"/>
  <c r="BR135" i="13"/>
  <c r="F74" i="15" l="1"/>
  <c r="BA136" i="13"/>
  <c r="F346" i="7"/>
  <c r="BM136" i="13"/>
  <c r="BH136" i="13"/>
  <c r="AT137" i="13"/>
  <c r="L74" i="15"/>
  <c r="V346" i="7"/>
  <c r="K246" i="12"/>
  <c r="L246" i="12" s="1"/>
  <c r="M246" i="12" s="1"/>
  <c r="AS136" i="13"/>
  <c r="K73" i="15"/>
  <c r="N135" i="13"/>
  <c r="BN135" i="13"/>
  <c r="BW135" i="13"/>
  <c r="BQ135" i="13"/>
  <c r="BZ135" i="13"/>
  <c r="BB164" i="13"/>
  <c r="BD164" i="13"/>
  <c r="BC164" i="13"/>
  <c r="BT135" i="13" l="1"/>
  <c r="CC135" i="13"/>
  <c r="J137" i="13"/>
  <c r="AW137" i="13"/>
  <c r="AK138" i="13" s="1"/>
  <c r="BJ137" i="13"/>
  <c r="BG137" i="13"/>
  <c r="J73" i="15"/>
  <c r="AR136" i="13"/>
  <c r="I136" i="13"/>
  <c r="AV136" i="13"/>
  <c r="AJ137" i="13" s="1"/>
  <c r="BI136" i="13"/>
  <c r="BF136" i="13"/>
  <c r="O346" i="7"/>
  <c r="K347" i="7"/>
  <c r="J347" i="7"/>
  <c r="G347" i="7"/>
  <c r="I347" i="7"/>
  <c r="H347" i="7"/>
  <c r="CE135" i="13"/>
  <c r="CD135" i="13"/>
  <c r="O246" i="12"/>
  <c r="CB136" i="13"/>
  <c r="BS136" i="13"/>
  <c r="N247" i="12"/>
  <c r="AU136" i="13" l="1"/>
  <c r="AI137" i="13" s="1"/>
  <c r="BE136" i="13"/>
  <c r="H136" i="13"/>
  <c r="BV135" i="13"/>
  <c r="BU135" i="13"/>
  <c r="R347" i="7"/>
  <c r="Q347" i="7"/>
  <c r="P347" i="7"/>
  <c r="T347" i="7"/>
  <c r="S347" i="7"/>
  <c r="L347" i="7"/>
  <c r="G247" i="12" s="1"/>
  <c r="H247" i="12" s="1"/>
  <c r="I247" i="12" s="1"/>
  <c r="R136" i="13"/>
  <c r="AA137" i="13" s="1"/>
  <c r="G75" i="15" s="1"/>
  <c r="L136" i="13"/>
  <c r="M137" i="13"/>
  <c r="P137" i="13" s="1"/>
  <c r="S137" i="13"/>
  <c r="AB138" i="13" s="1"/>
  <c r="H76" i="15" s="1"/>
  <c r="U347" i="7" l="1"/>
  <c r="I75" i="15"/>
  <c r="BP137" i="13"/>
  <c r="BY137" i="13"/>
  <c r="J248" i="12"/>
  <c r="BK136" i="13"/>
  <c r="K136" i="13"/>
  <c r="Q136" i="13"/>
  <c r="Z137" i="13" s="1"/>
  <c r="O136" i="13"/>
  <c r="BX136" i="13"/>
  <c r="BO136" i="13"/>
  <c r="CA136" i="13"/>
  <c r="BR136" i="13"/>
  <c r="BB165" i="13"/>
  <c r="BC165" i="13"/>
  <c r="BD165" i="13"/>
  <c r="F75" i="15" l="1"/>
  <c r="BA137" i="13"/>
  <c r="F347" i="7"/>
  <c r="AT138" i="13"/>
  <c r="L75" i="15"/>
  <c r="BM137" i="13"/>
  <c r="BH137" i="13"/>
  <c r="AS137" i="13"/>
  <c r="K74" i="15"/>
  <c r="N136" i="13"/>
  <c r="BN136" i="13"/>
  <c r="BT136" i="13" s="1"/>
  <c r="BW136" i="13"/>
  <c r="BQ136" i="13"/>
  <c r="BZ136" i="13"/>
  <c r="K247" i="12"/>
  <c r="L247" i="12" s="1"/>
  <c r="M247" i="12" s="1"/>
  <c r="V347" i="7"/>
  <c r="BB166" i="13"/>
  <c r="CB137" i="13" l="1"/>
  <c r="O247" i="12"/>
  <c r="BS137" i="13"/>
  <c r="N248" i="12"/>
  <c r="CC136" i="13"/>
  <c r="J138" i="13"/>
  <c r="AW138" i="13"/>
  <c r="AK139" i="13" s="1"/>
  <c r="BJ138" i="13"/>
  <c r="BG138" i="13"/>
  <c r="O347" i="7"/>
  <c r="G348" i="7"/>
  <c r="H348" i="7"/>
  <c r="J348" i="7"/>
  <c r="I348" i="7"/>
  <c r="K348" i="7"/>
  <c r="J74" i="15"/>
  <c r="AR137" i="13"/>
  <c r="I137" i="13"/>
  <c r="BF137" i="13"/>
  <c r="BI137" i="13"/>
  <c r="AV137" i="13"/>
  <c r="AJ138" i="13" s="1"/>
  <c r="BD166" i="13"/>
  <c r="BC166" i="13"/>
  <c r="H137" i="13" l="1"/>
  <c r="BE137" i="13"/>
  <c r="AU137" i="13"/>
  <c r="AI138" i="13" s="1"/>
  <c r="M138" i="13"/>
  <c r="P138" i="13" s="1"/>
  <c r="S138" i="13"/>
  <c r="AB139" i="13" s="1"/>
  <c r="H77" i="15" s="1"/>
  <c r="L137" i="13"/>
  <c r="R137" i="13"/>
  <c r="AA138" i="13" s="1"/>
  <c r="G76" i="15" s="1"/>
  <c r="CE136" i="13"/>
  <c r="CD136" i="13"/>
  <c r="BU136" i="13"/>
  <c r="BV136" i="13"/>
  <c r="P348" i="7"/>
  <c r="Q348" i="7"/>
  <c r="R348" i="7"/>
  <c r="T348" i="7"/>
  <c r="S348" i="7"/>
  <c r="L348" i="7"/>
  <c r="G248" i="12" s="1"/>
  <c r="H248" i="12" s="1"/>
  <c r="I248" i="12" s="1"/>
  <c r="O137" i="13" l="1"/>
  <c r="BO137" i="13"/>
  <c r="BX137" i="13"/>
  <c r="CA137" i="13"/>
  <c r="BR137" i="13"/>
  <c r="I76" i="15"/>
  <c r="BY138" i="13"/>
  <c r="BP138" i="13"/>
  <c r="J249" i="12"/>
  <c r="Q137" i="13"/>
  <c r="Z138" i="13" s="1"/>
  <c r="K137" i="13"/>
  <c r="BK137" i="13"/>
  <c r="U348" i="7"/>
  <c r="BC167" i="13"/>
  <c r="BB167" i="13"/>
  <c r="V348" i="7" l="1"/>
  <c r="K248" i="12"/>
  <c r="L248" i="12" s="1"/>
  <c r="M248" i="12" s="1"/>
  <c r="BM138" i="13"/>
  <c r="BH138" i="13"/>
  <c r="F76" i="15"/>
  <c r="BA138" i="13"/>
  <c r="F348" i="7"/>
  <c r="AT139" i="13"/>
  <c r="L76" i="15"/>
  <c r="AS138" i="13"/>
  <c r="K75" i="15"/>
  <c r="N137" i="13"/>
  <c r="BW137" i="13"/>
  <c r="BN137" i="13"/>
  <c r="BQ137" i="13"/>
  <c r="BZ137" i="13"/>
  <c r="BD167" i="13"/>
  <c r="BT137" i="13" l="1"/>
  <c r="CC137" i="13"/>
  <c r="CD137" i="13" s="1"/>
  <c r="J75" i="15"/>
  <c r="AR138" i="13"/>
  <c r="CE137" i="13"/>
  <c r="BF138" i="13"/>
  <c r="AV138" i="13"/>
  <c r="AJ139" i="13" s="1"/>
  <c r="BI138" i="13"/>
  <c r="I138" i="13"/>
  <c r="BS138" i="13"/>
  <c r="CB138" i="13"/>
  <c r="O248" i="12"/>
  <c r="N249" i="12"/>
  <c r="O348" i="7"/>
  <c r="K349" i="7"/>
  <c r="I349" i="7"/>
  <c r="H349" i="7"/>
  <c r="G349" i="7"/>
  <c r="J349" i="7"/>
  <c r="BG139" i="13"/>
  <c r="J139" i="13"/>
  <c r="AW139" i="13"/>
  <c r="AK140" i="13" s="1"/>
  <c r="BJ139" i="13"/>
  <c r="T349" i="7" l="1"/>
  <c r="P349" i="7"/>
  <c r="Q349" i="7"/>
  <c r="R349" i="7"/>
  <c r="S349" i="7"/>
  <c r="L138" i="13"/>
  <c r="R138" i="13"/>
  <c r="AA139" i="13" s="1"/>
  <c r="G77" i="15" s="1"/>
  <c r="H138" i="13"/>
  <c r="BE138" i="13"/>
  <c r="AU138" i="13"/>
  <c r="AI139" i="13" s="1"/>
  <c r="BU137" i="13"/>
  <c r="BV137" i="13"/>
  <c r="S139" i="13"/>
  <c r="AB140" i="13" s="1"/>
  <c r="H78" i="15" s="1"/>
  <c r="M139" i="13"/>
  <c r="P139" i="13" s="1"/>
  <c r="L349" i="7"/>
  <c r="G249" i="12" s="1"/>
  <c r="H249" i="12" s="1"/>
  <c r="I249" i="12" s="1"/>
  <c r="BD168" i="13"/>
  <c r="BC168" i="13"/>
  <c r="BB168" i="13"/>
  <c r="I77" i="15" l="1"/>
  <c r="BP139" i="13"/>
  <c r="BY139" i="13"/>
  <c r="J250" i="12"/>
  <c r="BK138" i="13"/>
  <c r="Q138" i="13"/>
  <c r="Z139" i="13" s="1"/>
  <c r="K138" i="13"/>
  <c r="U349" i="7"/>
  <c r="O138" i="13"/>
  <c r="BX138" i="13"/>
  <c r="BO138" i="13"/>
  <c r="BR138" i="13"/>
  <c r="CA138" i="13"/>
  <c r="AT140" i="13" l="1"/>
  <c r="L77" i="15"/>
  <c r="K249" i="12"/>
  <c r="L249" i="12" s="1"/>
  <c r="M249" i="12" s="1"/>
  <c r="V349" i="7"/>
  <c r="AS139" i="13"/>
  <c r="K76" i="15"/>
  <c r="BH139" i="13"/>
  <c r="BM139" i="13"/>
  <c r="N138" i="13"/>
  <c r="BW138" i="13"/>
  <c r="BN138" i="13"/>
  <c r="BQ138" i="13"/>
  <c r="BZ138" i="13"/>
  <c r="F77" i="15"/>
  <c r="BA139" i="13"/>
  <c r="F349" i="7"/>
  <c r="BD169" i="13"/>
  <c r="BT138" i="13" l="1"/>
  <c r="I139" i="13"/>
  <c r="AV139" i="13"/>
  <c r="AJ140" i="13" s="1"/>
  <c r="BI139" i="13"/>
  <c r="BF139" i="13"/>
  <c r="J76" i="15"/>
  <c r="AR139" i="13"/>
  <c r="BS139" i="13"/>
  <c r="O249" i="12"/>
  <c r="CB139" i="13"/>
  <c r="N250" i="12"/>
  <c r="CC138" i="13"/>
  <c r="O349" i="7"/>
  <c r="I350" i="7"/>
  <c r="H350" i="7"/>
  <c r="G350" i="7"/>
  <c r="J350" i="7"/>
  <c r="K350" i="7"/>
  <c r="AW140" i="13"/>
  <c r="AK141" i="13" s="1"/>
  <c r="BG140" i="13"/>
  <c r="BJ140" i="13"/>
  <c r="J140" i="13"/>
  <c r="BC169" i="13"/>
  <c r="BB169" i="13"/>
  <c r="BU138" i="13" l="1"/>
  <c r="BV138" i="13"/>
  <c r="S140" i="13"/>
  <c r="AB141" i="13" s="1"/>
  <c r="H79" i="15" s="1"/>
  <c r="M140" i="13"/>
  <c r="P140" i="13" s="1"/>
  <c r="L350" i="7"/>
  <c r="G250" i="12" s="1"/>
  <c r="H250" i="12" s="1"/>
  <c r="I250" i="12" s="1"/>
  <c r="S350" i="7"/>
  <c r="P350" i="7"/>
  <c r="T350" i="7"/>
  <c r="R350" i="7"/>
  <c r="Q350" i="7"/>
  <c r="R139" i="13"/>
  <c r="AA140" i="13" s="1"/>
  <c r="G78" i="15" s="1"/>
  <c r="L139" i="13"/>
  <c r="CE138" i="13"/>
  <c r="CD138" i="13"/>
  <c r="BE139" i="13"/>
  <c r="H139" i="13"/>
  <c r="AU139" i="13"/>
  <c r="AI140" i="13" s="1"/>
  <c r="I78" i="15" l="1"/>
  <c r="BP140" i="13"/>
  <c r="BY140" i="13"/>
  <c r="J251" i="12"/>
  <c r="Q139" i="13"/>
  <c r="Z140" i="13" s="1"/>
  <c r="BK139" i="13"/>
  <c r="K139" i="13"/>
  <c r="O139" i="13"/>
  <c r="BX139" i="13"/>
  <c r="BO139" i="13"/>
  <c r="CA139" i="13"/>
  <c r="BR139" i="13"/>
  <c r="U350" i="7"/>
  <c r="BC170" i="13"/>
  <c r="BB170" i="13"/>
  <c r="BD170" i="13"/>
  <c r="N139" i="13" l="1"/>
  <c r="BN139" i="13"/>
  <c r="BW139" i="13"/>
  <c r="BZ139" i="13"/>
  <c r="BQ139" i="13"/>
  <c r="AT141" i="13"/>
  <c r="L78" i="15"/>
  <c r="BM140" i="13"/>
  <c r="BH140" i="13"/>
  <c r="V350" i="7"/>
  <c r="K250" i="12"/>
  <c r="L250" i="12" s="1"/>
  <c r="M250" i="12" s="1"/>
  <c r="F78" i="15"/>
  <c r="BA140" i="13"/>
  <c r="F350" i="7"/>
  <c r="AS140" i="13"/>
  <c r="K77" i="15"/>
  <c r="BT139" i="13" l="1"/>
  <c r="CC139" i="13"/>
  <c r="I140" i="13"/>
  <c r="BI140" i="13"/>
  <c r="BF140" i="13"/>
  <c r="AV140" i="13"/>
  <c r="AJ141" i="13" s="1"/>
  <c r="O350" i="7"/>
  <c r="H351" i="7"/>
  <c r="J351" i="7"/>
  <c r="K351" i="7"/>
  <c r="I351" i="7"/>
  <c r="G351" i="7"/>
  <c r="AW141" i="13"/>
  <c r="AK142" i="13" s="1"/>
  <c r="BJ141" i="13"/>
  <c r="J141" i="13"/>
  <c r="BG141" i="13"/>
  <c r="CD139" i="13"/>
  <c r="CE139" i="13"/>
  <c r="J77" i="15"/>
  <c r="AR140" i="13"/>
  <c r="BS140" i="13"/>
  <c r="CB140" i="13"/>
  <c r="O250" i="12"/>
  <c r="N251" i="12"/>
  <c r="S351" i="7" l="1"/>
  <c r="R351" i="7"/>
  <c r="Q351" i="7"/>
  <c r="T351" i="7"/>
  <c r="P351" i="7"/>
  <c r="H140" i="13"/>
  <c r="AU140" i="13"/>
  <c r="AI141" i="13" s="1"/>
  <c r="BE140" i="13"/>
  <c r="BV139" i="13"/>
  <c r="BU139" i="13"/>
  <c r="L351" i="7"/>
  <c r="G251" i="12" s="1"/>
  <c r="H251" i="12" s="1"/>
  <c r="I251" i="12" s="1"/>
  <c r="M141" i="13"/>
  <c r="P141" i="13" s="1"/>
  <c r="S141" i="13"/>
  <c r="AB142" i="13" s="1"/>
  <c r="H80" i="15" s="1"/>
  <c r="R140" i="13"/>
  <c r="AA141" i="13" s="1"/>
  <c r="G79" i="15" s="1"/>
  <c r="L140" i="13"/>
  <c r="BB171" i="13"/>
  <c r="BD171" i="13"/>
  <c r="BC171" i="13"/>
  <c r="K140" i="13" l="1"/>
  <c r="BK140" i="13"/>
  <c r="Q140" i="13"/>
  <c r="Z141" i="13" s="1"/>
  <c r="U351" i="7"/>
  <c r="I79" i="15"/>
  <c r="BP141" i="13"/>
  <c r="BY141" i="13"/>
  <c r="J252" i="12"/>
  <c r="O140" i="13"/>
  <c r="BX140" i="13"/>
  <c r="BO140" i="13"/>
  <c r="CA140" i="13"/>
  <c r="BR140" i="13"/>
  <c r="V351" i="7" l="1"/>
  <c r="K251" i="12"/>
  <c r="L251" i="12" s="1"/>
  <c r="M251" i="12" s="1"/>
  <c r="AS141" i="13"/>
  <c r="K78" i="15"/>
  <c r="F79" i="15"/>
  <c r="BA141" i="13"/>
  <c r="F351" i="7"/>
  <c r="BM141" i="13"/>
  <c r="BH141" i="13"/>
  <c r="AT142" i="13"/>
  <c r="L79" i="15"/>
  <c r="N140" i="13"/>
  <c r="BN140" i="13"/>
  <c r="BW140" i="13"/>
  <c r="BQ140" i="13"/>
  <c r="BZ140" i="13"/>
  <c r="BC172" i="13"/>
  <c r="BB172" i="13"/>
  <c r="BT140" i="13" l="1"/>
  <c r="CC140" i="13"/>
  <c r="J78" i="15"/>
  <c r="AR141" i="13"/>
  <c r="BF141" i="13"/>
  <c r="AV141" i="13"/>
  <c r="AJ142" i="13" s="1"/>
  <c r="BI141" i="13"/>
  <c r="I141" i="13"/>
  <c r="O351" i="7"/>
  <c r="H352" i="7"/>
  <c r="K352" i="7"/>
  <c r="G352" i="7"/>
  <c r="J352" i="7"/>
  <c r="I352" i="7"/>
  <c r="CB141" i="13"/>
  <c r="BS141" i="13"/>
  <c r="O251" i="12"/>
  <c r="N252" i="12"/>
  <c r="CE140" i="13"/>
  <c r="CD140" i="13"/>
  <c r="AW142" i="13"/>
  <c r="AK143" i="13" s="1"/>
  <c r="J142" i="13"/>
  <c r="BG142" i="13"/>
  <c r="BJ142" i="13"/>
  <c r="BD172" i="13"/>
  <c r="R352" i="7" l="1"/>
  <c r="S352" i="7"/>
  <c r="P352" i="7"/>
  <c r="T352" i="7"/>
  <c r="Q352" i="7"/>
  <c r="L141" i="13"/>
  <c r="R141" i="13"/>
  <c r="AA142" i="13" s="1"/>
  <c r="G80" i="15" s="1"/>
  <c r="L352" i="7"/>
  <c r="G252" i="12" s="1"/>
  <c r="H252" i="12" s="1"/>
  <c r="I252" i="12" s="1"/>
  <c r="H141" i="13"/>
  <c r="AU141" i="13"/>
  <c r="AI142" i="13" s="1"/>
  <c r="BE141" i="13"/>
  <c r="S142" i="13"/>
  <c r="AB143" i="13" s="1"/>
  <c r="H81" i="15" s="1"/>
  <c r="M142" i="13"/>
  <c r="P142" i="13" s="1"/>
  <c r="BV140" i="13"/>
  <c r="BU140" i="13"/>
  <c r="BK141" i="13" l="1"/>
  <c r="Q141" i="13"/>
  <c r="Z142" i="13" s="1"/>
  <c r="K141" i="13"/>
  <c r="O141" i="13"/>
  <c r="BO141" i="13"/>
  <c r="BX141" i="13"/>
  <c r="BR141" i="13"/>
  <c r="CA141" i="13"/>
  <c r="I80" i="15"/>
  <c r="BP142" i="13"/>
  <c r="BY142" i="13"/>
  <c r="J253" i="12"/>
  <c r="U352" i="7"/>
  <c r="BD173" i="13"/>
  <c r="BC173" i="13"/>
  <c r="BB173" i="13"/>
  <c r="AT143" i="13" l="1"/>
  <c r="L80" i="15"/>
  <c r="AS142" i="13"/>
  <c r="K79" i="15"/>
  <c r="V352" i="7"/>
  <c r="K252" i="12"/>
  <c r="L252" i="12" s="1"/>
  <c r="M252" i="12" s="1"/>
  <c r="N141" i="13"/>
  <c r="BW141" i="13"/>
  <c r="BN141" i="13"/>
  <c r="BQ141" i="13"/>
  <c r="BZ141" i="13"/>
  <c r="F80" i="15"/>
  <c r="BA142" i="13"/>
  <c r="F352" i="7"/>
  <c r="BH142" i="13"/>
  <c r="BM142" i="13"/>
  <c r="BC174" i="13"/>
  <c r="BT141" i="13" l="1"/>
  <c r="CB142" i="13"/>
  <c r="O252" i="12"/>
  <c r="BS142" i="13"/>
  <c r="N253" i="12"/>
  <c r="BI142" i="13"/>
  <c r="AV142" i="13"/>
  <c r="AJ143" i="13" s="1"/>
  <c r="I142" i="13"/>
  <c r="BF142" i="13"/>
  <c r="CC141" i="13"/>
  <c r="O352" i="7"/>
  <c r="J353" i="7"/>
  <c r="H353" i="7"/>
  <c r="G353" i="7"/>
  <c r="K353" i="7"/>
  <c r="I353" i="7"/>
  <c r="J79" i="15"/>
  <c r="AR142" i="13"/>
  <c r="AW143" i="13"/>
  <c r="AK144" i="13" s="1"/>
  <c r="J143" i="13"/>
  <c r="BJ143" i="13"/>
  <c r="BG143" i="13"/>
  <c r="BD174" i="13"/>
  <c r="Q353" i="7" l="1"/>
  <c r="T353" i="7"/>
  <c r="P353" i="7"/>
  <c r="S353" i="7"/>
  <c r="R353" i="7"/>
  <c r="BU141" i="13"/>
  <c r="BV141" i="13"/>
  <c r="CE141" i="13"/>
  <c r="CD141" i="13"/>
  <c r="L142" i="13"/>
  <c r="R142" i="13"/>
  <c r="AA143" i="13" s="1"/>
  <c r="G81" i="15" s="1"/>
  <c r="M143" i="13"/>
  <c r="P143" i="13" s="1"/>
  <c r="S143" i="13"/>
  <c r="AB144" i="13" s="1"/>
  <c r="H82" i="15" s="1"/>
  <c r="L353" i="7"/>
  <c r="G253" i="12" s="1"/>
  <c r="H253" i="12" s="1"/>
  <c r="I253" i="12" s="1"/>
  <c r="BE142" i="13"/>
  <c r="H142" i="13"/>
  <c r="AU142" i="13"/>
  <c r="AI143" i="13" s="1"/>
  <c r="BB174" i="13"/>
  <c r="Q142" i="13" l="1"/>
  <c r="Z143" i="13" s="1"/>
  <c r="K142" i="13"/>
  <c r="BK142" i="13"/>
  <c r="O142" i="13"/>
  <c r="BO142" i="13"/>
  <c r="BX142" i="13"/>
  <c r="BR142" i="13"/>
  <c r="CA142" i="13"/>
  <c r="U353" i="7"/>
  <c r="I81" i="15"/>
  <c r="BY143" i="13"/>
  <c r="BP143" i="13"/>
  <c r="J254" i="12"/>
  <c r="AS143" i="13" l="1"/>
  <c r="K80" i="15"/>
  <c r="K253" i="12"/>
  <c r="L253" i="12" s="1"/>
  <c r="M253" i="12" s="1"/>
  <c r="V353" i="7"/>
  <c r="BH143" i="13"/>
  <c r="BM143" i="13"/>
  <c r="AT144" i="13"/>
  <c r="L81" i="15"/>
  <c r="N142" i="13"/>
  <c r="BW142" i="13"/>
  <c r="BN142" i="13"/>
  <c r="BQ142" i="13"/>
  <c r="BZ142" i="13"/>
  <c r="F81" i="15"/>
  <c r="BA143" i="13"/>
  <c r="F353" i="7"/>
  <c r="BD175" i="13"/>
  <c r="BC175" i="13"/>
  <c r="BB175" i="13"/>
  <c r="BT142" i="13" l="1"/>
  <c r="BJ144" i="13"/>
  <c r="J144" i="13"/>
  <c r="BG144" i="13"/>
  <c r="AW144" i="13"/>
  <c r="AK145" i="13" s="1"/>
  <c r="O353" i="7"/>
  <c r="G354" i="7"/>
  <c r="I354" i="7"/>
  <c r="H354" i="7"/>
  <c r="K354" i="7"/>
  <c r="J354" i="7"/>
  <c r="O253" i="12"/>
  <c r="CB143" i="13"/>
  <c r="BS143" i="13"/>
  <c r="N254" i="12"/>
  <c r="CC142" i="13"/>
  <c r="J80" i="15"/>
  <c r="AR143" i="13"/>
  <c r="BI143" i="13"/>
  <c r="BF143" i="13"/>
  <c r="AV143" i="13"/>
  <c r="AJ144" i="13" s="1"/>
  <c r="I143" i="13"/>
  <c r="R354" i="7" l="1"/>
  <c r="T354" i="7"/>
  <c r="S354" i="7"/>
  <c r="Q354" i="7"/>
  <c r="P354" i="7"/>
  <c r="BU142" i="13"/>
  <c r="BV142" i="13"/>
  <c r="L143" i="13"/>
  <c r="R143" i="13"/>
  <c r="AA144" i="13" s="1"/>
  <c r="G82" i="15" s="1"/>
  <c r="M144" i="13"/>
  <c r="P144" i="13" s="1"/>
  <c r="S144" i="13"/>
  <c r="AB145" i="13" s="1"/>
  <c r="H83" i="15" s="1"/>
  <c r="CE142" i="13"/>
  <c r="CD142" i="13"/>
  <c r="AU143" i="13"/>
  <c r="AI144" i="13" s="1"/>
  <c r="BE143" i="13"/>
  <c r="H143" i="13"/>
  <c r="L354" i="7"/>
  <c r="G254" i="12" s="1"/>
  <c r="H254" i="12" s="1"/>
  <c r="I254" i="12" s="1"/>
  <c r="BC176" i="13"/>
  <c r="O143" i="13" l="1"/>
  <c r="BX143" i="13"/>
  <c r="BO143" i="13"/>
  <c r="CA143" i="13"/>
  <c r="BR143" i="13"/>
  <c r="BK143" i="13"/>
  <c r="Q143" i="13"/>
  <c r="Z144" i="13" s="1"/>
  <c r="K143" i="13"/>
  <c r="U354" i="7"/>
  <c r="I82" i="15"/>
  <c r="BP144" i="13"/>
  <c r="BY144" i="13"/>
  <c r="J255" i="12"/>
  <c r="BD176" i="13"/>
  <c r="BB176" i="13"/>
  <c r="AT145" i="13" l="1"/>
  <c r="L82" i="15"/>
  <c r="N143" i="13"/>
  <c r="BN143" i="13"/>
  <c r="BW143" i="13"/>
  <c r="BQ143" i="13"/>
  <c r="BZ143" i="13"/>
  <c r="F82" i="15"/>
  <c r="BA144" i="13"/>
  <c r="F354" i="7"/>
  <c r="BM144" i="13"/>
  <c r="BH144" i="13"/>
  <c r="AS144" i="13"/>
  <c r="K81" i="15"/>
  <c r="V354" i="7"/>
  <c r="K254" i="12"/>
  <c r="L254" i="12" s="1"/>
  <c r="M254" i="12" s="1"/>
  <c r="BT143" i="13" l="1"/>
  <c r="CC143" i="13"/>
  <c r="CE143" i="13" s="1"/>
  <c r="J81" i="15"/>
  <c r="AR144" i="13"/>
  <c r="O354" i="7"/>
  <c r="J355" i="7"/>
  <c r="K355" i="7"/>
  <c r="H355" i="7"/>
  <c r="G355" i="7"/>
  <c r="I355" i="7"/>
  <c r="BF144" i="13"/>
  <c r="AV144" i="13"/>
  <c r="AJ145" i="13" s="1"/>
  <c r="BI144" i="13"/>
  <c r="I144" i="13"/>
  <c r="CB144" i="13"/>
  <c r="O254" i="12"/>
  <c r="BS144" i="13"/>
  <c r="N255" i="12"/>
  <c r="J145" i="13"/>
  <c r="AW145" i="13"/>
  <c r="AK146" i="13" s="1"/>
  <c r="BJ145" i="13"/>
  <c r="BG145" i="13"/>
  <c r="BB177" i="13"/>
  <c r="BD177" i="13"/>
  <c r="BC177" i="13"/>
  <c r="CD143" i="13" l="1"/>
  <c r="P355" i="7"/>
  <c r="Q355" i="7"/>
  <c r="S355" i="7"/>
  <c r="T355" i="7"/>
  <c r="R355" i="7"/>
  <c r="H144" i="13"/>
  <c r="AU144" i="13"/>
  <c r="AI145" i="13" s="1"/>
  <c r="BE144" i="13"/>
  <c r="L355" i="7"/>
  <c r="G255" i="12" s="1"/>
  <c r="H255" i="12" s="1"/>
  <c r="I255" i="12" s="1"/>
  <c r="BU143" i="13"/>
  <c r="BV143" i="13"/>
  <c r="S145" i="13"/>
  <c r="AB146" i="13" s="1"/>
  <c r="H84" i="15" s="1"/>
  <c r="M145" i="13"/>
  <c r="P145" i="13" s="1"/>
  <c r="L144" i="13"/>
  <c r="R144" i="13"/>
  <c r="AA145" i="13" s="1"/>
  <c r="G83" i="15" s="1"/>
  <c r="K144" i="13" l="1"/>
  <c r="Q144" i="13"/>
  <c r="Z145" i="13" s="1"/>
  <c r="BK144" i="13"/>
  <c r="O144" i="13"/>
  <c r="BX144" i="13"/>
  <c r="BO144" i="13"/>
  <c r="BR144" i="13"/>
  <c r="CA144" i="13"/>
  <c r="I83" i="15"/>
  <c r="BY145" i="13"/>
  <c r="BP145" i="13"/>
  <c r="J256" i="12"/>
  <c r="U355" i="7"/>
  <c r="BH145" i="13" l="1"/>
  <c r="BM145" i="13"/>
  <c r="V355" i="7"/>
  <c r="K255" i="12"/>
  <c r="L255" i="12" s="1"/>
  <c r="M255" i="12" s="1"/>
  <c r="AT146" i="13"/>
  <c r="L83" i="15"/>
  <c r="AS145" i="13"/>
  <c r="K82" i="15"/>
  <c r="F83" i="15"/>
  <c r="BA145" i="13"/>
  <c r="F355" i="7"/>
  <c r="N144" i="13"/>
  <c r="BN144" i="13"/>
  <c r="BW144" i="13"/>
  <c r="BZ144" i="13"/>
  <c r="BQ144" i="13"/>
  <c r="BC178" i="13"/>
  <c r="BD178" i="13"/>
  <c r="BB178" i="13"/>
  <c r="BT144" i="13" l="1"/>
  <c r="CC144" i="13"/>
  <c r="BG146" i="13"/>
  <c r="J146" i="13"/>
  <c r="BJ146" i="13"/>
  <c r="AW146" i="13"/>
  <c r="AK147" i="13" s="1"/>
  <c r="CD144" i="13"/>
  <c r="CE144" i="13"/>
  <c r="BS145" i="13"/>
  <c r="CB145" i="13"/>
  <c r="O255" i="12"/>
  <c r="N256" i="12"/>
  <c r="AV145" i="13"/>
  <c r="AJ146" i="13" s="1"/>
  <c r="I145" i="13"/>
  <c r="BF145" i="13"/>
  <c r="BI145" i="13"/>
  <c r="O355" i="7"/>
  <c r="G356" i="7"/>
  <c r="J356" i="7"/>
  <c r="H356" i="7"/>
  <c r="I356" i="7"/>
  <c r="K356" i="7"/>
  <c r="J82" i="15"/>
  <c r="AR145" i="13"/>
  <c r="BB179" i="13"/>
  <c r="R145" i="13" l="1"/>
  <c r="AA146" i="13" s="1"/>
  <c r="G84" i="15" s="1"/>
  <c r="L145" i="13"/>
  <c r="AU145" i="13"/>
  <c r="AI146" i="13" s="1"/>
  <c r="BE145" i="13"/>
  <c r="H145" i="13"/>
  <c r="L356" i="7"/>
  <c r="G256" i="12" s="1"/>
  <c r="H256" i="12" s="1"/>
  <c r="I256" i="12" s="1"/>
  <c r="BV144" i="13"/>
  <c r="BU144" i="13"/>
  <c r="P356" i="7"/>
  <c r="R356" i="7"/>
  <c r="T356" i="7"/>
  <c r="Q356" i="7"/>
  <c r="S356" i="7"/>
  <c r="S146" i="13"/>
  <c r="AB147" i="13" s="1"/>
  <c r="H85" i="15" s="1"/>
  <c r="M146" i="13"/>
  <c r="P146" i="13" s="1"/>
  <c r="BD179" i="13"/>
  <c r="K145" i="13" l="1"/>
  <c r="Q145" i="13"/>
  <c r="Z146" i="13" s="1"/>
  <c r="BK145" i="13"/>
  <c r="O145" i="13"/>
  <c r="BX145" i="13"/>
  <c r="BO145" i="13"/>
  <c r="CA145" i="13"/>
  <c r="BR145" i="13"/>
  <c r="I84" i="15"/>
  <c r="BP146" i="13"/>
  <c r="BY146" i="13"/>
  <c r="J257" i="12"/>
  <c r="U356" i="7"/>
  <c r="BC179" i="13"/>
  <c r="K256" i="12" l="1"/>
  <c r="L256" i="12" s="1"/>
  <c r="M256" i="12" s="1"/>
  <c r="V356" i="7"/>
  <c r="BM146" i="13"/>
  <c r="BH146" i="13"/>
  <c r="F84" i="15"/>
  <c r="BA146" i="13"/>
  <c r="F356" i="7"/>
  <c r="AT147" i="13"/>
  <c r="L84" i="15"/>
  <c r="AS146" i="13"/>
  <c r="K83" i="15"/>
  <c r="N145" i="13"/>
  <c r="BW145" i="13"/>
  <c r="BN145" i="13"/>
  <c r="BZ145" i="13"/>
  <c r="BQ145" i="13"/>
  <c r="BB180" i="13"/>
  <c r="BT145" i="13" l="1"/>
  <c r="CC145" i="13"/>
  <c r="J147" i="13"/>
  <c r="AW147" i="13"/>
  <c r="AK148" i="13" s="1"/>
  <c r="BJ147" i="13"/>
  <c r="BG147" i="13"/>
  <c r="J83" i="15"/>
  <c r="AR146" i="13"/>
  <c r="O356" i="7"/>
  <c r="I357" i="7"/>
  <c r="J357" i="7"/>
  <c r="H357" i="7"/>
  <c r="K357" i="7"/>
  <c r="G357" i="7"/>
  <c r="BI146" i="13"/>
  <c r="BF146" i="13"/>
  <c r="AV146" i="13"/>
  <c r="AJ147" i="13" s="1"/>
  <c r="I146" i="13"/>
  <c r="CB146" i="13"/>
  <c r="O256" i="12"/>
  <c r="BS146" i="13"/>
  <c r="N257" i="12"/>
  <c r="BD180" i="13"/>
  <c r="BC180" i="13"/>
  <c r="BU145" i="13" l="1"/>
  <c r="BV145" i="13"/>
  <c r="R146" i="13"/>
  <c r="AA147" i="13" s="1"/>
  <c r="G85" i="15" s="1"/>
  <c r="L146" i="13"/>
  <c r="T357" i="7"/>
  <c r="P357" i="7"/>
  <c r="R357" i="7"/>
  <c r="Q357" i="7"/>
  <c r="S357" i="7"/>
  <c r="S147" i="13"/>
  <c r="AB148" i="13" s="1"/>
  <c r="H86" i="15" s="1"/>
  <c r="M147" i="13"/>
  <c r="P147" i="13" s="1"/>
  <c r="L357" i="7"/>
  <c r="G257" i="12" s="1"/>
  <c r="H257" i="12" s="1"/>
  <c r="I257" i="12" s="1"/>
  <c r="AU146" i="13"/>
  <c r="AI147" i="13" s="1"/>
  <c r="BE146" i="13"/>
  <c r="H146" i="13"/>
  <c r="CD145" i="13"/>
  <c r="CE145" i="13"/>
  <c r="BB181" i="13"/>
  <c r="O146" i="13" l="1"/>
  <c r="BX146" i="13"/>
  <c r="BO146" i="13"/>
  <c r="CA146" i="13"/>
  <c r="BR146" i="13"/>
  <c r="BK146" i="13"/>
  <c r="Q146" i="13"/>
  <c r="Z147" i="13" s="1"/>
  <c r="K146" i="13"/>
  <c r="I85" i="15"/>
  <c r="BY147" i="13"/>
  <c r="BP147" i="13"/>
  <c r="J258" i="12"/>
  <c r="U357" i="7"/>
  <c r="AT148" i="13" l="1"/>
  <c r="L85" i="15"/>
  <c r="F85" i="15"/>
  <c r="BA147" i="13"/>
  <c r="F357" i="7"/>
  <c r="BM147" i="13"/>
  <c r="BH147" i="13"/>
  <c r="V357" i="7"/>
  <c r="K257" i="12"/>
  <c r="L257" i="12" s="1"/>
  <c r="M257" i="12" s="1"/>
  <c r="AS147" i="13"/>
  <c r="K84" i="15"/>
  <c r="N146" i="13"/>
  <c r="BW146" i="13"/>
  <c r="BN146" i="13"/>
  <c r="BZ146" i="13"/>
  <c r="BQ146" i="13"/>
  <c r="BD181" i="13"/>
  <c r="BC181" i="13"/>
  <c r="BT146" i="13" l="1"/>
  <c r="CC146" i="13"/>
  <c r="O357" i="7"/>
  <c r="J358" i="7"/>
  <c r="G358" i="7"/>
  <c r="K358" i="7"/>
  <c r="H358" i="7"/>
  <c r="I358" i="7"/>
  <c r="BI147" i="13"/>
  <c r="BF147" i="13"/>
  <c r="I147" i="13"/>
  <c r="AV147" i="13"/>
  <c r="AJ148" i="13" s="1"/>
  <c r="J84" i="15"/>
  <c r="AR147" i="13"/>
  <c r="O257" i="12"/>
  <c r="CB147" i="13"/>
  <c r="BS147" i="13"/>
  <c r="N258" i="12"/>
  <c r="CE146" i="13"/>
  <c r="CD146" i="13"/>
  <c r="BG148" i="13"/>
  <c r="AW148" i="13"/>
  <c r="AK149" i="13" s="1"/>
  <c r="J148" i="13"/>
  <c r="BJ148" i="13"/>
  <c r="BB182" i="13"/>
  <c r="L358" i="7" l="1"/>
  <c r="G258" i="12" s="1"/>
  <c r="H258" i="12" s="1"/>
  <c r="I258" i="12" s="1"/>
  <c r="L147" i="13"/>
  <c r="R147" i="13"/>
  <c r="AA148" i="13" s="1"/>
  <c r="G86" i="15" s="1"/>
  <c r="S148" i="13"/>
  <c r="AB149" i="13" s="1"/>
  <c r="H87" i="15" s="1"/>
  <c r="M148" i="13"/>
  <c r="P148" i="13" s="1"/>
  <c r="H147" i="13"/>
  <c r="AU147" i="13"/>
  <c r="AI148" i="13" s="1"/>
  <c r="BE147" i="13"/>
  <c r="BV146" i="13"/>
  <c r="BU146" i="13"/>
  <c r="S358" i="7"/>
  <c r="P358" i="7"/>
  <c r="T358" i="7"/>
  <c r="Q358" i="7"/>
  <c r="R358" i="7"/>
  <c r="BD182" i="13"/>
  <c r="BC182" i="13"/>
  <c r="O147" i="13" l="1"/>
  <c r="BX147" i="13"/>
  <c r="BO147" i="13"/>
  <c r="BR147" i="13"/>
  <c r="CA147" i="13"/>
  <c r="Q147" i="13"/>
  <c r="Z148" i="13" s="1"/>
  <c r="K147" i="13"/>
  <c r="BK147" i="13"/>
  <c r="I86" i="15"/>
  <c r="BP148" i="13"/>
  <c r="BY148" i="13"/>
  <c r="J259" i="12"/>
  <c r="U358" i="7"/>
  <c r="V358" i="7" l="1"/>
  <c r="K258" i="12"/>
  <c r="L258" i="12" s="1"/>
  <c r="M258" i="12" s="1"/>
  <c r="AT149" i="13"/>
  <c r="L86" i="15"/>
  <c r="BM148" i="13"/>
  <c r="BH148" i="13"/>
  <c r="AS148" i="13"/>
  <c r="K85" i="15"/>
  <c r="N147" i="13"/>
  <c r="BN147" i="13"/>
  <c r="BW147" i="13"/>
  <c r="BQ147" i="13"/>
  <c r="BZ147" i="13"/>
  <c r="F86" i="15"/>
  <c r="BA148" i="13"/>
  <c r="F358" i="7"/>
  <c r="BT147" i="13" l="1"/>
  <c r="AV148" i="13"/>
  <c r="AJ149" i="13" s="1"/>
  <c r="BI148" i="13"/>
  <c r="BF148" i="13"/>
  <c r="I148" i="13"/>
  <c r="CC147" i="13"/>
  <c r="AW149" i="13"/>
  <c r="AK150" i="13" s="1"/>
  <c r="J149" i="13"/>
  <c r="BJ149" i="13"/>
  <c r="BG149" i="13"/>
  <c r="J85" i="15"/>
  <c r="AR148" i="13"/>
  <c r="BS148" i="13"/>
  <c r="CB148" i="13"/>
  <c r="O258" i="12"/>
  <c r="N259" i="12"/>
  <c r="O358" i="7"/>
  <c r="H359" i="7"/>
  <c r="I359" i="7"/>
  <c r="J359" i="7"/>
  <c r="K359" i="7"/>
  <c r="G359" i="7"/>
  <c r="BD183" i="13"/>
  <c r="BC183" i="13"/>
  <c r="BB183" i="13"/>
  <c r="CD147" i="13" l="1"/>
  <c r="CE147" i="13"/>
  <c r="BE148" i="13"/>
  <c r="AU148" i="13"/>
  <c r="AI149" i="13" s="1"/>
  <c r="H148" i="13"/>
  <c r="L359" i="7"/>
  <c r="G259" i="12" s="1"/>
  <c r="H259" i="12" s="1"/>
  <c r="I259" i="12" s="1"/>
  <c r="BV147" i="13"/>
  <c r="BU147" i="13"/>
  <c r="L148" i="13"/>
  <c r="R148" i="13"/>
  <c r="AA149" i="13" s="1"/>
  <c r="G87" i="15" s="1"/>
  <c r="P359" i="7"/>
  <c r="Q359" i="7"/>
  <c r="T359" i="7"/>
  <c r="S359" i="7"/>
  <c r="R359" i="7"/>
  <c r="M149" i="13"/>
  <c r="P149" i="13" s="1"/>
  <c r="S149" i="13"/>
  <c r="AB150" i="13" s="1"/>
  <c r="H88" i="15" s="1"/>
  <c r="I87" i="15" l="1"/>
  <c r="BY149" i="13"/>
  <c r="BP149" i="13"/>
  <c r="J260" i="12"/>
  <c r="BK148" i="13"/>
  <c r="Q148" i="13"/>
  <c r="Z149" i="13" s="1"/>
  <c r="K148" i="13"/>
  <c r="U359" i="7"/>
  <c r="O148" i="13"/>
  <c r="BX148" i="13"/>
  <c r="BO148" i="13"/>
  <c r="BR148" i="13"/>
  <c r="CA148" i="13"/>
  <c r="K259" i="12" l="1"/>
  <c r="L259" i="12" s="1"/>
  <c r="M259" i="12" s="1"/>
  <c r="V359" i="7"/>
  <c r="AT150" i="13"/>
  <c r="L87" i="15"/>
  <c r="N148" i="13"/>
  <c r="BN148" i="13"/>
  <c r="BW148" i="13"/>
  <c r="BQ148" i="13"/>
  <c r="BZ148" i="13"/>
  <c r="AS149" i="13"/>
  <c r="K86" i="15"/>
  <c r="F87" i="15"/>
  <c r="BA149" i="13"/>
  <c r="F359" i="7"/>
  <c r="BH149" i="13"/>
  <c r="BM149" i="13"/>
  <c r="BB184" i="13"/>
  <c r="BD184" i="13"/>
  <c r="BC184" i="13"/>
  <c r="CC148" i="13" l="1"/>
  <c r="BT148" i="13"/>
  <c r="J86" i="15"/>
  <c r="AR149" i="13"/>
  <c r="O359" i="7"/>
  <c r="K360" i="7"/>
  <c r="H360" i="7"/>
  <c r="J360" i="7"/>
  <c r="I360" i="7"/>
  <c r="G360" i="7"/>
  <c r="J150" i="13"/>
  <c r="BG150" i="13"/>
  <c r="BJ150" i="13"/>
  <c r="AW150" i="13"/>
  <c r="AK151" i="13" s="1"/>
  <c r="CD148" i="13"/>
  <c r="CE148" i="13"/>
  <c r="BI149" i="13"/>
  <c r="BF149" i="13"/>
  <c r="I149" i="13"/>
  <c r="AV149" i="13"/>
  <c r="AJ150" i="13" s="1"/>
  <c r="CB149" i="13"/>
  <c r="O259" i="12"/>
  <c r="BS149" i="13"/>
  <c r="N260" i="12"/>
  <c r="P360" i="7" l="1"/>
  <c r="Q360" i="7"/>
  <c r="T360" i="7"/>
  <c r="S360" i="7"/>
  <c r="R360" i="7"/>
  <c r="R149" i="13"/>
  <c r="AA150" i="13" s="1"/>
  <c r="G88" i="15" s="1"/>
  <c r="L149" i="13"/>
  <c r="M150" i="13"/>
  <c r="P150" i="13" s="1"/>
  <c r="S150" i="13"/>
  <c r="AB151" i="13" s="1"/>
  <c r="H89" i="15" s="1"/>
  <c r="BE149" i="13"/>
  <c r="AU149" i="13"/>
  <c r="AI150" i="13" s="1"/>
  <c r="H149" i="13"/>
  <c r="L360" i="7"/>
  <c r="G260" i="12" s="1"/>
  <c r="H260" i="12" s="1"/>
  <c r="I260" i="12" s="1"/>
  <c r="BV148" i="13"/>
  <c r="BU148" i="13"/>
  <c r="BC185" i="13"/>
  <c r="BB185" i="13"/>
  <c r="I88" i="15" l="1"/>
  <c r="BP150" i="13"/>
  <c r="BY150" i="13"/>
  <c r="J261" i="12"/>
  <c r="BK149" i="13"/>
  <c r="Q149" i="13"/>
  <c r="Z150" i="13" s="1"/>
  <c r="K149" i="13"/>
  <c r="U360" i="7"/>
  <c r="O149" i="13"/>
  <c r="BX149" i="13"/>
  <c r="BO149" i="13"/>
  <c r="CA149" i="13"/>
  <c r="BR149" i="13"/>
  <c r="BD185" i="13"/>
  <c r="V360" i="7" l="1"/>
  <c r="K260" i="12"/>
  <c r="L260" i="12" s="1"/>
  <c r="M260" i="12" s="1"/>
  <c r="AT151" i="13"/>
  <c r="L88" i="15"/>
  <c r="F88" i="15"/>
  <c r="BA150" i="13"/>
  <c r="F360" i="7"/>
  <c r="N149" i="13"/>
  <c r="BN149" i="13"/>
  <c r="BW149" i="13"/>
  <c r="BQ149" i="13"/>
  <c r="BZ149" i="13"/>
  <c r="BH150" i="13"/>
  <c r="BM150" i="13"/>
  <c r="AS150" i="13"/>
  <c r="K87" i="15"/>
  <c r="BC186" i="13"/>
  <c r="CC149" i="13" l="1"/>
  <c r="BT149" i="13"/>
  <c r="O360" i="7"/>
  <c r="K361" i="7"/>
  <c r="G361" i="7"/>
  <c r="I361" i="7"/>
  <c r="J361" i="7"/>
  <c r="H361" i="7"/>
  <c r="I150" i="13"/>
  <c r="AV150" i="13"/>
  <c r="AJ151" i="13" s="1"/>
  <c r="BI150" i="13"/>
  <c r="BF150" i="13"/>
  <c r="CE149" i="13"/>
  <c r="CD149" i="13"/>
  <c r="J151" i="13"/>
  <c r="AW151" i="13"/>
  <c r="AK152" i="13" s="1"/>
  <c r="BJ151" i="13"/>
  <c r="BG151" i="13"/>
  <c r="BS150" i="13"/>
  <c r="O260" i="12"/>
  <c r="CB150" i="13"/>
  <c r="N261" i="12"/>
  <c r="J87" i="15"/>
  <c r="AR150" i="13"/>
  <c r="BB186" i="13"/>
  <c r="S151" i="13" l="1"/>
  <c r="AB152" i="13" s="1"/>
  <c r="H90" i="15" s="1"/>
  <c r="M151" i="13"/>
  <c r="P151" i="13" s="1"/>
  <c r="H150" i="13"/>
  <c r="AU150" i="13"/>
  <c r="AI151" i="13" s="1"/>
  <c r="BE150" i="13"/>
  <c r="L361" i="7"/>
  <c r="G261" i="12" s="1"/>
  <c r="H261" i="12" s="1"/>
  <c r="I261" i="12" s="1"/>
  <c r="BU149" i="13"/>
  <c r="BV149" i="13"/>
  <c r="R150" i="13"/>
  <c r="AA151" i="13" s="1"/>
  <c r="G89" i="15" s="1"/>
  <c r="L150" i="13"/>
  <c r="S361" i="7"/>
  <c r="T361" i="7"/>
  <c r="R361" i="7"/>
  <c r="P361" i="7"/>
  <c r="Q361" i="7"/>
  <c r="BD186" i="13"/>
  <c r="I89" i="15" l="1"/>
  <c r="BY151" i="13"/>
  <c r="BP151" i="13"/>
  <c r="J262" i="12"/>
  <c r="U361" i="7"/>
  <c r="K150" i="13"/>
  <c r="BK150" i="13"/>
  <c r="Q150" i="13"/>
  <c r="Z151" i="13" s="1"/>
  <c r="O150" i="13"/>
  <c r="BX150" i="13"/>
  <c r="BO150" i="13"/>
  <c r="CA150" i="13"/>
  <c r="BR150" i="13"/>
  <c r="BD187" i="13"/>
  <c r="BC187" i="13"/>
  <c r="BH151" i="13" l="1"/>
  <c r="BM151" i="13"/>
  <c r="N150" i="13"/>
  <c r="BW150" i="13"/>
  <c r="BN150" i="13"/>
  <c r="BZ150" i="13"/>
  <c r="BQ150" i="13"/>
  <c r="AS151" i="13"/>
  <c r="K88" i="15"/>
  <c r="V361" i="7"/>
  <c r="K261" i="12"/>
  <c r="L261" i="12" s="1"/>
  <c r="M261" i="12" s="1"/>
  <c r="AT152" i="13"/>
  <c r="L89" i="15"/>
  <c r="F89" i="15"/>
  <c r="BA151" i="13"/>
  <c r="F361" i="7"/>
  <c r="BB187" i="13"/>
  <c r="BT150" i="13" l="1"/>
  <c r="O361" i="7"/>
  <c r="J362" i="7"/>
  <c r="G362" i="7"/>
  <c r="K362" i="7"/>
  <c r="H362" i="7"/>
  <c r="I362" i="7"/>
  <c r="J88" i="15"/>
  <c r="AR151" i="13"/>
  <c r="BG152" i="13"/>
  <c r="AW152" i="13"/>
  <c r="AK153" i="13" s="1"/>
  <c r="BJ152" i="13"/>
  <c r="J152" i="13"/>
  <c r="CC150" i="13"/>
  <c r="O261" i="12"/>
  <c r="CB151" i="13"/>
  <c r="BS151" i="13"/>
  <c r="N262" i="12"/>
  <c r="BF151" i="13"/>
  <c r="AV151" i="13"/>
  <c r="AJ152" i="13" s="1"/>
  <c r="BI151" i="13"/>
  <c r="I151" i="13"/>
  <c r="CD150" i="13" l="1"/>
  <c r="CE150" i="13"/>
  <c r="M152" i="13"/>
  <c r="P152" i="13" s="1"/>
  <c r="S152" i="13"/>
  <c r="AB153" i="13" s="1"/>
  <c r="H91" i="15" s="1"/>
  <c r="R151" i="13"/>
  <c r="AA152" i="13" s="1"/>
  <c r="G90" i="15" s="1"/>
  <c r="L151" i="13"/>
  <c r="L362" i="7"/>
  <c r="G262" i="12" s="1"/>
  <c r="H262" i="12" s="1"/>
  <c r="I262" i="12" s="1"/>
  <c r="H151" i="13"/>
  <c r="AU151" i="13"/>
  <c r="AI152" i="13" s="1"/>
  <c r="BE151" i="13"/>
  <c r="BV150" i="13"/>
  <c r="BU150" i="13"/>
  <c r="Q362" i="7"/>
  <c r="S362" i="7"/>
  <c r="P362" i="7"/>
  <c r="T362" i="7"/>
  <c r="R362" i="7"/>
  <c r="BB188" i="13"/>
  <c r="BD188" i="13"/>
  <c r="BC188" i="13"/>
  <c r="BK151" i="13" l="1"/>
  <c r="K151" i="13"/>
  <c r="Q151" i="13"/>
  <c r="Z152" i="13" s="1"/>
  <c r="U362" i="7"/>
  <c r="I90" i="15"/>
  <c r="BY152" i="13"/>
  <c r="BP152" i="13"/>
  <c r="J263" i="12"/>
  <c r="O151" i="13"/>
  <c r="BO151" i="13"/>
  <c r="BX151" i="13"/>
  <c r="BR151" i="13"/>
  <c r="CA151" i="13"/>
  <c r="AT153" i="13" l="1"/>
  <c r="L90" i="15"/>
  <c r="V362" i="7"/>
  <c r="K262" i="12"/>
  <c r="L262" i="12" s="1"/>
  <c r="M262" i="12" s="1"/>
  <c r="F90" i="15"/>
  <c r="BA152" i="13"/>
  <c r="F362" i="7"/>
  <c r="N151" i="13"/>
  <c r="BN151" i="13"/>
  <c r="BW151" i="13"/>
  <c r="BZ151" i="13"/>
  <c r="BQ151" i="13"/>
  <c r="BH152" i="13"/>
  <c r="BM152" i="13"/>
  <c r="AS152" i="13"/>
  <c r="K89" i="15"/>
  <c r="BT151" i="13" l="1"/>
  <c r="BI152" i="13"/>
  <c r="I152" i="13"/>
  <c r="AV152" i="13"/>
  <c r="AJ153" i="13" s="1"/>
  <c r="BF152" i="13"/>
  <c r="O362" i="7"/>
  <c r="K363" i="7"/>
  <c r="I363" i="7"/>
  <c r="G363" i="7"/>
  <c r="J363" i="7"/>
  <c r="H363" i="7"/>
  <c r="O262" i="12"/>
  <c r="BS152" i="13"/>
  <c r="CB152" i="13"/>
  <c r="N263" i="12"/>
  <c r="CC151" i="13"/>
  <c r="J89" i="15"/>
  <c r="AR152" i="13"/>
  <c r="J153" i="13"/>
  <c r="BJ153" i="13"/>
  <c r="BG153" i="13"/>
  <c r="AW153" i="13"/>
  <c r="AK154" i="13" s="1"/>
  <c r="BD189" i="13"/>
  <c r="BB189" i="13"/>
  <c r="BC189" i="13"/>
  <c r="R363" i="7" l="1"/>
  <c r="T363" i="7"/>
  <c r="Q363" i="7"/>
  <c r="P363" i="7"/>
  <c r="S363" i="7"/>
  <c r="BU151" i="13"/>
  <c r="BV151" i="13"/>
  <c r="CD151" i="13"/>
  <c r="CE151" i="13"/>
  <c r="R152" i="13"/>
  <c r="AA153" i="13" s="1"/>
  <c r="G91" i="15" s="1"/>
  <c r="L152" i="13"/>
  <c r="M153" i="13"/>
  <c r="P153" i="13" s="1"/>
  <c r="S153" i="13"/>
  <c r="AB154" i="13" s="1"/>
  <c r="H92" i="15" s="1"/>
  <c r="BE152" i="13"/>
  <c r="AU152" i="13"/>
  <c r="AI153" i="13" s="1"/>
  <c r="H152" i="13"/>
  <c r="L363" i="7"/>
  <c r="G263" i="12" s="1"/>
  <c r="H263" i="12" s="1"/>
  <c r="I263" i="12" s="1"/>
  <c r="U363" i="7" l="1"/>
  <c r="K152" i="13"/>
  <c r="Q152" i="13"/>
  <c r="Z153" i="13" s="1"/>
  <c r="BK152" i="13"/>
  <c r="O152" i="13"/>
  <c r="BO152" i="13"/>
  <c r="BX152" i="13"/>
  <c r="CA152" i="13"/>
  <c r="BR152" i="13"/>
  <c r="I91" i="15"/>
  <c r="BP153" i="13"/>
  <c r="BY153" i="13"/>
  <c r="J264" i="12"/>
  <c r="BD190" i="13"/>
  <c r="BB190" i="13"/>
  <c r="BM153" i="13" l="1"/>
  <c r="BH153" i="13"/>
  <c r="F91" i="15"/>
  <c r="BA153" i="13"/>
  <c r="F363" i="7"/>
  <c r="N152" i="13"/>
  <c r="BN152" i="13"/>
  <c r="BW152" i="13"/>
  <c r="BZ152" i="13"/>
  <c r="BQ152" i="13"/>
  <c r="AS153" i="13"/>
  <c r="K90" i="15"/>
  <c r="V363" i="7"/>
  <c r="K263" i="12"/>
  <c r="L263" i="12" s="1"/>
  <c r="M263" i="12" s="1"/>
  <c r="AT154" i="13"/>
  <c r="L91" i="15"/>
  <c r="BC190" i="13"/>
  <c r="BT152" i="13" l="1"/>
  <c r="CC152" i="13"/>
  <c r="J90" i="15"/>
  <c r="AR153" i="13"/>
  <c r="O363" i="7"/>
  <c r="I364" i="7"/>
  <c r="G364" i="7"/>
  <c r="K364" i="7"/>
  <c r="H364" i="7"/>
  <c r="J364" i="7"/>
  <c r="CB153" i="13"/>
  <c r="BS153" i="13"/>
  <c r="O263" i="12"/>
  <c r="N264" i="12"/>
  <c r="AV153" i="13"/>
  <c r="AJ154" i="13" s="1"/>
  <c r="BI153" i="13"/>
  <c r="I153" i="13"/>
  <c r="BF153" i="13"/>
  <c r="BG154" i="13"/>
  <c r="J154" i="13"/>
  <c r="BJ154" i="13"/>
  <c r="AW154" i="13"/>
  <c r="AK155" i="13" s="1"/>
  <c r="CE152" i="13"/>
  <c r="CD152" i="13"/>
  <c r="BB191" i="13"/>
  <c r="L364" i="7" l="1"/>
  <c r="G264" i="12" s="1"/>
  <c r="H264" i="12" s="1"/>
  <c r="I264" i="12" s="1"/>
  <c r="L153" i="13"/>
  <c r="R153" i="13"/>
  <c r="AA154" i="13" s="1"/>
  <c r="G92" i="15" s="1"/>
  <c r="S364" i="7"/>
  <c r="R364" i="7"/>
  <c r="P364" i="7"/>
  <c r="Q364" i="7"/>
  <c r="T364" i="7"/>
  <c r="AU153" i="13"/>
  <c r="AI154" i="13" s="1"/>
  <c r="BE153" i="13"/>
  <c r="H153" i="13"/>
  <c r="BU152" i="13"/>
  <c r="BV152" i="13"/>
  <c r="S154" i="13"/>
  <c r="AB155" i="13" s="1"/>
  <c r="H93" i="15" s="1"/>
  <c r="M154" i="13"/>
  <c r="P154" i="13" s="1"/>
  <c r="BC191" i="13"/>
  <c r="BD191" i="13"/>
  <c r="O153" i="13" l="1"/>
  <c r="BX153" i="13"/>
  <c r="BO153" i="13"/>
  <c r="BR153" i="13"/>
  <c r="CA153" i="13"/>
  <c r="Q153" i="13"/>
  <c r="Z154" i="13" s="1"/>
  <c r="BK153" i="13"/>
  <c r="K153" i="13"/>
  <c r="I92" i="15"/>
  <c r="BP154" i="13"/>
  <c r="BY154" i="13"/>
  <c r="J265" i="12"/>
  <c r="U364" i="7"/>
  <c r="V364" i="7" l="1"/>
  <c r="K264" i="12"/>
  <c r="L264" i="12" s="1"/>
  <c r="M264" i="12" s="1"/>
  <c r="AS154" i="13"/>
  <c r="K91" i="15"/>
  <c r="N153" i="13"/>
  <c r="BW153" i="13"/>
  <c r="BN153" i="13"/>
  <c r="BQ153" i="13"/>
  <c r="BZ153" i="13"/>
  <c r="AT155" i="13"/>
  <c r="L92" i="15"/>
  <c r="BH154" i="13"/>
  <c r="BM154" i="13"/>
  <c r="F92" i="15"/>
  <c r="BA154" i="13"/>
  <c r="F364" i="7"/>
  <c r="BT153" i="13" l="1"/>
  <c r="CC153" i="13"/>
  <c r="AW155" i="13"/>
  <c r="AK156" i="13" s="1"/>
  <c r="J155" i="13"/>
  <c r="BJ155" i="13"/>
  <c r="BG155" i="13"/>
  <c r="BI154" i="13"/>
  <c r="BF154" i="13"/>
  <c r="I154" i="13"/>
  <c r="AV154" i="13"/>
  <c r="AJ155" i="13" s="1"/>
  <c r="J91" i="15"/>
  <c r="AR154" i="13"/>
  <c r="CB154" i="13"/>
  <c r="O264" i="12"/>
  <c r="BS154" i="13"/>
  <c r="N265" i="12"/>
  <c r="CE153" i="13"/>
  <c r="CD153" i="13"/>
  <c r="O364" i="7"/>
  <c r="K365" i="7"/>
  <c r="G365" i="7"/>
  <c r="J365" i="7"/>
  <c r="I365" i="7"/>
  <c r="H365" i="7"/>
  <c r="BC192" i="13"/>
  <c r="BB192" i="13"/>
  <c r="BD192" i="13"/>
  <c r="H154" i="13" l="1"/>
  <c r="AU154" i="13"/>
  <c r="AI155" i="13" s="1"/>
  <c r="BE154" i="13"/>
  <c r="BV153" i="13"/>
  <c r="BU153" i="13"/>
  <c r="S155" i="13"/>
  <c r="AB156" i="13" s="1"/>
  <c r="H94" i="15" s="1"/>
  <c r="M155" i="13"/>
  <c r="P155" i="13" s="1"/>
  <c r="S365" i="7"/>
  <c r="T365" i="7"/>
  <c r="P365" i="7"/>
  <c r="Q365" i="7"/>
  <c r="R365" i="7"/>
  <c r="L365" i="7"/>
  <c r="G265" i="12" s="1"/>
  <c r="H265" i="12" s="1"/>
  <c r="I265" i="12" s="1"/>
  <c r="L154" i="13"/>
  <c r="R154" i="13"/>
  <c r="AA155" i="13" s="1"/>
  <c r="G93" i="15" s="1"/>
  <c r="U365" i="7" l="1"/>
  <c r="Q154" i="13"/>
  <c r="Z155" i="13" s="1"/>
  <c r="K154" i="13"/>
  <c r="BK154" i="13"/>
  <c r="O154" i="13"/>
  <c r="BX154" i="13"/>
  <c r="BO154" i="13"/>
  <c r="BR154" i="13"/>
  <c r="CA154" i="13"/>
  <c r="I93" i="15"/>
  <c r="BP155" i="13"/>
  <c r="BY155" i="13"/>
  <c r="J266" i="12"/>
  <c r="BB193" i="13"/>
  <c r="BC193" i="13"/>
  <c r="N154" i="13" l="1"/>
  <c r="BW154" i="13"/>
  <c r="BN154" i="13"/>
  <c r="BQ154" i="13"/>
  <c r="BZ154" i="13"/>
  <c r="CC154" i="13" s="1"/>
  <c r="F93" i="15"/>
  <c r="BA155" i="13"/>
  <c r="F365" i="7"/>
  <c r="AS155" i="13"/>
  <c r="K92" i="15"/>
  <c r="K265" i="12"/>
  <c r="L265" i="12" s="1"/>
  <c r="M265" i="12" s="1"/>
  <c r="V365" i="7"/>
  <c r="AT156" i="13"/>
  <c r="L93" i="15"/>
  <c r="BM155" i="13"/>
  <c r="BH155" i="13"/>
  <c r="BD193" i="13"/>
  <c r="BT154" i="13" l="1"/>
  <c r="BJ156" i="13"/>
  <c r="J156" i="13"/>
  <c r="BG156" i="13"/>
  <c r="AW156" i="13"/>
  <c r="AK157" i="13" s="1"/>
  <c r="CD154" i="13"/>
  <c r="CE154" i="13"/>
  <c r="O265" i="12"/>
  <c r="BS155" i="13"/>
  <c r="CB155" i="13"/>
  <c r="N266" i="12"/>
  <c r="J92" i="15"/>
  <c r="AR155" i="13"/>
  <c r="O365" i="7"/>
  <c r="I366" i="7"/>
  <c r="G366" i="7"/>
  <c r="H366" i="7"/>
  <c r="K366" i="7"/>
  <c r="J366" i="7"/>
  <c r="I155" i="13"/>
  <c r="AV155" i="13"/>
  <c r="AJ156" i="13" s="1"/>
  <c r="BI155" i="13"/>
  <c r="BF155" i="13"/>
  <c r="BU154" i="13" l="1"/>
  <c r="BV154" i="13"/>
  <c r="L366" i="7"/>
  <c r="G266" i="12" s="1"/>
  <c r="H266" i="12" s="1"/>
  <c r="I266" i="12" s="1"/>
  <c r="Q366" i="7"/>
  <c r="P366" i="7"/>
  <c r="T366" i="7"/>
  <c r="S366" i="7"/>
  <c r="R366" i="7"/>
  <c r="S156" i="13"/>
  <c r="AB157" i="13" s="1"/>
  <c r="H95" i="15" s="1"/>
  <c r="M156" i="13"/>
  <c r="P156" i="13" s="1"/>
  <c r="R155" i="13"/>
  <c r="AA156" i="13" s="1"/>
  <c r="G94" i="15" s="1"/>
  <c r="L155" i="13"/>
  <c r="BE155" i="13"/>
  <c r="AU155" i="13"/>
  <c r="AI156" i="13" s="1"/>
  <c r="H155" i="13"/>
  <c r="BB194" i="13"/>
  <c r="BD194" i="13"/>
  <c r="BC194" i="13"/>
  <c r="I94" i="15" l="1"/>
  <c r="BY156" i="13"/>
  <c r="BP156" i="13"/>
  <c r="J267" i="12"/>
  <c r="Q155" i="13"/>
  <c r="Z156" i="13" s="1"/>
  <c r="K155" i="13"/>
  <c r="BK155" i="13"/>
  <c r="O155" i="13"/>
  <c r="BO155" i="13"/>
  <c r="BX155" i="13"/>
  <c r="BR155" i="13"/>
  <c r="CA155" i="13"/>
  <c r="U366" i="7"/>
  <c r="V366" i="7" l="1"/>
  <c r="K266" i="12"/>
  <c r="L266" i="12" s="1"/>
  <c r="M266" i="12" s="1"/>
  <c r="AT157" i="13"/>
  <c r="L94" i="15"/>
  <c r="BM156" i="13"/>
  <c r="BH156" i="13"/>
  <c r="N155" i="13"/>
  <c r="BN155" i="13"/>
  <c r="BW155" i="13"/>
  <c r="BQ155" i="13"/>
  <c r="BZ155" i="13"/>
  <c r="F94" i="15"/>
  <c r="BA156" i="13"/>
  <c r="F366" i="7"/>
  <c r="AS156" i="13"/>
  <c r="K93" i="15"/>
  <c r="BT155" i="13" l="1"/>
  <c r="AV156" i="13"/>
  <c r="AJ157" i="13" s="1"/>
  <c r="BI156" i="13"/>
  <c r="BF156" i="13"/>
  <c r="I156" i="13"/>
  <c r="O366" i="7"/>
  <c r="J367" i="7"/>
  <c r="I367" i="7"/>
  <c r="G367" i="7"/>
  <c r="K367" i="7"/>
  <c r="H367" i="7"/>
  <c r="J93" i="15"/>
  <c r="AR156" i="13"/>
  <c r="BJ157" i="13"/>
  <c r="BG157" i="13"/>
  <c r="J157" i="13"/>
  <c r="AW157" i="13"/>
  <c r="AK158" i="13" s="1"/>
  <c r="O266" i="12"/>
  <c r="BS156" i="13"/>
  <c r="CB156" i="13"/>
  <c r="N267" i="12"/>
  <c r="CC155" i="13"/>
  <c r="BC195" i="13"/>
  <c r="BB195" i="13"/>
  <c r="BD195" i="13"/>
  <c r="Q367" i="7" l="1"/>
  <c r="R367" i="7"/>
  <c r="P367" i="7"/>
  <c r="T367" i="7"/>
  <c r="S367" i="7"/>
  <c r="BU155" i="13"/>
  <c r="BV155" i="13"/>
  <c r="CE155" i="13"/>
  <c r="CD155" i="13"/>
  <c r="L156" i="13"/>
  <c r="R156" i="13"/>
  <c r="AA157" i="13" s="1"/>
  <c r="G95" i="15" s="1"/>
  <c r="S157" i="13"/>
  <c r="AB158" i="13" s="1"/>
  <c r="H96" i="15" s="1"/>
  <c r="M157" i="13"/>
  <c r="P157" i="13" s="1"/>
  <c r="H156" i="13"/>
  <c r="BE156" i="13"/>
  <c r="AU156" i="13"/>
  <c r="AI157" i="13" s="1"/>
  <c r="L367" i="7"/>
  <c r="G267" i="12" s="1"/>
  <c r="H267" i="12" s="1"/>
  <c r="I267" i="12" s="1"/>
  <c r="BC196" i="13"/>
  <c r="O156" i="13" l="1"/>
  <c r="BO156" i="13"/>
  <c r="BX156" i="13"/>
  <c r="CA156" i="13"/>
  <c r="BR156" i="13"/>
  <c r="U367" i="7"/>
  <c r="I95" i="15"/>
  <c r="BP157" i="13"/>
  <c r="BY157" i="13"/>
  <c r="J268" i="12"/>
  <c r="BK156" i="13"/>
  <c r="K156" i="13"/>
  <c r="Q156" i="13"/>
  <c r="Z157" i="13" s="1"/>
  <c r="BD196" i="13"/>
  <c r="BB196" i="13"/>
  <c r="K267" i="12" l="1"/>
  <c r="L267" i="12" s="1"/>
  <c r="M267" i="12" s="1"/>
  <c r="V367" i="7"/>
  <c r="F95" i="15"/>
  <c r="BA157" i="13"/>
  <c r="F367" i="7"/>
  <c r="N156" i="13"/>
  <c r="BW156" i="13"/>
  <c r="BN156" i="13"/>
  <c r="BZ156" i="13"/>
  <c r="BQ156" i="13"/>
  <c r="AT158" i="13"/>
  <c r="L95" i="15"/>
  <c r="AS157" i="13"/>
  <c r="K94" i="15"/>
  <c r="BH157" i="13"/>
  <c r="BM157" i="13"/>
  <c r="BT156" i="13" l="1"/>
  <c r="BF157" i="13"/>
  <c r="I157" i="13"/>
  <c r="BI157" i="13"/>
  <c r="AV157" i="13"/>
  <c r="AJ158" i="13" s="1"/>
  <c r="O367" i="7"/>
  <c r="J368" i="7"/>
  <c r="H368" i="7"/>
  <c r="G368" i="7"/>
  <c r="K368" i="7"/>
  <c r="I368" i="7"/>
  <c r="J158" i="13"/>
  <c r="BJ158" i="13"/>
  <c r="AW158" i="13"/>
  <c r="AK159" i="13" s="1"/>
  <c r="BG158" i="13"/>
  <c r="J94" i="15"/>
  <c r="AR157" i="13"/>
  <c r="CC156" i="13"/>
  <c r="CB157" i="13"/>
  <c r="O267" i="12"/>
  <c r="BS157" i="13"/>
  <c r="N268" i="12"/>
  <c r="BC197" i="13"/>
  <c r="BD197" i="13"/>
  <c r="S368" i="7" l="1"/>
  <c r="P368" i="7"/>
  <c r="T368" i="7"/>
  <c r="R368" i="7"/>
  <c r="Q368" i="7"/>
  <c r="CE156" i="13"/>
  <c r="CD156" i="13"/>
  <c r="M158" i="13"/>
  <c r="P158" i="13" s="1"/>
  <c r="S158" i="13"/>
  <c r="AB159" i="13" s="1"/>
  <c r="H97" i="15" s="1"/>
  <c r="H157" i="13"/>
  <c r="BE157" i="13"/>
  <c r="AU157" i="13"/>
  <c r="AI158" i="13" s="1"/>
  <c r="R157" i="13"/>
  <c r="AA158" i="13" s="1"/>
  <c r="G96" i="15" s="1"/>
  <c r="L157" i="13"/>
  <c r="BU156" i="13"/>
  <c r="BV156" i="13"/>
  <c r="L368" i="7"/>
  <c r="G268" i="12" s="1"/>
  <c r="H268" i="12" s="1"/>
  <c r="I268" i="12" s="1"/>
  <c r="BB197" i="13"/>
  <c r="I96" i="15" l="1"/>
  <c r="BP158" i="13"/>
  <c r="BY158" i="13"/>
  <c r="J269" i="12"/>
  <c r="Q157" i="13"/>
  <c r="Z158" i="13" s="1"/>
  <c r="K157" i="13"/>
  <c r="BK157" i="13"/>
  <c r="U368" i="7"/>
  <c r="O157" i="13"/>
  <c r="BX157" i="13"/>
  <c r="BO157" i="13"/>
  <c r="BR157" i="13"/>
  <c r="CA157" i="13"/>
  <c r="K268" i="12" l="1"/>
  <c r="L268" i="12" s="1"/>
  <c r="M268" i="12" s="1"/>
  <c r="V368" i="7"/>
  <c r="BM158" i="13"/>
  <c r="BH158" i="13"/>
  <c r="AT159" i="13"/>
  <c r="L96" i="15"/>
  <c r="N157" i="13"/>
  <c r="BN157" i="13"/>
  <c r="BW157" i="13"/>
  <c r="BZ157" i="13"/>
  <c r="BQ157" i="13"/>
  <c r="F96" i="15"/>
  <c r="BA158" i="13"/>
  <c r="F368" i="7"/>
  <c r="AS158" i="13"/>
  <c r="K95" i="15"/>
  <c r="BD198" i="13"/>
  <c r="BC198" i="13"/>
  <c r="BT157" i="13" l="1"/>
  <c r="J95" i="15"/>
  <c r="AR158" i="13"/>
  <c r="BI158" i="13"/>
  <c r="I158" i="13"/>
  <c r="AV158" i="13"/>
  <c r="AJ159" i="13" s="1"/>
  <c r="BF158" i="13"/>
  <c r="O368" i="7"/>
  <c r="J369" i="7"/>
  <c r="G369" i="7"/>
  <c r="K369" i="7"/>
  <c r="H369" i="7"/>
  <c r="I369" i="7"/>
  <c r="AW159" i="13"/>
  <c r="AK160" i="13" s="1"/>
  <c r="BJ159" i="13"/>
  <c r="BG159" i="13"/>
  <c r="J159" i="13"/>
  <c r="CC157" i="13"/>
  <c r="BS158" i="13"/>
  <c r="CB158" i="13"/>
  <c r="O268" i="12"/>
  <c r="N269" i="12"/>
  <c r="BB198" i="13"/>
  <c r="Q369" i="7" l="1"/>
  <c r="S369" i="7"/>
  <c r="P369" i="7"/>
  <c r="T369" i="7"/>
  <c r="R369" i="7"/>
  <c r="CE157" i="13"/>
  <c r="CD157" i="13"/>
  <c r="R158" i="13"/>
  <c r="AA159" i="13" s="1"/>
  <c r="G97" i="15" s="1"/>
  <c r="L158" i="13"/>
  <c r="L369" i="7"/>
  <c r="G269" i="12" s="1"/>
  <c r="H269" i="12" s="1"/>
  <c r="I269" i="12" s="1"/>
  <c r="AU158" i="13"/>
  <c r="AI159" i="13" s="1"/>
  <c r="H158" i="13"/>
  <c r="BE158" i="13"/>
  <c r="S159" i="13"/>
  <c r="AB160" i="13" s="1"/>
  <c r="H98" i="15" s="1"/>
  <c r="M159" i="13"/>
  <c r="P159" i="13" s="1"/>
  <c r="BU157" i="13"/>
  <c r="BV157" i="13"/>
  <c r="I97" i="15" l="1"/>
  <c r="BP159" i="13"/>
  <c r="BY159" i="13"/>
  <c r="J270" i="12"/>
  <c r="O158" i="13"/>
  <c r="BO158" i="13"/>
  <c r="BX158" i="13"/>
  <c r="BR158" i="13"/>
  <c r="CA158" i="13"/>
  <c r="U369" i="7"/>
  <c r="BK158" i="13"/>
  <c r="K158" i="13"/>
  <c r="Q158" i="13"/>
  <c r="Z159" i="13" s="1"/>
  <c r="BB199" i="13"/>
  <c r="BC199" i="13"/>
  <c r="BD199" i="13"/>
  <c r="N158" i="13" l="1"/>
  <c r="BW158" i="13"/>
  <c r="BN158" i="13"/>
  <c r="BQ158" i="13"/>
  <c r="BZ158" i="13"/>
  <c r="AS159" i="13"/>
  <c r="K96" i="15"/>
  <c r="BH159" i="13"/>
  <c r="BM159" i="13"/>
  <c r="AT160" i="13"/>
  <c r="L97" i="15"/>
  <c r="F97" i="15"/>
  <c r="BA159" i="13"/>
  <c r="F369" i="7"/>
  <c r="V369" i="7"/>
  <c r="K269" i="12"/>
  <c r="L269" i="12" s="1"/>
  <c r="M269" i="12" s="1"/>
  <c r="BT158" i="13" l="1"/>
  <c r="I159" i="13"/>
  <c r="AV159" i="13"/>
  <c r="AJ160" i="13" s="1"/>
  <c r="BI159" i="13"/>
  <c r="BF159" i="13"/>
  <c r="O369" i="7"/>
  <c r="H370" i="7"/>
  <c r="G370" i="7"/>
  <c r="I370" i="7"/>
  <c r="K370" i="7"/>
  <c r="J370" i="7"/>
  <c r="J96" i="15"/>
  <c r="AR159" i="13"/>
  <c r="CC158" i="13"/>
  <c r="BJ160" i="13"/>
  <c r="AW160" i="13"/>
  <c r="AK161" i="13" s="1"/>
  <c r="J160" i="13"/>
  <c r="BG160" i="13"/>
  <c r="O269" i="12"/>
  <c r="BS159" i="13"/>
  <c r="CB159" i="13"/>
  <c r="N270" i="12"/>
  <c r="BB200" i="13"/>
  <c r="L370" i="7" l="1"/>
  <c r="G270" i="12" s="1"/>
  <c r="H270" i="12" s="1"/>
  <c r="I270" i="12" s="1"/>
  <c r="BV158" i="13"/>
  <c r="BU158" i="13"/>
  <c r="R370" i="7"/>
  <c r="S370" i="7"/>
  <c r="T370" i="7"/>
  <c r="P370" i="7"/>
  <c r="Q370" i="7"/>
  <c r="H159" i="13"/>
  <c r="AU159" i="13"/>
  <c r="AI160" i="13" s="1"/>
  <c r="BE159" i="13"/>
  <c r="CD158" i="13"/>
  <c r="CE158" i="13"/>
  <c r="S160" i="13"/>
  <c r="AB161" i="13" s="1"/>
  <c r="H99" i="15" s="1"/>
  <c r="M160" i="13"/>
  <c r="P160" i="13" s="1"/>
  <c r="L159" i="13"/>
  <c r="R159" i="13"/>
  <c r="AA160" i="13" s="1"/>
  <c r="G98" i="15" s="1"/>
  <c r="BB201" i="13"/>
  <c r="BD200" i="13"/>
  <c r="BC200" i="13"/>
  <c r="BK159" i="13" l="1"/>
  <c r="Q159" i="13"/>
  <c r="Z160" i="13" s="1"/>
  <c r="K159" i="13"/>
  <c r="O159" i="13"/>
  <c r="BX159" i="13"/>
  <c r="BO159" i="13"/>
  <c r="CA159" i="13"/>
  <c r="BR159" i="13"/>
  <c r="U370" i="7"/>
  <c r="I98" i="15"/>
  <c r="BY160" i="13"/>
  <c r="BP160" i="13"/>
  <c r="J271" i="12"/>
  <c r="BD201" i="13"/>
  <c r="N159" i="13" l="1"/>
  <c r="BN159" i="13"/>
  <c r="BW159" i="13"/>
  <c r="BQ159" i="13"/>
  <c r="BZ159" i="13"/>
  <c r="CC159" i="13" s="1"/>
  <c r="K270" i="12"/>
  <c r="L270" i="12" s="1"/>
  <c r="M270" i="12" s="1"/>
  <c r="V370" i="7"/>
  <c r="F98" i="15"/>
  <c r="BA160" i="13"/>
  <c r="F370" i="7"/>
  <c r="BM160" i="13"/>
  <c r="BH160" i="13"/>
  <c r="AT161" i="13"/>
  <c r="L98" i="15"/>
  <c r="AS160" i="13"/>
  <c r="K97" i="15"/>
  <c r="BC201" i="13"/>
  <c r="BT159" i="13" l="1"/>
  <c r="AV160" i="13"/>
  <c r="AJ161" i="13" s="1"/>
  <c r="BI160" i="13"/>
  <c r="BF160" i="13"/>
  <c r="I160" i="13"/>
  <c r="BS160" i="13"/>
  <c r="O270" i="12"/>
  <c r="CB160" i="13"/>
  <c r="N271" i="12"/>
  <c r="CD159" i="13"/>
  <c r="CE159" i="13"/>
  <c r="BG161" i="13"/>
  <c r="J161" i="13"/>
  <c r="BJ161" i="13"/>
  <c r="AW161" i="13"/>
  <c r="AK162" i="13" s="1"/>
  <c r="J97" i="15"/>
  <c r="AR160" i="13"/>
  <c r="O370" i="7"/>
  <c r="J371" i="7"/>
  <c r="G371" i="7"/>
  <c r="H371" i="7"/>
  <c r="K371" i="7"/>
  <c r="I371" i="7"/>
  <c r="AU160" i="13" l="1"/>
  <c r="AI161" i="13" s="1"/>
  <c r="H160" i="13"/>
  <c r="BE160" i="13"/>
  <c r="M161" i="13"/>
  <c r="P161" i="13" s="1"/>
  <c r="S161" i="13"/>
  <c r="AB162" i="13" s="1"/>
  <c r="H100" i="15" s="1"/>
  <c r="BV159" i="13"/>
  <c r="BU159" i="13"/>
  <c r="L160" i="13"/>
  <c r="R160" i="13"/>
  <c r="AA161" i="13" s="1"/>
  <c r="G99" i="15" s="1"/>
  <c r="T371" i="7"/>
  <c r="S371" i="7"/>
  <c r="R371" i="7"/>
  <c r="Q371" i="7"/>
  <c r="P371" i="7"/>
  <c r="L371" i="7"/>
  <c r="G271" i="12" s="1"/>
  <c r="H271" i="12" s="1"/>
  <c r="I271" i="12" s="1"/>
  <c r="BD202" i="13"/>
  <c r="BB202" i="13"/>
  <c r="BC202" i="13"/>
  <c r="U371" i="7" l="1"/>
  <c r="I99" i="15"/>
  <c r="BY161" i="13"/>
  <c r="BP161" i="13"/>
  <c r="J272" i="12"/>
  <c r="Q160" i="13"/>
  <c r="Z161" i="13" s="1"/>
  <c r="K160" i="13"/>
  <c r="BK160" i="13"/>
  <c r="O160" i="13"/>
  <c r="BX160" i="13"/>
  <c r="BO160" i="13"/>
  <c r="BR160" i="13"/>
  <c r="CA160" i="13"/>
  <c r="BD203" i="13"/>
  <c r="F99" i="15" l="1"/>
  <c r="BA161" i="13"/>
  <c r="F371" i="7"/>
  <c r="AS161" i="13"/>
  <c r="K98" i="15"/>
  <c r="N160" i="13"/>
  <c r="BN160" i="13"/>
  <c r="BW160" i="13"/>
  <c r="BQ160" i="13"/>
  <c r="BZ160" i="13"/>
  <c r="BM161" i="13"/>
  <c r="BH161" i="13"/>
  <c r="AT162" i="13"/>
  <c r="L99" i="15"/>
  <c r="V371" i="7"/>
  <c r="K271" i="12"/>
  <c r="L271" i="12" s="1"/>
  <c r="M271" i="12" s="1"/>
  <c r="BC203" i="13"/>
  <c r="BT160" i="13" l="1"/>
  <c r="CC160" i="13"/>
  <c r="J162" i="13"/>
  <c r="AW162" i="13"/>
  <c r="AK163" i="13" s="1"/>
  <c r="BJ162" i="13"/>
  <c r="BG162" i="13"/>
  <c r="I161" i="13"/>
  <c r="BF161" i="13"/>
  <c r="BI161" i="13"/>
  <c r="AV161" i="13"/>
  <c r="AJ162" i="13" s="1"/>
  <c r="CE160" i="13"/>
  <c r="CD160" i="13"/>
  <c r="O371" i="7"/>
  <c r="K372" i="7"/>
  <c r="G372" i="7"/>
  <c r="H372" i="7"/>
  <c r="I372" i="7"/>
  <c r="J372" i="7"/>
  <c r="J98" i="15"/>
  <c r="AR161" i="13"/>
  <c r="BS161" i="13"/>
  <c r="CB161" i="13"/>
  <c r="O271" i="12"/>
  <c r="N272" i="12"/>
  <c r="BB203" i="13"/>
  <c r="L161" i="13" l="1"/>
  <c r="R161" i="13"/>
  <c r="AA162" i="13" s="1"/>
  <c r="G100" i="15" s="1"/>
  <c r="BE161" i="13"/>
  <c r="H161" i="13"/>
  <c r="AU161" i="13"/>
  <c r="AI162" i="13" s="1"/>
  <c r="BV160" i="13"/>
  <c r="BU160" i="13"/>
  <c r="P372" i="7"/>
  <c r="Q372" i="7"/>
  <c r="R372" i="7"/>
  <c r="S372" i="7"/>
  <c r="T372" i="7"/>
  <c r="L372" i="7"/>
  <c r="G272" i="12" s="1"/>
  <c r="H272" i="12" s="1"/>
  <c r="I272" i="12" s="1"/>
  <c r="M162" i="13"/>
  <c r="P162" i="13" s="1"/>
  <c r="S162" i="13"/>
  <c r="AB163" i="13" s="1"/>
  <c r="H101" i="15" s="1"/>
  <c r="U372" i="7" l="1"/>
  <c r="I100" i="15"/>
  <c r="BP162" i="13"/>
  <c r="BY162" i="13"/>
  <c r="J273" i="12"/>
  <c r="BK161" i="13"/>
  <c r="Q161" i="13"/>
  <c r="Z162" i="13" s="1"/>
  <c r="K161" i="13"/>
  <c r="O161" i="13"/>
  <c r="BO161" i="13"/>
  <c r="BX161" i="13"/>
  <c r="BR161" i="13"/>
  <c r="CA161" i="13"/>
  <c r="BB204" i="13"/>
  <c r="BC204" i="13"/>
  <c r="BD204" i="13"/>
  <c r="F100" i="15" l="1"/>
  <c r="BA162" i="13"/>
  <c r="F372" i="7"/>
  <c r="BM162" i="13"/>
  <c r="BH162" i="13"/>
  <c r="AS162" i="13"/>
  <c r="K99" i="15"/>
  <c r="AT163" i="13"/>
  <c r="L100" i="15"/>
  <c r="N161" i="13"/>
  <c r="BW161" i="13"/>
  <c r="BN161" i="13"/>
  <c r="BQ161" i="13"/>
  <c r="BZ161" i="13"/>
  <c r="V372" i="7"/>
  <c r="K272" i="12"/>
  <c r="L272" i="12" s="1"/>
  <c r="M272" i="12" s="1"/>
  <c r="BT161" i="13" l="1"/>
  <c r="AW163" i="13"/>
  <c r="AK164" i="13" s="1"/>
  <c r="BG163" i="13"/>
  <c r="BJ163" i="13"/>
  <c r="J163" i="13"/>
  <c r="BI162" i="13"/>
  <c r="AV162" i="13"/>
  <c r="AJ163" i="13" s="1"/>
  <c r="I162" i="13"/>
  <c r="BF162" i="13"/>
  <c r="J99" i="15"/>
  <c r="AR162" i="13"/>
  <c r="CC161" i="13"/>
  <c r="O372" i="7"/>
  <c r="J373" i="7"/>
  <c r="H373" i="7"/>
  <c r="I373" i="7"/>
  <c r="K373" i="7"/>
  <c r="G373" i="7"/>
  <c r="CB162" i="13"/>
  <c r="O272" i="12"/>
  <c r="BS162" i="13"/>
  <c r="N273" i="12"/>
  <c r="R373" i="7" l="1"/>
  <c r="P373" i="7"/>
  <c r="Q373" i="7"/>
  <c r="T373" i="7"/>
  <c r="S373" i="7"/>
  <c r="R162" i="13"/>
  <c r="AA163" i="13" s="1"/>
  <c r="G101" i="15" s="1"/>
  <c r="L162" i="13"/>
  <c r="L373" i="7"/>
  <c r="G273" i="12" s="1"/>
  <c r="H273" i="12" s="1"/>
  <c r="I273" i="12" s="1"/>
  <c r="CD161" i="13"/>
  <c r="CE161" i="13"/>
  <c r="M163" i="13"/>
  <c r="P163" i="13" s="1"/>
  <c r="S163" i="13"/>
  <c r="AB164" i="13" s="1"/>
  <c r="H102" i="15" s="1"/>
  <c r="H162" i="13"/>
  <c r="BE162" i="13"/>
  <c r="AU162" i="13"/>
  <c r="AI163" i="13" s="1"/>
  <c r="BV161" i="13"/>
  <c r="BU161" i="13"/>
  <c r="BD205" i="13"/>
  <c r="BC205" i="13"/>
  <c r="BB205" i="13"/>
  <c r="O162" i="13" l="1"/>
  <c r="BO162" i="13"/>
  <c r="BX162" i="13"/>
  <c r="BR162" i="13"/>
  <c r="CA162" i="13"/>
  <c r="U373" i="7"/>
  <c r="Q162" i="13"/>
  <c r="Z163" i="13" s="1"/>
  <c r="K162" i="13"/>
  <c r="BK162" i="13"/>
  <c r="I101" i="15"/>
  <c r="BY163" i="13"/>
  <c r="BP163" i="13"/>
  <c r="J274" i="12"/>
  <c r="BH163" i="13" l="1"/>
  <c r="BM163" i="13"/>
  <c r="N162" i="13"/>
  <c r="BN162" i="13"/>
  <c r="BW162" i="13"/>
  <c r="BZ162" i="13"/>
  <c r="BQ162" i="13"/>
  <c r="F101" i="15"/>
  <c r="BA163" i="13"/>
  <c r="F373" i="7"/>
  <c r="V373" i="7"/>
  <c r="K273" i="12"/>
  <c r="L273" i="12" s="1"/>
  <c r="M273" i="12" s="1"/>
  <c r="AS163" i="13"/>
  <c r="K100" i="15"/>
  <c r="AT164" i="13"/>
  <c r="L101" i="15"/>
  <c r="BC206" i="13"/>
  <c r="BB206" i="13"/>
  <c r="BT162" i="13" l="1"/>
  <c r="CC162" i="13"/>
  <c r="J100" i="15"/>
  <c r="AR163" i="13"/>
  <c r="AW164" i="13"/>
  <c r="AK165" i="13" s="1"/>
  <c r="J164" i="13"/>
  <c r="BJ164" i="13"/>
  <c r="BG164" i="13"/>
  <c r="BS163" i="13"/>
  <c r="CB163" i="13"/>
  <c r="O273" i="12"/>
  <c r="N274" i="12"/>
  <c r="O373" i="7"/>
  <c r="J374" i="7"/>
  <c r="G374" i="7"/>
  <c r="H374" i="7"/>
  <c r="K374" i="7"/>
  <c r="I374" i="7"/>
  <c r="I163" i="13"/>
  <c r="AV163" i="13"/>
  <c r="AJ164" i="13" s="1"/>
  <c r="BI163" i="13"/>
  <c r="BF163" i="13"/>
  <c r="BD206" i="13"/>
  <c r="S164" i="13" l="1"/>
  <c r="AB165" i="13" s="1"/>
  <c r="H103" i="15" s="1"/>
  <c r="M164" i="13"/>
  <c r="P164" i="13" s="1"/>
  <c r="L374" i="7"/>
  <c r="G274" i="12" s="1"/>
  <c r="H274" i="12" s="1"/>
  <c r="I274" i="12" s="1"/>
  <c r="H163" i="13"/>
  <c r="AU163" i="13"/>
  <c r="AI164" i="13" s="1"/>
  <c r="BE163" i="13"/>
  <c r="BU162" i="13"/>
  <c r="BV162" i="13"/>
  <c r="R163" i="13"/>
  <c r="AA164" i="13" s="1"/>
  <c r="G102" i="15" s="1"/>
  <c r="L163" i="13"/>
  <c r="Q374" i="7"/>
  <c r="R374" i="7"/>
  <c r="P374" i="7"/>
  <c r="S374" i="7"/>
  <c r="T374" i="7"/>
  <c r="CD162" i="13"/>
  <c r="CE162" i="13"/>
  <c r="O163" i="13" l="1"/>
  <c r="BX163" i="13"/>
  <c r="BO163" i="13"/>
  <c r="BR163" i="13"/>
  <c r="CA163" i="13"/>
  <c r="I102" i="15"/>
  <c r="BP164" i="13"/>
  <c r="BY164" i="13"/>
  <c r="J275" i="12"/>
  <c r="U374" i="7"/>
  <c r="Q163" i="13"/>
  <c r="Z164" i="13" s="1"/>
  <c r="BK163" i="13"/>
  <c r="K163" i="13"/>
  <c r="BC207" i="13"/>
  <c r="BB207" i="13"/>
  <c r="BD207" i="13"/>
  <c r="AT165" i="13" l="1"/>
  <c r="L102" i="15"/>
  <c r="N163" i="13"/>
  <c r="BN163" i="13"/>
  <c r="BW163" i="13"/>
  <c r="BQ163" i="13"/>
  <c r="BZ163" i="13"/>
  <c r="CC163" i="13" s="1"/>
  <c r="F102" i="15"/>
  <c r="BA164" i="13"/>
  <c r="F374" i="7"/>
  <c r="BM164" i="13"/>
  <c r="BH164" i="13"/>
  <c r="V374" i="7"/>
  <c r="K274" i="12"/>
  <c r="L274" i="12" s="1"/>
  <c r="M274" i="12" s="1"/>
  <c r="AS164" i="13"/>
  <c r="K101" i="15"/>
  <c r="BT163" i="13" l="1"/>
  <c r="CD163" i="13"/>
  <c r="CE163" i="13"/>
  <c r="J101" i="15"/>
  <c r="AR164" i="13"/>
  <c r="O374" i="7"/>
  <c r="J375" i="7"/>
  <c r="K375" i="7"/>
  <c r="H375" i="7"/>
  <c r="I375" i="7"/>
  <c r="G375" i="7"/>
  <c r="O274" i="12"/>
  <c r="CB164" i="13"/>
  <c r="BS164" i="13"/>
  <c r="N275" i="12"/>
  <c r="I164" i="13"/>
  <c r="BF164" i="13"/>
  <c r="BI164" i="13"/>
  <c r="AV164" i="13"/>
  <c r="AJ165" i="13" s="1"/>
  <c r="AW165" i="13"/>
  <c r="AK166" i="13" s="1"/>
  <c r="BJ165" i="13"/>
  <c r="J165" i="13"/>
  <c r="BG165" i="13"/>
  <c r="BB208" i="13"/>
  <c r="BC208" i="13"/>
  <c r="P375" i="7" l="1"/>
  <c r="R375" i="7"/>
  <c r="Q375" i="7"/>
  <c r="T375" i="7"/>
  <c r="S375" i="7"/>
  <c r="S165" i="13"/>
  <c r="AB166" i="13" s="1"/>
  <c r="H104" i="15" s="1"/>
  <c r="M165" i="13"/>
  <c r="P165" i="13" s="1"/>
  <c r="H164" i="13"/>
  <c r="AU164" i="13"/>
  <c r="AI165" i="13" s="1"/>
  <c r="BE164" i="13"/>
  <c r="L375" i="7"/>
  <c r="G275" i="12" s="1"/>
  <c r="H275" i="12" s="1"/>
  <c r="I275" i="12" s="1"/>
  <c r="BU163" i="13"/>
  <c r="BV163" i="13"/>
  <c r="L164" i="13"/>
  <c r="R164" i="13"/>
  <c r="AA165" i="13" s="1"/>
  <c r="G103" i="15" s="1"/>
  <c r="BB209" i="13"/>
  <c r="BC209" i="13"/>
  <c r="BD208" i="13"/>
  <c r="I103" i="15" l="1"/>
  <c r="BY165" i="13"/>
  <c r="BP165" i="13"/>
  <c r="J276" i="12"/>
  <c r="U375" i="7"/>
  <c r="O164" i="13"/>
  <c r="BO164" i="13"/>
  <c r="BX164" i="13"/>
  <c r="CA164" i="13"/>
  <c r="BR164" i="13"/>
  <c r="Q164" i="13"/>
  <c r="Z165" i="13" s="1"/>
  <c r="BK164" i="13"/>
  <c r="K164" i="13"/>
  <c r="N164" i="13" l="1"/>
  <c r="BW164" i="13"/>
  <c r="BN164" i="13"/>
  <c r="BQ164" i="13"/>
  <c r="BZ164" i="13"/>
  <c r="AT166" i="13"/>
  <c r="L103" i="15"/>
  <c r="V375" i="7"/>
  <c r="K275" i="12"/>
  <c r="L275" i="12" s="1"/>
  <c r="M275" i="12" s="1"/>
  <c r="F103" i="15"/>
  <c r="BA165" i="13"/>
  <c r="F375" i="7"/>
  <c r="BH165" i="13"/>
  <c r="BM165" i="13"/>
  <c r="AS165" i="13"/>
  <c r="K102" i="15"/>
  <c r="BD209" i="13"/>
  <c r="BB210" i="13"/>
  <c r="BT164" i="13" l="1"/>
  <c r="BJ166" i="13"/>
  <c r="BG166" i="13"/>
  <c r="AW166" i="13"/>
  <c r="AK167" i="13" s="1"/>
  <c r="J166" i="13"/>
  <c r="O375" i="7"/>
  <c r="J376" i="7"/>
  <c r="K376" i="7"/>
  <c r="I376" i="7"/>
  <c r="G376" i="7"/>
  <c r="H376" i="7"/>
  <c r="J102" i="15"/>
  <c r="AR165" i="13"/>
  <c r="AV165" i="13"/>
  <c r="AJ166" i="13" s="1"/>
  <c r="BI165" i="13"/>
  <c r="BF165" i="13"/>
  <c r="I165" i="13"/>
  <c r="CC164" i="13"/>
  <c r="BS165" i="13"/>
  <c r="O275" i="12"/>
  <c r="CB165" i="13"/>
  <c r="N276" i="12"/>
  <c r="BC210" i="13"/>
  <c r="BV164" i="13" l="1"/>
  <c r="BU164" i="13"/>
  <c r="S376" i="7"/>
  <c r="P376" i="7"/>
  <c r="T376" i="7"/>
  <c r="Q376" i="7"/>
  <c r="R376" i="7"/>
  <c r="CE164" i="13"/>
  <c r="CD164" i="13"/>
  <c r="S166" i="13"/>
  <c r="AB167" i="13" s="1"/>
  <c r="H105" i="15" s="1"/>
  <c r="M166" i="13"/>
  <c r="P166" i="13" s="1"/>
  <c r="R165" i="13"/>
  <c r="AA166" i="13" s="1"/>
  <c r="G104" i="15" s="1"/>
  <c r="L165" i="13"/>
  <c r="L376" i="7"/>
  <c r="G276" i="12" s="1"/>
  <c r="H276" i="12" s="1"/>
  <c r="I276" i="12" s="1"/>
  <c r="H165" i="13"/>
  <c r="AU165" i="13"/>
  <c r="AI166" i="13" s="1"/>
  <c r="BE165" i="13"/>
  <c r="BD210" i="13"/>
  <c r="BB211" i="13"/>
  <c r="I104" i="15" l="1"/>
  <c r="BP166" i="13"/>
  <c r="BY166" i="13"/>
  <c r="J277" i="12"/>
  <c r="O165" i="13"/>
  <c r="BO165" i="13"/>
  <c r="BX165" i="13"/>
  <c r="CA165" i="13"/>
  <c r="BR165" i="13"/>
  <c r="K165" i="13"/>
  <c r="Q165" i="13"/>
  <c r="Z166" i="13" s="1"/>
  <c r="BK165" i="13"/>
  <c r="U376" i="7"/>
  <c r="BC211" i="13"/>
  <c r="AT167" i="13" l="1"/>
  <c r="L104" i="15"/>
  <c r="AS166" i="13"/>
  <c r="K103" i="15"/>
  <c r="BM166" i="13"/>
  <c r="BH166" i="13"/>
  <c r="F104" i="15"/>
  <c r="BA166" i="13"/>
  <c r="F376" i="7"/>
  <c r="V376" i="7"/>
  <c r="K276" i="12"/>
  <c r="L276" i="12" s="1"/>
  <c r="M276" i="12" s="1"/>
  <c r="N165" i="13"/>
  <c r="BW165" i="13"/>
  <c r="BN165" i="13"/>
  <c r="BZ165" i="13"/>
  <c r="BQ165" i="13"/>
  <c r="BD211" i="13"/>
  <c r="CC165" i="13" l="1"/>
  <c r="BT165" i="13"/>
  <c r="J103" i="15"/>
  <c r="AR166" i="13"/>
  <c r="BS166" i="13"/>
  <c r="O276" i="12"/>
  <c r="CB166" i="13"/>
  <c r="N277" i="12"/>
  <c r="I166" i="13"/>
  <c r="BI166" i="13"/>
  <c r="AV166" i="13"/>
  <c r="AJ167" i="13" s="1"/>
  <c r="BF166" i="13"/>
  <c r="CD165" i="13"/>
  <c r="CE165" i="13"/>
  <c r="O376" i="7"/>
  <c r="G377" i="7"/>
  <c r="J377" i="7"/>
  <c r="I377" i="7"/>
  <c r="H377" i="7"/>
  <c r="K377" i="7"/>
  <c r="J167" i="13"/>
  <c r="AW167" i="13"/>
  <c r="AK168" i="13" s="1"/>
  <c r="BJ167" i="13"/>
  <c r="BG167" i="13"/>
  <c r="BB212" i="13"/>
  <c r="L377" i="7" l="1"/>
  <c r="G277" i="12" s="1"/>
  <c r="H277" i="12" s="1"/>
  <c r="I277" i="12" s="1"/>
  <c r="R377" i="7"/>
  <c r="T377" i="7"/>
  <c r="Q377" i="7"/>
  <c r="P377" i="7"/>
  <c r="S377" i="7"/>
  <c r="AU166" i="13"/>
  <c r="AI167" i="13" s="1"/>
  <c r="BE166" i="13"/>
  <c r="H166" i="13"/>
  <c r="R166" i="13"/>
  <c r="AA167" i="13" s="1"/>
  <c r="G105" i="15" s="1"/>
  <c r="L166" i="13"/>
  <c r="S167" i="13"/>
  <c r="AB168" i="13" s="1"/>
  <c r="H106" i="15" s="1"/>
  <c r="M167" i="13"/>
  <c r="P167" i="13" s="1"/>
  <c r="BV165" i="13"/>
  <c r="BU165" i="13"/>
  <c r="BC212" i="13"/>
  <c r="BD212" i="13"/>
  <c r="U377" i="7" l="1"/>
  <c r="O166" i="13"/>
  <c r="BO166" i="13"/>
  <c r="BX166" i="13"/>
  <c r="BR166" i="13"/>
  <c r="CA166" i="13"/>
  <c r="K166" i="13"/>
  <c r="BK166" i="13"/>
  <c r="Q166" i="13"/>
  <c r="Z167" i="13" s="1"/>
  <c r="I105" i="15"/>
  <c r="BY167" i="13"/>
  <c r="BP167" i="13"/>
  <c r="J278" i="12"/>
  <c r="BB213" i="13"/>
  <c r="AS167" i="13" l="1"/>
  <c r="K104" i="15"/>
  <c r="F105" i="15"/>
  <c r="BA167" i="13"/>
  <c r="F377" i="7"/>
  <c r="BH167" i="13"/>
  <c r="BM167" i="13"/>
  <c r="N166" i="13"/>
  <c r="BW166" i="13"/>
  <c r="BN166" i="13"/>
  <c r="BQ166" i="13"/>
  <c r="BZ166" i="13"/>
  <c r="AT168" i="13"/>
  <c r="L105" i="15"/>
  <c r="V377" i="7"/>
  <c r="K277" i="12"/>
  <c r="L277" i="12" s="1"/>
  <c r="M277" i="12" s="1"/>
  <c r="BD213" i="13"/>
  <c r="CC166" i="13" l="1"/>
  <c r="BT166" i="13"/>
  <c r="BJ168" i="13"/>
  <c r="AW168" i="13"/>
  <c r="AK169" i="13" s="1"/>
  <c r="J168" i="13"/>
  <c r="BG168" i="13"/>
  <c r="O377" i="7"/>
  <c r="J378" i="7"/>
  <c r="K378" i="7"/>
  <c r="G378" i="7"/>
  <c r="I378" i="7"/>
  <c r="H378" i="7"/>
  <c r="CE166" i="13"/>
  <c r="CD166" i="13"/>
  <c r="J104" i="15"/>
  <c r="AR167" i="13"/>
  <c r="BS167" i="13"/>
  <c r="CB167" i="13"/>
  <c r="O277" i="12"/>
  <c r="N278" i="12"/>
  <c r="BF167" i="13"/>
  <c r="AV167" i="13"/>
  <c r="AJ168" i="13" s="1"/>
  <c r="I167" i="13"/>
  <c r="BI167" i="13"/>
  <c r="BC213" i="13"/>
  <c r="BB214" i="13"/>
  <c r="P378" i="7" l="1"/>
  <c r="Q378" i="7"/>
  <c r="T378" i="7"/>
  <c r="S378" i="7"/>
  <c r="R378" i="7"/>
  <c r="R167" i="13"/>
  <c r="AA168" i="13" s="1"/>
  <c r="G106" i="15" s="1"/>
  <c r="L167" i="13"/>
  <c r="M168" i="13"/>
  <c r="P168" i="13" s="1"/>
  <c r="S168" i="13"/>
  <c r="AB169" i="13" s="1"/>
  <c r="H107" i="15" s="1"/>
  <c r="L378" i="7"/>
  <c r="G278" i="12" s="1"/>
  <c r="H278" i="12" s="1"/>
  <c r="I278" i="12" s="1"/>
  <c r="AU167" i="13"/>
  <c r="AI168" i="13" s="1"/>
  <c r="H167" i="13"/>
  <c r="BE167" i="13"/>
  <c r="BV166" i="13"/>
  <c r="BU166" i="13"/>
  <c r="BD214" i="13"/>
  <c r="O167" i="13" l="1"/>
  <c r="BO167" i="13"/>
  <c r="BX167" i="13"/>
  <c r="CA167" i="13"/>
  <c r="BR167" i="13"/>
  <c r="I106" i="15"/>
  <c r="BP168" i="13"/>
  <c r="BY168" i="13"/>
  <c r="J279" i="12"/>
  <c r="BK167" i="13"/>
  <c r="Q167" i="13"/>
  <c r="Z168" i="13" s="1"/>
  <c r="K167" i="13"/>
  <c r="U378" i="7"/>
  <c r="BC214" i="13"/>
  <c r="N167" i="13" l="1"/>
  <c r="BW167" i="13"/>
  <c r="BN167" i="13"/>
  <c r="BZ167" i="13"/>
  <c r="BQ167" i="13"/>
  <c r="AS168" i="13"/>
  <c r="K105" i="15"/>
  <c r="F106" i="15"/>
  <c r="BA168" i="13"/>
  <c r="F378" i="7"/>
  <c r="K278" i="12"/>
  <c r="L278" i="12" s="1"/>
  <c r="M278" i="12" s="1"/>
  <c r="V378" i="7"/>
  <c r="BM168" i="13"/>
  <c r="BH168" i="13"/>
  <c r="AT169" i="13"/>
  <c r="L106" i="15"/>
  <c r="BC215" i="13"/>
  <c r="BB215" i="13"/>
  <c r="BT167" i="13" l="1"/>
  <c r="I168" i="13"/>
  <c r="AV168" i="13"/>
  <c r="AJ169" i="13" s="1"/>
  <c r="BI168" i="13"/>
  <c r="BF168" i="13"/>
  <c r="J105" i="15"/>
  <c r="AR168" i="13"/>
  <c r="CC167" i="13"/>
  <c r="J169" i="13"/>
  <c r="BJ169" i="13"/>
  <c r="AW169" i="13"/>
  <c r="AK170" i="13" s="1"/>
  <c r="BG169" i="13"/>
  <c r="O378" i="7"/>
  <c r="I379" i="7"/>
  <c r="K379" i="7"/>
  <c r="G379" i="7"/>
  <c r="J379" i="7"/>
  <c r="H379" i="7"/>
  <c r="CB168" i="13"/>
  <c r="O278" i="12"/>
  <c r="BS168" i="13"/>
  <c r="N279" i="12"/>
  <c r="BD215" i="13"/>
  <c r="AU168" i="13" l="1"/>
  <c r="AI169" i="13" s="1"/>
  <c r="BE168" i="13"/>
  <c r="H168" i="13"/>
  <c r="T379" i="7"/>
  <c r="Q379" i="7"/>
  <c r="R379" i="7"/>
  <c r="P379" i="7"/>
  <c r="S379" i="7"/>
  <c r="BU167" i="13"/>
  <c r="BV167" i="13"/>
  <c r="L379" i="7"/>
  <c r="G279" i="12" s="1"/>
  <c r="H279" i="12" s="1"/>
  <c r="I279" i="12" s="1"/>
  <c r="M169" i="13"/>
  <c r="P169" i="13" s="1"/>
  <c r="S169" i="13"/>
  <c r="AB170" i="13" s="1"/>
  <c r="H108" i="15" s="1"/>
  <c r="CD167" i="13"/>
  <c r="CE167" i="13"/>
  <c r="R168" i="13"/>
  <c r="AA169" i="13" s="1"/>
  <c r="G107" i="15" s="1"/>
  <c r="L168" i="13"/>
  <c r="BB216" i="13"/>
  <c r="U379" i="7" l="1"/>
  <c r="Q168" i="13"/>
  <c r="Z169" i="13" s="1"/>
  <c r="BK168" i="13"/>
  <c r="K168" i="13"/>
  <c r="I107" i="15"/>
  <c r="BP169" i="13"/>
  <c r="BY169" i="13"/>
  <c r="J280" i="12"/>
  <c r="O168" i="13"/>
  <c r="BX168" i="13"/>
  <c r="BO168" i="13"/>
  <c r="BR168" i="13"/>
  <c r="CA168" i="13"/>
  <c r="BD216" i="13"/>
  <c r="BC216" i="13"/>
  <c r="BM169" i="13" l="1"/>
  <c r="BH169" i="13"/>
  <c r="F107" i="15"/>
  <c r="BA169" i="13"/>
  <c r="F379" i="7"/>
  <c r="AT170" i="13"/>
  <c r="L107" i="15"/>
  <c r="K279" i="12"/>
  <c r="L279" i="12" s="1"/>
  <c r="M279" i="12" s="1"/>
  <c r="V379" i="7"/>
  <c r="AS169" i="13"/>
  <c r="K106" i="15"/>
  <c r="N168" i="13"/>
  <c r="BW168" i="13"/>
  <c r="BN168" i="13"/>
  <c r="BQ168" i="13"/>
  <c r="BZ168" i="13"/>
  <c r="BB217" i="13"/>
  <c r="BT168" i="13" l="1"/>
  <c r="AW170" i="13"/>
  <c r="AK171" i="13" s="1"/>
  <c r="J170" i="13"/>
  <c r="BG170" i="13"/>
  <c r="BJ170" i="13"/>
  <c r="J106" i="15"/>
  <c r="AR169" i="13"/>
  <c r="O379" i="7"/>
  <c r="K380" i="7"/>
  <c r="H380" i="7"/>
  <c r="J380" i="7"/>
  <c r="I380" i="7"/>
  <c r="G380" i="7"/>
  <c r="CB169" i="13"/>
  <c r="O279" i="12"/>
  <c r="BS169" i="13"/>
  <c r="N280" i="12"/>
  <c r="BI169" i="13"/>
  <c r="I169" i="13"/>
  <c r="AV169" i="13"/>
  <c r="AJ170" i="13" s="1"/>
  <c r="BF169" i="13"/>
  <c r="CC168" i="13"/>
  <c r="BC217" i="13"/>
  <c r="BD217" i="13"/>
  <c r="S380" i="7" l="1"/>
  <c r="P380" i="7"/>
  <c r="R380" i="7"/>
  <c r="Q380" i="7"/>
  <c r="T380" i="7"/>
  <c r="H169" i="13"/>
  <c r="BE169" i="13"/>
  <c r="AU169" i="13"/>
  <c r="AI170" i="13" s="1"/>
  <c r="L380" i="7"/>
  <c r="G280" i="12" s="1"/>
  <c r="H280" i="12" s="1"/>
  <c r="I280" i="12" s="1"/>
  <c r="BU168" i="13"/>
  <c r="BV168" i="13"/>
  <c r="L169" i="13"/>
  <c r="R169" i="13"/>
  <c r="AA170" i="13" s="1"/>
  <c r="G108" i="15" s="1"/>
  <c r="CE168" i="13"/>
  <c r="CD168" i="13"/>
  <c r="S170" i="13"/>
  <c r="AB171" i="13" s="1"/>
  <c r="H109" i="15" s="1"/>
  <c r="M170" i="13"/>
  <c r="P170" i="13" s="1"/>
  <c r="O169" i="13" l="1"/>
  <c r="BX169" i="13"/>
  <c r="BO169" i="13"/>
  <c r="BR169" i="13"/>
  <c r="CA169" i="13"/>
  <c r="Q169" i="13"/>
  <c r="Z170" i="13" s="1"/>
  <c r="K169" i="13"/>
  <c r="BK169" i="13"/>
  <c r="U380" i="7"/>
  <c r="I108" i="15"/>
  <c r="BP170" i="13"/>
  <c r="BY170" i="13"/>
  <c r="J281" i="12"/>
  <c r="BB218" i="13"/>
  <c r="AT171" i="13" l="1"/>
  <c r="L108" i="15"/>
  <c r="N169" i="13"/>
  <c r="BW169" i="13"/>
  <c r="BN169" i="13"/>
  <c r="BQ169" i="13"/>
  <c r="BZ169" i="13"/>
  <c r="F108" i="15"/>
  <c r="BA170" i="13"/>
  <c r="F380" i="7"/>
  <c r="V380" i="7"/>
  <c r="K280" i="12"/>
  <c r="L280" i="12" s="1"/>
  <c r="M280" i="12" s="1"/>
  <c r="AS170" i="13"/>
  <c r="K107" i="15"/>
  <c r="BH170" i="13"/>
  <c r="BM170" i="13"/>
  <c r="BC218" i="13"/>
  <c r="BD218" i="13"/>
  <c r="BT169" i="13" l="1"/>
  <c r="CC169" i="13"/>
  <c r="O380" i="7"/>
  <c r="G381" i="7"/>
  <c r="H381" i="7"/>
  <c r="K381" i="7"/>
  <c r="J381" i="7"/>
  <c r="I381" i="7"/>
  <c r="I170" i="13"/>
  <c r="AV170" i="13"/>
  <c r="AJ171" i="13" s="1"/>
  <c r="BI170" i="13"/>
  <c r="BF170" i="13"/>
  <c r="J107" i="15"/>
  <c r="AR170" i="13"/>
  <c r="BS170" i="13"/>
  <c r="O280" i="12"/>
  <c r="CB170" i="13"/>
  <c r="N281" i="12"/>
  <c r="AW171" i="13"/>
  <c r="AK172" i="13" s="1"/>
  <c r="BG171" i="13"/>
  <c r="BJ171" i="13"/>
  <c r="J171" i="13"/>
  <c r="BB219" i="13"/>
  <c r="BV169" i="13" l="1"/>
  <c r="BU169" i="13"/>
  <c r="S171" i="13"/>
  <c r="AB172" i="13" s="1"/>
  <c r="H110" i="15" s="1"/>
  <c r="M171" i="13"/>
  <c r="P171" i="13" s="1"/>
  <c r="L381" i="7"/>
  <c r="G281" i="12" s="1"/>
  <c r="H281" i="12" s="1"/>
  <c r="I281" i="12" s="1"/>
  <c r="AU170" i="13"/>
  <c r="AI171" i="13" s="1"/>
  <c r="BE170" i="13"/>
  <c r="H170" i="13"/>
  <c r="T381" i="7"/>
  <c r="Q381" i="7"/>
  <c r="R381" i="7"/>
  <c r="P381" i="7"/>
  <c r="S381" i="7"/>
  <c r="L170" i="13"/>
  <c r="R170" i="13"/>
  <c r="AA171" i="13" s="1"/>
  <c r="G109" i="15" s="1"/>
  <c r="CE169" i="13"/>
  <c r="CD169" i="13"/>
  <c r="I109" i="15" l="1"/>
  <c r="BP171" i="13"/>
  <c r="BY171" i="13"/>
  <c r="J282" i="12"/>
  <c r="BK170" i="13"/>
  <c r="Q170" i="13"/>
  <c r="Z171" i="13" s="1"/>
  <c r="K170" i="13"/>
  <c r="U381" i="7"/>
  <c r="O170" i="13"/>
  <c r="BX170" i="13"/>
  <c r="BO170" i="13"/>
  <c r="BR170" i="13"/>
  <c r="CA170" i="13"/>
  <c r="BC219" i="13"/>
  <c r="BD219" i="13"/>
  <c r="K281" i="12" l="1"/>
  <c r="L281" i="12" s="1"/>
  <c r="M281" i="12" s="1"/>
  <c r="V381" i="7"/>
  <c r="N170" i="13"/>
  <c r="BW170" i="13"/>
  <c r="BN170" i="13"/>
  <c r="BZ170" i="13"/>
  <c r="BQ170" i="13"/>
  <c r="F109" i="15"/>
  <c r="BA171" i="13"/>
  <c r="F381" i="7"/>
  <c r="AT172" i="13"/>
  <c r="L109" i="15"/>
  <c r="AS171" i="13"/>
  <c r="K108" i="15"/>
  <c r="BH171" i="13"/>
  <c r="BM171" i="13"/>
  <c r="BC220" i="13"/>
  <c r="BT170" i="13" l="1"/>
  <c r="J108" i="15"/>
  <c r="AR171" i="13"/>
  <c r="CC170" i="13"/>
  <c r="BI171" i="13"/>
  <c r="AV171" i="13"/>
  <c r="AJ172" i="13" s="1"/>
  <c r="I171" i="13"/>
  <c r="BF171" i="13"/>
  <c r="AW172" i="13"/>
  <c r="AK173" i="13" s="1"/>
  <c r="J172" i="13"/>
  <c r="BJ172" i="13"/>
  <c r="BG172" i="13"/>
  <c r="O381" i="7"/>
  <c r="J382" i="7"/>
  <c r="G382" i="7"/>
  <c r="I382" i="7"/>
  <c r="K382" i="7"/>
  <c r="H382" i="7"/>
  <c r="BS171" i="13"/>
  <c r="CB171" i="13"/>
  <c r="O281" i="12"/>
  <c r="N282" i="12"/>
  <c r="L171" i="13" l="1"/>
  <c r="R171" i="13"/>
  <c r="AA172" i="13" s="1"/>
  <c r="G110" i="15" s="1"/>
  <c r="L382" i="7"/>
  <c r="G282" i="12" s="1"/>
  <c r="H282" i="12" s="1"/>
  <c r="I282" i="12" s="1"/>
  <c r="T382" i="7"/>
  <c r="P382" i="7"/>
  <c r="R382" i="7"/>
  <c r="S382" i="7"/>
  <c r="Q382" i="7"/>
  <c r="CE170" i="13"/>
  <c r="CD170" i="13"/>
  <c r="H171" i="13"/>
  <c r="AU171" i="13"/>
  <c r="AI172" i="13" s="1"/>
  <c r="BE171" i="13"/>
  <c r="S172" i="13"/>
  <c r="AB173" i="13" s="1"/>
  <c r="H111" i="15" s="1"/>
  <c r="M172" i="13"/>
  <c r="P172" i="13" s="1"/>
  <c r="BU170" i="13"/>
  <c r="BV170" i="13"/>
  <c r="BD220" i="13"/>
  <c r="U382" i="7" l="1"/>
  <c r="I110" i="15"/>
  <c r="BY172" i="13"/>
  <c r="BP172" i="13"/>
  <c r="J283" i="12"/>
  <c r="O171" i="13"/>
  <c r="BX171" i="13"/>
  <c r="BO171" i="13"/>
  <c r="CA171" i="13"/>
  <c r="BR171" i="13"/>
  <c r="Q171" i="13"/>
  <c r="Z172" i="13" s="1"/>
  <c r="BK171" i="13"/>
  <c r="K171" i="13"/>
  <c r="AT173" i="13" l="1"/>
  <c r="L110" i="15"/>
  <c r="BH172" i="13"/>
  <c r="BM172" i="13"/>
  <c r="F110" i="15"/>
  <c r="BA172" i="13"/>
  <c r="F382" i="7"/>
  <c r="N171" i="13"/>
  <c r="BN171" i="13"/>
  <c r="BW171" i="13"/>
  <c r="BQ171" i="13"/>
  <c r="BZ171" i="13"/>
  <c r="AS172" i="13"/>
  <c r="K109" i="15"/>
  <c r="V382" i="7"/>
  <c r="K282" i="12"/>
  <c r="L282" i="12" s="1"/>
  <c r="M282" i="12" s="1"/>
  <c r="BC221" i="13"/>
  <c r="BD221" i="13"/>
  <c r="BT171" i="13" l="1"/>
  <c r="CC171" i="13"/>
  <c r="CE171" i="13" s="1"/>
  <c r="O382" i="7"/>
  <c r="J383" i="7"/>
  <c r="K383" i="7"/>
  <c r="G383" i="7"/>
  <c r="H383" i="7"/>
  <c r="I383" i="7"/>
  <c r="BI172" i="13"/>
  <c r="BF172" i="13"/>
  <c r="I172" i="13"/>
  <c r="AV172" i="13"/>
  <c r="AJ173" i="13" s="1"/>
  <c r="J109" i="15"/>
  <c r="AR172" i="13"/>
  <c r="BS172" i="13"/>
  <c r="O282" i="12"/>
  <c r="CB172" i="13"/>
  <c r="N283" i="12"/>
  <c r="AW173" i="13"/>
  <c r="AK174" i="13" s="1"/>
  <c r="BG173" i="13"/>
  <c r="J173" i="13"/>
  <c r="BJ173" i="13"/>
  <c r="BB221" i="13"/>
  <c r="CD171" i="13" l="1"/>
  <c r="S173" i="13"/>
  <c r="AB174" i="13" s="1"/>
  <c r="H112" i="15" s="1"/>
  <c r="M173" i="13"/>
  <c r="P173" i="13" s="1"/>
  <c r="L383" i="7"/>
  <c r="G283" i="12" s="1"/>
  <c r="H283" i="12" s="1"/>
  <c r="I283" i="12" s="1"/>
  <c r="H172" i="13"/>
  <c r="AU172" i="13"/>
  <c r="AI173" i="13" s="1"/>
  <c r="BE172" i="13"/>
  <c r="R172" i="13"/>
  <c r="AA173" i="13" s="1"/>
  <c r="G111" i="15" s="1"/>
  <c r="L172" i="13"/>
  <c r="BU171" i="13"/>
  <c r="BV171" i="13"/>
  <c r="P383" i="7"/>
  <c r="T383" i="7"/>
  <c r="R383" i="7"/>
  <c r="Q383" i="7"/>
  <c r="S383" i="7"/>
  <c r="I111" i="15" l="1"/>
  <c r="BP173" i="13"/>
  <c r="BY173" i="13"/>
  <c r="J284" i="12"/>
  <c r="Q172" i="13"/>
  <c r="Z173" i="13" s="1"/>
  <c r="K172" i="13"/>
  <c r="BK172" i="13"/>
  <c r="O172" i="13"/>
  <c r="BO172" i="13"/>
  <c r="BX172" i="13"/>
  <c r="BR172" i="13"/>
  <c r="CA172" i="13"/>
  <c r="U383" i="7"/>
  <c r="BM173" i="13" l="1"/>
  <c r="BH173" i="13"/>
  <c r="N172" i="13"/>
  <c r="BN172" i="13"/>
  <c r="BW172" i="13"/>
  <c r="BQ172" i="13"/>
  <c r="BZ172" i="13"/>
  <c r="V383" i="7"/>
  <c r="K283" i="12"/>
  <c r="L283" i="12" s="1"/>
  <c r="M283" i="12" s="1"/>
  <c r="F111" i="15"/>
  <c r="BA173" i="13"/>
  <c r="F383" i="7"/>
  <c r="AT174" i="13"/>
  <c r="L111" i="15"/>
  <c r="AS173" i="13"/>
  <c r="K110" i="15"/>
  <c r="CC172" i="13" l="1"/>
  <c r="BT172" i="13"/>
  <c r="CD172" i="13"/>
  <c r="CE172" i="13"/>
  <c r="J110" i="15"/>
  <c r="AR173" i="13"/>
  <c r="AV173" i="13"/>
  <c r="AJ174" i="13" s="1"/>
  <c r="I173" i="13"/>
  <c r="BF173" i="13"/>
  <c r="BI173" i="13"/>
  <c r="BG174" i="13"/>
  <c r="BJ174" i="13"/>
  <c r="AW174" i="13"/>
  <c r="AK175" i="13" s="1"/>
  <c r="J174" i="13"/>
  <c r="O383" i="7"/>
  <c r="I384" i="7"/>
  <c r="H384" i="7"/>
  <c r="G384" i="7"/>
  <c r="K384" i="7"/>
  <c r="J384" i="7"/>
  <c r="CB173" i="13"/>
  <c r="O283" i="12"/>
  <c r="BS173" i="13"/>
  <c r="N284" i="12"/>
  <c r="R173" i="13" l="1"/>
  <c r="AA174" i="13" s="1"/>
  <c r="G112" i="15" s="1"/>
  <c r="L173" i="13"/>
  <c r="Q384" i="7"/>
  <c r="S384" i="7"/>
  <c r="T384" i="7"/>
  <c r="P384" i="7"/>
  <c r="R384" i="7"/>
  <c r="M174" i="13"/>
  <c r="P174" i="13" s="1"/>
  <c r="S174" i="13"/>
  <c r="AB175" i="13" s="1"/>
  <c r="H113" i="15" s="1"/>
  <c r="H173" i="13"/>
  <c r="BE173" i="13"/>
  <c r="AU173" i="13"/>
  <c r="AI174" i="13" s="1"/>
  <c r="BV172" i="13"/>
  <c r="BU172" i="13"/>
  <c r="L384" i="7"/>
  <c r="G284" i="12" s="1"/>
  <c r="H284" i="12" s="1"/>
  <c r="I284" i="12" s="1"/>
  <c r="BC222" i="13"/>
  <c r="U384" i="7" l="1"/>
  <c r="I112" i="15"/>
  <c r="BY174" i="13"/>
  <c r="BP174" i="13"/>
  <c r="J285" i="12"/>
  <c r="Q173" i="13"/>
  <c r="Z174" i="13" s="1"/>
  <c r="K173" i="13"/>
  <c r="BK173" i="13"/>
  <c r="O173" i="13"/>
  <c r="BO173" i="13"/>
  <c r="BX173" i="13"/>
  <c r="BR173" i="13"/>
  <c r="CA173" i="13"/>
  <c r="BB222" i="13"/>
  <c r="BD222" i="13"/>
  <c r="F112" i="15" l="1"/>
  <c r="BA174" i="13"/>
  <c r="F384" i="7"/>
  <c r="AS174" i="13"/>
  <c r="K111" i="15"/>
  <c r="AT175" i="13"/>
  <c r="L112" i="15"/>
  <c r="BM174" i="13"/>
  <c r="BH174" i="13"/>
  <c r="N173" i="13"/>
  <c r="BN173" i="13"/>
  <c r="BT173" i="13" s="1"/>
  <c r="BW173" i="13"/>
  <c r="BZ173" i="13"/>
  <c r="BQ173" i="13"/>
  <c r="V384" i="7"/>
  <c r="K284" i="12"/>
  <c r="L284" i="12" s="1"/>
  <c r="M284" i="12" s="1"/>
  <c r="BC223" i="13"/>
  <c r="J175" i="13" l="1"/>
  <c r="AW175" i="13"/>
  <c r="AK176" i="13" s="1"/>
  <c r="BG175" i="13"/>
  <c r="BJ175" i="13"/>
  <c r="CC173" i="13"/>
  <c r="J111" i="15"/>
  <c r="AR174" i="13"/>
  <c r="BF174" i="13"/>
  <c r="AV174" i="13"/>
  <c r="AJ175" i="13" s="1"/>
  <c r="BI174" i="13"/>
  <c r="I174" i="13"/>
  <c r="O384" i="7"/>
  <c r="H385" i="7"/>
  <c r="I385" i="7"/>
  <c r="K385" i="7"/>
  <c r="G385" i="7"/>
  <c r="J385" i="7"/>
  <c r="O284" i="12"/>
  <c r="BS174" i="13"/>
  <c r="CB174" i="13"/>
  <c r="N285" i="12"/>
  <c r="BB223" i="13"/>
  <c r="BV173" i="13" l="1"/>
  <c r="BU173" i="13"/>
  <c r="P385" i="7"/>
  <c r="T385" i="7"/>
  <c r="S385" i="7"/>
  <c r="Q385" i="7"/>
  <c r="R385" i="7"/>
  <c r="CE173" i="13"/>
  <c r="CD173" i="13"/>
  <c r="L174" i="13"/>
  <c r="R174" i="13"/>
  <c r="AA175" i="13" s="1"/>
  <c r="G113" i="15" s="1"/>
  <c r="AU174" i="13"/>
  <c r="AI175" i="13" s="1"/>
  <c r="H174" i="13"/>
  <c r="BE174" i="13"/>
  <c r="L385" i="7"/>
  <c r="G285" i="12" s="1"/>
  <c r="H285" i="12" s="1"/>
  <c r="I285" i="12" s="1"/>
  <c r="S175" i="13"/>
  <c r="AB176" i="13" s="1"/>
  <c r="H114" i="15" s="1"/>
  <c r="M175" i="13"/>
  <c r="P175" i="13" s="1"/>
  <c r="BD223" i="13"/>
  <c r="K174" i="13" l="1"/>
  <c r="Q174" i="13"/>
  <c r="Z175" i="13" s="1"/>
  <c r="BK174" i="13"/>
  <c r="I113" i="15"/>
  <c r="BY175" i="13"/>
  <c r="BP175" i="13"/>
  <c r="J286" i="12"/>
  <c r="U385" i="7"/>
  <c r="O174" i="13"/>
  <c r="BO174" i="13"/>
  <c r="BX174" i="13"/>
  <c r="CA174" i="13"/>
  <c r="BR174" i="13"/>
  <c r="BH175" i="13" l="1"/>
  <c r="BM175" i="13"/>
  <c r="AS175" i="13"/>
  <c r="K112" i="15"/>
  <c r="F113" i="15"/>
  <c r="BA175" i="13"/>
  <c r="F385" i="7"/>
  <c r="V385" i="7"/>
  <c r="K285" i="12"/>
  <c r="L285" i="12" s="1"/>
  <c r="M285" i="12" s="1"/>
  <c r="N174" i="13"/>
  <c r="BN174" i="13"/>
  <c r="BT174" i="13" s="1"/>
  <c r="BW174" i="13"/>
  <c r="BZ174" i="13"/>
  <c r="BQ174" i="13"/>
  <c r="AT176" i="13"/>
  <c r="L113" i="15"/>
  <c r="BB224" i="13"/>
  <c r="BC224" i="13"/>
  <c r="CC174" i="13" l="1"/>
  <c r="CD174" i="13"/>
  <c r="CE174" i="13"/>
  <c r="BF175" i="13"/>
  <c r="BI175" i="13"/>
  <c r="I175" i="13"/>
  <c r="AV175" i="13"/>
  <c r="AJ176" i="13" s="1"/>
  <c r="O385" i="7"/>
  <c r="J386" i="7"/>
  <c r="K386" i="7"/>
  <c r="H386" i="7"/>
  <c r="I386" i="7"/>
  <c r="G386" i="7"/>
  <c r="J112" i="15"/>
  <c r="AR175" i="13"/>
  <c r="J176" i="13"/>
  <c r="AW176" i="13"/>
  <c r="AK177" i="13" s="1"/>
  <c r="BJ176" i="13"/>
  <c r="BG176" i="13"/>
  <c r="O285" i="12"/>
  <c r="CB175" i="13"/>
  <c r="BS175" i="13"/>
  <c r="N286" i="12"/>
  <c r="BD224" i="13"/>
  <c r="R386" i="7" l="1"/>
  <c r="P386" i="7"/>
  <c r="Q386" i="7"/>
  <c r="S386" i="7"/>
  <c r="T386" i="7"/>
  <c r="BV174" i="13"/>
  <c r="BU174" i="13"/>
  <c r="L386" i="7"/>
  <c r="G286" i="12" s="1"/>
  <c r="H286" i="12" s="1"/>
  <c r="I286" i="12" s="1"/>
  <c r="R175" i="13"/>
  <c r="AA176" i="13" s="1"/>
  <c r="G114" i="15" s="1"/>
  <c r="L175" i="13"/>
  <c r="S176" i="13"/>
  <c r="AB177" i="13" s="1"/>
  <c r="H115" i="15" s="1"/>
  <c r="M176" i="13"/>
  <c r="P176" i="13" s="1"/>
  <c r="BE175" i="13"/>
  <c r="H175" i="13"/>
  <c r="AU175" i="13"/>
  <c r="AI176" i="13" s="1"/>
  <c r="BB225" i="13"/>
  <c r="O175" i="13" l="1"/>
  <c r="BX175" i="13"/>
  <c r="BO175" i="13"/>
  <c r="BR175" i="13"/>
  <c r="CA175" i="13"/>
  <c r="BK175" i="13"/>
  <c r="Q175" i="13"/>
  <c r="Z176" i="13" s="1"/>
  <c r="K175" i="13"/>
  <c r="U386" i="7"/>
  <c r="I114" i="15"/>
  <c r="BP176" i="13"/>
  <c r="BY176" i="13"/>
  <c r="J287" i="12"/>
  <c r="BC225" i="13"/>
  <c r="BD225" i="13"/>
  <c r="K286" i="12" l="1"/>
  <c r="L286" i="12" s="1"/>
  <c r="M286" i="12" s="1"/>
  <c r="V386" i="7"/>
  <c r="AS176" i="13"/>
  <c r="K113" i="15"/>
  <c r="AT177" i="13"/>
  <c r="L114" i="15"/>
  <c r="N175" i="13"/>
  <c r="BN175" i="13"/>
  <c r="BW175" i="13"/>
  <c r="BQ175" i="13"/>
  <c r="BZ175" i="13"/>
  <c r="F114" i="15"/>
  <c r="BA176" i="13"/>
  <c r="F386" i="7"/>
  <c r="BM176" i="13"/>
  <c r="BH176" i="13"/>
  <c r="BC226" i="13"/>
  <c r="BD226" i="13"/>
  <c r="BT175" i="13" l="1"/>
  <c r="CC175" i="13"/>
  <c r="CE175" i="13" s="1"/>
  <c r="O386" i="7"/>
  <c r="K387" i="7"/>
  <c r="G387" i="7"/>
  <c r="I387" i="7"/>
  <c r="J387" i="7"/>
  <c r="H387" i="7"/>
  <c r="BG177" i="13"/>
  <c r="J177" i="13"/>
  <c r="AW177" i="13"/>
  <c r="AK178" i="13" s="1"/>
  <c r="BJ177" i="13"/>
  <c r="I176" i="13"/>
  <c r="BF176" i="13"/>
  <c r="AV176" i="13"/>
  <c r="AJ177" i="13" s="1"/>
  <c r="BI176" i="13"/>
  <c r="J113" i="15"/>
  <c r="AR176" i="13"/>
  <c r="O286" i="12"/>
  <c r="BS176" i="13"/>
  <c r="CB176" i="13"/>
  <c r="N287" i="12"/>
  <c r="BB226" i="13"/>
  <c r="CD175" i="13" l="1"/>
  <c r="BV175" i="13"/>
  <c r="BU175" i="13"/>
  <c r="AU176" i="13"/>
  <c r="AI177" i="13" s="1"/>
  <c r="BE176" i="13"/>
  <c r="H176" i="13"/>
  <c r="L387" i="7"/>
  <c r="G287" i="12" s="1"/>
  <c r="H287" i="12" s="1"/>
  <c r="I287" i="12" s="1"/>
  <c r="L176" i="13"/>
  <c r="R176" i="13"/>
  <c r="AA177" i="13" s="1"/>
  <c r="G115" i="15" s="1"/>
  <c r="S177" i="13"/>
  <c r="AB178" i="13" s="1"/>
  <c r="H116" i="15" s="1"/>
  <c r="M177" i="13"/>
  <c r="P177" i="13" s="1"/>
  <c r="T387" i="7"/>
  <c r="P387" i="7"/>
  <c r="R387" i="7"/>
  <c r="Q387" i="7"/>
  <c r="S387" i="7"/>
  <c r="BC227" i="13"/>
  <c r="K176" i="13" l="1"/>
  <c r="BK176" i="13"/>
  <c r="Q176" i="13"/>
  <c r="Z177" i="13" s="1"/>
  <c r="O176" i="13"/>
  <c r="BO176" i="13"/>
  <c r="BX176" i="13"/>
  <c r="CA176" i="13"/>
  <c r="BR176" i="13"/>
  <c r="U387" i="7"/>
  <c r="I115" i="15"/>
  <c r="BP177" i="13"/>
  <c r="BY177" i="13"/>
  <c r="J288" i="12"/>
  <c r="BB227" i="13"/>
  <c r="BD227" i="13"/>
  <c r="AS177" i="13" l="1"/>
  <c r="K114" i="15"/>
  <c r="V387" i="7"/>
  <c r="K287" i="12"/>
  <c r="L287" i="12" s="1"/>
  <c r="M287" i="12" s="1"/>
  <c r="F115" i="15"/>
  <c r="BA177" i="13"/>
  <c r="F387" i="7"/>
  <c r="BM177" i="13"/>
  <c r="BH177" i="13"/>
  <c r="AT178" i="13"/>
  <c r="L115" i="15"/>
  <c r="N176" i="13"/>
  <c r="BN176" i="13"/>
  <c r="BW176" i="13"/>
  <c r="BZ176" i="13"/>
  <c r="BQ176" i="13"/>
  <c r="BC228" i="13"/>
  <c r="BT176" i="13" l="1"/>
  <c r="J114" i="15"/>
  <c r="AR177" i="13"/>
  <c r="BS177" i="13"/>
  <c r="O287" i="12"/>
  <c r="CB177" i="13"/>
  <c r="N288" i="12"/>
  <c r="CC176" i="13"/>
  <c r="J178" i="13"/>
  <c r="AW178" i="13"/>
  <c r="AK179" i="13" s="1"/>
  <c r="BJ178" i="13"/>
  <c r="BG178" i="13"/>
  <c r="O387" i="7"/>
  <c r="H388" i="7"/>
  <c r="J388" i="7"/>
  <c r="G388" i="7"/>
  <c r="K388" i="7"/>
  <c r="I388" i="7"/>
  <c r="BI177" i="13"/>
  <c r="BF177" i="13"/>
  <c r="AV177" i="13"/>
  <c r="AJ178" i="13" s="1"/>
  <c r="I177" i="13"/>
  <c r="L177" i="13" l="1"/>
  <c r="R177" i="13"/>
  <c r="AA178" i="13" s="1"/>
  <c r="G116" i="15" s="1"/>
  <c r="M178" i="13"/>
  <c r="P178" i="13" s="1"/>
  <c r="S178" i="13"/>
  <c r="AB179" i="13" s="1"/>
  <c r="H117" i="15" s="1"/>
  <c r="CE176" i="13"/>
  <c r="CD176" i="13"/>
  <c r="L388" i="7"/>
  <c r="G288" i="12" s="1"/>
  <c r="H288" i="12" s="1"/>
  <c r="I288" i="12" s="1"/>
  <c r="AU177" i="13"/>
  <c r="AI178" i="13" s="1"/>
  <c r="BE177" i="13"/>
  <c r="H177" i="13"/>
  <c r="Q388" i="7"/>
  <c r="R388" i="7"/>
  <c r="S388" i="7"/>
  <c r="T388" i="7"/>
  <c r="P388" i="7"/>
  <c r="BU176" i="13"/>
  <c r="BV176" i="13"/>
  <c r="BD228" i="13"/>
  <c r="BB228" i="13"/>
  <c r="U388" i="7" l="1"/>
  <c r="I116" i="15"/>
  <c r="BY178" i="13"/>
  <c r="BP178" i="13"/>
  <c r="J289" i="12"/>
  <c r="O177" i="13"/>
  <c r="BO177" i="13"/>
  <c r="BX177" i="13"/>
  <c r="CA177" i="13"/>
  <c r="BR177" i="13"/>
  <c r="BK177" i="13"/>
  <c r="K177" i="13"/>
  <c r="Q177" i="13"/>
  <c r="Z178" i="13" s="1"/>
  <c r="BC229" i="13"/>
  <c r="F116" i="15" l="1"/>
  <c r="BA178" i="13"/>
  <c r="F388" i="7"/>
  <c r="N177" i="13"/>
  <c r="BN177" i="13"/>
  <c r="BW177" i="13"/>
  <c r="BQ177" i="13"/>
  <c r="BZ177" i="13"/>
  <c r="BH178" i="13"/>
  <c r="BM178" i="13"/>
  <c r="K288" i="12"/>
  <c r="L288" i="12" s="1"/>
  <c r="M288" i="12" s="1"/>
  <c r="V388" i="7"/>
  <c r="AS178" i="13"/>
  <c r="K115" i="15"/>
  <c r="AT179" i="13"/>
  <c r="L116" i="15"/>
  <c r="BB229" i="13"/>
  <c r="BT177" i="13" l="1"/>
  <c r="J115" i="15"/>
  <c r="AR178" i="13"/>
  <c r="J179" i="13"/>
  <c r="AW179" i="13"/>
  <c r="AK180" i="13" s="1"/>
  <c r="BG179" i="13"/>
  <c r="BJ179" i="13"/>
  <c r="AV178" i="13"/>
  <c r="AJ179" i="13" s="1"/>
  <c r="BI178" i="13"/>
  <c r="I178" i="13"/>
  <c r="BF178" i="13"/>
  <c r="BS178" i="13"/>
  <c r="CB178" i="13"/>
  <c r="O288" i="12"/>
  <c r="N289" i="12"/>
  <c r="O388" i="7"/>
  <c r="K389" i="7"/>
  <c r="G389" i="7"/>
  <c r="J389" i="7"/>
  <c r="I389" i="7"/>
  <c r="H389" i="7"/>
  <c r="CC177" i="13"/>
  <c r="BC230" i="13"/>
  <c r="BD229" i="13"/>
  <c r="Q389" i="7" l="1"/>
  <c r="R389" i="7"/>
  <c r="P389" i="7"/>
  <c r="T389" i="7"/>
  <c r="S389" i="7"/>
  <c r="M179" i="13"/>
  <c r="P179" i="13" s="1"/>
  <c r="S179" i="13"/>
  <c r="AB180" i="13" s="1"/>
  <c r="H118" i="15" s="1"/>
  <c r="H178" i="13"/>
  <c r="AU178" i="13"/>
  <c r="AI179" i="13" s="1"/>
  <c r="BE178" i="13"/>
  <c r="L389" i="7"/>
  <c r="G289" i="12" s="1"/>
  <c r="H289" i="12" s="1"/>
  <c r="I289" i="12" s="1"/>
  <c r="CD177" i="13"/>
  <c r="CE177" i="13"/>
  <c r="L178" i="13"/>
  <c r="R178" i="13"/>
  <c r="AA179" i="13" s="1"/>
  <c r="G117" i="15" s="1"/>
  <c r="BV177" i="13"/>
  <c r="BU177" i="13"/>
  <c r="BD230" i="13"/>
  <c r="I117" i="15" l="1"/>
  <c r="BP179" i="13"/>
  <c r="BY179" i="13"/>
  <c r="J290" i="12"/>
  <c r="U389" i="7"/>
  <c r="O178" i="13"/>
  <c r="BO178" i="13"/>
  <c r="BX178" i="13"/>
  <c r="CA178" i="13"/>
  <c r="BR178" i="13"/>
  <c r="BK178" i="13"/>
  <c r="K178" i="13"/>
  <c r="Q178" i="13"/>
  <c r="Z179" i="13" s="1"/>
  <c r="BB230" i="13"/>
  <c r="AS179" i="13" l="1"/>
  <c r="K116" i="15"/>
  <c r="AT180" i="13"/>
  <c r="L117" i="15"/>
  <c r="F117" i="15"/>
  <c r="BA179" i="13"/>
  <c r="F389" i="7"/>
  <c r="BM179" i="13"/>
  <c r="BH179" i="13"/>
  <c r="K289" i="12"/>
  <c r="L289" i="12" s="1"/>
  <c r="M289" i="12" s="1"/>
  <c r="V389" i="7"/>
  <c r="N178" i="13"/>
  <c r="BN178" i="13"/>
  <c r="BW178" i="13"/>
  <c r="BQ178" i="13"/>
  <c r="BZ178" i="13"/>
  <c r="BC231" i="13"/>
  <c r="BT178" i="13" l="1"/>
  <c r="CC178" i="13"/>
  <c r="CE178" i="13" s="1"/>
  <c r="AW180" i="13"/>
  <c r="AK181" i="13" s="1"/>
  <c r="J180" i="13"/>
  <c r="BJ180" i="13"/>
  <c r="BG180" i="13"/>
  <c r="O389" i="7"/>
  <c r="J390" i="7"/>
  <c r="G390" i="7"/>
  <c r="K390" i="7"/>
  <c r="H390" i="7"/>
  <c r="I390" i="7"/>
  <c r="BS179" i="13"/>
  <c r="CB179" i="13"/>
  <c r="O289" i="12"/>
  <c r="N290" i="12"/>
  <c r="J116" i="15"/>
  <c r="AR179" i="13"/>
  <c r="BI179" i="13"/>
  <c r="AV179" i="13"/>
  <c r="AJ180" i="13" s="1"/>
  <c r="I179" i="13"/>
  <c r="BF179" i="13"/>
  <c r="BB231" i="13"/>
  <c r="BD231" i="13"/>
  <c r="CD178" i="13" l="1"/>
  <c r="T390" i="7"/>
  <c r="R390" i="7"/>
  <c r="Q390" i="7"/>
  <c r="S390" i="7"/>
  <c r="P390" i="7"/>
  <c r="M180" i="13"/>
  <c r="P180" i="13" s="1"/>
  <c r="S180" i="13"/>
  <c r="AB181" i="13" s="1"/>
  <c r="H119" i="15" s="1"/>
  <c r="BU178" i="13"/>
  <c r="BV178" i="13"/>
  <c r="BE179" i="13"/>
  <c r="H179" i="13"/>
  <c r="AU179" i="13"/>
  <c r="AI180" i="13" s="1"/>
  <c r="R179" i="13"/>
  <c r="AA180" i="13" s="1"/>
  <c r="G118" i="15" s="1"/>
  <c r="L179" i="13"/>
  <c r="L390" i="7"/>
  <c r="G290" i="12" s="1"/>
  <c r="H290" i="12" s="1"/>
  <c r="I290" i="12" s="1"/>
  <c r="BC232" i="13"/>
  <c r="BB232" i="13"/>
  <c r="K179" i="13" l="1"/>
  <c r="Q179" i="13"/>
  <c r="Z180" i="13" s="1"/>
  <c r="BK179" i="13"/>
  <c r="U390" i="7"/>
  <c r="I118" i="15"/>
  <c r="BP180" i="13"/>
  <c r="BY180" i="13"/>
  <c r="J291" i="12"/>
  <c r="O179" i="13"/>
  <c r="BO179" i="13"/>
  <c r="BX179" i="13"/>
  <c r="CA179" i="13"/>
  <c r="BR179" i="13"/>
  <c r="BD232" i="13"/>
  <c r="K290" i="12" l="1"/>
  <c r="L290" i="12" s="1"/>
  <c r="M290" i="12" s="1"/>
  <c r="V390" i="7"/>
  <c r="AS180" i="13"/>
  <c r="K117" i="15"/>
  <c r="BH180" i="13"/>
  <c r="BM180" i="13"/>
  <c r="AT181" i="13"/>
  <c r="L118" i="15"/>
  <c r="F118" i="15"/>
  <c r="BA180" i="13"/>
  <c r="F390" i="7"/>
  <c r="N179" i="13"/>
  <c r="BN179" i="13"/>
  <c r="BW179" i="13"/>
  <c r="BZ179" i="13"/>
  <c r="BQ179" i="13"/>
  <c r="BT179" i="13" l="1"/>
  <c r="BG181" i="13"/>
  <c r="AW181" i="13"/>
  <c r="AK182" i="13" s="1"/>
  <c r="J181" i="13"/>
  <c r="BJ181" i="13"/>
  <c r="CC179" i="13"/>
  <c r="J117" i="15"/>
  <c r="AR180" i="13"/>
  <c r="I180" i="13"/>
  <c r="AV180" i="13"/>
  <c r="AJ181" i="13" s="1"/>
  <c r="BI180" i="13"/>
  <c r="BF180" i="13"/>
  <c r="O390" i="7"/>
  <c r="K391" i="7"/>
  <c r="G391" i="7"/>
  <c r="J391" i="7"/>
  <c r="I391" i="7"/>
  <c r="H391" i="7"/>
  <c r="CB180" i="13"/>
  <c r="BS180" i="13"/>
  <c r="O290" i="12"/>
  <c r="N291" i="12"/>
  <c r="BC233" i="13"/>
  <c r="BB233" i="13"/>
  <c r="R391" i="7" l="1"/>
  <c r="T391" i="7"/>
  <c r="P391" i="7"/>
  <c r="S391" i="7"/>
  <c r="Q391" i="7"/>
  <c r="CD179" i="13"/>
  <c r="CE179" i="13"/>
  <c r="L180" i="13"/>
  <c r="R180" i="13"/>
  <c r="AA181" i="13" s="1"/>
  <c r="G119" i="15" s="1"/>
  <c r="M181" i="13"/>
  <c r="P181" i="13" s="1"/>
  <c r="S181" i="13"/>
  <c r="AB182" i="13" s="1"/>
  <c r="H120" i="15" s="1"/>
  <c r="L391" i="7"/>
  <c r="G291" i="12" s="1"/>
  <c r="H291" i="12" s="1"/>
  <c r="I291" i="12" s="1"/>
  <c r="AU180" i="13"/>
  <c r="AI181" i="13" s="1"/>
  <c r="BE180" i="13"/>
  <c r="H180" i="13"/>
  <c r="BU179" i="13"/>
  <c r="BV179" i="13"/>
  <c r="BD233" i="13"/>
  <c r="BK180" i="13" l="1"/>
  <c r="Q180" i="13"/>
  <c r="Z181" i="13" s="1"/>
  <c r="K180" i="13"/>
  <c r="O180" i="13"/>
  <c r="BO180" i="13"/>
  <c r="BX180" i="13"/>
  <c r="BR180" i="13"/>
  <c r="CA180" i="13"/>
  <c r="U391" i="7"/>
  <c r="I119" i="15"/>
  <c r="BP181" i="13"/>
  <c r="BY181" i="13"/>
  <c r="J292" i="12"/>
  <c r="BB234" i="13"/>
  <c r="AS181" i="13" l="1"/>
  <c r="K118" i="15"/>
  <c r="N180" i="13"/>
  <c r="BW180" i="13"/>
  <c r="BN180" i="13"/>
  <c r="BZ180" i="13"/>
  <c r="BQ180" i="13"/>
  <c r="V391" i="7"/>
  <c r="K291" i="12"/>
  <c r="L291" i="12" s="1"/>
  <c r="M291" i="12" s="1"/>
  <c r="F119" i="15"/>
  <c r="BA181" i="13"/>
  <c r="F391" i="7"/>
  <c r="BM181" i="13"/>
  <c r="BH181" i="13"/>
  <c r="AT182" i="13"/>
  <c r="L119" i="15"/>
  <c r="BC234" i="13"/>
  <c r="BB235" i="13"/>
  <c r="BT180" i="13" l="1"/>
  <c r="J118" i="15"/>
  <c r="AR181" i="13"/>
  <c r="CC180" i="13"/>
  <c r="CB181" i="13"/>
  <c r="O291" i="12"/>
  <c r="BS181" i="13"/>
  <c r="N292" i="12"/>
  <c r="J182" i="13"/>
  <c r="BG182" i="13"/>
  <c r="AW182" i="13"/>
  <c r="AK183" i="13" s="1"/>
  <c r="BJ182" i="13"/>
  <c r="O391" i="7"/>
  <c r="H392" i="7"/>
  <c r="G392" i="7"/>
  <c r="K392" i="7"/>
  <c r="I392" i="7"/>
  <c r="J392" i="7"/>
  <c r="BF181" i="13"/>
  <c r="I181" i="13"/>
  <c r="AV181" i="13"/>
  <c r="AJ182" i="13" s="1"/>
  <c r="BI181" i="13"/>
  <c r="BC235" i="13"/>
  <c r="BD234" i="13"/>
  <c r="M182" i="13" l="1"/>
  <c r="P182" i="13" s="1"/>
  <c r="S182" i="13"/>
  <c r="AB183" i="13" s="1"/>
  <c r="H121" i="15" s="1"/>
  <c r="CD180" i="13"/>
  <c r="CE180" i="13"/>
  <c r="R181" i="13"/>
  <c r="AA182" i="13" s="1"/>
  <c r="G120" i="15" s="1"/>
  <c r="L181" i="13"/>
  <c r="Q392" i="7"/>
  <c r="S392" i="7"/>
  <c r="T392" i="7"/>
  <c r="P392" i="7"/>
  <c r="R392" i="7"/>
  <c r="AU181" i="13"/>
  <c r="AI182" i="13" s="1"/>
  <c r="H181" i="13"/>
  <c r="BE181" i="13"/>
  <c r="BV180" i="13"/>
  <c r="BU180" i="13"/>
  <c r="L392" i="7"/>
  <c r="G292" i="12" s="1"/>
  <c r="H292" i="12" s="1"/>
  <c r="I292" i="12" s="1"/>
  <c r="K181" i="13" l="1"/>
  <c r="Q181" i="13"/>
  <c r="Z182" i="13" s="1"/>
  <c r="BK181" i="13"/>
  <c r="I120" i="15"/>
  <c r="BP182" i="13"/>
  <c r="BY182" i="13"/>
  <c r="J293" i="12"/>
  <c r="U392" i="7"/>
  <c r="O181" i="13"/>
  <c r="BO181" i="13"/>
  <c r="BX181" i="13"/>
  <c r="BR181" i="13"/>
  <c r="CA181" i="13"/>
  <c r="AT183" i="13" l="1"/>
  <c r="L120" i="15"/>
  <c r="V392" i="7"/>
  <c r="K292" i="12"/>
  <c r="L292" i="12" s="1"/>
  <c r="M292" i="12" s="1"/>
  <c r="AS182" i="13"/>
  <c r="K119" i="15"/>
  <c r="BH182" i="13"/>
  <c r="BM182" i="13"/>
  <c r="F120" i="15"/>
  <c r="BA182" i="13"/>
  <c r="F392" i="7"/>
  <c r="N181" i="13"/>
  <c r="BW181" i="13"/>
  <c r="BN181" i="13"/>
  <c r="BQ181" i="13"/>
  <c r="BZ181" i="13"/>
  <c r="BD235" i="13"/>
  <c r="BT181" i="13" l="1"/>
  <c r="CC181" i="13"/>
  <c r="CE181" i="13" s="1"/>
  <c r="AV182" i="13"/>
  <c r="AJ183" i="13" s="1"/>
  <c r="BF182" i="13"/>
  <c r="I182" i="13"/>
  <c r="BI182" i="13"/>
  <c r="J119" i="15"/>
  <c r="AR182" i="13"/>
  <c r="BS182" i="13"/>
  <c r="CB182" i="13"/>
  <c r="O292" i="12"/>
  <c r="N293" i="12"/>
  <c r="O392" i="7"/>
  <c r="K393" i="7"/>
  <c r="G393" i="7"/>
  <c r="J393" i="7"/>
  <c r="H393" i="7"/>
  <c r="I393" i="7"/>
  <c r="BG183" i="13"/>
  <c r="BJ183" i="13"/>
  <c r="AW183" i="13"/>
  <c r="AK184" i="13" s="1"/>
  <c r="J183" i="13"/>
  <c r="BB236" i="13"/>
  <c r="CD181" i="13" l="1"/>
  <c r="AU182" i="13"/>
  <c r="AI183" i="13" s="1"/>
  <c r="BE182" i="13"/>
  <c r="H182" i="13"/>
  <c r="BU181" i="13"/>
  <c r="BV181" i="13"/>
  <c r="L393" i="7"/>
  <c r="G293" i="12" s="1"/>
  <c r="H293" i="12" s="1"/>
  <c r="I293" i="12" s="1"/>
  <c r="R182" i="13"/>
  <c r="AA183" i="13" s="1"/>
  <c r="G121" i="15" s="1"/>
  <c r="L182" i="13"/>
  <c r="Q393" i="7"/>
  <c r="P393" i="7"/>
  <c r="S393" i="7"/>
  <c r="R393" i="7"/>
  <c r="T393" i="7"/>
  <c r="S183" i="13"/>
  <c r="AB184" i="13" s="1"/>
  <c r="H122" i="15" s="1"/>
  <c r="M183" i="13"/>
  <c r="P183" i="13" s="1"/>
  <c r="BD236" i="13"/>
  <c r="BC236" i="13"/>
  <c r="I121" i="15" l="1"/>
  <c r="BP183" i="13"/>
  <c r="BY183" i="13"/>
  <c r="J294" i="12"/>
  <c r="U393" i="7"/>
  <c r="O182" i="13"/>
  <c r="BO182" i="13"/>
  <c r="BX182" i="13"/>
  <c r="BR182" i="13"/>
  <c r="CA182" i="13"/>
  <c r="BK182" i="13"/>
  <c r="K182" i="13"/>
  <c r="Q182" i="13"/>
  <c r="Z183" i="13" s="1"/>
  <c r="AS183" i="13" l="1"/>
  <c r="K120" i="15"/>
  <c r="N182" i="13"/>
  <c r="BN182" i="13"/>
  <c r="BW182" i="13"/>
  <c r="BZ182" i="13"/>
  <c r="BQ182" i="13"/>
  <c r="K293" i="12"/>
  <c r="L293" i="12" s="1"/>
  <c r="M293" i="12" s="1"/>
  <c r="V393" i="7"/>
  <c r="AT184" i="13"/>
  <c r="L121" i="15"/>
  <c r="F121" i="15"/>
  <c r="BA183" i="13"/>
  <c r="F393" i="7"/>
  <c r="BH183" i="13"/>
  <c r="BM183" i="13"/>
  <c r="BB237" i="13"/>
  <c r="BT182" i="13" l="1"/>
  <c r="CC182" i="13"/>
  <c r="J120" i="15"/>
  <c r="AR183" i="13"/>
  <c r="O393" i="7"/>
  <c r="K394" i="7"/>
  <c r="J394" i="7"/>
  <c r="I394" i="7"/>
  <c r="H394" i="7"/>
  <c r="G394" i="7"/>
  <c r="BJ184" i="13"/>
  <c r="AW184" i="13"/>
  <c r="AK185" i="13" s="1"/>
  <c r="BG184" i="13"/>
  <c r="J184" i="13"/>
  <c r="AV183" i="13"/>
  <c r="AJ184" i="13" s="1"/>
  <c r="I183" i="13"/>
  <c r="BI183" i="13"/>
  <c r="BF183" i="13"/>
  <c r="CB183" i="13"/>
  <c r="BS183" i="13"/>
  <c r="O293" i="12"/>
  <c r="N294" i="12"/>
  <c r="BC237" i="13"/>
  <c r="BD237" i="13"/>
  <c r="Q394" i="7" l="1"/>
  <c r="P394" i="7"/>
  <c r="T394" i="7"/>
  <c r="R394" i="7"/>
  <c r="S394" i="7"/>
  <c r="AU183" i="13"/>
  <c r="AI184" i="13" s="1"/>
  <c r="BE183" i="13"/>
  <c r="H183" i="13"/>
  <c r="M184" i="13"/>
  <c r="P184" i="13" s="1"/>
  <c r="S184" i="13"/>
  <c r="AB185" i="13" s="1"/>
  <c r="H123" i="15" s="1"/>
  <c r="L394" i="7"/>
  <c r="G294" i="12" s="1"/>
  <c r="H294" i="12" s="1"/>
  <c r="I294" i="12" s="1"/>
  <c r="BU182" i="13"/>
  <c r="BV182" i="13"/>
  <c r="R183" i="13"/>
  <c r="AA184" i="13" s="1"/>
  <c r="G122" i="15" s="1"/>
  <c r="L183" i="13"/>
  <c r="CE182" i="13"/>
  <c r="CD182" i="13"/>
  <c r="BB238" i="13"/>
  <c r="U394" i="7" l="1"/>
  <c r="O183" i="13"/>
  <c r="BX183" i="13"/>
  <c r="BO183" i="13"/>
  <c r="CA183" i="13"/>
  <c r="BR183" i="13"/>
  <c r="I122" i="15"/>
  <c r="BP184" i="13"/>
  <c r="BY184" i="13"/>
  <c r="J295" i="12"/>
  <c r="Q183" i="13"/>
  <c r="Z184" i="13" s="1"/>
  <c r="K183" i="13"/>
  <c r="BK183" i="13"/>
  <c r="AS184" i="13" l="1"/>
  <c r="K121" i="15"/>
  <c r="AT185" i="13"/>
  <c r="L122" i="15"/>
  <c r="N183" i="13"/>
  <c r="BN183" i="13"/>
  <c r="BW183" i="13"/>
  <c r="BZ183" i="13"/>
  <c r="BQ183" i="13"/>
  <c r="BH184" i="13"/>
  <c r="BM184" i="13"/>
  <c r="F122" i="15"/>
  <c r="BA184" i="13"/>
  <c r="F394" i="7"/>
  <c r="K294" i="12"/>
  <c r="L294" i="12" s="1"/>
  <c r="M294" i="12" s="1"/>
  <c r="V394" i="7"/>
  <c r="BD238" i="13"/>
  <c r="BC238" i="13"/>
  <c r="BT183" i="13" l="1"/>
  <c r="J121" i="15"/>
  <c r="AR184" i="13"/>
  <c r="BS184" i="13"/>
  <c r="O294" i="12"/>
  <c r="CB184" i="13"/>
  <c r="N295" i="12"/>
  <c r="CC183" i="13"/>
  <c r="J185" i="13"/>
  <c r="AW185" i="13"/>
  <c r="AK186" i="13" s="1"/>
  <c r="BG185" i="13"/>
  <c r="BJ185" i="13"/>
  <c r="O394" i="7"/>
  <c r="J395" i="7"/>
  <c r="K395" i="7"/>
  <c r="H395" i="7"/>
  <c r="G395" i="7"/>
  <c r="I395" i="7"/>
  <c r="I184" i="13"/>
  <c r="AV184" i="13"/>
  <c r="AJ185" i="13" s="1"/>
  <c r="BI184" i="13"/>
  <c r="BF184" i="13"/>
  <c r="BD239" i="13"/>
  <c r="L395" i="7" l="1"/>
  <c r="G295" i="12" s="1"/>
  <c r="H295" i="12" s="1"/>
  <c r="I295" i="12" s="1"/>
  <c r="S185" i="13"/>
  <c r="AB186" i="13" s="1"/>
  <c r="H124" i="15" s="1"/>
  <c r="M185" i="13"/>
  <c r="P185" i="13" s="1"/>
  <c r="CE183" i="13"/>
  <c r="CD183" i="13"/>
  <c r="H184" i="13"/>
  <c r="BE184" i="13"/>
  <c r="AU184" i="13"/>
  <c r="AI185" i="13" s="1"/>
  <c r="S395" i="7"/>
  <c r="R395" i="7"/>
  <c r="T395" i="7"/>
  <c r="Q395" i="7"/>
  <c r="P395" i="7"/>
  <c r="L184" i="13"/>
  <c r="R184" i="13"/>
  <c r="AA185" i="13" s="1"/>
  <c r="G123" i="15" s="1"/>
  <c r="BU183" i="13"/>
  <c r="BV183" i="13"/>
  <c r="BC239" i="13"/>
  <c r="BB239" i="13"/>
  <c r="O184" i="13" l="1"/>
  <c r="BO184" i="13"/>
  <c r="BX184" i="13"/>
  <c r="CA184" i="13"/>
  <c r="BR184" i="13"/>
  <c r="U395" i="7"/>
  <c r="BK184" i="13"/>
  <c r="K184" i="13"/>
  <c r="Q184" i="13"/>
  <c r="Z185" i="13" s="1"/>
  <c r="I123" i="15"/>
  <c r="BY185" i="13"/>
  <c r="BP185" i="13"/>
  <c r="J296" i="12"/>
  <c r="AS185" i="13" l="1"/>
  <c r="K122" i="15"/>
  <c r="F123" i="15"/>
  <c r="BA185" i="13"/>
  <c r="F395" i="7"/>
  <c r="N184" i="13"/>
  <c r="BN184" i="13"/>
  <c r="BW184" i="13"/>
  <c r="BQ184" i="13"/>
  <c r="BZ184" i="13"/>
  <c r="AT186" i="13"/>
  <c r="L123" i="15"/>
  <c r="BM185" i="13"/>
  <c r="BH185" i="13"/>
  <c r="K295" i="12"/>
  <c r="L295" i="12" s="1"/>
  <c r="M295" i="12" s="1"/>
  <c r="V395" i="7"/>
  <c r="BT184" i="13" l="1"/>
  <c r="J122" i="15"/>
  <c r="AR185" i="13"/>
  <c r="O395" i="7"/>
  <c r="G396" i="7"/>
  <c r="J396" i="7"/>
  <c r="H396" i="7"/>
  <c r="I396" i="7"/>
  <c r="K396" i="7"/>
  <c r="AW186" i="13"/>
  <c r="AK187" i="13" s="1"/>
  <c r="BJ186" i="13"/>
  <c r="J186" i="13"/>
  <c r="BG186" i="13"/>
  <c r="CB185" i="13"/>
  <c r="O295" i="12"/>
  <c r="BS185" i="13"/>
  <c r="N296" i="12"/>
  <c r="CC184" i="13"/>
  <c r="BF185" i="13"/>
  <c r="BI185" i="13"/>
  <c r="I185" i="13"/>
  <c r="AV185" i="13"/>
  <c r="AJ186" i="13" s="1"/>
  <c r="BC240" i="13"/>
  <c r="BD240" i="13"/>
  <c r="BB240" i="13"/>
  <c r="S186" i="13" l="1"/>
  <c r="AB187" i="13" s="1"/>
  <c r="H125" i="15" s="1"/>
  <c r="M186" i="13"/>
  <c r="P186" i="13" s="1"/>
  <c r="L396" i="7"/>
  <c r="G296" i="12" s="1"/>
  <c r="H296" i="12" s="1"/>
  <c r="I296" i="12" s="1"/>
  <c r="R396" i="7"/>
  <c r="S396" i="7"/>
  <c r="P396" i="7"/>
  <c r="T396" i="7"/>
  <c r="Q396" i="7"/>
  <c r="R185" i="13"/>
  <c r="AA186" i="13" s="1"/>
  <c r="G124" i="15" s="1"/>
  <c r="L185" i="13"/>
  <c r="AU185" i="13"/>
  <c r="AI186" i="13" s="1"/>
  <c r="BE185" i="13"/>
  <c r="H185" i="13"/>
  <c r="BV184" i="13"/>
  <c r="BU184" i="13"/>
  <c r="CE184" i="13"/>
  <c r="CD184" i="13"/>
  <c r="I124" i="15" l="1"/>
  <c r="BY186" i="13"/>
  <c r="BP186" i="13"/>
  <c r="J297" i="12"/>
  <c r="O185" i="13"/>
  <c r="BX185" i="13"/>
  <c r="BO185" i="13"/>
  <c r="BR185" i="13"/>
  <c r="CA185" i="13"/>
  <c r="Q185" i="13"/>
  <c r="Z186" i="13" s="1"/>
  <c r="K185" i="13"/>
  <c r="BK185" i="13"/>
  <c r="U396" i="7"/>
  <c r="BB241" i="13"/>
  <c r="BD241" i="13"/>
  <c r="AT187" i="13" l="1"/>
  <c r="L124" i="15"/>
  <c r="BM186" i="13"/>
  <c r="BH186" i="13"/>
  <c r="N185" i="13"/>
  <c r="BW185" i="13"/>
  <c r="BN185" i="13"/>
  <c r="BQ185" i="13"/>
  <c r="BZ185" i="13"/>
  <c r="F124" i="15"/>
  <c r="BA186" i="13"/>
  <c r="F396" i="7"/>
  <c r="AS186" i="13"/>
  <c r="K123" i="15"/>
  <c r="V396" i="7"/>
  <c r="K296" i="12"/>
  <c r="L296" i="12" s="1"/>
  <c r="M296" i="12" s="1"/>
  <c r="BC241" i="13"/>
  <c r="BT185" i="13" l="1"/>
  <c r="J123" i="15"/>
  <c r="AR186" i="13"/>
  <c r="O396" i="7"/>
  <c r="J397" i="7"/>
  <c r="I397" i="7"/>
  <c r="H397" i="7"/>
  <c r="K397" i="7"/>
  <c r="G397" i="7"/>
  <c r="BF186" i="13"/>
  <c r="I186" i="13"/>
  <c r="AV186" i="13"/>
  <c r="AJ187" i="13" s="1"/>
  <c r="BI186" i="13"/>
  <c r="CB186" i="13"/>
  <c r="BS186" i="13"/>
  <c r="O296" i="12"/>
  <c r="N297" i="12"/>
  <c r="CC185" i="13"/>
  <c r="BJ187" i="13"/>
  <c r="BG187" i="13"/>
  <c r="J187" i="13"/>
  <c r="AW187" i="13"/>
  <c r="AK188" i="13" s="1"/>
  <c r="BC242" i="13"/>
  <c r="M187" i="13" l="1"/>
  <c r="P187" i="13" s="1"/>
  <c r="S187" i="13"/>
  <c r="AB188" i="13" s="1"/>
  <c r="H126" i="15" s="1"/>
  <c r="S397" i="7"/>
  <c r="R397" i="7"/>
  <c r="P397" i="7"/>
  <c r="Q397" i="7"/>
  <c r="T397" i="7"/>
  <c r="AU186" i="13"/>
  <c r="AI187" i="13" s="1"/>
  <c r="H186" i="13"/>
  <c r="BE186" i="13"/>
  <c r="L397" i="7"/>
  <c r="G297" i="12" s="1"/>
  <c r="H297" i="12" s="1"/>
  <c r="I297" i="12" s="1"/>
  <c r="BU185" i="13"/>
  <c r="BV185" i="13"/>
  <c r="L186" i="13"/>
  <c r="R186" i="13"/>
  <c r="AA187" i="13" s="1"/>
  <c r="G125" i="15" s="1"/>
  <c r="CE185" i="13"/>
  <c r="CD185" i="13"/>
  <c r="BD242" i="13"/>
  <c r="BB242" i="13"/>
  <c r="U397" i="7" l="1"/>
  <c r="I125" i="15"/>
  <c r="BY187" i="13"/>
  <c r="BP187" i="13"/>
  <c r="J298" i="12"/>
  <c r="K186" i="13"/>
  <c r="Q186" i="13"/>
  <c r="Z187" i="13" s="1"/>
  <c r="BK186" i="13"/>
  <c r="O186" i="13"/>
  <c r="BX186" i="13"/>
  <c r="BO186" i="13"/>
  <c r="CA186" i="13"/>
  <c r="BR186" i="13"/>
  <c r="AT188" i="13" l="1"/>
  <c r="L125" i="15"/>
  <c r="N186" i="13"/>
  <c r="BW186" i="13"/>
  <c r="BN186" i="13"/>
  <c r="BZ186" i="13"/>
  <c r="BQ186" i="13"/>
  <c r="BH187" i="13"/>
  <c r="BM187" i="13"/>
  <c r="AS187" i="13"/>
  <c r="K124" i="15"/>
  <c r="F125" i="15"/>
  <c r="BA187" i="13"/>
  <c r="F397" i="7"/>
  <c r="K297" i="12"/>
  <c r="L297" i="12" s="1"/>
  <c r="M297" i="12" s="1"/>
  <c r="V397" i="7"/>
  <c r="BB243" i="13"/>
  <c r="BC243" i="13"/>
  <c r="BT186" i="13" l="1"/>
  <c r="CC186" i="13"/>
  <c r="O297" i="12"/>
  <c r="BS187" i="13"/>
  <c r="CB187" i="13"/>
  <c r="N298" i="12"/>
  <c r="CE186" i="13"/>
  <c r="CD186" i="13"/>
  <c r="J124" i="15"/>
  <c r="AR187" i="13"/>
  <c r="O397" i="7"/>
  <c r="H398" i="7"/>
  <c r="I398" i="7"/>
  <c r="J398" i="7"/>
  <c r="G398" i="7"/>
  <c r="K398" i="7"/>
  <c r="AV187" i="13"/>
  <c r="AJ188" i="13" s="1"/>
  <c r="I187" i="13"/>
  <c r="BI187" i="13"/>
  <c r="BF187" i="13"/>
  <c r="BJ188" i="13"/>
  <c r="J188" i="13"/>
  <c r="AW188" i="13"/>
  <c r="AK189" i="13" s="1"/>
  <c r="BG188" i="13"/>
  <c r="BD243" i="13"/>
  <c r="R187" i="13" l="1"/>
  <c r="AA188" i="13" s="1"/>
  <c r="G126" i="15" s="1"/>
  <c r="L187" i="13"/>
  <c r="H187" i="13"/>
  <c r="BE187" i="13"/>
  <c r="AU187" i="13"/>
  <c r="AI188" i="13" s="1"/>
  <c r="BV186" i="13"/>
  <c r="BU186" i="13"/>
  <c r="L398" i="7"/>
  <c r="G298" i="12" s="1"/>
  <c r="H298" i="12" s="1"/>
  <c r="I298" i="12" s="1"/>
  <c r="T398" i="7"/>
  <c r="P398" i="7"/>
  <c r="R398" i="7"/>
  <c r="Q398" i="7"/>
  <c r="S398" i="7"/>
  <c r="S188" i="13"/>
  <c r="AB189" i="13" s="1"/>
  <c r="H127" i="15" s="1"/>
  <c r="M188" i="13"/>
  <c r="P188" i="13" s="1"/>
  <c r="Q187" i="13" l="1"/>
  <c r="Z188" i="13" s="1"/>
  <c r="BK187" i="13"/>
  <c r="K187" i="13"/>
  <c r="O187" i="13"/>
  <c r="BO187" i="13"/>
  <c r="BX187" i="13"/>
  <c r="BR187" i="13"/>
  <c r="CA187" i="13"/>
  <c r="U398" i="7"/>
  <c r="I126" i="15"/>
  <c r="BY188" i="13"/>
  <c r="BP188" i="13"/>
  <c r="J299" i="12"/>
  <c r="BB244" i="13"/>
  <c r="BD244" i="13"/>
  <c r="BC244" i="13"/>
  <c r="AS188" i="13" l="1"/>
  <c r="K125" i="15"/>
  <c r="N187" i="13"/>
  <c r="BN187" i="13"/>
  <c r="BW187" i="13"/>
  <c r="BQ187" i="13"/>
  <c r="BZ187" i="13"/>
  <c r="K298" i="12"/>
  <c r="L298" i="12" s="1"/>
  <c r="M298" i="12" s="1"/>
  <c r="V398" i="7"/>
  <c r="BH188" i="13"/>
  <c r="BM188" i="13"/>
  <c r="F126" i="15"/>
  <c r="BA188" i="13"/>
  <c r="F398" i="7"/>
  <c r="AT189" i="13"/>
  <c r="L126" i="15"/>
  <c r="BD245" i="13"/>
  <c r="BT187" i="13" l="1"/>
  <c r="CC187" i="13"/>
  <c r="BJ189" i="13"/>
  <c r="J189" i="13"/>
  <c r="BG189" i="13"/>
  <c r="AW189" i="13"/>
  <c r="AK190" i="13" s="1"/>
  <c r="J125" i="15"/>
  <c r="AR188" i="13"/>
  <c r="O398" i="7"/>
  <c r="H399" i="7"/>
  <c r="G399" i="7"/>
  <c r="K399" i="7"/>
  <c r="J399" i="7"/>
  <c r="I399" i="7"/>
  <c r="O298" i="12"/>
  <c r="CB188" i="13"/>
  <c r="BS188" i="13"/>
  <c r="N299" i="12"/>
  <c r="AV188" i="13"/>
  <c r="AJ189" i="13" s="1"/>
  <c r="BI188" i="13"/>
  <c r="BF188" i="13"/>
  <c r="I188" i="13"/>
  <c r="BB245" i="13"/>
  <c r="AU188" i="13" l="1"/>
  <c r="AI189" i="13" s="1"/>
  <c r="H188" i="13"/>
  <c r="BE188" i="13"/>
  <c r="BV187" i="13"/>
  <c r="BU187" i="13"/>
  <c r="L399" i="7"/>
  <c r="G299" i="12" s="1"/>
  <c r="H299" i="12" s="1"/>
  <c r="I299" i="12" s="1"/>
  <c r="M189" i="13"/>
  <c r="P189" i="13" s="1"/>
  <c r="S189" i="13"/>
  <c r="AB190" i="13" s="1"/>
  <c r="H128" i="15" s="1"/>
  <c r="T399" i="7"/>
  <c r="P399" i="7"/>
  <c r="R399" i="7"/>
  <c r="S399" i="7"/>
  <c r="Q399" i="7"/>
  <c r="L188" i="13"/>
  <c r="R188" i="13"/>
  <c r="AA189" i="13" s="1"/>
  <c r="G127" i="15" s="1"/>
  <c r="CD187" i="13"/>
  <c r="CE187" i="13"/>
  <c r="BC245" i="13"/>
  <c r="U399" i="7" l="1"/>
  <c r="O188" i="13"/>
  <c r="BX188" i="13"/>
  <c r="BO188" i="13"/>
  <c r="BR188" i="13"/>
  <c r="CA188" i="13"/>
  <c r="Q188" i="13"/>
  <c r="Z189" i="13" s="1"/>
  <c r="BK188" i="13"/>
  <c r="K188" i="13"/>
  <c r="I127" i="15"/>
  <c r="BP189" i="13"/>
  <c r="BY189" i="13"/>
  <c r="J300" i="12"/>
  <c r="AS189" i="13" l="1"/>
  <c r="K126" i="15"/>
  <c r="N188" i="13"/>
  <c r="BN188" i="13"/>
  <c r="BW188" i="13"/>
  <c r="BQ188" i="13"/>
  <c r="BZ188" i="13"/>
  <c r="BM189" i="13"/>
  <c r="BH189" i="13"/>
  <c r="F127" i="15"/>
  <c r="BA189" i="13"/>
  <c r="F399" i="7"/>
  <c r="AT190" i="13"/>
  <c r="L127" i="15"/>
  <c r="V399" i="7"/>
  <c r="K299" i="12"/>
  <c r="L299" i="12" s="1"/>
  <c r="M299" i="12" s="1"/>
  <c r="BB246" i="13"/>
  <c r="BD246" i="13"/>
  <c r="BT188" i="13" l="1"/>
  <c r="CC188" i="13"/>
  <c r="J126" i="15"/>
  <c r="AR189" i="13"/>
  <c r="O399" i="7"/>
  <c r="G400" i="7"/>
  <c r="H400" i="7"/>
  <c r="J400" i="7"/>
  <c r="K400" i="7"/>
  <c r="I400" i="7"/>
  <c r="BG190" i="13"/>
  <c r="J190" i="13"/>
  <c r="AW190" i="13"/>
  <c r="AK191" i="13" s="1"/>
  <c r="BJ190" i="13"/>
  <c r="BS189" i="13"/>
  <c r="CB189" i="13"/>
  <c r="O299" i="12"/>
  <c r="N300" i="12"/>
  <c r="AV189" i="13"/>
  <c r="AJ190" i="13" s="1"/>
  <c r="I189" i="13"/>
  <c r="BI189" i="13"/>
  <c r="BF189" i="13"/>
  <c r="BC246" i="13"/>
  <c r="L400" i="7" l="1"/>
  <c r="G300" i="12" s="1"/>
  <c r="H300" i="12" s="1"/>
  <c r="I300" i="12" s="1"/>
  <c r="S190" i="13"/>
  <c r="AB191" i="13" s="1"/>
  <c r="H129" i="15" s="1"/>
  <c r="M190" i="13"/>
  <c r="P190" i="13" s="1"/>
  <c r="P400" i="7"/>
  <c r="Q400" i="7"/>
  <c r="T400" i="7"/>
  <c r="R400" i="7"/>
  <c r="S400" i="7"/>
  <c r="H189" i="13"/>
  <c r="BE189" i="13"/>
  <c r="AU189" i="13"/>
  <c r="AI190" i="13" s="1"/>
  <c r="BV188" i="13"/>
  <c r="BU188" i="13"/>
  <c r="CD188" i="13"/>
  <c r="CE188" i="13"/>
  <c r="R189" i="13"/>
  <c r="AA190" i="13" s="1"/>
  <c r="G128" i="15" s="1"/>
  <c r="L189" i="13"/>
  <c r="U400" i="7" l="1"/>
  <c r="K189" i="13"/>
  <c r="BK189" i="13"/>
  <c r="Q189" i="13"/>
  <c r="Z190" i="13" s="1"/>
  <c r="O189" i="13"/>
  <c r="BO189" i="13"/>
  <c r="BX189" i="13"/>
  <c r="BR189" i="13"/>
  <c r="CA189" i="13"/>
  <c r="I128" i="15"/>
  <c r="BP190" i="13"/>
  <c r="BY190" i="13"/>
  <c r="J301" i="12"/>
  <c r="BD247" i="13"/>
  <c r="BB247" i="13"/>
  <c r="BC247" i="13"/>
  <c r="BM190" i="13" l="1"/>
  <c r="BH190" i="13"/>
  <c r="N189" i="13"/>
  <c r="BW189" i="13"/>
  <c r="BN189" i="13"/>
  <c r="BQ189" i="13"/>
  <c r="BZ189" i="13"/>
  <c r="CC189" i="13" s="1"/>
  <c r="V400" i="7"/>
  <c r="K300" i="12"/>
  <c r="L300" i="12" s="1"/>
  <c r="M300" i="12" s="1"/>
  <c r="AS190" i="13"/>
  <c r="K127" i="15"/>
  <c r="AT191" i="13"/>
  <c r="L128" i="15"/>
  <c r="F128" i="15"/>
  <c r="BA190" i="13"/>
  <c r="F400" i="7"/>
  <c r="BT189" i="13" l="1"/>
  <c r="CE189" i="13"/>
  <c r="CD189" i="13"/>
  <c r="J127" i="15"/>
  <c r="AR190" i="13"/>
  <c r="J191" i="13"/>
  <c r="BG191" i="13"/>
  <c r="BJ191" i="13"/>
  <c r="AW191" i="13"/>
  <c r="AK192" i="13" s="1"/>
  <c r="AV190" i="13"/>
  <c r="AJ191" i="13" s="1"/>
  <c r="I190" i="13"/>
  <c r="BI190" i="13"/>
  <c r="BF190" i="13"/>
  <c r="BS190" i="13"/>
  <c r="CB190" i="13"/>
  <c r="O300" i="12"/>
  <c r="N301" i="12"/>
  <c r="O400" i="7"/>
  <c r="K401" i="7"/>
  <c r="G401" i="7"/>
  <c r="J401" i="7"/>
  <c r="H401" i="7"/>
  <c r="I401" i="7"/>
  <c r="M191" i="13" l="1"/>
  <c r="P191" i="13" s="1"/>
  <c r="S191" i="13"/>
  <c r="AB192" i="13" s="1"/>
  <c r="H130" i="15" s="1"/>
  <c r="AU190" i="13"/>
  <c r="AI191" i="13" s="1"/>
  <c r="H190" i="13"/>
  <c r="BE190" i="13"/>
  <c r="BU189" i="13"/>
  <c r="BV189" i="13"/>
  <c r="L190" i="13"/>
  <c r="R190" i="13"/>
  <c r="AA191" i="13" s="1"/>
  <c r="G129" i="15" s="1"/>
  <c r="R401" i="7"/>
  <c r="T401" i="7"/>
  <c r="Q401" i="7"/>
  <c r="P401" i="7"/>
  <c r="S401" i="7"/>
  <c r="L401" i="7"/>
  <c r="G301" i="12" s="1"/>
  <c r="H301" i="12" s="1"/>
  <c r="I301" i="12" s="1"/>
  <c r="BB248" i="13"/>
  <c r="BD248" i="13"/>
  <c r="BC248" i="13"/>
  <c r="U401" i="7" l="1"/>
  <c r="BK190" i="13"/>
  <c r="K190" i="13"/>
  <c r="Q190" i="13"/>
  <c r="Z191" i="13" s="1"/>
  <c r="I129" i="15"/>
  <c r="BP191" i="13"/>
  <c r="BY191" i="13"/>
  <c r="J302" i="12"/>
  <c r="O190" i="13"/>
  <c r="BX190" i="13"/>
  <c r="BO190" i="13"/>
  <c r="CA190" i="13"/>
  <c r="BR190" i="13"/>
  <c r="F129" i="15" l="1"/>
  <c r="BA191" i="13"/>
  <c r="F401" i="7"/>
  <c r="N190" i="13"/>
  <c r="BN190" i="13"/>
  <c r="BW190" i="13"/>
  <c r="BQ190" i="13"/>
  <c r="BZ190" i="13"/>
  <c r="BH191" i="13"/>
  <c r="BM191" i="13"/>
  <c r="AT192" i="13"/>
  <c r="L129" i="15"/>
  <c r="AS191" i="13"/>
  <c r="K128" i="15"/>
  <c r="V401" i="7"/>
  <c r="K301" i="12"/>
  <c r="L301" i="12" s="1"/>
  <c r="M301" i="12" s="1"/>
  <c r="BB249" i="13"/>
  <c r="BT190" i="13" l="1"/>
  <c r="CC190" i="13"/>
  <c r="I191" i="13"/>
  <c r="AV191" i="13"/>
  <c r="AJ192" i="13" s="1"/>
  <c r="BI191" i="13"/>
  <c r="BF191" i="13"/>
  <c r="J128" i="15"/>
  <c r="AR191" i="13"/>
  <c r="AW192" i="13"/>
  <c r="AK193" i="13" s="1"/>
  <c r="J192" i="13"/>
  <c r="BJ192" i="13"/>
  <c r="BG192" i="13"/>
  <c r="O401" i="7"/>
  <c r="H402" i="7"/>
  <c r="G402" i="7"/>
  <c r="K402" i="7"/>
  <c r="I402" i="7"/>
  <c r="J402" i="7"/>
  <c r="O301" i="12"/>
  <c r="BS191" i="13"/>
  <c r="CB191" i="13"/>
  <c r="N302" i="12"/>
  <c r="BD249" i="13"/>
  <c r="BC249" i="13"/>
  <c r="AU191" i="13" l="1"/>
  <c r="AI192" i="13" s="1"/>
  <c r="BE191" i="13"/>
  <c r="H191" i="13"/>
  <c r="BU190" i="13"/>
  <c r="BV190" i="13"/>
  <c r="L402" i="7"/>
  <c r="G302" i="12" s="1"/>
  <c r="H302" i="12" s="1"/>
  <c r="I302" i="12" s="1"/>
  <c r="R402" i="7"/>
  <c r="S402" i="7"/>
  <c r="P402" i="7"/>
  <c r="Q402" i="7"/>
  <c r="T402" i="7"/>
  <c r="M192" i="13"/>
  <c r="P192" i="13" s="1"/>
  <c r="S192" i="13"/>
  <c r="AB193" i="13" s="1"/>
  <c r="H131" i="15" s="1"/>
  <c r="L191" i="13"/>
  <c r="R191" i="13"/>
  <c r="AA192" i="13" s="1"/>
  <c r="G130" i="15" s="1"/>
  <c r="CD190" i="13"/>
  <c r="CE190" i="13"/>
  <c r="BD250" i="13"/>
  <c r="I130" i="15" l="1"/>
  <c r="BY192" i="13"/>
  <c r="BP192" i="13"/>
  <c r="J303" i="12"/>
  <c r="O191" i="13"/>
  <c r="BO191" i="13"/>
  <c r="BX191" i="13"/>
  <c r="CA191" i="13"/>
  <c r="BR191" i="13"/>
  <c r="K191" i="13"/>
  <c r="BK191" i="13"/>
  <c r="Q191" i="13"/>
  <c r="Z192" i="13" s="1"/>
  <c r="U402" i="7"/>
  <c r="BC250" i="13"/>
  <c r="BB250" i="13"/>
  <c r="AT193" i="13" l="1"/>
  <c r="L130" i="15"/>
  <c r="AS192" i="13"/>
  <c r="K129" i="15"/>
  <c r="F130" i="15"/>
  <c r="BA192" i="13"/>
  <c r="F402" i="7"/>
  <c r="BM192" i="13"/>
  <c r="BH192" i="13"/>
  <c r="K302" i="12"/>
  <c r="L302" i="12" s="1"/>
  <c r="M302" i="12" s="1"/>
  <c r="V402" i="7"/>
  <c r="N191" i="13"/>
  <c r="BN191" i="13"/>
  <c r="BW191" i="13"/>
  <c r="BQ191" i="13"/>
  <c r="BZ191" i="13"/>
  <c r="BT191" i="13" l="1"/>
  <c r="O402" i="7"/>
  <c r="H403" i="7"/>
  <c r="I403" i="7"/>
  <c r="K403" i="7"/>
  <c r="J403" i="7"/>
  <c r="G403" i="7"/>
  <c r="J129" i="15"/>
  <c r="AR192" i="13"/>
  <c r="CC191" i="13"/>
  <c r="AV192" i="13"/>
  <c r="AJ193" i="13" s="1"/>
  <c r="I192" i="13"/>
  <c r="BI192" i="13"/>
  <c r="BF192" i="13"/>
  <c r="BS192" i="13"/>
  <c r="O302" i="12"/>
  <c r="CB192" i="13"/>
  <c r="N303" i="12"/>
  <c r="J193" i="13"/>
  <c r="AW193" i="13"/>
  <c r="AK194" i="13" s="1"/>
  <c r="BG193" i="13"/>
  <c r="BJ193" i="13"/>
  <c r="L403" i="7" l="1"/>
  <c r="G303" i="12" s="1"/>
  <c r="H303" i="12" s="1"/>
  <c r="I303" i="12" s="1"/>
  <c r="R192" i="13"/>
  <c r="AA193" i="13" s="1"/>
  <c r="G131" i="15" s="1"/>
  <c r="L192" i="13"/>
  <c r="CE191" i="13"/>
  <c r="CD191" i="13"/>
  <c r="S193" i="13"/>
  <c r="AB194" i="13" s="1"/>
  <c r="H132" i="15" s="1"/>
  <c r="M193" i="13"/>
  <c r="P193" i="13" s="1"/>
  <c r="H192" i="13"/>
  <c r="AU192" i="13"/>
  <c r="AI193" i="13" s="1"/>
  <c r="BE192" i="13"/>
  <c r="BU191" i="13"/>
  <c r="BV191" i="13"/>
  <c r="R403" i="7"/>
  <c r="T403" i="7"/>
  <c r="P403" i="7"/>
  <c r="S403" i="7"/>
  <c r="Q403" i="7"/>
  <c r="BC251" i="13"/>
  <c r="BB251" i="13"/>
  <c r="BD251" i="13"/>
  <c r="K192" i="13" l="1"/>
  <c r="BK192" i="13"/>
  <c r="Q192" i="13"/>
  <c r="Z193" i="13" s="1"/>
  <c r="O192" i="13"/>
  <c r="BX192" i="13"/>
  <c r="BO192" i="13"/>
  <c r="CA192" i="13"/>
  <c r="BR192" i="13"/>
  <c r="U403" i="7"/>
  <c r="I131" i="15"/>
  <c r="BY193" i="13"/>
  <c r="BP193" i="13"/>
  <c r="J304" i="12"/>
  <c r="BB252" i="13"/>
  <c r="AS193" i="13" l="1"/>
  <c r="K130" i="15"/>
  <c r="F131" i="15"/>
  <c r="BA193" i="13"/>
  <c r="F403" i="7"/>
  <c r="BH193" i="13"/>
  <c r="BM193" i="13"/>
  <c r="AT194" i="13"/>
  <c r="L131" i="15"/>
  <c r="K303" i="12"/>
  <c r="L303" i="12" s="1"/>
  <c r="M303" i="12" s="1"/>
  <c r="V403" i="7"/>
  <c r="N192" i="13"/>
  <c r="BN192" i="13"/>
  <c r="BW192" i="13"/>
  <c r="BQ192" i="13"/>
  <c r="BZ192" i="13"/>
  <c r="BT192" i="13" l="1"/>
  <c r="CC192" i="13"/>
  <c r="O403" i="7"/>
  <c r="I404" i="7"/>
  <c r="G404" i="7"/>
  <c r="H404" i="7"/>
  <c r="J404" i="7"/>
  <c r="K404" i="7"/>
  <c r="BJ194" i="13"/>
  <c r="BG194" i="13"/>
  <c r="AW194" i="13"/>
  <c r="AK195" i="13" s="1"/>
  <c r="J194" i="13"/>
  <c r="CB193" i="13"/>
  <c r="O303" i="12"/>
  <c r="BS193" i="13"/>
  <c r="N304" i="12"/>
  <c r="J130" i="15"/>
  <c r="AR193" i="13"/>
  <c r="AV193" i="13"/>
  <c r="AJ194" i="13" s="1"/>
  <c r="I193" i="13"/>
  <c r="BF193" i="13"/>
  <c r="BI193" i="13"/>
  <c r="BC252" i="13"/>
  <c r="BD252" i="13"/>
  <c r="L404" i="7" l="1"/>
  <c r="G304" i="12" s="1"/>
  <c r="H304" i="12" s="1"/>
  <c r="I304" i="12" s="1"/>
  <c r="S404" i="7"/>
  <c r="Q404" i="7"/>
  <c r="P404" i="7"/>
  <c r="T404" i="7"/>
  <c r="R404" i="7"/>
  <c r="BU192" i="13"/>
  <c r="BV192" i="13"/>
  <c r="CD192" i="13"/>
  <c r="CE192" i="13"/>
  <c r="M194" i="13"/>
  <c r="P194" i="13" s="1"/>
  <c r="S194" i="13"/>
  <c r="AB195" i="13" s="1"/>
  <c r="H133" i="15" s="1"/>
  <c r="R193" i="13"/>
  <c r="AA194" i="13" s="1"/>
  <c r="G132" i="15" s="1"/>
  <c r="L193" i="13"/>
  <c r="AU193" i="13"/>
  <c r="AI194" i="13" s="1"/>
  <c r="H193" i="13"/>
  <c r="BE193" i="13"/>
  <c r="BB253" i="13"/>
  <c r="U404" i="7" l="1"/>
  <c r="BK193" i="13"/>
  <c r="Q193" i="13"/>
  <c r="Z194" i="13" s="1"/>
  <c r="K193" i="13"/>
  <c r="O193" i="13"/>
  <c r="BO193" i="13"/>
  <c r="BX193" i="13"/>
  <c r="BR193" i="13"/>
  <c r="CA193" i="13"/>
  <c r="I132" i="15"/>
  <c r="BP194" i="13"/>
  <c r="BY194" i="13"/>
  <c r="J305" i="12"/>
  <c r="BD253" i="13"/>
  <c r="BC253" i="13"/>
  <c r="N193" i="13" l="1"/>
  <c r="BW193" i="13"/>
  <c r="BN193" i="13"/>
  <c r="BZ193" i="13"/>
  <c r="BQ193" i="13"/>
  <c r="F132" i="15"/>
  <c r="BA194" i="13"/>
  <c r="F404" i="7"/>
  <c r="BH194" i="13"/>
  <c r="BM194" i="13"/>
  <c r="AS194" i="13"/>
  <c r="K131" i="15"/>
  <c r="AT195" i="13"/>
  <c r="L132" i="15"/>
  <c r="K304" i="12"/>
  <c r="L304" i="12" s="1"/>
  <c r="M304" i="12" s="1"/>
  <c r="V404" i="7"/>
  <c r="BT193" i="13" l="1"/>
  <c r="O404" i="7"/>
  <c r="J405" i="7"/>
  <c r="H405" i="7"/>
  <c r="G405" i="7"/>
  <c r="K405" i="7"/>
  <c r="I405" i="7"/>
  <c r="J195" i="13"/>
  <c r="AW195" i="13"/>
  <c r="AK196" i="13" s="1"/>
  <c r="BJ195" i="13"/>
  <c r="BG195" i="13"/>
  <c r="AV194" i="13"/>
  <c r="AJ195" i="13" s="1"/>
  <c r="BI194" i="13"/>
  <c r="I194" i="13"/>
  <c r="BF194" i="13"/>
  <c r="O304" i="12"/>
  <c r="BS194" i="13"/>
  <c r="CB194" i="13"/>
  <c r="N305" i="12"/>
  <c r="J131" i="15"/>
  <c r="AR194" i="13"/>
  <c r="CC193" i="13"/>
  <c r="S195" i="13" l="1"/>
  <c r="AB196" i="13" s="1"/>
  <c r="H134" i="15" s="1"/>
  <c r="M195" i="13"/>
  <c r="P195" i="13" s="1"/>
  <c r="L405" i="7"/>
  <c r="G305" i="12" s="1"/>
  <c r="H305" i="12" s="1"/>
  <c r="I305" i="12" s="1"/>
  <c r="L194" i="13"/>
  <c r="R194" i="13"/>
  <c r="AA195" i="13" s="1"/>
  <c r="G133" i="15" s="1"/>
  <c r="BE194" i="13"/>
  <c r="H194" i="13"/>
  <c r="AU194" i="13"/>
  <c r="AI195" i="13" s="1"/>
  <c r="CD193" i="13"/>
  <c r="CE193" i="13"/>
  <c r="BV193" i="13"/>
  <c r="BU193" i="13"/>
  <c r="P405" i="7"/>
  <c r="Q405" i="7"/>
  <c r="S405" i="7"/>
  <c r="R405" i="7"/>
  <c r="T405" i="7"/>
  <c r="BB254" i="13"/>
  <c r="BD254" i="13"/>
  <c r="BC254" i="13"/>
  <c r="I133" i="15" l="1"/>
  <c r="BY195" i="13"/>
  <c r="BP195" i="13"/>
  <c r="J306" i="12"/>
  <c r="Q194" i="13"/>
  <c r="Z195" i="13" s="1"/>
  <c r="K194" i="13"/>
  <c r="BK194" i="13"/>
  <c r="U405" i="7"/>
  <c r="O194" i="13"/>
  <c r="BX194" i="13"/>
  <c r="BO194" i="13"/>
  <c r="BR194" i="13"/>
  <c r="CA194" i="13"/>
  <c r="BM195" i="13" l="1"/>
  <c r="BH195" i="13"/>
  <c r="AT196" i="13"/>
  <c r="L133" i="15"/>
  <c r="N194" i="13"/>
  <c r="BN194" i="13"/>
  <c r="BW194" i="13"/>
  <c r="BQ194" i="13"/>
  <c r="BZ194" i="13"/>
  <c r="V405" i="7"/>
  <c r="K305" i="12"/>
  <c r="L305" i="12" s="1"/>
  <c r="M305" i="12" s="1"/>
  <c r="AS195" i="13"/>
  <c r="K132" i="15"/>
  <c r="F133" i="15"/>
  <c r="BA195" i="13"/>
  <c r="F405" i="7"/>
  <c r="BD255" i="13"/>
  <c r="BT194" i="13" l="1"/>
  <c r="CC194" i="13"/>
  <c r="CD194" i="13" s="1"/>
  <c r="CE194" i="13"/>
  <c r="J132" i="15"/>
  <c r="AR195" i="13"/>
  <c r="O405" i="7"/>
  <c r="I406" i="7"/>
  <c r="K406" i="7"/>
  <c r="G406" i="7"/>
  <c r="H406" i="7"/>
  <c r="J406" i="7"/>
  <c r="BI195" i="13"/>
  <c r="BF195" i="13"/>
  <c r="I195" i="13"/>
  <c r="AV195" i="13"/>
  <c r="AJ196" i="13" s="1"/>
  <c r="J196" i="13"/>
  <c r="BG196" i="13"/>
  <c r="AW196" i="13"/>
  <c r="AK197" i="13" s="1"/>
  <c r="BJ196" i="13"/>
  <c r="O305" i="12"/>
  <c r="BS195" i="13"/>
  <c r="CB195" i="13"/>
  <c r="N306" i="12"/>
  <c r="BB255" i="13"/>
  <c r="BC255" i="13"/>
  <c r="T406" i="7" l="1"/>
  <c r="P406" i="7"/>
  <c r="Q406" i="7"/>
  <c r="S406" i="7"/>
  <c r="R406" i="7"/>
  <c r="AU195" i="13"/>
  <c r="AI196" i="13" s="1"/>
  <c r="H195" i="13"/>
  <c r="BE195" i="13"/>
  <c r="BV194" i="13"/>
  <c r="BU194" i="13"/>
  <c r="L406" i="7"/>
  <c r="G306" i="12" s="1"/>
  <c r="H306" i="12" s="1"/>
  <c r="I306" i="12" s="1"/>
  <c r="R195" i="13"/>
  <c r="AA196" i="13" s="1"/>
  <c r="G134" i="15" s="1"/>
  <c r="L195" i="13"/>
  <c r="S196" i="13"/>
  <c r="AB197" i="13" s="1"/>
  <c r="H135" i="15" s="1"/>
  <c r="M196" i="13"/>
  <c r="P196" i="13" s="1"/>
  <c r="BD256" i="13"/>
  <c r="BK195" i="13" l="1"/>
  <c r="Q195" i="13"/>
  <c r="Z196" i="13" s="1"/>
  <c r="K195" i="13"/>
  <c r="I134" i="15"/>
  <c r="BY196" i="13"/>
  <c r="BP196" i="13"/>
  <c r="J307" i="12"/>
  <c r="U406" i="7"/>
  <c r="O195" i="13"/>
  <c r="BX195" i="13"/>
  <c r="BO195" i="13"/>
  <c r="BR195" i="13"/>
  <c r="CA195" i="13"/>
  <c r="BC256" i="13"/>
  <c r="BB256" i="13"/>
  <c r="AS196" i="13" l="1"/>
  <c r="K133" i="15"/>
  <c r="V406" i="7"/>
  <c r="K306" i="12"/>
  <c r="L306" i="12" s="1"/>
  <c r="M306" i="12" s="1"/>
  <c r="N195" i="13"/>
  <c r="BN195" i="13"/>
  <c r="BW195" i="13"/>
  <c r="BQ195" i="13"/>
  <c r="BZ195" i="13"/>
  <c r="AT197" i="13"/>
  <c r="L134" i="15"/>
  <c r="F134" i="15"/>
  <c r="BA196" i="13"/>
  <c r="F406" i="7"/>
  <c r="BM196" i="13"/>
  <c r="BH196" i="13"/>
  <c r="CC195" i="13" l="1"/>
  <c r="BT195" i="13"/>
  <c r="J133" i="15"/>
  <c r="AR196" i="13"/>
  <c r="CB196" i="13"/>
  <c r="BS196" i="13"/>
  <c r="O306" i="12"/>
  <c r="N307" i="12"/>
  <c r="O406" i="7"/>
  <c r="I407" i="7"/>
  <c r="J407" i="7"/>
  <c r="G407" i="7"/>
  <c r="H407" i="7"/>
  <c r="K407" i="7"/>
  <c r="CD195" i="13"/>
  <c r="CE195" i="13"/>
  <c r="J197" i="13"/>
  <c r="BG197" i="13"/>
  <c r="BJ197" i="13"/>
  <c r="AW197" i="13"/>
  <c r="AK198" i="13" s="1"/>
  <c r="BF196" i="13"/>
  <c r="I196" i="13"/>
  <c r="BI196" i="13"/>
  <c r="AV196" i="13"/>
  <c r="AJ197" i="13" s="1"/>
  <c r="P407" i="7" l="1"/>
  <c r="T407" i="7"/>
  <c r="R407" i="7"/>
  <c r="S407" i="7"/>
  <c r="Q407" i="7"/>
  <c r="M197" i="13"/>
  <c r="P197" i="13" s="1"/>
  <c r="S197" i="13"/>
  <c r="AB198" i="13" s="1"/>
  <c r="H136" i="15" s="1"/>
  <c r="R196" i="13"/>
  <c r="AA197" i="13" s="1"/>
  <c r="G135" i="15" s="1"/>
  <c r="L196" i="13"/>
  <c r="AU196" i="13"/>
  <c r="AI197" i="13" s="1"/>
  <c r="H196" i="13"/>
  <c r="BE196" i="13"/>
  <c r="BU195" i="13"/>
  <c r="BV195" i="13"/>
  <c r="L407" i="7"/>
  <c r="G307" i="12" s="1"/>
  <c r="H307" i="12" s="1"/>
  <c r="I307" i="12" s="1"/>
  <c r="BC257" i="13"/>
  <c r="BB257" i="13"/>
  <c r="BD257" i="13"/>
  <c r="K196" i="13" l="1"/>
  <c r="Q196" i="13"/>
  <c r="Z197" i="13" s="1"/>
  <c r="BK196" i="13"/>
  <c r="I135" i="15"/>
  <c r="BP197" i="13"/>
  <c r="BY197" i="13"/>
  <c r="J308" i="12"/>
  <c r="O196" i="13"/>
  <c r="BO196" i="13"/>
  <c r="BX196" i="13"/>
  <c r="BR196" i="13"/>
  <c r="CA196" i="13"/>
  <c r="U407" i="7"/>
  <c r="AT198" i="13" l="1"/>
  <c r="L135" i="15"/>
  <c r="AS197" i="13"/>
  <c r="K134" i="15"/>
  <c r="BH197" i="13"/>
  <c r="BM197" i="13"/>
  <c r="V407" i="7"/>
  <c r="K307" i="12"/>
  <c r="L307" i="12" s="1"/>
  <c r="M307" i="12" s="1"/>
  <c r="F135" i="15"/>
  <c r="BA197" i="13"/>
  <c r="F407" i="7"/>
  <c r="N196" i="13"/>
  <c r="BN196" i="13"/>
  <c r="BW196" i="13"/>
  <c r="BQ196" i="13"/>
  <c r="BZ196" i="13"/>
  <c r="BT196" i="13" l="1"/>
  <c r="J134" i="15"/>
  <c r="AR197" i="13"/>
  <c r="AV197" i="13"/>
  <c r="AJ198" i="13" s="1"/>
  <c r="BI197" i="13"/>
  <c r="I197" i="13"/>
  <c r="BF197" i="13"/>
  <c r="O407" i="7"/>
  <c r="J408" i="7"/>
  <c r="G408" i="7"/>
  <c r="K408" i="7"/>
  <c r="H408" i="7"/>
  <c r="I408" i="7"/>
  <c r="CC196" i="13"/>
  <c r="CB197" i="13"/>
  <c r="O307" i="12"/>
  <c r="BS197" i="13"/>
  <c r="N308" i="12"/>
  <c r="BJ198" i="13"/>
  <c r="BG198" i="13"/>
  <c r="AW198" i="13"/>
  <c r="AK199" i="13" s="1"/>
  <c r="J198" i="13"/>
  <c r="BB258" i="13"/>
  <c r="BD258" i="13"/>
  <c r="BC258" i="13"/>
  <c r="R197" i="13" l="1"/>
  <c r="AA198" i="13" s="1"/>
  <c r="G136" i="15" s="1"/>
  <c r="L197" i="13"/>
  <c r="L408" i="7"/>
  <c r="G308" i="12" s="1"/>
  <c r="H308" i="12" s="1"/>
  <c r="I308" i="12" s="1"/>
  <c r="AU197" i="13"/>
  <c r="AI198" i="13" s="1"/>
  <c r="BE197" i="13"/>
  <c r="H197" i="13"/>
  <c r="BV196" i="13"/>
  <c r="BU196" i="13"/>
  <c r="S408" i="7"/>
  <c r="P408" i="7"/>
  <c r="R408" i="7"/>
  <c r="Q408" i="7"/>
  <c r="T408" i="7"/>
  <c r="S198" i="13"/>
  <c r="AB199" i="13" s="1"/>
  <c r="H137" i="15" s="1"/>
  <c r="M198" i="13"/>
  <c r="P198" i="13" s="1"/>
  <c r="CD196" i="13"/>
  <c r="CE196" i="13"/>
  <c r="BC259" i="13"/>
  <c r="BK197" i="13" l="1"/>
  <c r="Q197" i="13"/>
  <c r="Z198" i="13" s="1"/>
  <c r="K197" i="13"/>
  <c r="I136" i="15"/>
  <c r="BY198" i="13"/>
  <c r="BP198" i="13"/>
  <c r="J309" i="12"/>
  <c r="O197" i="13"/>
  <c r="BX197" i="13"/>
  <c r="BO197" i="13"/>
  <c r="CA197" i="13"/>
  <c r="BR197" i="13"/>
  <c r="U408" i="7"/>
  <c r="BB259" i="13"/>
  <c r="V408" i="7" l="1"/>
  <c r="K308" i="12"/>
  <c r="L308" i="12" s="1"/>
  <c r="M308" i="12" s="1"/>
  <c r="N197" i="13"/>
  <c r="BN197" i="13"/>
  <c r="BW197" i="13"/>
  <c r="BQ197" i="13"/>
  <c r="BZ197" i="13"/>
  <c r="AS198" i="13"/>
  <c r="K135" i="15"/>
  <c r="AT199" i="13"/>
  <c r="L136" i="15"/>
  <c r="F136" i="15"/>
  <c r="BA198" i="13"/>
  <c r="F408" i="7"/>
  <c r="BH198" i="13"/>
  <c r="BM198" i="13"/>
  <c r="BD259" i="13"/>
  <c r="CC197" i="13" l="1"/>
  <c r="BT197" i="13"/>
  <c r="CD197" i="13"/>
  <c r="CE197" i="13"/>
  <c r="O408" i="7"/>
  <c r="K409" i="7"/>
  <c r="J409" i="7"/>
  <c r="I409" i="7"/>
  <c r="H409" i="7"/>
  <c r="G409" i="7"/>
  <c r="J135" i="15"/>
  <c r="AR198" i="13"/>
  <c r="BS198" i="13"/>
  <c r="CB198" i="13"/>
  <c r="O308" i="12"/>
  <c r="N309" i="12"/>
  <c r="AW199" i="13"/>
  <c r="AK200" i="13" s="1"/>
  <c r="BJ199" i="13"/>
  <c r="BG199" i="13"/>
  <c r="J199" i="13"/>
  <c r="AV198" i="13"/>
  <c r="AJ199" i="13" s="1"/>
  <c r="I198" i="13"/>
  <c r="BI198" i="13"/>
  <c r="BF198" i="13"/>
  <c r="BD260" i="13"/>
  <c r="AU198" i="13" l="1"/>
  <c r="AI199" i="13" s="1"/>
  <c r="H198" i="13"/>
  <c r="BE198" i="13"/>
  <c r="R198" i="13"/>
  <c r="AA199" i="13" s="1"/>
  <c r="G137" i="15" s="1"/>
  <c r="L198" i="13"/>
  <c r="T409" i="7"/>
  <c r="P409" i="7"/>
  <c r="R409" i="7"/>
  <c r="Q409" i="7"/>
  <c r="S409" i="7"/>
  <c r="BU197" i="13"/>
  <c r="BV197" i="13"/>
  <c r="S199" i="13"/>
  <c r="AB200" i="13" s="1"/>
  <c r="H138" i="15" s="1"/>
  <c r="M199" i="13"/>
  <c r="P199" i="13" s="1"/>
  <c r="L409" i="7"/>
  <c r="G309" i="12" s="1"/>
  <c r="H309" i="12" s="1"/>
  <c r="I309" i="12" s="1"/>
  <c r="BC260" i="13"/>
  <c r="BB260" i="13"/>
  <c r="K198" i="13" l="1"/>
  <c r="BK198" i="13"/>
  <c r="Q198" i="13"/>
  <c r="Z199" i="13" s="1"/>
  <c r="I137" i="15"/>
  <c r="BY199" i="13"/>
  <c r="BP199" i="13"/>
  <c r="J310" i="12"/>
  <c r="U409" i="7"/>
  <c r="O198" i="13"/>
  <c r="BO198" i="13"/>
  <c r="BX198" i="13"/>
  <c r="CA198" i="13"/>
  <c r="BR198" i="13"/>
  <c r="BD261" i="13"/>
  <c r="V409" i="7" l="1"/>
  <c r="K309" i="12"/>
  <c r="L309" i="12" s="1"/>
  <c r="M309" i="12" s="1"/>
  <c r="AS199" i="13"/>
  <c r="K136" i="15"/>
  <c r="F137" i="15"/>
  <c r="BA199" i="13"/>
  <c r="F409" i="7"/>
  <c r="BM199" i="13"/>
  <c r="BH199" i="13"/>
  <c r="AT200" i="13"/>
  <c r="L137" i="15"/>
  <c r="N198" i="13"/>
  <c r="BN198" i="13"/>
  <c r="BW198" i="13"/>
  <c r="BZ198" i="13"/>
  <c r="BQ198" i="13"/>
  <c r="BT198" i="13" l="1"/>
  <c r="CC198" i="13"/>
  <c r="O409" i="7"/>
  <c r="H410" i="7"/>
  <c r="I410" i="7"/>
  <c r="J410" i="7"/>
  <c r="K410" i="7"/>
  <c r="G410" i="7"/>
  <c r="J136" i="15"/>
  <c r="AR199" i="13"/>
  <c r="AV199" i="13"/>
  <c r="AJ200" i="13" s="1"/>
  <c r="I199" i="13"/>
  <c r="BI199" i="13"/>
  <c r="BF199" i="13"/>
  <c r="BG200" i="13"/>
  <c r="BJ200" i="13"/>
  <c r="AW200" i="13"/>
  <c r="AK201" i="13" s="1"/>
  <c r="J200" i="13"/>
  <c r="CE198" i="13"/>
  <c r="CD198" i="13"/>
  <c r="O309" i="12"/>
  <c r="BS199" i="13"/>
  <c r="CB199" i="13"/>
  <c r="N310" i="12"/>
  <c r="BC261" i="13"/>
  <c r="BB261" i="13"/>
  <c r="L410" i="7" l="1"/>
  <c r="G310" i="12" s="1"/>
  <c r="H310" i="12" s="1"/>
  <c r="I310" i="12" s="1"/>
  <c r="L199" i="13"/>
  <c r="R199" i="13"/>
  <c r="AA200" i="13" s="1"/>
  <c r="G138" i="15" s="1"/>
  <c r="M200" i="13"/>
  <c r="P200" i="13" s="1"/>
  <c r="S200" i="13"/>
  <c r="AB201" i="13" s="1"/>
  <c r="H139" i="15" s="1"/>
  <c r="BE199" i="13"/>
  <c r="H199" i="13"/>
  <c r="AU199" i="13"/>
  <c r="AI200" i="13" s="1"/>
  <c r="BU198" i="13"/>
  <c r="BV198" i="13"/>
  <c r="S410" i="7"/>
  <c r="T410" i="7"/>
  <c r="Q410" i="7"/>
  <c r="P410" i="7"/>
  <c r="R410" i="7"/>
  <c r="BC262" i="13"/>
  <c r="BB262" i="13"/>
  <c r="BD262" i="13"/>
  <c r="O199" i="13" l="1"/>
  <c r="BX199" i="13"/>
  <c r="BO199" i="13"/>
  <c r="CA199" i="13"/>
  <c r="BR199" i="13"/>
  <c r="K199" i="13"/>
  <c r="Q199" i="13"/>
  <c r="Z200" i="13" s="1"/>
  <c r="BK199" i="13"/>
  <c r="U410" i="7"/>
  <c r="I138" i="15"/>
  <c r="BP200" i="13"/>
  <c r="BY200" i="13"/>
  <c r="J311" i="12"/>
  <c r="N199" i="13" l="1"/>
  <c r="BN199" i="13"/>
  <c r="BW199" i="13"/>
  <c r="BQ199" i="13"/>
  <c r="BZ199" i="13"/>
  <c r="AS200" i="13"/>
  <c r="K137" i="15"/>
  <c r="V410" i="7"/>
  <c r="K310" i="12"/>
  <c r="L310" i="12" s="1"/>
  <c r="M310" i="12" s="1"/>
  <c r="BM200" i="13"/>
  <c r="BH200" i="13"/>
  <c r="AT201" i="13"/>
  <c r="L138" i="15"/>
  <c r="F138" i="15"/>
  <c r="BA200" i="13"/>
  <c r="F410" i="7"/>
  <c r="BT199" i="13" l="1"/>
  <c r="AV200" i="13"/>
  <c r="AJ201" i="13" s="1"/>
  <c r="BI200" i="13"/>
  <c r="I200" i="13"/>
  <c r="BF200" i="13"/>
  <c r="BG201" i="13"/>
  <c r="BJ201" i="13"/>
  <c r="J201" i="13"/>
  <c r="AW201" i="13"/>
  <c r="AK202" i="13" s="1"/>
  <c r="CC199" i="13"/>
  <c r="CB200" i="13"/>
  <c r="BS200" i="13"/>
  <c r="O310" i="12"/>
  <c r="N311" i="12"/>
  <c r="J137" i="15"/>
  <c r="AR200" i="13"/>
  <c r="O410" i="7"/>
  <c r="H411" i="7"/>
  <c r="G411" i="7"/>
  <c r="K411" i="7"/>
  <c r="J411" i="7"/>
  <c r="I411" i="7"/>
  <c r="BB263" i="13"/>
  <c r="BC263" i="13"/>
  <c r="BD263" i="13"/>
  <c r="P411" i="7" l="1"/>
  <c r="Q411" i="7"/>
  <c r="T411" i="7"/>
  <c r="R411" i="7"/>
  <c r="S411" i="7"/>
  <c r="S201" i="13"/>
  <c r="AB202" i="13" s="1"/>
  <c r="H140" i="15" s="1"/>
  <c r="M201" i="13"/>
  <c r="P201" i="13" s="1"/>
  <c r="H200" i="13"/>
  <c r="AU200" i="13"/>
  <c r="AI201" i="13" s="1"/>
  <c r="BE200" i="13"/>
  <c r="BV199" i="13"/>
  <c r="BU199" i="13"/>
  <c r="R200" i="13"/>
  <c r="AA201" i="13" s="1"/>
  <c r="G139" i="15" s="1"/>
  <c r="L200" i="13"/>
  <c r="L411" i="7"/>
  <c r="G311" i="12" s="1"/>
  <c r="H311" i="12" s="1"/>
  <c r="I311" i="12" s="1"/>
  <c r="CE199" i="13"/>
  <c r="CD199" i="13"/>
  <c r="Q200" i="13" l="1"/>
  <c r="Z201" i="13" s="1"/>
  <c r="K200" i="13"/>
  <c r="BK200" i="13"/>
  <c r="O200" i="13"/>
  <c r="BO200" i="13"/>
  <c r="BX200" i="13"/>
  <c r="BR200" i="13"/>
  <c r="CA200" i="13"/>
  <c r="I139" i="15"/>
  <c r="BP201" i="13"/>
  <c r="BY201" i="13"/>
  <c r="J312" i="12"/>
  <c r="U411" i="7"/>
  <c r="BD264" i="13"/>
  <c r="BC264" i="13"/>
  <c r="AT202" i="13" l="1"/>
  <c r="L139" i="15"/>
  <c r="AS201" i="13"/>
  <c r="K138" i="15"/>
  <c r="BH201" i="13"/>
  <c r="BM201" i="13"/>
  <c r="K311" i="12"/>
  <c r="L311" i="12" s="1"/>
  <c r="M311" i="12" s="1"/>
  <c r="V411" i="7"/>
  <c r="N200" i="13"/>
  <c r="BW200" i="13"/>
  <c r="BN200" i="13"/>
  <c r="BT200" i="13" s="1"/>
  <c r="BZ200" i="13"/>
  <c r="BQ200" i="13"/>
  <c r="F139" i="15"/>
  <c r="BA201" i="13"/>
  <c r="F411" i="7"/>
  <c r="BB264" i="13"/>
  <c r="CC200" i="13" l="1"/>
  <c r="CD200" i="13"/>
  <c r="CE200" i="13"/>
  <c r="J138" i="15"/>
  <c r="AR201" i="13"/>
  <c r="CB201" i="13"/>
  <c r="BS201" i="13"/>
  <c r="O311" i="12"/>
  <c r="N312" i="12"/>
  <c r="AV201" i="13"/>
  <c r="AJ202" i="13" s="1"/>
  <c r="I201" i="13"/>
  <c r="BI201" i="13"/>
  <c r="BF201" i="13"/>
  <c r="O411" i="7"/>
  <c r="G412" i="7"/>
  <c r="K412" i="7"/>
  <c r="J412" i="7"/>
  <c r="I412" i="7"/>
  <c r="H412" i="7"/>
  <c r="BJ202" i="13"/>
  <c r="BG202" i="13"/>
  <c r="J202" i="13"/>
  <c r="AW202" i="13"/>
  <c r="AK203" i="13" s="1"/>
  <c r="BE201" i="13" l="1"/>
  <c r="H201" i="13"/>
  <c r="AU201" i="13"/>
  <c r="AI202" i="13" s="1"/>
  <c r="BU200" i="13"/>
  <c r="BV200" i="13"/>
  <c r="M202" i="13"/>
  <c r="P202" i="13" s="1"/>
  <c r="S202" i="13"/>
  <c r="AB203" i="13" s="1"/>
  <c r="H141" i="15" s="1"/>
  <c r="R412" i="7"/>
  <c r="T412" i="7"/>
  <c r="S412" i="7"/>
  <c r="Q412" i="7"/>
  <c r="P412" i="7"/>
  <c r="L412" i="7"/>
  <c r="G312" i="12" s="1"/>
  <c r="H312" i="12" s="1"/>
  <c r="I312" i="12" s="1"/>
  <c r="R201" i="13"/>
  <c r="AA202" i="13" s="1"/>
  <c r="G140" i="15" s="1"/>
  <c r="L201" i="13"/>
  <c r="BD265" i="13"/>
  <c r="BB265" i="13"/>
  <c r="BC265" i="13"/>
  <c r="U412" i="7" l="1"/>
  <c r="O201" i="13"/>
  <c r="BX201" i="13"/>
  <c r="BO201" i="13"/>
  <c r="CA201" i="13"/>
  <c r="BR201" i="13"/>
  <c r="Q201" i="13"/>
  <c r="Z202" i="13" s="1"/>
  <c r="BK201" i="13"/>
  <c r="K201" i="13"/>
  <c r="I140" i="15"/>
  <c r="BY202" i="13"/>
  <c r="BP202" i="13"/>
  <c r="J313" i="12"/>
  <c r="BM202" i="13" l="1"/>
  <c r="BH202" i="13"/>
  <c r="AS202" i="13"/>
  <c r="K139" i="15"/>
  <c r="F140" i="15"/>
  <c r="BA202" i="13"/>
  <c r="F412" i="7"/>
  <c r="AT203" i="13"/>
  <c r="L140" i="15"/>
  <c r="N201" i="13"/>
  <c r="BW201" i="13"/>
  <c r="BN201" i="13"/>
  <c r="BT201" i="13" s="1"/>
  <c r="BQ201" i="13"/>
  <c r="BZ201" i="13"/>
  <c r="V412" i="7"/>
  <c r="K312" i="12"/>
  <c r="L312" i="12" s="1"/>
  <c r="M312" i="12" s="1"/>
  <c r="O412" i="7" l="1"/>
  <c r="G413" i="7"/>
  <c r="H413" i="7"/>
  <c r="I413" i="7"/>
  <c r="K413" i="7"/>
  <c r="J413" i="7"/>
  <c r="J139" i="15"/>
  <c r="AR202" i="13"/>
  <c r="CC201" i="13"/>
  <c r="I202" i="13"/>
  <c r="BI202" i="13"/>
  <c r="BF202" i="13"/>
  <c r="AV202" i="13"/>
  <c r="AJ203" i="13" s="1"/>
  <c r="BS202" i="13"/>
  <c r="O312" i="12"/>
  <c r="CB202" i="13"/>
  <c r="N313" i="12"/>
  <c r="J203" i="13"/>
  <c r="BG203" i="13"/>
  <c r="AW203" i="13"/>
  <c r="AK204" i="13" s="1"/>
  <c r="BJ203" i="13"/>
  <c r="BC266" i="13"/>
  <c r="BB266" i="13"/>
  <c r="BD266" i="13"/>
  <c r="R202" i="13" l="1"/>
  <c r="AA203" i="13" s="1"/>
  <c r="G141" i="15" s="1"/>
  <c r="L202" i="13"/>
  <c r="CE201" i="13"/>
  <c r="CD201" i="13"/>
  <c r="L413" i="7"/>
  <c r="G313" i="12" s="1"/>
  <c r="H313" i="12" s="1"/>
  <c r="I313" i="12" s="1"/>
  <c r="AU202" i="13"/>
  <c r="AI203" i="13" s="1"/>
  <c r="BE202" i="13"/>
  <c r="H202" i="13"/>
  <c r="M203" i="13"/>
  <c r="P203" i="13" s="1"/>
  <c r="S203" i="13"/>
  <c r="AB204" i="13" s="1"/>
  <c r="H142" i="15" s="1"/>
  <c r="BV201" i="13"/>
  <c r="BU201" i="13"/>
  <c r="S413" i="7"/>
  <c r="P413" i="7"/>
  <c r="R413" i="7"/>
  <c r="T413" i="7"/>
  <c r="Q413" i="7"/>
  <c r="K202" i="13" l="1"/>
  <c r="BK202" i="13"/>
  <c r="Q202" i="13"/>
  <c r="Z203" i="13" s="1"/>
  <c r="O202" i="13"/>
  <c r="BO202" i="13"/>
  <c r="BX202" i="13"/>
  <c r="BR202" i="13"/>
  <c r="CA202" i="13"/>
  <c r="U413" i="7"/>
  <c r="I141" i="15"/>
  <c r="BY203" i="13"/>
  <c r="BP203" i="13"/>
  <c r="J314" i="12"/>
  <c r="BB267" i="13"/>
  <c r="BC267" i="13"/>
  <c r="AS203" i="13" l="1"/>
  <c r="K140" i="15"/>
  <c r="F141" i="15"/>
  <c r="BA203" i="13"/>
  <c r="F413" i="7"/>
  <c r="BM203" i="13"/>
  <c r="BH203" i="13"/>
  <c r="AT204" i="13"/>
  <c r="L141" i="15"/>
  <c r="V413" i="7"/>
  <c r="K313" i="12"/>
  <c r="L313" i="12" s="1"/>
  <c r="M313" i="12" s="1"/>
  <c r="N202" i="13"/>
  <c r="BW202" i="13"/>
  <c r="BN202" i="13"/>
  <c r="BQ202" i="13"/>
  <c r="BZ202" i="13"/>
  <c r="BD267" i="13"/>
  <c r="BT202" i="13" l="1"/>
  <c r="AW204" i="13"/>
  <c r="AK205" i="13" s="1"/>
  <c r="BJ204" i="13"/>
  <c r="J204" i="13"/>
  <c r="BG204" i="13"/>
  <c r="J140" i="15"/>
  <c r="AR203" i="13"/>
  <c r="CC202" i="13"/>
  <c r="O413" i="7"/>
  <c r="J414" i="7"/>
  <c r="K414" i="7"/>
  <c r="G414" i="7"/>
  <c r="I414" i="7"/>
  <c r="H414" i="7"/>
  <c r="O313" i="12"/>
  <c r="BS203" i="13"/>
  <c r="CB203" i="13"/>
  <c r="N314" i="12"/>
  <c r="AV203" i="13"/>
  <c r="AJ204" i="13" s="1"/>
  <c r="I203" i="13"/>
  <c r="BI203" i="13"/>
  <c r="BF203" i="13"/>
  <c r="H203" i="13" l="1"/>
  <c r="BE203" i="13"/>
  <c r="AU203" i="13"/>
  <c r="AI204" i="13" s="1"/>
  <c r="BV202" i="13"/>
  <c r="BU202" i="13"/>
  <c r="L414" i="7"/>
  <c r="G314" i="12" s="1"/>
  <c r="H314" i="12" s="1"/>
  <c r="I314" i="12" s="1"/>
  <c r="L203" i="13"/>
  <c r="R203" i="13"/>
  <c r="AA204" i="13" s="1"/>
  <c r="G142" i="15" s="1"/>
  <c r="T414" i="7"/>
  <c r="R414" i="7"/>
  <c r="P414" i="7"/>
  <c r="Q414" i="7"/>
  <c r="S414" i="7"/>
  <c r="M204" i="13"/>
  <c r="P204" i="13" s="1"/>
  <c r="S204" i="13"/>
  <c r="AB205" i="13" s="1"/>
  <c r="H143" i="15" s="1"/>
  <c r="CD202" i="13"/>
  <c r="CE202" i="13"/>
  <c r="BB268" i="13"/>
  <c r="BC268" i="13"/>
  <c r="U414" i="7" l="1"/>
  <c r="O203" i="13"/>
  <c r="BX203" i="13"/>
  <c r="BO203" i="13"/>
  <c r="BR203" i="13"/>
  <c r="CA203" i="13"/>
  <c r="I142" i="15"/>
  <c r="BY204" i="13"/>
  <c r="BP204" i="13"/>
  <c r="J315" i="12"/>
  <c r="Q203" i="13"/>
  <c r="Z204" i="13" s="1"/>
  <c r="BK203" i="13"/>
  <c r="K203" i="13"/>
  <c r="BD268" i="13"/>
  <c r="AS204" i="13" l="1"/>
  <c r="K141" i="15"/>
  <c r="BM204" i="13"/>
  <c r="BH204" i="13"/>
  <c r="F142" i="15"/>
  <c r="BA204" i="13"/>
  <c r="F414" i="7"/>
  <c r="N203" i="13"/>
  <c r="BW203" i="13"/>
  <c r="BN203" i="13"/>
  <c r="BQ203" i="13"/>
  <c r="BZ203" i="13"/>
  <c r="AT205" i="13"/>
  <c r="L142" i="15"/>
  <c r="K314" i="12"/>
  <c r="L314" i="12" s="1"/>
  <c r="M314" i="12" s="1"/>
  <c r="V414" i="7"/>
  <c r="BD269" i="13"/>
  <c r="BT203" i="13" l="1"/>
  <c r="O414" i="7"/>
  <c r="G415" i="7"/>
  <c r="H415" i="7"/>
  <c r="K415" i="7"/>
  <c r="J415" i="7"/>
  <c r="I415" i="7"/>
  <c r="BJ205" i="13"/>
  <c r="BG205" i="13"/>
  <c r="AW205" i="13"/>
  <c r="AK206" i="13" s="1"/>
  <c r="J205" i="13"/>
  <c r="CB204" i="13"/>
  <c r="O314" i="12"/>
  <c r="BS204" i="13"/>
  <c r="N315" i="12"/>
  <c r="J141" i="15"/>
  <c r="AR204" i="13"/>
  <c r="CC203" i="13"/>
  <c r="BI204" i="13"/>
  <c r="BF204" i="13"/>
  <c r="I204" i="13"/>
  <c r="AV204" i="13"/>
  <c r="AJ205" i="13" s="1"/>
  <c r="BC269" i="13"/>
  <c r="BB269" i="13"/>
  <c r="BU203" i="13" l="1"/>
  <c r="BV203" i="13"/>
  <c r="S205" i="13"/>
  <c r="AB206" i="13" s="1"/>
  <c r="H144" i="15" s="1"/>
  <c r="M205" i="13"/>
  <c r="P205" i="13" s="1"/>
  <c r="L415" i="7"/>
  <c r="G315" i="12" s="1"/>
  <c r="H315" i="12" s="1"/>
  <c r="I315" i="12" s="1"/>
  <c r="L204" i="13"/>
  <c r="R204" i="13"/>
  <c r="AA205" i="13" s="1"/>
  <c r="G143" i="15" s="1"/>
  <c r="H204" i="13"/>
  <c r="BE204" i="13"/>
  <c r="AU204" i="13"/>
  <c r="AI205" i="13" s="1"/>
  <c r="CD203" i="13"/>
  <c r="CE203" i="13"/>
  <c r="P415" i="7"/>
  <c r="R415" i="7"/>
  <c r="T415" i="7"/>
  <c r="S415" i="7"/>
  <c r="Q415" i="7"/>
  <c r="BK204" i="13" l="1"/>
  <c r="K204" i="13"/>
  <c r="Q204" i="13"/>
  <c r="Z205" i="13" s="1"/>
  <c r="O204" i="13"/>
  <c r="BX204" i="13"/>
  <c r="BO204" i="13"/>
  <c r="CA204" i="13"/>
  <c r="BR204" i="13"/>
  <c r="I143" i="15"/>
  <c r="BP205" i="13"/>
  <c r="BY205" i="13"/>
  <c r="J316" i="12"/>
  <c r="U415" i="7"/>
  <c r="BD270" i="13"/>
  <c r="AT206" i="13" l="1"/>
  <c r="L143" i="15"/>
  <c r="V415" i="7"/>
  <c r="K315" i="12"/>
  <c r="L315" i="12" s="1"/>
  <c r="M315" i="12" s="1"/>
  <c r="F143" i="15"/>
  <c r="BA205" i="13"/>
  <c r="F415" i="7"/>
  <c r="AS205" i="13"/>
  <c r="K142" i="15"/>
  <c r="N204" i="13"/>
  <c r="BN204" i="13"/>
  <c r="BT204" i="13" s="1"/>
  <c r="BW204" i="13"/>
  <c r="BQ204" i="13"/>
  <c r="BZ204" i="13"/>
  <c r="BH205" i="13"/>
  <c r="BM205" i="13"/>
  <c r="BB270" i="13"/>
  <c r="BC270" i="13"/>
  <c r="CC204" i="13" l="1"/>
  <c r="CD204" i="13"/>
  <c r="CE204" i="13"/>
  <c r="CB205" i="13"/>
  <c r="BS205" i="13"/>
  <c r="O315" i="12"/>
  <c r="N316" i="12"/>
  <c r="J142" i="15"/>
  <c r="AR205" i="13"/>
  <c r="O415" i="7"/>
  <c r="I416" i="7"/>
  <c r="J416" i="7"/>
  <c r="G416" i="7"/>
  <c r="K416" i="7"/>
  <c r="H416" i="7"/>
  <c r="AV205" i="13"/>
  <c r="AJ206" i="13" s="1"/>
  <c r="BF205" i="13"/>
  <c r="I205" i="13"/>
  <c r="BI205" i="13"/>
  <c r="J206" i="13"/>
  <c r="AW206" i="13"/>
  <c r="AK207" i="13" s="1"/>
  <c r="BG206" i="13"/>
  <c r="BJ206" i="13"/>
  <c r="BD271" i="13"/>
  <c r="P416" i="7" l="1"/>
  <c r="T416" i="7"/>
  <c r="Q416" i="7"/>
  <c r="S416" i="7"/>
  <c r="R416" i="7"/>
  <c r="BU204" i="13"/>
  <c r="BV204" i="13"/>
  <c r="L416" i="7"/>
  <c r="G316" i="12" s="1"/>
  <c r="H316" i="12" s="1"/>
  <c r="I316" i="12" s="1"/>
  <c r="H205" i="13"/>
  <c r="BE205" i="13"/>
  <c r="AU205" i="13"/>
  <c r="AI206" i="13" s="1"/>
  <c r="S206" i="13"/>
  <c r="AB207" i="13" s="1"/>
  <c r="H145" i="15" s="1"/>
  <c r="M206" i="13"/>
  <c r="P206" i="13" s="1"/>
  <c r="L205" i="13"/>
  <c r="R205" i="13"/>
  <c r="AA206" i="13" s="1"/>
  <c r="G144" i="15" s="1"/>
  <c r="BC271" i="13"/>
  <c r="Q205" i="13" l="1"/>
  <c r="Z206" i="13" s="1"/>
  <c r="K205" i="13"/>
  <c r="BK205" i="13"/>
  <c r="O205" i="13"/>
  <c r="BX205" i="13"/>
  <c r="BO205" i="13"/>
  <c r="BR205" i="13"/>
  <c r="CA205" i="13"/>
  <c r="I144" i="15"/>
  <c r="BP206" i="13"/>
  <c r="BY206" i="13"/>
  <c r="J317" i="12"/>
  <c r="U416" i="7"/>
  <c r="BB271" i="13"/>
  <c r="AT207" i="13" l="1"/>
  <c r="L144" i="15"/>
  <c r="BM206" i="13"/>
  <c r="BH206" i="13"/>
  <c r="N205" i="13"/>
  <c r="BN205" i="13"/>
  <c r="BW205" i="13"/>
  <c r="BQ205" i="13"/>
  <c r="BZ205" i="13"/>
  <c r="K316" i="12"/>
  <c r="L316" i="12" s="1"/>
  <c r="M316" i="12" s="1"/>
  <c r="V416" i="7"/>
  <c r="AS206" i="13"/>
  <c r="K143" i="15"/>
  <c r="F144" i="15"/>
  <c r="BA206" i="13"/>
  <c r="F416" i="7"/>
  <c r="BT205" i="13" l="1"/>
  <c r="CC205" i="13"/>
  <c r="CD205" i="13" s="1"/>
  <c r="CE205" i="13"/>
  <c r="J143" i="15"/>
  <c r="AR206" i="13"/>
  <c r="I206" i="13"/>
  <c r="BF206" i="13"/>
  <c r="AV206" i="13"/>
  <c r="AJ207" i="13" s="1"/>
  <c r="BI206" i="13"/>
  <c r="BS206" i="13"/>
  <c r="O316" i="12"/>
  <c r="CB206" i="13"/>
  <c r="N317" i="12"/>
  <c r="O416" i="7"/>
  <c r="H417" i="7"/>
  <c r="G417" i="7"/>
  <c r="J417" i="7"/>
  <c r="I417" i="7"/>
  <c r="K417" i="7"/>
  <c r="BJ207" i="13"/>
  <c r="AW207" i="13"/>
  <c r="AK208" i="13" s="1"/>
  <c r="J207" i="13"/>
  <c r="BG207" i="13"/>
  <c r="BB272" i="13"/>
  <c r="BC272" i="13"/>
  <c r="BD272" i="13"/>
  <c r="R206" i="13" l="1"/>
  <c r="AA207" i="13" s="1"/>
  <c r="G145" i="15" s="1"/>
  <c r="L206" i="13"/>
  <c r="AU206" i="13"/>
  <c r="AI207" i="13" s="1"/>
  <c r="BE206" i="13"/>
  <c r="H206" i="13"/>
  <c r="BV205" i="13"/>
  <c r="BU205" i="13"/>
  <c r="M207" i="13"/>
  <c r="P207" i="13" s="1"/>
  <c r="S207" i="13"/>
  <c r="AB208" i="13" s="1"/>
  <c r="H146" i="15" s="1"/>
  <c r="L417" i="7"/>
  <c r="G317" i="12" s="1"/>
  <c r="H317" i="12" s="1"/>
  <c r="I317" i="12" s="1"/>
  <c r="P417" i="7"/>
  <c r="R417" i="7"/>
  <c r="Q417" i="7"/>
  <c r="S417" i="7"/>
  <c r="T417" i="7"/>
  <c r="BC273" i="13"/>
  <c r="K206" i="13" l="1"/>
  <c r="Q206" i="13"/>
  <c r="Z207" i="13" s="1"/>
  <c r="BK206" i="13"/>
  <c r="I145" i="15"/>
  <c r="BY207" i="13"/>
  <c r="BP207" i="13"/>
  <c r="J318" i="12"/>
  <c r="O206" i="13"/>
  <c r="BX206" i="13"/>
  <c r="BO206" i="13"/>
  <c r="CA206" i="13"/>
  <c r="BR206" i="13"/>
  <c r="U417" i="7"/>
  <c r="BB273" i="13"/>
  <c r="BD273" i="13"/>
  <c r="AT208" i="13" l="1"/>
  <c r="L145" i="15"/>
  <c r="V417" i="7"/>
  <c r="K317" i="12"/>
  <c r="L317" i="12" s="1"/>
  <c r="M317" i="12" s="1"/>
  <c r="BH207" i="13"/>
  <c r="BM207" i="13"/>
  <c r="AS207" i="13"/>
  <c r="K144" i="15"/>
  <c r="F145" i="15"/>
  <c r="BA207" i="13"/>
  <c r="F417" i="7"/>
  <c r="N206" i="13"/>
  <c r="BN206" i="13"/>
  <c r="BW206" i="13"/>
  <c r="BQ206" i="13"/>
  <c r="BZ206" i="13"/>
  <c r="BT206" i="13" l="1"/>
  <c r="I207" i="13"/>
  <c r="BF207" i="13"/>
  <c r="AV207" i="13"/>
  <c r="AJ208" i="13" s="1"/>
  <c r="BI207" i="13"/>
  <c r="O417" i="7"/>
  <c r="H418" i="7"/>
  <c r="J418" i="7"/>
  <c r="K418" i="7"/>
  <c r="I418" i="7"/>
  <c r="G418" i="7"/>
  <c r="O317" i="12"/>
  <c r="BS207" i="13"/>
  <c r="CB207" i="13"/>
  <c r="N318" i="12"/>
  <c r="J144" i="15"/>
  <c r="AR207" i="13"/>
  <c r="CC206" i="13"/>
  <c r="AW208" i="13"/>
  <c r="AK209" i="13" s="1"/>
  <c r="BJ208" i="13"/>
  <c r="BG208" i="13"/>
  <c r="J208" i="13"/>
  <c r="BV206" i="13" l="1"/>
  <c r="BU206" i="13"/>
  <c r="R418" i="7"/>
  <c r="Q418" i="7"/>
  <c r="S418" i="7"/>
  <c r="P418" i="7"/>
  <c r="T418" i="7"/>
  <c r="S208" i="13"/>
  <c r="AB209" i="13" s="1"/>
  <c r="H147" i="15" s="1"/>
  <c r="M208" i="13"/>
  <c r="P208" i="13" s="1"/>
  <c r="L418" i="7"/>
  <c r="G318" i="12" s="1"/>
  <c r="H318" i="12" s="1"/>
  <c r="I318" i="12" s="1"/>
  <c r="AU207" i="13"/>
  <c r="AI208" i="13" s="1"/>
  <c r="H207" i="13"/>
  <c r="BE207" i="13"/>
  <c r="CD206" i="13"/>
  <c r="CE206" i="13"/>
  <c r="L207" i="13"/>
  <c r="R207" i="13"/>
  <c r="AA208" i="13" s="1"/>
  <c r="G146" i="15" s="1"/>
  <c r="BB274" i="13"/>
  <c r="BC274" i="13"/>
  <c r="BD274" i="13"/>
  <c r="U418" i="7" l="1"/>
  <c r="O207" i="13"/>
  <c r="BX207" i="13"/>
  <c r="BO207" i="13"/>
  <c r="CA207" i="13"/>
  <c r="BR207" i="13"/>
  <c r="Q207" i="13"/>
  <c r="Z208" i="13" s="1"/>
  <c r="K207" i="13"/>
  <c r="BK207" i="13"/>
  <c r="I146" i="15"/>
  <c r="BP208" i="13"/>
  <c r="BY208" i="13"/>
  <c r="J319" i="12"/>
  <c r="BB220" i="13"/>
  <c r="AS208" i="13" l="1"/>
  <c r="K145" i="15"/>
  <c r="N207" i="13"/>
  <c r="BN207" i="13"/>
  <c r="BW207" i="13"/>
  <c r="BQ207" i="13"/>
  <c r="BZ207" i="13"/>
  <c r="F146" i="15"/>
  <c r="BA208" i="13"/>
  <c r="F418" i="7"/>
  <c r="BM208" i="13"/>
  <c r="BH208" i="13"/>
  <c r="K318" i="12"/>
  <c r="L318" i="12" s="1"/>
  <c r="M318" i="12" s="1"/>
  <c r="V418" i="7"/>
  <c r="AT209" i="13"/>
  <c r="L146" i="15"/>
  <c r="BB275" i="13"/>
  <c r="BT207" i="13" l="1"/>
  <c r="O318" i="12"/>
  <c r="CB208" i="13"/>
  <c r="BS208" i="13"/>
  <c r="N319" i="12"/>
  <c r="CC207" i="13"/>
  <c r="J145" i="15"/>
  <c r="AR208" i="13"/>
  <c r="O418" i="7"/>
  <c r="J419" i="7"/>
  <c r="G419" i="7"/>
  <c r="I419" i="7"/>
  <c r="H419" i="7"/>
  <c r="K419" i="7"/>
  <c r="J209" i="13"/>
  <c r="BJ209" i="13"/>
  <c r="AW209" i="13"/>
  <c r="AK210" i="13" s="1"/>
  <c r="BG209" i="13"/>
  <c r="I208" i="13"/>
  <c r="AV208" i="13"/>
  <c r="AJ209" i="13" s="1"/>
  <c r="BF208" i="13"/>
  <c r="BI208" i="13"/>
  <c r="BC275" i="13"/>
  <c r="BD275" i="13"/>
  <c r="M209" i="13" l="1"/>
  <c r="P209" i="13" s="1"/>
  <c r="S209" i="13"/>
  <c r="AB210" i="13" s="1"/>
  <c r="H148" i="15" s="1"/>
  <c r="T419" i="7"/>
  <c r="P419" i="7"/>
  <c r="Q419" i="7"/>
  <c r="R419" i="7"/>
  <c r="S419" i="7"/>
  <c r="BU207" i="13"/>
  <c r="BV207" i="13"/>
  <c r="L208" i="13"/>
  <c r="R208" i="13"/>
  <c r="AA209" i="13" s="1"/>
  <c r="G147" i="15" s="1"/>
  <c r="L419" i="7"/>
  <c r="G319" i="12" s="1"/>
  <c r="H319" i="12" s="1"/>
  <c r="I319" i="12" s="1"/>
  <c r="H208" i="13"/>
  <c r="AU208" i="13"/>
  <c r="AI209" i="13" s="1"/>
  <c r="BE208" i="13"/>
  <c r="CD207" i="13"/>
  <c r="CE207" i="13"/>
  <c r="BB276" i="13"/>
  <c r="I147" i="15" l="1"/>
  <c r="BY209" i="13"/>
  <c r="BP209" i="13"/>
  <c r="J320" i="12"/>
  <c r="O208" i="13"/>
  <c r="BO208" i="13"/>
  <c r="BX208" i="13"/>
  <c r="BR208" i="13"/>
  <c r="CA208" i="13"/>
  <c r="U419" i="7"/>
  <c r="Q208" i="13"/>
  <c r="Z209" i="13" s="1"/>
  <c r="K208" i="13"/>
  <c r="BK208" i="13"/>
  <c r="BD276" i="13"/>
  <c r="BC276" i="13"/>
  <c r="AT210" i="13" l="1"/>
  <c r="L147" i="15"/>
  <c r="N208" i="13"/>
  <c r="BN208" i="13"/>
  <c r="BW208" i="13"/>
  <c r="BZ208" i="13"/>
  <c r="BQ208" i="13"/>
  <c r="AS209" i="13"/>
  <c r="K146" i="15"/>
  <c r="BH209" i="13"/>
  <c r="BM209" i="13"/>
  <c r="F147" i="15"/>
  <c r="BA209" i="13"/>
  <c r="F419" i="7"/>
  <c r="K319" i="12"/>
  <c r="L319" i="12" s="1"/>
  <c r="M319" i="12" s="1"/>
  <c r="V419" i="7"/>
  <c r="BC277" i="13"/>
  <c r="BB277" i="13"/>
  <c r="CC208" i="13" l="1"/>
  <c r="BT208" i="13"/>
  <c r="CE208" i="13"/>
  <c r="CD208" i="13"/>
  <c r="J146" i="15"/>
  <c r="AR209" i="13"/>
  <c r="BF209" i="13"/>
  <c r="BI209" i="13"/>
  <c r="I209" i="13"/>
  <c r="AV209" i="13"/>
  <c r="AJ210" i="13" s="1"/>
  <c r="O319" i="12"/>
  <c r="CB209" i="13"/>
  <c r="BS209" i="13"/>
  <c r="N320" i="12"/>
  <c r="O419" i="7"/>
  <c r="I420" i="7"/>
  <c r="K420" i="7"/>
  <c r="H420" i="7"/>
  <c r="J420" i="7"/>
  <c r="G420" i="7"/>
  <c r="J210" i="13"/>
  <c r="AW210" i="13"/>
  <c r="AK211" i="13" s="1"/>
  <c r="BG210" i="13"/>
  <c r="BJ210" i="13"/>
  <c r="BD277" i="13"/>
  <c r="AU209" i="13" l="1"/>
  <c r="AI210" i="13" s="1"/>
  <c r="BE209" i="13"/>
  <c r="H209" i="13"/>
  <c r="BU208" i="13"/>
  <c r="BV208" i="13"/>
  <c r="S420" i="7"/>
  <c r="R420" i="7"/>
  <c r="P420" i="7"/>
  <c r="Q420" i="7"/>
  <c r="T420" i="7"/>
  <c r="M210" i="13"/>
  <c r="P210" i="13" s="1"/>
  <c r="S210" i="13"/>
  <c r="AB211" i="13" s="1"/>
  <c r="H149" i="15" s="1"/>
  <c r="L420" i="7"/>
  <c r="G320" i="12" s="1"/>
  <c r="H320" i="12" s="1"/>
  <c r="I320" i="12" s="1"/>
  <c r="R209" i="13"/>
  <c r="AA210" i="13" s="1"/>
  <c r="G148" i="15" s="1"/>
  <c r="L209" i="13"/>
  <c r="I148" i="15" l="1"/>
  <c r="BP210" i="13"/>
  <c r="BY210" i="13"/>
  <c r="J321" i="12"/>
  <c r="Q209" i="13"/>
  <c r="Z210" i="13" s="1"/>
  <c r="BK209" i="13"/>
  <c r="K209" i="13"/>
  <c r="O209" i="13"/>
  <c r="BO209" i="13"/>
  <c r="BX209" i="13"/>
  <c r="BR209" i="13"/>
  <c r="CA209" i="13"/>
  <c r="U420" i="7"/>
  <c r="K320" i="12" l="1"/>
  <c r="L320" i="12" s="1"/>
  <c r="M320" i="12" s="1"/>
  <c r="V420" i="7"/>
  <c r="N209" i="13"/>
  <c r="BN209" i="13"/>
  <c r="BW209" i="13"/>
  <c r="BZ209" i="13"/>
  <c r="BQ209" i="13"/>
  <c r="BM210" i="13"/>
  <c r="BH210" i="13"/>
  <c r="AT211" i="13"/>
  <c r="L148" i="15"/>
  <c r="AS210" i="13"/>
  <c r="K147" i="15"/>
  <c r="F148" i="15"/>
  <c r="BA210" i="13"/>
  <c r="F420" i="7"/>
  <c r="BC278" i="13"/>
  <c r="BB278" i="13"/>
  <c r="BD278" i="13"/>
  <c r="CC209" i="13" l="1"/>
  <c r="BT209" i="13"/>
  <c r="CD209" i="13"/>
  <c r="CE209" i="13"/>
  <c r="AV210" i="13"/>
  <c r="AJ211" i="13" s="1"/>
  <c r="I210" i="13"/>
  <c r="BI210" i="13"/>
  <c r="BF210" i="13"/>
  <c r="J147" i="15"/>
  <c r="AR210" i="13"/>
  <c r="O420" i="7"/>
  <c r="H421" i="7"/>
  <c r="G421" i="7"/>
  <c r="K421" i="7"/>
  <c r="I421" i="7"/>
  <c r="J421" i="7"/>
  <c r="J211" i="13"/>
  <c r="BG211" i="13"/>
  <c r="AW211" i="13"/>
  <c r="AK212" i="13" s="1"/>
  <c r="BJ211" i="13"/>
  <c r="O320" i="12"/>
  <c r="BS210" i="13"/>
  <c r="CB210" i="13"/>
  <c r="N321" i="12"/>
  <c r="L421" i="7" l="1"/>
  <c r="G321" i="12" s="1"/>
  <c r="H321" i="12" s="1"/>
  <c r="I321" i="12" s="1"/>
  <c r="L210" i="13"/>
  <c r="R210" i="13"/>
  <c r="AA211" i="13" s="1"/>
  <c r="G149" i="15" s="1"/>
  <c r="BV209" i="13"/>
  <c r="BU209" i="13"/>
  <c r="T421" i="7"/>
  <c r="P421" i="7"/>
  <c r="Q421" i="7"/>
  <c r="R421" i="7"/>
  <c r="S421" i="7"/>
  <c r="S211" i="13"/>
  <c r="AB212" i="13" s="1"/>
  <c r="H150" i="15" s="1"/>
  <c r="M211" i="13"/>
  <c r="P211" i="13" s="1"/>
  <c r="H210" i="13"/>
  <c r="AU210" i="13"/>
  <c r="AI211" i="13" s="1"/>
  <c r="BE210" i="13"/>
  <c r="U421" i="7" l="1"/>
  <c r="I149" i="15"/>
  <c r="BY211" i="13"/>
  <c r="BP211" i="13"/>
  <c r="J322" i="12"/>
  <c r="O210" i="13"/>
  <c r="BX210" i="13"/>
  <c r="BO210" i="13"/>
  <c r="BR210" i="13"/>
  <c r="CA210" i="13"/>
  <c r="Q210" i="13"/>
  <c r="Z211" i="13" s="1"/>
  <c r="BK210" i="13"/>
  <c r="K210" i="13"/>
  <c r="BD279" i="13"/>
  <c r="BC279" i="13"/>
  <c r="BB279" i="13"/>
  <c r="BH211" i="13" l="1"/>
  <c r="BM211" i="13"/>
  <c r="F149" i="15"/>
  <c r="BA211" i="13"/>
  <c r="F421" i="7"/>
  <c r="V421" i="7"/>
  <c r="K321" i="12"/>
  <c r="L321" i="12" s="1"/>
  <c r="M321" i="12" s="1"/>
  <c r="N210" i="13"/>
  <c r="BN210" i="13"/>
  <c r="BW210" i="13"/>
  <c r="BQ210" i="13"/>
  <c r="BZ210" i="13"/>
  <c r="AS211" i="13"/>
  <c r="K148" i="15"/>
  <c r="AT212" i="13"/>
  <c r="L149" i="15"/>
  <c r="BC280" i="13"/>
  <c r="BT210" i="13" l="1"/>
  <c r="O421" i="7"/>
  <c r="K422" i="7"/>
  <c r="J422" i="7"/>
  <c r="I422" i="7"/>
  <c r="G422" i="7"/>
  <c r="H422" i="7"/>
  <c r="J212" i="13"/>
  <c r="BG212" i="13"/>
  <c r="BJ212" i="13"/>
  <c r="AW212" i="13"/>
  <c r="AK213" i="13" s="1"/>
  <c r="CC210" i="13"/>
  <c r="BI211" i="13"/>
  <c r="AV211" i="13"/>
  <c r="AJ212" i="13" s="1"/>
  <c r="I211" i="13"/>
  <c r="BF211" i="13"/>
  <c r="J148" i="15"/>
  <c r="AR211" i="13"/>
  <c r="BS211" i="13"/>
  <c r="CB211" i="13"/>
  <c r="O321" i="12"/>
  <c r="N322" i="12"/>
  <c r="BD280" i="13"/>
  <c r="R211" i="13" l="1"/>
  <c r="AA212" i="13" s="1"/>
  <c r="G150" i="15" s="1"/>
  <c r="L211" i="13"/>
  <c r="L422" i="7"/>
  <c r="G322" i="12" s="1"/>
  <c r="H322" i="12" s="1"/>
  <c r="I322" i="12" s="1"/>
  <c r="CD210" i="13"/>
  <c r="CE210" i="13"/>
  <c r="M212" i="13"/>
  <c r="P212" i="13" s="1"/>
  <c r="S212" i="13"/>
  <c r="AB213" i="13" s="1"/>
  <c r="H151" i="15" s="1"/>
  <c r="AU211" i="13"/>
  <c r="AI212" i="13" s="1"/>
  <c r="H211" i="13"/>
  <c r="BE211" i="13"/>
  <c r="BU210" i="13"/>
  <c r="BV210" i="13"/>
  <c r="R422" i="7"/>
  <c r="Q422" i="7"/>
  <c r="P422" i="7"/>
  <c r="T422" i="7"/>
  <c r="S422" i="7"/>
  <c r="BB280" i="13"/>
  <c r="U422" i="7" l="1"/>
  <c r="Q211" i="13"/>
  <c r="Z212" i="13" s="1"/>
  <c r="K211" i="13"/>
  <c r="BK211" i="13"/>
  <c r="I150" i="15"/>
  <c r="BP212" i="13"/>
  <c r="BY212" i="13"/>
  <c r="J323" i="12"/>
  <c r="O211" i="13"/>
  <c r="BX211" i="13"/>
  <c r="BO211" i="13"/>
  <c r="CA211" i="13"/>
  <c r="BR211" i="13"/>
  <c r="BM212" i="13" l="1"/>
  <c r="BH212" i="13"/>
  <c r="N211" i="13"/>
  <c r="BN211" i="13"/>
  <c r="BW211" i="13"/>
  <c r="BZ211" i="13"/>
  <c r="BQ211" i="13"/>
  <c r="F150" i="15"/>
  <c r="BA212" i="13"/>
  <c r="F422" i="7"/>
  <c r="AS212" i="13"/>
  <c r="K149" i="15"/>
  <c r="V422" i="7"/>
  <c r="K322" i="12"/>
  <c r="L322" i="12" s="1"/>
  <c r="M322" i="12" s="1"/>
  <c r="AT213" i="13"/>
  <c r="L150" i="15"/>
  <c r="BD281" i="13"/>
  <c r="BC281" i="13"/>
  <c r="BT211" i="13" l="1"/>
  <c r="AW213" i="13"/>
  <c r="AK214" i="13" s="1"/>
  <c r="J213" i="13"/>
  <c r="BJ213" i="13"/>
  <c r="BG213" i="13"/>
  <c r="CC211" i="13"/>
  <c r="J149" i="15"/>
  <c r="AR212" i="13"/>
  <c r="BS212" i="13"/>
  <c r="CB212" i="13"/>
  <c r="O322" i="12"/>
  <c r="N323" i="12"/>
  <c r="O422" i="7"/>
  <c r="H423" i="7"/>
  <c r="J423" i="7"/>
  <c r="K423" i="7"/>
  <c r="G423" i="7"/>
  <c r="I423" i="7"/>
  <c r="BI212" i="13"/>
  <c r="AV212" i="13"/>
  <c r="AJ213" i="13" s="1"/>
  <c r="BF212" i="13"/>
  <c r="I212" i="13"/>
  <c r="BB281" i="13"/>
  <c r="BV211" i="13" l="1"/>
  <c r="BU211" i="13"/>
  <c r="AU212" i="13"/>
  <c r="AI213" i="13" s="1"/>
  <c r="BE212" i="13"/>
  <c r="H212" i="13"/>
  <c r="CD211" i="13"/>
  <c r="CE211" i="13"/>
  <c r="R212" i="13"/>
  <c r="AA213" i="13" s="1"/>
  <c r="G151" i="15" s="1"/>
  <c r="L212" i="13"/>
  <c r="M213" i="13"/>
  <c r="P213" i="13" s="1"/>
  <c r="S213" i="13"/>
  <c r="AB214" i="13" s="1"/>
  <c r="H152" i="15" s="1"/>
  <c r="L423" i="7"/>
  <c r="G323" i="12" s="1"/>
  <c r="H323" i="12" s="1"/>
  <c r="I323" i="12" s="1"/>
  <c r="S423" i="7"/>
  <c r="Q423" i="7"/>
  <c r="R423" i="7"/>
  <c r="P423" i="7"/>
  <c r="T423" i="7"/>
  <c r="BB282" i="13"/>
  <c r="I151" i="15" l="1"/>
  <c r="BP213" i="13"/>
  <c r="BY213" i="13"/>
  <c r="J324" i="12"/>
  <c r="U423" i="7"/>
  <c r="K212" i="13"/>
  <c r="Q212" i="13"/>
  <c r="Z213" i="13" s="1"/>
  <c r="BK212" i="13"/>
  <c r="O212" i="13"/>
  <c r="BO212" i="13"/>
  <c r="BX212" i="13"/>
  <c r="BR212" i="13"/>
  <c r="CA212" i="13"/>
  <c r="BD282" i="13"/>
  <c r="BC282" i="13"/>
  <c r="BH213" i="13" l="1"/>
  <c r="BM213" i="13"/>
  <c r="N212" i="13"/>
  <c r="BN212" i="13"/>
  <c r="BW212" i="13"/>
  <c r="BZ212" i="13"/>
  <c r="BQ212" i="13"/>
  <c r="F151" i="15"/>
  <c r="BA213" i="13"/>
  <c r="F423" i="7"/>
  <c r="AT214" i="13"/>
  <c r="L151" i="15"/>
  <c r="K323" i="12"/>
  <c r="L323" i="12" s="1"/>
  <c r="M323" i="12" s="1"/>
  <c r="V423" i="7"/>
  <c r="AS213" i="13"/>
  <c r="K150" i="15"/>
  <c r="BB283" i="13"/>
  <c r="BT212" i="13" l="1"/>
  <c r="CC212" i="13"/>
  <c r="I213" i="13"/>
  <c r="BF213" i="13"/>
  <c r="AV213" i="13"/>
  <c r="AJ214" i="13" s="1"/>
  <c r="BI213" i="13"/>
  <c r="J150" i="15"/>
  <c r="AR213" i="13"/>
  <c r="J214" i="13"/>
  <c r="BG214" i="13"/>
  <c r="AW214" i="13"/>
  <c r="AK215" i="13" s="1"/>
  <c r="BJ214" i="13"/>
  <c r="BS213" i="13"/>
  <c r="CB213" i="13"/>
  <c r="O323" i="12"/>
  <c r="N324" i="12"/>
  <c r="CE212" i="13"/>
  <c r="CD212" i="13"/>
  <c r="O423" i="7"/>
  <c r="G424" i="7"/>
  <c r="J424" i="7"/>
  <c r="I424" i="7"/>
  <c r="H424" i="7"/>
  <c r="K424" i="7"/>
  <c r="BC283" i="13"/>
  <c r="BD283" i="13"/>
  <c r="T424" i="7" l="1"/>
  <c r="S424" i="7"/>
  <c r="Q424" i="7"/>
  <c r="P424" i="7"/>
  <c r="R424" i="7"/>
  <c r="AU213" i="13"/>
  <c r="AI214" i="13" s="1"/>
  <c r="H213" i="13"/>
  <c r="BE213" i="13"/>
  <c r="M214" i="13"/>
  <c r="P214" i="13" s="1"/>
  <c r="S214" i="13"/>
  <c r="AB215" i="13" s="1"/>
  <c r="H153" i="15" s="1"/>
  <c r="BV212" i="13"/>
  <c r="BU212" i="13"/>
  <c r="L424" i="7"/>
  <c r="G324" i="12" s="1"/>
  <c r="H324" i="12" s="1"/>
  <c r="I324" i="12" s="1"/>
  <c r="L213" i="13"/>
  <c r="R213" i="13"/>
  <c r="AA214" i="13" s="1"/>
  <c r="G152" i="15" s="1"/>
  <c r="Q213" i="13" l="1"/>
  <c r="Z214" i="13" s="1"/>
  <c r="K213" i="13"/>
  <c r="BK213" i="13"/>
  <c r="O213" i="13"/>
  <c r="BX213" i="13"/>
  <c r="BO213" i="13"/>
  <c r="CA213" i="13"/>
  <c r="BR213" i="13"/>
  <c r="U424" i="7"/>
  <c r="I152" i="15"/>
  <c r="BY214" i="13"/>
  <c r="BP214" i="13"/>
  <c r="J325" i="12"/>
  <c r="AS214" i="13" l="1"/>
  <c r="K151" i="15"/>
  <c r="AT215" i="13"/>
  <c r="L152" i="15"/>
  <c r="BM214" i="13"/>
  <c r="BH214" i="13"/>
  <c r="V424" i="7"/>
  <c r="K324" i="12"/>
  <c r="L324" i="12" s="1"/>
  <c r="M324" i="12" s="1"/>
  <c r="N213" i="13"/>
  <c r="BW213" i="13"/>
  <c r="BN213" i="13"/>
  <c r="BT213" i="13" s="1"/>
  <c r="BZ213" i="13"/>
  <c r="BQ213" i="13"/>
  <c r="F152" i="15"/>
  <c r="BA214" i="13"/>
  <c r="F424" i="7"/>
  <c r="BD284" i="13"/>
  <c r="BC284" i="13"/>
  <c r="BB284" i="13"/>
  <c r="CC213" i="13" l="1"/>
  <c r="J151" i="15"/>
  <c r="AR214" i="13"/>
  <c r="J215" i="13"/>
  <c r="BJ215" i="13"/>
  <c r="BG215" i="13"/>
  <c r="AW215" i="13"/>
  <c r="AK216" i="13" s="1"/>
  <c r="CD213" i="13"/>
  <c r="CE213" i="13"/>
  <c r="O424" i="7"/>
  <c r="I425" i="7"/>
  <c r="G425" i="7"/>
  <c r="K425" i="7"/>
  <c r="J425" i="7"/>
  <c r="H425" i="7"/>
  <c r="O324" i="12"/>
  <c r="BS214" i="13"/>
  <c r="CB214" i="13"/>
  <c r="N325" i="12"/>
  <c r="I214" i="13"/>
  <c r="BI214" i="13"/>
  <c r="AV214" i="13"/>
  <c r="AJ215" i="13" s="1"/>
  <c r="BF214" i="13"/>
  <c r="BD285" i="13"/>
  <c r="L425" i="7" l="1"/>
  <c r="G325" i="12" s="1"/>
  <c r="H325" i="12" s="1"/>
  <c r="I325" i="12" s="1"/>
  <c r="S425" i="7"/>
  <c r="P425" i="7"/>
  <c r="R425" i="7"/>
  <c r="Q425" i="7"/>
  <c r="T425" i="7"/>
  <c r="S215" i="13"/>
  <c r="AB216" i="13" s="1"/>
  <c r="H154" i="15" s="1"/>
  <c r="M215" i="13"/>
  <c r="P215" i="13" s="1"/>
  <c r="L214" i="13"/>
  <c r="R214" i="13"/>
  <c r="AA215" i="13" s="1"/>
  <c r="G153" i="15" s="1"/>
  <c r="BE214" i="13"/>
  <c r="AU214" i="13"/>
  <c r="AI215" i="13" s="1"/>
  <c r="H214" i="13"/>
  <c r="BV213" i="13"/>
  <c r="BU213" i="13"/>
  <c r="U425" i="7" l="1"/>
  <c r="O214" i="13"/>
  <c r="BO214" i="13"/>
  <c r="BX214" i="13"/>
  <c r="BR214" i="13"/>
  <c r="CA214" i="13"/>
  <c r="Q214" i="13"/>
  <c r="Z215" i="13" s="1"/>
  <c r="K214" i="13"/>
  <c r="BK214" i="13"/>
  <c r="I153" i="15"/>
  <c r="BY215" i="13"/>
  <c r="BP215" i="13"/>
  <c r="J326" i="12"/>
  <c r="BB285" i="13"/>
  <c r="BC285" i="13"/>
  <c r="AS215" i="13" l="1"/>
  <c r="K152" i="15"/>
  <c r="BH215" i="13"/>
  <c r="BM215" i="13"/>
  <c r="N214" i="13"/>
  <c r="BW214" i="13"/>
  <c r="BN214" i="13"/>
  <c r="BZ214" i="13"/>
  <c r="BQ214" i="13"/>
  <c r="F153" i="15"/>
  <c r="BA215" i="13"/>
  <c r="F425" i="7"/>
  <c r="V425" i="7"/>
  <c r="K325" i="12"/>
  <c r="L325" i="12" s="1"/>
  <c r="M325" i="12" s="1"/>
  <c r="AT216" i="13"/>
  <c r="L153" i="15"/>
  <c r="BD286" i="13"/>
  <c r="BT214" i="13" l="1"/>
  <c r="O325" i="12"/>
  <c r="BS215" i="13"/>
  <c r="CB215" i="13"/>
  <c r="N326" i="12"/>
  <c r="O425" i="7"/>
  <c r="H426" i="7"/>
  <c r="I426" i="7"/>
  <c r="G426" i="7"/>
  <c r="K426" i="7"/>
  <c r="J426" i="7"/>
  <c r="J152" i="15"/>
  <c r="AR215" i="13"/>
  <c r="AW216" i="13"/>
  <c r="AK217" i="13" s="1"/>
  <c r="BG216" i="13"/>
  <c r="BJ216" i="13"/>
  <c r="J216" i="13"/>
  <c r="CC214" i="13"/>
  <c r="I215" i="13"/>
  <c r="BF215" i="13"/>
  <c r="BI215" i="13"/>
  <c r="AV215" i="13"/>
  <c r="AJ216" i="13" s="1"/>
  <c r="BB286" i="13"/>
  <c r="L426" i="7" l="1"/>
  <c r="G326" i="12" s="1"/>
  <c r="H326" i="12" s="1"/>
  <c r="I326" i="12" s="1"/>
  <c r="BU214" i="13"/>
  <c r="BV214" i="13"/>
  <c r="M216" i="13"/>
  <c r="P216" i="13" s="1"/>
  <c r="S216" i="13"/>
  <c r="AB217" i="13" s="1"/>
  <c r="H155" i="15" s="1"/>
  <c r="AU215" i="13"/>
  <c r="AI216" i="13" s="1"/>
  <c r="BE215" i="13"/>
  <c r="H215" i="13"/>
  <c r="L215" i="13"/>
  <c r="R215" i="13"/>
  <c r="AA216" i="13" s="1"/>
  <c r="G154" i="15" s="1"/>
  <c r="CE214" i="13"/>
  <c r="CD214" i="13"/>
  <c r="Q426" i="7"/>
  <c r="R426" i="7"/>
  <c r="S426" i="7"/>
  <c r="P426" i="7"/>
  <c r="T426" i="7"/>
  <c r="BC286" i="13"/>
  <c r="O215" i="13" l="1"/>
  <c r="BX215" i="13"/>
  <c r="BO215" i="13"/>
  <c r="BR215" i="13"/>
  <c r="CA215" i="13"/>
  <c r="Q215" i="13"/>
  <c r="Z216" i="13" s="1"/>
  <c r="K215" i="13"/>
  <c r="BK215" i="13"/>
  <c r="U426" i="7"/>
  <c r="I154" i="15"/>
  <c r="BP216" i="13"/>
  <c r="BY216" i="13"/>
  <c r="J327" i="12"/>
  <c r="BB287" i="13"/>
  <c r="BD287" i="13"/>
  <c r="BH216" i="13" l="1"/>
  <c r="BM216" i="13"/>
  <c r="N215" i="13"/>
  <c r="BW215" i="13"/>
  <c r="BN215" i="13"/>
  <c r="BQ215" i="13"/>
  <c r="BZ215" i="13"/>
  <c r="CC215" i="13" s="1"/>
  <c r="F154" i="15"/>
  <c r="BA216" i="13"/>
  <c r="F426" i="7"/>
  <c r="AS216" i="13"/>
  <c r="K153" i="15"/>
  <c r="AT217" i="13"/>
  <c r="L154" i="15"/>
  <c r="K326" i="12"/>
  <c r="L326" i="12" s="1"/>
  <c r="M326" i="12" s="1"/>
  <c r="V426" i="7"/>
  <c r="BC287" i="13"/>
  <c r="BT215" i="13" l="1"/>
  <c r="CE215" i="13"/>
  <c r="CD215" i="13"/>
  <c r="BS216" i="13"/>
  <c r="CB216" i="13"/>
  <c r="O326" i="12"/>
  <c r="N327" i="12"/>
  <c r="J153" i="15"/>
  <c r="AR216" i="13"/>
  <c r="BI216" i="13"/>
  <c r="I216" i="13"/>
  <c r="AV216" i="13"/>
  <c r="AJ217" i="13" s="1"/>
  <c r="BF216" i="13"/>
  <c r="O426" i="7"/>
  <c r="J427" i="7"/>
  <c r="G427" i="7"/>
  <c r="I427" i="7"/>
  <c r="H427" i="7"/>
  <c r="K427" i="7"/>
  <c r="J217" i="13"/>
  <c r="BJ217" i="13"/>
  <c r="AW217" i="13"/>
  <c r="AK218" i="13" s="1"/>
  <c r="BG217" i="13"/>
  <c r="BD288" i="13"/>
  <c r="BB288" i="13"/>
  <c r="R216" i="13" l="1"/>
  <c r="AA217" i="13" s="1"/>
  <c r="G155" i="15" s="1"/>
  <c r="L216" i="13"/>
  <c r="L427" i="7"/>
  <c r="G327" i="12" s="1"/>
  <c r="H327" i="12" s="1"/>
  <c r="I327" i="12" s="1"/>
  <c r="BV215" i="13"/>
  <c r="BU215" i="13"/>
  <c r="BE216" i="13"/>
  <c r="AU216" i="13"/>
  <c r="AI217" i="13" s="1"/>
  <c r="H216" i="13"/>
  <c r="S217" i="13"/>
  <c r="AB218" i="13" s="1"/>
  <c r="H156" i="15" s="1"/>
  <c r="M217" i="13"/>
  <c r="P217" i="13" s="1"/>
  <c r="P427" i="7"/>
  <c r="S427" i="7"/>
  <c r="T427" i="7"/>
  <c r="R427" i="7"/>
  <c r="Q427" i="7"/>
  <c r="I155" i="15" l="1"/>
  <c r="BP217" i="13"/>
  <c r="BY217" i="13"/>
  <c r="J328" i="12"/>
  <c r="BK216" i="13"/>
  <c r="Q216" i="13"/>
  <c r="Z217" i="13" s="1"/>
  <c r="K216" i="13"/>
  <c r="O216" i="13"/>
  <c r="BO216" i="13"/>
  <c r="BX216" i="13"/>
  <c r="BR216" i="13"/>
  <c r="CA216" i="13"/>
  <c r="U427" i="7"/>
  <c r="BC288" i="13"/>
  <c r="AS217" i="13" l="1"/>
  <c r="K154" i="15"/>
  <c r="N216" i="13"/>
  <c r="BN216" i="13"/>
  <c r="BW216" i="13"/>
  <c r="BZ216" i="13"/>
  <c r="BQ216" i="13"/>
  <c r="F155" i="15"/>
  <c r="BA217" i="13"/>
  <c r="F427" i="7"/>
  <c r="AT218" i="13"/>
  <c r="L155" i="15"/>
  <c r="V427" i="7"/>
  <c r="K327" i="12"/>
  <c r="L327" i="12" s="1"/>
  <c r="M327" i="12" s="1"/>
  <c r="BM217" i="13"/>
  <c r="BH217" i="13"/>
  <c r="BD289" i="13"/>
  <c r="BB289" i="13"/>
  <c r="CC216" i="13" l="1"/>
  <c r="BT216" i="13"/>
  <c r="CE216" i="13"/>
  <c r="CD216" i="13"/>
  <c r="J154" i="15"/>
  <c r="AR217" i="13"/>
  <c r="BS217" i="13"/>
  <c r="CB217" i="13"/>
  <c r="O327" i="12"/>
  <c r="N328" i="12"/>
  <c r="J218" i="13"/>
  <c r="AW218" i="13"/>
  <c r="AK219" i="13" s="1"/>
  <c r="BJ218" i="13"/>
  <c r="BG218" i="13"/>
  <c r="O427" i="7"/>
  <c r="H428" i="7"/>
  <c r="I428" i="7"/>
  <c r="J428" i="7"/>
  <c r="K428" i="7"/>
  <c r="G428" i="7"/>
  <c r="BF217" i="13"/>
  <c r="BI217" i="13"/>
  <c r="AV217" i="13"/>
  <c r="AJ218" i="13" s="1"/>
  <c r="I217" i="13"/>
  <c r="H217" i="13" l="1"/>
  <c r="BE217" i="13"/>
  <c r="AU217" i="13"/>
  <c r="AI218" i="13" s="1"/>
  <c r="BU216" i="13"/>
  <c r="BV216" i="13"/>
  <c r="T428" i="7"/>
  <c r="S428" i="7"/>
  <c r="R428" i="7"/>
  <c r="P428" i="7"/>
  <c r="Q428" i="7"/>
  <c r="R217" i="13"/>
  <c r="AA218" i="13" s="1"/>
  <c r="G156" i="15" s="1"/>
  <c r="L217" i="13"/>
  <c r="S218" i="13"/>
  <c r="AB219" i="13" s="1"/>
  <c r="H157" i="15" s="1"/>
  <c r="M218" i="13"/>
  <c r="P218" i="13" s="1"/>
  <c r="L428" i="7"/>
  <c r="G328" i="12" s="1"/>
  <c r="H328" i="12" s="1"/>
  <c r="I328" i="12" s="1"/>
  <c r="BC289" i="13"/>
  <c r="U428" i="7" l="1"/>
  <c r="I156" i="15"/>
  <c r="BY218" i="13"/>
  <c r="BP218" i="13"/>
  <c r="J329" i="12"/>
  <c r="O217" i="13"/>
  <c r="BO217" i="13"/>
  <c r="BX217" i="13"/>
  <c r="CA217" i="13"/>
  <c r="BR217" i="13"/>
  <c r="BK217" i="13"/>
  <c r="Q217" i="13"/>
  <c r="Z218" i="13" s="1"/>
  <c r="K217" i="13"/>
  <c r="BC290" i="13"/>
  <c r="AT219" i="13" l="1"/>
  <c r="L156" i="15"/>
  <c r="N217" i="13"/>
  <c r="BN217" i="13"/>
  <c r="BW217" i="13"/>
  <c r="BQ217" i="13"/>
  <c r="BZ217" i="13"/>
  <c r="BM218" i="13"/>
  <c r="BH218" i="13"/>
  <c r="F156" i="15"/>
  <c r="BA218" i="13"/>
  <c r="F428" i="7"/>
  <c r="AS218" i="13"/>
  <c r="K155" i="15"/>
  <c r="V428" i="7"/>
  <c r="K328" i="12"/>
  <c r="L328" i="12" s="1"/>
  <c r="M328" i="12" s="1"/>
  <c r="BB290" i="13"/>
  <c r="BD290" i="13"/>
  <c r="BT217" i="13" l="1"/>
  <c r="AV218" i="13"/>
  <c r="AJ219" i="13" s="1"/>
  <c r="I218" i="13"/>
  <c r="BF218" i="13"/>
  <c r="BI218" i="13"/>
  <c r="CC217" i="13"/>
  <c r="J155" i="15"/>
  <c r="AR218" i="13"/>
  <c r="O428" i="7"/>
  <c r="I429" i="7"/>
  <c r="J429" i="7"/>
  <c r="H429" i="7"/>
  <c r="G429" i="7"/>
  <c r="K429" i="7"/>
  <c r="BS218" i="13"/>
  <c r="CB218" i="13"/>
  <c r="O328" i="12"/>
  <c r="N329" i="12"/>
  <c r="BJ219" i="13"/>
  <c r="J219" i="13"/>
  <c r="AW219" i="13"/>
  <c r="AK220" i="13" s="1"/>
  <c r="BG219" i="13"/>
  <c r="BE218" i="13" l="1"/>
  <c r="AU218" i="13"/>
  <c r="AI219" i="13" s="1"/>
  <c r="H218" i="13"/>
  <c r="BV217" i="13"/>
  <c r="BU217" i="13"/>
  <c r="L429" i="7"/>
  <c r="G329" i="12" s="1"/>
  <c r="H329" i="12" s="1"/>
  <c r="I329" i="12" s="1"/>
  <c r="CE217" i="13"/>
  <c r="CD217" i="13"/>
  <c r="M219" i="13"/>
  <c r="P219" i="13" s="1"/>
  <c r="S219" i="13"/>
  <c r="AB220" i="13" s="1"/>
  <c r="H158" i="15" s="1"/>
  <c r="L218" i="13"/>
  <c r="R218" i="13"/>
  <c r="AA219" i="13" s="1"/>
  <c r="G157" i="15" s="1"/>
  <c r="P429" i="7"/>
  <c r="T429" i="7"/>
  <c r="R429" i="7"/>
  <c r="S429" i="7"/>
  <c r="Q429" i="7"/>
  <c r="BC291" i="13"/>
  <c r="O218" i="13" l="1"/>
  <c r="BX218" i="13"/>
  <c r="BO218" i="13"/>
  <c r="BR218" i="13"/>
  <c r="CA218" i="13"/>
  <c r="I157" i="15"/>
  <c r="BP219" i="13"/>
  <c r="BY219" i="13"/>
  <c r="J330" i="12"/>
  <c r="U429" i="7"/>
  <c r="K218" i="13"/>
  <c r="BK218" i="13"/>
  <c r="Q218" i="13"/>
  <c r="Z219" i="13" s="1"/>
  <c r="BD291" i="13"/>
  <c r="BB291" i="13"/>
  <c r="AT220" i="13" l="1"/>
  <c r="L157" i="15"/>
  <c r="F157" i="15"/>
  <c r="BA219" i="13"/>
  <c r="F429" i="7"/>
  <c r="BH219" i="13"/>
  <c r="BM219" i="13"/>
  <c r="AS219" i="13"/>
  <c r="K156" i="15"/>
  <c r="N218" i="13"/>
  <c r="BN218" i="13"/>
  <c r="BT218" i="13" s="1"/>
  <c r="BW218" i="13"/>
  <c r="BQ218" i="13"/>
  <c r="BZ218" i="13"/>
  <c r="K329" i="12"/>
  <c r="L329" i="12" s="1"/>
  <c r="M329" i="12" s="1"/>
  <c r="V429" i="7"/>
  <c r="CC218" i="13" l="1"/>
  <c r="O429" i="7"/>
  <c r="H430" i="7"/>
  <c r="G430" i="7"/>
  <c r="K430" i="7"/>
  <c r="J430" i="7"/>
  <c r="I430" i="7"/>
  <c r="J156" i="15"/>
  <c r="AR219" i="13"/>
  <c r="CB219" i="13"/>
  <c r="BS219" i="13"/>
  <c r="O329" i="12"/>
  <c r="N330" i="12"/>
  <c r="BF219" i="13"/>
  <c r="BI219" i="13"/>
  <c r="AV219" i="13"/>
  <c r="AJ220" i="13" s="1"/>
  <c r="I219" i="13"/>
  <c r="J220" i="13"/>
  <c r="AW220" i="13"/>
  <c r="AK221" i="13" s="1"/>
  <c r="BJ220" i="13"/>
  <c r="BG220" i="13"/>
  <c r="BD292" i="13"/>
  <c r="BC292" i="13"/>
  <c r="L430" i="7" l="1"/>
  <c r="G330" i="12" s="1"/>
  <c r="H330" i="12" s="1"/>
  <c r="I330" i="12" s="1"/>
  <c r="AU219" i="13"/>
  <c r="AI220" i="13" s="1"/>
  <c r="BE219" i="13"/>
  <c r="H219" i="13"/>
  <c r="BU218" i="13"/>
  <c r="BV218" i="13"/>
  <c r="S430" i="7"/>
  <c r="P430" i="7"/>
  <c r="T430" i="7"/>
  <c r="R430" i="7"/>
  <c r="Q430" i="7"/>
  <c r="CD218" i="13"/>
  <c r="CE218" i="13"/>
  <c r="M220" i="13"/>
  <c r="P220" i="13" s="1"/>
  <c r="S220" i="13"/>
  <c r="AB221" i="13" s="1"/>
  <c r="H159" i="15" s="1"/>
  <c r="R219" i="13"/>
  <c r="AA220" i="13" s="1"/>
  <c r="G158" i="15" s="1"/>
  <c r="L219" i="13"/>
  <c r="BB292" i="13"/>
  <c r="BK219" i="13" l="1"/>
  <c r="Q219" i="13"/>
  <c r="Z220" i="13" s="1"/>
  <c r="K219" i="13"/>
  <c r="O219" i="13"/>
  <c r="BX219" i="13"/>
  <c r="BO219" i="13"/>
  <c r="CA219" i="13"/>
  <c r="BR219" i="13"/>
  <c r="U430" i="7"/>
  <c r="I158" i="15"/>
  <c r="BP220" i="13"/>
  <c r="BY220" i="13"/>
  <c r="J331" i="12"/>
  <c r="K330" i="12" l="1"/>
  <c r="L330" i="12" s="1"/>
  <c r="M330" i="12" s="1"/>
  <c r="V430" i="7"/>
  <c r="N219" i="13"/>
  <c r="BN219" i="13"/>
  <c r="BW219" i="13"/>
  <c r="BQ219" i="13"/>
  <c r="BZ219" i="13"/>
  <c r="AT221" i="13"/>
  <c r="L158" i="15"/>
  <c r="F158" i="15"/>
  <c r="BA220" i="13"/>
  <c r="F430" i="7"/>
  <c r="AS220" i="13"/>
  <c r="K157" i="15"/>
  <c r="BM220" i="13"/>
  <c r="BH220" i="13"/>
  <c r="BB293" i="13"/>
  <c r="BD293" i="13"/>
  <c r="BC293" i="13"/>
  <c r="BT219" i="13" l="1"/>
  <c r="CC219" i="13"/>
  <c r="J157" i="15"/>
  <c r="AR220" i="13"/>
  <c r="CD219" i="13"/>
  <c r="CE219" i="13"/>
  <c r="O430" i="7"/>
  <c r="K431" i="7"/>
  <c r="G431" i="7"/>
  <c r="J431" i="7"/>
  <c r="H431" i="7"/>
  <c r="I431" i="7"/>
  <c r="BS220" i="13"/>
  <c r="CB220" i="13"/>
  <c r="O330" i="12"/>
  <c r="N331" i="12"/>
  <c r="I220" i="13"/>
  <c r="BI220" i="13"/>
  <c r="AV220" i="13"/>
  <c r="AJ221" i="13" s="1"/>
  <c r="BF220" i="13"/>
  <c r="BJ221" i="13"/>
  <c r="J221" i="13"/>
  <c r="AW221" i="13"/>
  <c r="AK222" i="13" s="1"/>
  <c r="BG221" i="13"/>
  <c r="BE220" i="13" l="1"/>
  <c r="H220" i="13"/>
  <c r="AU220" i="13"/>
  <c r="AI221" i="13" s="1"/>
  <c r="M221" i="13"/>
  <c r="P221" i="13" s="1"/>
  <c r="S221" i="13"/>
  <c r="AB222" i="13" s="1"/>
  <c r="H160" i="15" s="1"/>
  <c r="L431" i="7"/>
  <c r="G331" i="12" s="1"/>
  <c r="H331" i="12" s="1"/>
  <c r="I331" i="12" s="1"/>
  <c r="BV219" i="13"/>
  <c r="BU219" i="13"/>
  <c r="Q431" i="7"/>
  <c r="P431" i="7"/>
  <c r="T431" i="7"/>
  <c r="S431" i="7"/>
  <c r="R431" i="7"/>
  <c r="L220" i="13"/>
  <c r="R220" i="13"/>
  <c r="AA221" i="13" s="1"/>
  <c r="G159" i="15" s="1"/>
  <c r="K220" i="13" l="1"/>
  <c r="BK220" i="13"/>
  <c r="Q220" i="13"/>
  <c r="Z221" i="13" s="1"/>
  <c r="U431" i="7"/>
  <c r="O220" i="13"/>
  <c r="BO220" i="13"/>
  <c r="BX220" i="13"/>
  <c r="CA220" i="13"/>
  <c r="BR220" i="13"/>
  <c r="I159" i="15"/>
  <c r="BP221" i="13"/>
  <c r="BY221" i="13"/>
  <c r="J332" i="12"/>
  <c r="BD294" i="13"/>
  <c r="BB294" i="13"/>
  <c r="BC294" i="13"/>
  <c r="V431" i="7" l="1"/>
  <c r="K331" i="12"/>
  <c r="L331" i="12" s="1"/>
  <c r="M331" i="12" s="1"/>
  <c r="F159" i="15"/>
  <c r="BA221" i="13"/>
  <c r="F431" i="7"/>
  <c r="BH221" i="13"/>
  <c r="BM221" i="13"/>
  <c r="N220" i="13"/>
  <c r="BN220" i="13"/>
  <c r="BW220" i="13"/>
  <c r="BQ220" i="13"/>
  <c r="BZ220" i="13"/>
  <c r="AS221" i="13"/>
  <c r="K158" i="15"/>
  <c r="AT222" i="13"/>
  <c r="L159" i="15"/>
  <c r="BT220" i="13" l="1"/>
  <c r="CC220" i="13"/>
  <c r="O431" i="7"/>
  <c r="I432" i="7"/>
  <c r="H432" i="7"/>
  <c r="G432" i="7"/>
  <c r="J432" i="7"/>
  <c r="K432" i="7"/>
  <c r="CE220" i="13"/>
  <c r="CD220" i="13"/>
  <c r="BS221" i="13"/>
  <c r="O331" i="12"/>
  <c r="CB221" i="13"/>
  <c r="N332" i="12"/>
  <c r="BI221" i="13"/>
  <c r="BF221" i="13"/>
  <c r="AV221" i="13"/>
  <c r="AJ222" i="13" s="1"/>
  <c r="I221" i="13"/>
  <c r="J158" i="15"/>
  <c r="AR221" i="13"/>
  <c r="BJ222" i="13"/>
  <c r="J222" i="13"/>
  <c r="BG222" i="13"/>
  <c r="AW222" i="13"/>
  <c r="AK223" i="13" s="1"/>
  <c r="BD295" i="13"/>
  <c r="L432" i="7" l="1"/>
  <c r="G332" i="12" s="1"/>
  <c r="H332" i="12" s="1"/>
  <c r="I332" i="12" s="1"/>
  <c r="Q432" i="7"/>
  <c r="S432" i="7"/>
  <c r="R432" i="7"/>
  <c r="P432" i="7"/>
  <c r="T432" i="7"/>
  <c r="H221" i="13"/>
  <c r="BE221" i="13"/>
  <c r="AU221" i="13"/>
  <c r="AI222" i="13" s="1"/>
  <c r="R221" i="13"/>
  <c r="AA222" i="13" s="1"/>
  <c r="G160" i="15" s="1"/>
  <c r="L221" i="13"/>
  <c r="S222" i="13"/>
  <c r="AB223" i="13" s="1"/>
  <c r="H161" i="15" s="1"/>
  <c r="M222" i="13"/>
  <c r="P222" i="13" s="1"/>
  <c r="BU220" i="13"/>
  <c r="BV220" i="13"/>
  <c r="BC295" i="13"/>
  <c r="BB295" i="13"/>
  <c r="K221" i="13" l="1"/>
  <c r="BK221" i="13"/>
  <c r="Q221" i="13"/>
  <c r="Z222" i="13" s="1"/>
  <c r="U432" i="7"/>
  <c r="I160" i="15"/>
  <c r="BY222" i="13"/>
  <c r="BP222" i="13"/>
  <c r="J333" i="12"/>
  <c r="O221" i="13"/>
  <c r="BX221" i="13"/>
  <c r="BO221" i="13"/>
  <c r="CA221" i="13"/>
  <c r="BR221" i="13"/>
  <c r="BD296" i="13"/>
  <c r="V432" i="7" l="1"/>
  <c r="K332" i="12"/>
  <c r="L332" i="12" s="1"/>
  <c r="M332" i="12" s="1"/>
  <c r="F160" i="15"/>
  <c r="BA222" i="13"/>
  <c r="F432" i="7"/>
  <c r="AT223" i="13"/>
  <c r="L160" i="15"/>
  <c r="BM222" i="13"/>
  <c r="BH222" i="13"/>
  <c r="N221" i="13"/>
  <c r="BN221" i="13"/>
  <c r="BT221" i="13" s="1"/>
  <c r="BW221" i="13"/>
  <c r="BQ221" i="13"/>
  <c r="BZ221" i="13"/>
  <c r="AS222" i="13"/>
  <c r="K159" i="15"/>
  <c r="BB296" i="13"/>
  <c r="CC221" i="13" l="1"/>
  <c r="BG223" i="13"/>
  <c r="J223" i="13"/>
  <c r="AW223" i="13"/>
  <c r="AK224" i="13" s="1"/>
  <c r="BJ223" i="13"/>
  <c r="O432" i="7"/>
  <c r="J433" i="7"/>
  <c r="G433" i="7"/>
  <c r="H433" i="7"/>
  <c r="I433" i="7"/>
  <c r="K433" i="7"/>
  <c r="CE221" i="13"/>
  <c r="CD221" i="13"/>
  <c r="J159" i="15"/>
  <c r="AR222" i="13"/>
  <c r="AV222" i="13"/>
  <c r="AJ223" i="13" s="1"/>
  <c r="BF222" i="13"/>
  <c r="I222" i="13"/>
  <c r="BI222" i="13"/>
  <c r="CB222" i="13"/>
  <c r="BS222" i="13"/>
  <c r="O332" i="12"/>
  <c r="N333" i="12"/>
  <c r="BD297" i="13"/>
  <c r="BC296" i="13"/>
  <c r="L433" i="7" l="1"/>
  <c r="G333" i="12" s="1"/>
  <c r="H333" i="12" s="1"/>
  <c r="I333" i="12" s="1"/>
  <c r="BV221" i="13"/>
  <c r="BU221" i="13"/>
  <c r="S433" i="7"/>
  <c r="P433" i="7"/>
  <c r="Q433" i="7"/>
  <c r="R433" i="7"/>
  <c r="T433" i="7"/>
  <c r="L222" i="13"/>
  <c r="R222" i="13"/>
  <c r="AA223" i="13" s="1"/>
  <c r="G161" i="15" s="1"/>
  <c r="M223" i="13"/>
  <c r="P223" i="13" s="1"/>
  <c r="S223" i="13"/>
  <c r="AB224" i="13" s="1"/>
  <c r="H162" i="15" s="1"/>
  <c r="AU222" i="13"/>
  <c r="AI223" i="13" s="1"/>
  <c r="BE222" i="13"/>
  <c r="H222" i="13"/>
  <c r="BB297" i="13"/>
  <c r="U433" i="7" l="1"/>
  <c r="Q222" i="13"/>
  <c r="Z223" i="13" s="1"/>
  <c r="K222" i="13"/>
  <c r="BK222" i="13"/>
  <c r="O222" i="13"/>
  <c r="BX222" i="13"/>
  <c r="BO222" i="13"/>
  <c r="CA222" i="13"/>
  <c r="BR222" i="13"/>
  <c r="I161" i="15"/>
  <c r="BY223" i="13"/>
  <c r="BP223" i="13"/>
  <c r="J334" i="12"/>
  <c r="BC297" i="13"/>
  <c r="BM223" i="13" l="1"/>
  <c r="BH223" i="13"/>
  <c r="N222" i="13"/>
  <c r="BW222" i="13"/>
  <c r="BN222" i="13"/>
  <c r="BQ222" i="13"/>
  <c r="BZ222" i="13"/>
  <c r="F161" i="15"/>
  <c r="BA223" i="13"/>
  <c r="F433" i="7"/>
  <c r="AT224" i="13"/>
  <c r="L161" i="15"/>
  <c r="AS223" i="13"/>
  <c r="K160" i="15"/>
  <c r="K333" i="12"/>
  <c r="L333" i="12" s="1"/>
  <c r="M333" i="12" s="1"/>
  <c r="V433" i="7"/>
  <c r="BT222" i="13" l="1"/>
  <c r="J160" i="15"/>
  <c r="AR223" i="13"/>
  <c r="CC222" i="13"/>
  <c r="BS223" i="13"/>
  <c r="CB223" i="13"/>
  <c r="O333" i="12"/>
  <c r="N334" i="12"/>
  <c r="J224" i="13"/>
  <c r="BG224" i="13"/>
  <c r="AW224" i="13"/>
  <c r="AK225" i="13" s="1"/>
  <c r="BJ224" i="13"/>
  <c r="I223" i="13"/>
  <c r="BI223" i="13"/>
  <c r="BF223" i="13"/>
  <c r="AV223" i="13"/>
  <c r="AJ224" i="13" s="1"/>
  <c r="O433" i="7"/>
  <c r="G434" i="7"/>
  <c r="I434" i="7"/>
  <c r="J434" i="7"/>
  <c r="K434" i="7"/>
  <c r="H434" i="7"/>
  <c r="M224" i="13" l="1"/>
  <c r="P224" i="13" s="1"/>
  <c r="S224" i="13"/>
  <c r="AB225" i="13" s="1"/>
  <c r="H163" i="15" s="1"/>
  <c r="P434" i="7"/>
  <c r="S434" i="7"/>
  <c r="T434" i="7"/>
  <c r="R434" i="7"/>
  <c r="Q434" i="7"/>
  <c r="CD222" i="13"/>
  <c r="CE222" i="13"/>
  <c r="AU223" i="13"/>
  <c r="AI224" i="13" s="1"/>
  <c r="BE223" i="13"/>
  <c r="H223" i="13"/>
  <c r="BU222" i="13"/>
  <c r="BV222" i="13"/>
  <c r="R223" i="13"/>
  <c r="AA224" i="13" s="1"/>
  <c r="G162" i="15" s="1"/>
  <c r="L223" i="13"/>
  <c r="L434" i="7"/>
  <c r="G334" i="12" s="1"/>
  <c r="H334" i="12" s="1"/>
  <c r="I334" i="12" s="1"/>
  <c r="BD298" i="13"/>
  <c r="BB298" i="13"/>
  <c r="BC298" i="13"/>
  <c r="I162" i="15" l="1"/>
  <c r="BY224" i="13"/>
  <c r="BP224" i="13"/>
  <c r="J335" i="12"/>
  <c r="O223" i="13"/>
  <c r="BO223" i="13"/>
  <c r="BX223" i="13"/>
  <c r="BR223" i="13"/>
  <c r="CA223" i="13"/>
  <c r="BK223" i="13"/>
  <c r="K223" i="13"/>
  <c r="Q223" i="13"/>
  <c r="Z224" i="13" s="1"/>
  <c r="U434" i="7"/>
  <c r="AT225" i="13" l="1"/>
  <c r="L162" i="15"/>
  <c r="K334" i="12"/>
  <c r="L334" i="12" s="1"/>
  <c r="M334" i="12" s="1"/>
  <c r="V434" i="7"/>
  <c r="AS224" i="13"/>
  <c r="K161" i="15"/>
  <c r="BH224" i="13"/>
  <c r="BM224" i="13"/>
  <c r="F162" i="15"/>
  <c r="BA224" i="13"/>
  <c r="F434" i="7"/>
  <c r="N223" i="13"/>
  <c r="BN223" i="13"/>
  <c r="BW223" i="13"/>
  <c r="BQ223" i="13"/>
  <c r="BZ223" i="13"/>
  <c r="BC299" i="13"/>
  <c r="BB299" i="13"/>
  <c r="BD299" i="13"/>
  <c r="BT223" i="13" l="1"/>
  <c r="J161" i="15"/>
  <c r="AR224" i="13"/>
  <c r="AV224" i="13"/>
  <c r="AJ225" i="13" s="1"/>
  <c r="I224" i="13"/>
  <c r="BI224" i="13"/>
  <c r="BF224" i="13"/>
  <c r="O434" i="7"/>
  <c r="G435" i="7"/>
  <c r="K435" i="7"/>
  <c r="H435" i="7"/>
  <c r="J435" i="7"/>
  <c r="I435" i="7"/>
  <c r="BS224" i="13"/>
  <c r="O334" i="12"/>
  <c r="CB224" i="13"/>
  <c r="N335" i="12"/>
  <c r="CC223" i="13"/>
  <c r="BG225" i="13"/>
  <c r="AW225" i="13"/>
  <c r="AK226" i="13" s="1"/>
  <c r="BJ225" i="13"/>
  <c r="J225" i="13"/>
  <c r="R224" i="13" l="1"/>
  <c r="AA225" i="13" s="1"/>
  <c r="G163" i="15" s="1"/>
  <c r="L224" i="13"/>
  <c r="L435" i="7"/>
  <c r="G335" i="12" s="1"/>
  <c r="H335" i="12" s="1"/>
  <c r="I335" i="12" s="1"/>
  <c r="AU224" i="13"/>
  <c r="AI225" i="13" s="1"/>
  <c r="H224" i="13"/>
  <c r="BE224" i="13"/>
  <c r="BU223" i="13"/>
  <c r="BV223" i="13"/>
  <c r="Q435" i="7"/>
  <c r="R435" i="7"/>
  <c r="S435" i="7"/>
  <c r="T435" i="7"/>
  <c r="P435" i="7"/>
  <c r="S225" i="13"/>
  <c r="AB226" i="13" s="1"/>
  <c r="H164" i="15" s="1"/>
  <c r="M225" i="13"/>
  <c r="P225" i="13" s="1"/>
  <c r="CD223" i="13"/>
  <c r="CE223" i="13"/>
  <c r="I163" i="15" l="1"/>
  <c r="BP225" i="13"/>
  <c r="BY225" i="13"/>
  <c r="J336" i="12"/>
  <c r="O224" i="13"/>
  <c r="BX224" i="13"/>
  <c r="BO224" i="13"/>
  <c r="CA224" i="13"/>
  <c r="BR224" i="13"/>
  <c r="K224" i="13"/>
  <c r="BK224" i="13"/>
  <c r="Q224" i="13"/>
  <c r="Z225" i="13" s="1"/>
  <c r="U435" i="7"/>
  <c r="BD300" i="13"/>
  <c r="BB300" i="13"/>
  <c r="BC300" i="13"/>
  <c r="AS225" i="13" l="1"/>
  <c r="K162" i="15"/>
  <c r="AT226" i="13"/>
  <c r="L163" i="15"/>
  <c r="K335" i="12"/>
  <c r="L335" i="12" s="1"/>
  <c r="M335" i="12" s="1"/>
  <c r="V435" i="7"/>
  <c r="BH225" i="13"/>
  <c r="BM225" i="13"/>
  <c r="F163" i="15"/>
  <c r="BA225" i="13"/>
  <c r="F435" i="7"/>
  <c r="N224" i="13"/>
  <c r="BN224" i="13"/>
  <c r="BW224" i="13"/>
  <c r="BQ224" i="13"/>
  <c r="BZ224" i="13"/>
  <c r="BT224" i="13" l="1"/>
  <c r="CB225" i="13"/>
  <c r="O335" i="12"/>
  <c r="BS225" i="13"/>
  <c r="N336" i="12"/>
  <c r="CC224" i="13"/>
  <c r="AW226" i="13"/>
  <c r="AK227" i="13" s="1"/>
  <c r="BG226" i="13"/>
  <c r="J226" i="13"/>
  <c r="BJ226" i="13"/>
  <c r="O435" i="7"/>
  <c r="I436" i="7"/>
  <c r="J436" i="7"/>
  <c r="H436" i="7"/>
  <c r="K436" i="7"/>
  <c r="G436" i="7"/>
  <c r="J162" i="15"/>
  <c r="AR225" i="13"/>
  <c r="I225" i="13"/>
  <c r="BF225" i="13"/>
  <c r="BI225" i="13"/>
  <c r="AV225" i="13"/>
  <c r="AJ226" i="13" s="1"/>
  <c r="BB301" i="13"/>
  <c r="BU224" i="13" l="1"/>
  <c r="BV224" i="13"/>
  <c r="L436" i="7"/>
  <c r="G336" i="12" s="1"/>
  <c r="H336" i="12" s="1"/>
  <c r="I336" i="12" s="1"/>
  <c r="S226" i="13"/>
  <c r="AB227" i="13" s="1"/>
  <c r="H165" i="15" s="1"/>
  <c r="M226" i="13"/>
  <c r="P226" i="13" s="1"/>
  <c r="L225" i="13"/>
  <c r="R225" i="13"/>
  <c r="AA226" i="13" s="1"/>
  <c r="G164" i="15" s="1"/>
  <c r="CD224" i="13"/>
  <c r="CE224" i="13"/>
  <c r="S436" i="7"/>
  <c r="T436" i="7"/>
  <c r="R436" i="7"/>
  <c r="Q436" i="7"/>
  <c r="P436" i="7"/>
  <c r="H225" i="13"/>
  <c r="AU225" i="13"/>
  <c r="AI226" i="13" s="1"/>
  <c r="BE225" i="13"/>
  <c r="BC301" i="13"/>
  <c r="BD301" i="13"/>
  <c r="Q225" i="13" l="1"/>
  <c r="Z226" i="13" s="1"/>
  <c r="K225" i="13"/>
  <c r="BK225" i="13"/>
  <c r="I164" i="15"/>
  <c r="BY226" i="13"/>
  <c r="BP226" i="13"/>
  <c r="J337" i="12"/>
  <c r="O225" i="13"/>
  <c r="BO225" i="13"/>
  <c r="BX225" i="13"/>
  <c r="BR225" i="13"/>
  <c r="CA225" i="13"/>
  <c r="U436" i="7"/>
  <c r="BD302" i="13"/>
  <c r="BC302" i="13"/>
  <c r="BB302" i="13"/>
  <c r="K336" i="12" l="1"/>
  <c r="L336" i="12" s="1"/>
  <c r="M336" i="12" s="1"/>
  <c r="V436" i="7"/>
  <c r="BH226" i="13"/>
  <c r="BM226" i="13"/>
  <c r="N225" i="13"/>
  <c r="BN225" i="13"/>
  <c r="BW225" i="13"/>
  <c r="BQ225" i="13"/>
  <c r="BZ225" i="13"/>
  <c r="F164" i="15"/>
  <c r="BA226" i="13"/>
  <c r="F436" i="7"/>
  <c r="AS226" i="13"/>
  <c r="K163" i="15"/>
  <c r="AT227" i="13"/>
  <c r="L164" i="15"/>
  <c r="BT225" i="13" l="1"/>
  <c r="J163" i="15"/>
  <c r="AR226" i="13"/>
  <c r="O436" i="7"/>
  <c r="J437" i="7"/>
  <c r="G437" i="7"/>
  <c r="I437" i="7"/>
  <c r="K437" i="7"/>
  <c r="H437" i="7"/>
  <c r="BG227" i="13"/>
  <c r="BJ227" i="13"/>
  <c r="J227" i="13"/>
  <c r="AW227" i="13"/>
  <c r="AK228" i="13" s="1"/>
  <c r="CC225" i="13"/>
  <c r="BI226" i="13"/>
  <c r="I226" i="13"/>
  <c r="AV226" i="13"/>
  <c r="AJ227" i="13" s="1"/>
  <c r="BF226" i="13"/>
  <c r="CB226" i="13"/>
  <c r="O336" i="12"/>
  <c r="BS226" i="13"/>
  <c r="N337" i="12"/>
  <c r="BD303" i="13"/>
  <c r="S227" i="13" l="1"/>
  <c r="AB228" i="13" s="1"/>
  <c r="H166" i="15" s="1"/>
  <c r="M227" i="13"/>
  <c r="P227" i="13" s="1"/>
  <c r="L437" i="7"/>
  <c r="G337" i="12" s="1"/>
  <c r="H337" i="12" s="1"/>
  <c r="I337" i="12" s="1"/>
  <c r="S437" i="7"/>
  <c r="R437" i="7"/>
  <c r="T437" i="7"/>
  <c r="P437" i="7"/>
  <c r="Q437" i="7"/>
  <c r="R226" i="13"/>
  <c r="AA227" i="13" s="1"/>
  <c r="G165" i="15" s="1"/>
  <c r="L226" i="13"/>
  <c r="H226" i="13"/>
  <c r="AU226" i="13"/>
  <c r="AI227" i="13" s="1"/>
  <c r="BE226" i="13"/>
  <c r="BU225" i="13"/>
  <c r="BV225" i="13"/>
  <c r="CD225" i="13"/>
  <c r="CE225" i="13"/>
  <c r="BB303" i="13"/>
  <c r="BC303" i="13"/>
  <c r="Q226" i="13" l="1"/>
  <c r="Z227" i="13" s="1"/>
  <c r="BK226" i="13"/>
  <c r="K226" i="13"/>
  <c r="O226" i="13"/>
  <c r="BO226" i="13"/>
  <c r="BX226" i="13"/>
  <c r="CA226" i="13"/>
  <c r="BR226" i="13"/>
  <c r="I165" i="15"/>
  <c r="BP227" i="13"/>
  <c r="BY227" i="13"/>
  <c r="J338" i="12"/>
  <c r="U437" i="7"/>
  <c r="BD304" i="13"/>
  <c r="AS227" i="13" l="1"/>
  <c r="K164" i="15"/>
  <c r="AT228" i="13"/>
  <c r="L165" i="15"/>
  <c r="N226" i="13"/>
  <c r="BN226" i="13"/>
  <c r="BW226" i="13"/>
  <c r="BQ226" i="13"/>
  <c r="BZ226" i="13"/>
  <c r="BM227" i="13"/>
  <c r="BH227" i="13"/>
  <c r="K337" i="12"/>
  <c r="L337" i="12" s="1"/>
  <c r="M337" i="12" s="1"/>
  <c r="V437" i="7"/>
  <c r="F165" i="15"/>
  <c r="BA227" i="13"/>
  <c r="F437" i="7"/>
  <c r="BC304" i="13"/>
  <c r="BT226" i="13" l="1"/>
  <c r="J164" i="15"/>
  <c r="AR227" i="13"/>
  <c r="BJ228" i="13"/>
  <c r="BG228" i="13"/>
  <c r="AW228" i="13"/>
  <c r="AK229" i="13" s="1"/>
  <c r="J228" i="13"/>
  <c r="O337" i="12"/>
  <c r="BS227" i="13"/>
  <c r="CB227" i="13"/>
  <c r="N338" i="12"/>
  <c r="O437" i="7"/>
  <c r="I438" i="7"/>
  <c r="H438" i="7"/>
  <c r="G438" i="7"/>
  <c r="K438" i="7"/>
  <c r="J438" i="7"/>
  <c r="CC226" i="13"/>
  <c r="AV227" i="13"/>
  <c r="AJ228" i="13" s="1"/>
  <c r="BF227" i="13"/>
  <c r="BI227" i="13"/>
  <c r="I227" i="13"/>
  <c r="BB304" i="13"/>
  <c r="S228" i="13" l="1"/>
  <c r="AB229" i="13" s="1"/>
  <c r="H167" i="15" s="1"/>
  <c r="M228" i="13"/>
  <c r="P228" i="13" s="1"/>
  <c r="L227" i="13"/>
  <c r="R227" i="13"/>
  <c r="AA228" i="13" s="1"/>
  <c r="G166" i="15" s="1"/>
  <c r="AU227" i="13"/>
  <c r="AI228" i="13" s="1"/>
  <c r="BE227" i="13"/>
  <c r="H227" i="13"/>
  <c r="L438" i="7"/>
  <c r="G338" i="12" s="1"/>
  <c r="H338" i="12" s="1"/>
  <c r="I338" i="12" s="1"/>
  <c r="S438" i="7"/>
  <c r="P438" i="7"/>
  <c r="Q438" i="7"/>
  <c r="T438" i="7"/>
  <c r="R438" i="7"/>
  <c r="BV226" i="13"/>
  <c r="BU226" i="13"/>
  <c r="CE226" i="13"/>
  <c r="CD226" i="13"/>
  <c r="U438" i="7" l="1"/>
  <c r="O227" i="13"/>
  <c r="BX227" i="13"/>
  <c r="BO227" i="13"/>
  <c r="BR227" i="13"/>
  <c r="CA227" i="13"/>
  <c r="I166" i="15"/>
  <c r="BY228" i="13"/>
  <c r="BP228" i="13"/>
  <c r="J339" i="12"/>
  <c r="K227" i="13"/>
  <c r="BK227" i="13"/>
  <c r="Q227" i="13"/>
  <c r="Z228" i="13" s="1"/>
  <c r="BC305" i="13"/>
  <c r="BD305" i="13"/>
  <c r="AS228" i="13" l="1"/>
  <c r="K165" i="15"/>
  <c r="BM228" i="13"/>
  <c r="BH228" i="13"/>
  <c r="N227" i="13"/>
  <c r="BN227" i="13"/>
  <c r="BW227" i="13"/>
  <c r="BQ227" i="13"/>
  <c r="BZ227" i="13"/>
  <c r="AT229" i="13"/>
  <c r="L166" i="15"/>
  <c r="F166" i="15"/>
  <c r="BA228" i="13"/>
  <c r="F438" i="7"/>
  <c r="K338" i="12"/>
  <c r="L338" i="12" s="1"/>
  <c r="M338" i="12" s="1"/>
  <c r="V438" i="7"/>
  <c r="BB305" i="13"/>
  <c r="BT227" i="13" l="1"/>
  <c r="J165" i="15"/>
  <c r="AR228" i="13"/>
  <c r="O438" i="7"/>
  <c r="J439" i="7"/>
  <c r="G439" i="7"/>
  <c r="K439" i="7"/>
  <c r="I439" i="7"/>
  <c r="H439" i="7"/>
  <c r="J229" i="13"/>
  <c r="BJ229" i="13"/>
  <c r="BG229" i="13"/>
  <c r="AW229" i="13"/>
  <c r="AK230" i="13" s="1"/>
  <c r="CB228" i="13"/>
  <c r="BS228" i="13"/>
  <c r="O338" i="12"/>
  <c r="N339" i="12"/>
  <c r="CC227" i="13"/>
  <c r="AV228" i="13"/>
  <c r="AJ229" i="13" s="1"/>
  <c r="I228" i="13"/>
  <c r="BF228" i="13"/>
  <c r="BI228" i="13"/>
  <c r="Q439" i="7" l="1"/>
  <c r="S439" i="7"/>
  <c r="P439" i="7"/>
  <c r="T439" i="7"/>
  <c r="R439" i="7"/>
  <c r="S229" i="13"/>
  <c r="AB230" i="13" s="1"/>
  <c r="H168" i="15" s="1"/>
  <c r="M229" i="13"/>
  <c r="P229" i="13" s="1"/>
  <c r="L228" i="13"/>
  <c r="R228" i="13"/>
  <c r="AA229" i="13" s="1"/>
  <c r="G167" i="15" s="1"/>
  <c r="AU228" i="13"/>
  <c r="AI229" i="13" s="1"/>
  <c r="BE228" i="13"/>
  <c r="H228" i="13"/>
  <c r="BU227" i="13"/>
  <c r="BV227" i="13"/>
  <c r="CD227" i="13"/>
  <c r="CE227" i="13"/>
  <c r="L439" i="7"/>
  <c r="G339" i="12" s="1"/>
  <c r="H339" i="12" s="1"/>
  <c r="I339" i="12" s="1"/>
  <c r="BC306" i="13"/>
  <c r="BD306" i="13"/>
  <c r="Q228" i="13" l="1"/>
  <c r="Z229" i="13" s="1"/>
  <c r="K228" i="13"/>
  <c r="BK228" i="13"/>
  <c r="U439" i="7"/>
  <c r="I167" i="15"/>
  <c r="BY229" i="13"/>
  <c r="BP229" i="13"/>
  <c r="J340" i="12"/>
  <c r="O228" i="13"/>
  <c r="BX228" i="13"/>
  <c r="BO228" i="13"/>
  <c r="BR228" i="13"/>
  <c r="CA228" i="13"/>
  <c r="BB306" i="13"/>
  <c r="K339" i="12" l="1"/>
  <c r="L339" i="12" s="1"/>
  <c r="M339" i="12" s="1"/>
  <c r="V439" i="7"/>
  <c r="BH229" i="13"/>
  <c r="BM229" i="13"/>
  <c r="N228" i="13"/>
  <c r="BN228" i="13"/>
  <c r="BW228" i="13"/>
  <c r="BQ228" i="13"/>
  <c r="BZ228" i="13"/>
  <c r="AS229" i="13"/>
  <c r="K166" i="15"/>
  <c r="F167" i="15"/>
  <c r="BA229" i="13"/>
  <c r="F439" i="7"/>
  <c r="AT230" i="13"/>
  <c r="L167" i="15"/>
  <c r="BB307" i="13"/>
  <c r="CC228" i="13" l="1"/>
  <c r="BT228" i="13"/>
  <c r="J166" i="15"/>
  <c r="AR229" i="13"/>
  <c r="CE228" i="13"/>
  <c r="CD228" i="13"/>
  <c r="BF229" i="13"/>
  <c r="I229" i="13"/>
  <c r="BI229" i="13"/>
  <c r="AV229" i="13"/>
  <c r="AJ230" i="13" s="1"/>
  <c r="BG230" i="13"/>
  <c r="J230" i="13"/>
  <c r="AW230" i="13"/>
  <c r="AK231" i="13" s="1"/>
  <c r="BJ230" i="13"/>
  <c r="BS229" i="13"/>
  <c r="O339" i="12"/>
  <c r="CB229" i="13"/>
  <c r="N340" i="12"/>
  <c r="O439" i="7"/>
  <c r="J440" i="7"/>
  <c r="K440" i="7"/>
  <c r="H440" i="7"/>
  <c r="I440" i="7"/>
  <c r="G440" i="7"/>
  <c r="BD307" i="13"/>
  <c r="BC307" i="13"/>
  <c r="M230" i="13" l="1"/>
  <c r="P230" i="13" s="1"/>
  <c r="S230" i="13"/>
  <c r="AB231" i="13" s="1"/>
  <c r="H169" i="15" s="1"/>
  <c r="R440" i="7"/>
  <c r="T440" i="7"/>
  <c r="Q440" i="7"/>
  <c r="P440" i="7"/>
  <c r="S440" i="7"/>
  <c r="L440" i="7"/>
  <c r="G340" i="12" s="1"/>
  <c r="H340" i="12" s="1"/>
  <c r="I340" i="12" s="1"/>
  <c r="AU229" i="13"/>
  <c r="AI230" i="13" s="1"/>
  <c r="H229" i="13"/>
  <c r="BE229" i="13"/>
  <c r="BU228" i="13"/>
  <c r="BV228" i="13"/>
  <c r="R229" i="13"/>
  <c r="AA230" i="13" s="1"/>
  <c r="G168" i="15" s="1"/>
  <c r="L229" i="13"/>
  <c r="BB308" i="13"/>
  <c r="U440" i="7" l="1"/>
  <c r="I168" i="15"/>
  <c r="BP230" i="13"/>
  <c r="BY230" i="13"/>
  <c r="J341" i="12"/>
  <c r="BK229" i="13"/>
  <c r="Q229" i="13"/>
  <c r="Z230" i="13" s="1"/>
  <c r="K229" i="13"/>
  <c r="O229" i="13"/>
  <c r="BO229" i="13"/>
  <c r="BX229" i="13"/>
  <c r="BR229" i="13"/>
  <c r="CA229" i="13"/>
  <c r="AT231" i="13" l="1"/>
  <c r="L168" i="15"/>
  <c r="BM230" i="13"/>
  <c r="BH230" i="13"/>
  <c r="F168" i="15"/>
  <c r="BA230" i="13"/>
  <c r="F440" i="7"/>
  <c r="AS230" i="13"/>
  <c r="K167" i="15"/>
  <c r="N229" i="13"/>
  <c r="BW229" i="13"/>
  <c r="BN229" i="13"/>
  <c r="BT229" i="13" s="1"/>
  <c r="BZ229" i="13"/>
  <c r="BQ229" i="13"/>
  <c r="V440" i="7"/>
  <c r="K340" i="12"/>
  <c r="L340" i="12" s="1"/>
  <c r="M340" i="12" s="1"/>
  <c r="BC308" i="13"/>
  <c r="BD308" i="13"/>
  <c r="CC229" i="13" l="1"/>
  <c r="J167" i="15"/>
  <c r="AR230" i="13"/>
  <c r="O440" i="7"/>
  <c r="I441" i="7"/>
  <c r="J441" i="7"/>
  <c r="G441" i="7"/>
  <c r="H441" i="7"/>
  <c r="K441" i="7"/>
  <c r="CE229" i="13"/>
  <c r="CD229" i="13"/>
  <c r="BS230" i="13"/>
  <c r="CB230" i="13"/>
  <c r="O340" i="12"/>
  <c r="N341" i="12"/>
  <c r="BI230" i="13"/>
  <c r="I230" i="13"/>
  <c r="BF230" i="13"/>
  <c r="AV230" i="13"/>
  <c r="AJ231" i="13" s="1"/>
  <c r="BG231" i="13"/>
  <c r="AW231" i="13"/>
  <c r="AK232" i="13" s="1"/>
  <c r="J231" i="13"/>
  <c r="BJ231" i="13"/>
  <c r="BB309" i="13"/>
  <c r="L441" i="7" l="1"/>
  <c r="G341" i="12" s="1"/>
  <c r="H341" i="12" s="1"/>
  <c r="I341" i="12" s="1"/>
  <c r="S231" i="13"/>
  <c r="AB232" i="13" s="1"/>
  <c r="H170" i="15" s="1"/>
  <c r="M231" i="13"/>
  <c r="P231" i="13" s="1"/>
  <c r="S441" i="7"/>
  <c r="P441" i="7"/>
  <c r="Q441" i="7"/>
  <c r="T441" i="7"/>
  <c r="R441" i="7"/>
  <c r="H230" i="13"/>
  <c r="AU230" i="13"/>
  <c r="AI231" i="13" s="1"/>
  <c r="BE230" i="13"/>
  <c r="BU229" i="13"/>
  <c r="BV229" i="13"/>
  <c r="R230" i="13"/>
  <c r="AA231" i="13" s="1"/>
  <c r="G169" i="15" s="1"/>
  <c r="L230" i="13"/>
  <c r="BD309" i="13"/>
  <c r="BC309" i="13"/>
  <c r="Q230" i="13" l="1"/>
  <c r="Z231" i="13" s="1"/>
  <c r="K230" i="13"/>
  <c r="BK230" i="13"/>
  <c r="O230" i="13"/>
  <c r="BO230" i="13"/>
  <c r="BX230" i="13"/>
  <c r="BR230" i="13"/>
  <c r="CA230" i="13"/>
  <c r="U441" i="7"/>
  <c r="I169" i="15"/>
  <c r="BP231" i="13"/>
  <c r="BY231" i="13"/>
  <c r="J342" i="12"/>
  <c r="AS231" i="13" l="1"/>
  <c r="K168" i="15"/>
  <c r="K341" i="12"/>
  <c r="L341" i="12" s="1"/>
  <c r="M341" i="12" s="1"/>
  <c r="V441" i="7"/>
  <c r="BH231" i="13"/>
  <c r="BM231" i="13"/>
  <c r="N230" i="13"/>
  <c r="BN230" i="13"/>
  <c r="BW230" i="13"/>
  <c r="BQ230" i="13"/>
  <c r="BZ230" i="13"/>
  <c r="F169" i="15"/>
  <c r="BA231" i="13"/>
  <c r="F441" i="7"/>
  <c r="AT232" i="13"/>
  <c r="L169" i="15"/>
  <c r="BT230" i="13" l="1"/>
  <c r="AW232" i="13"/>
  <c r="AK233" i="13" s="1"/>
  <c r="BG232" i="13"/>
  <c r="BJ232" i="13"/>
  <c r="J232" i="13"/>
  <c r="O341" i="12"/>
  <c r="BS231" i="13"/>
  <c r="CB231" i="13"/>
  <c r="N342" i="12"/>
  <c r="CC230" i="13"/>
  <c r="O441" i="7"/>
  <c r="G442" i="7"/>
  <c r="J442" i="7"/>
  <c r="H442" i="7"/>
  <c r="I442" i="7"/>
  <c r="K442" i="7"/>
  <c r="J168" i="15"/>
  <c r="AR231" i="13"/>
  <c r="AV231" i="13"/>
  <c r="AJ232" i="13" s="1"/>
  <c r="BI231" i="13"/>
  <c r="I231" i="13"/>
  <c r="BF231" i="13"/>
  <c r="BC310" i="13"/>
  <c r="BD310" i="13"/>
  <c r="BB310" i="13"/>
  <c r="Q442" i="7" l="1"/>
  <c r="R442" i="7"/>
  <c r="S442" i="7"/>
  <c r="P442" i="7"/>
  <c r="T442" i="7"/>
  <c r="CD230" i="13"/>
  <c r="CE230" i="13"/>
  <c r="M232" i="13"/>
  <c r="P232" i="13" s="1"/>
  <c r="S232" i="13"/>
  <c r="AB233" i="13" s="1"/>
  <c r="H171" i="15" s="1"/>
  <c r="R231" i="13"/>
  <c r="AA232" i="13" s="1"/>
  <c r="G170" i="15" s="1"/>
  <c r="L231" i="13"/>
  <c r="BV230" i="13"/>
  <c r="BU230" i="13"/>
  <c r="L442" i="7"/>
  <c r="G342" i="12" s="1"/>
  <c r="H342" i="12" s="1"/>
  <c r="I342" i="12" s="1"/>
  <c r="H231" i="13"/>
  <c r="AU231" i="13"/>
  <c r="AI232" i="13" s="1"/>
  <c r="BE231" i="13"/>
  <c r="O231" i="13" l="1"/>
  <c r="BO231" i="13"/>
  <c r="BX231" i="13"/>
  <c r="BR231" i="13"/>
  <c r="CA231" i="13"/>
  <c r="U442" i="7"/>
  <c r="I170" i="15"/>
  <c r="BY232" i="13"/>
  <c r="BP232" i="13"/>
  <c r="J343" i="12"/>
  <c r="K231" i="13"/>
  <c r="Q231" i="13"/>
  <c r="Z232" i="13" s="1"/>
  <c r="BK231" i="13"/>
  <c r="V442" i="7" l="1"/>
  <c r="K342" i="12"/>
  <c r="L342" i="12" s="1"/>
  <c r="M342" i="12" s="1"/>
  <c r="F170" i="15"/>
  <c r="BA232" i="13"/>
  <c r="F442" i="7"/>
  <c r="AT233" i="13"/>
  <c r="L170" i="15"/>
  <c r="N231" i="13"/>
  <c r="BN231" i="13"/>
  <c r="BW231" i="13"/>
  <c r="BQ231" i="13"/>
  <c r="BZ231" i="13"/>
  <c r="AS232" i="13"/>
  <c r="K169" i="15"/>
  <c r="BM232" i="13"/>
  <c r="BH232" i="13"/>
  <c r="BD311" i="13"/>
  <c r="BB311" i="13"/>
  <c r="BC311" i="13"/>
  <c r="BT231" i="13" l="1"/>
  <c r="CC231" i="13"/>
  <c r="BG233" i="13"/>
  <c r="J233" i="13"/>
  <c r="AW233" i="13"/>
  <c r="AK234" i="13" s="1"/>
  <c r="BJ233" i="13"/>
  <c r="I232" i="13"/>
  <c r="AV232" i="13"/>
  <c r="AJ233" i="13" s="1"/>
  <c r="BF232" i="13"/>
  <c r="BI232" i="13"/>
  <c r="O442" i="7"/>
  <c r="I443" i="7"/>
  <c r="K443" i="7"/>
  <c r="G443" i="7"/>
  <c r="H443" i="7"/>
  <c r="J443" i="7"/>
  <c r="CD231" i="13"/>
  <c r="CE231" i="13"/>
  <c r="BS232" i="13"/>
  <c r="CB232" i="13"/>
  <c r="O342" i="12"/>
  <c r="N343" i="12"/>
  <c r="J169" i="15"/>
  <c r="AR232" i="13"/>
  <c r="BB312" i="13"/>
  <c r="L443" i="7" l="1"/>
  <c r="G343" i="12" s="1"/>
  <c r="H343" i="12" s="1"/>
  <c r="I343" i="12" s="1"/>
  <c r="R232" i="13"/>
  <c r="AA233" i="13" s="1"/>
  <c r="G171" i="15" s="1"/>
  <c r="L232" i="13"/>
  <c r="H232" i="13"/>
  <c r="BE232" i="13"/>
  <c r="AU232" i="13"/>
  <c r="AI233" i="13" s="1"/>
  <c r="S233" i="13"/>
  <c r="AB234" i="13" s="1"/>
  <c r="H172" i="15" s="1"/>
  <c r="M233" i="13"/>
  <c r="P233" i="13" s="1"/>
  <c r="BU231" i="13"/>
  <c r="BV231" i="13"/>
  <c r="P443" i="7"/>
  <c r="R443" i="7"/>
  <c r="S443" i="7"/>
  <c r="Q443" i="7"/>
  <c r="T443" i="7"/>
  <c r="BC312" i="13"/>
  <c r="BD312" i="13"/>
  <c r="Q232" i="13" l="1"/>
  <c r="Z233" i="13" s="1"/>
  <c r="K232" i="13"/>
  <c r="BK232" i="13"/>
  <c r="O232" i="13"/>
  <c r="BX232" i="13"/>
  <c r="BO232" i="13"/>
  <c r="BR232" i="13"/>
  <c r="CA232" i="13"/>
  <c r="U443" i="7"/>
  <c r="I171" i="15"/>
  <c r="BP233" i="13"/>
  <c r="BY233" i="13"/>
  <c r="J344" i="12"/>
  <c r="AS233" i="13" l="1"/>
  <c r="K170" i="15"/>
  <c r="V443" i="7"/>
  <c r="K343" i="12"/>
  <c r="L343" i="12" s="1"/>
  <c r="M343" i="12" s="1"/>
  <c r="BH233" i="13"/>
  <c r="BM233" i="13"/>
  <c r="N232" i="13"/>
  <c r="BN232" i="13"/>
  <c r="BW232" i="13"/>
  <c r="BQ232" i="13"/>
  <c r="BZ232" i="13"/>
  <c r="F171" i="15"/>
  <c r="BA233" i="13"/>
  <c r="F443" i="7"/>
  <c r="AT234" i="13"/>
  <c r="L171" i="15"/>
  <c r="BD313" i="13"/>
  <c r="BB313" i="13"/>
  <c r="BC313" i="13"/>
  <c r="BT232" i="13" l="1"/>
  <c r="O343" i="12"/>
  <c r="CB233" i="13"/>
  <c r="BS233" i="13"/>
  <c r="N344" i="12"/>
  <c r="J234" i="13"/>
  <c r="BJ234" i="13"/>
  <c r="BG234" i="13"/>
  <c r="AW234" i="13"/>
  <c r="AK235" i="13" s="1"/>
  <c r="CC232" i="13"/>
  <c r="O443" i="7"/>
  <c r="I444" i="7"/>
  <c r="G444" i="7"/>
  <c r="K444" i="7"/>
  <c r="J444" i="7"/>
  <c r="H444" i="7"/>
  <c r="J170" i="15"/>
  <c r="AR233" i="13"/>
  <c r="BF233" i="13"/>
  <c r="BI233" i="13"/>
  <c r="AV233" i="13"/>
  <c r="AJ234" i="13" s="1"/>
  <c r="I233" i="13"/>
  <c r="CE232" i="13" l="1"/>
  <c r="CD232" i="13"/>
  <c r="R233" i="13"/>
  <c r="AA234" i="13" s="1"/>
  <c r="G172" i="15" s="1"/>
  <c r="L233" i="13"/>
  <c r="Q444" i="7"/>
  <c r="S444" i="7"/>
  <c r="T444" i="7"/>
  <c r="R444" i="7"/>
  <c r="P444" i="7"/>
  <c r="L444" i="7"/>
  <c r="G344" i="12" s="1"/>
  <c r="H344" i="12" s="1"/>
  <c r="I344" i="12" s="1"/>
  <c r="M234" i="13"/>
  <c r="P234" i="13" s="1"/>
  <c r="S234" i="13"/>
  <c r="AB235" i="13" s="1"/>
  <c r="H173" i="15" s="1"/>
  <c r="BU232" i="13"/>
  <c r="BV232" i="13"/>
  <c r="BE233" i="13"/>
  <c r="H233" i="13"/>
  <c r="AU233" i="13"/>
  <c r="AI234" i="13" s="1"/>
  <c r="BD314" i="13"/>
  <c r="O233" i="13" l="1"/>
  <c r="BO233" i="13"/>
  <c r="BX233" i="13"/>
  <c r="BR233" i="13"/>
  <c r="CA233" i="13"/>
  <c r="I172" i="15"/>
  <c r="BY234" i="13"/>
  <c r="BP234" i="13"/>
  <c r="J345" i="12"/>
  <c r="U444" i="7"/>
  <c r="K233" i="13"/>
  <c r="BK233" i="13"/>
  <c r="Q233" i="13"/>
  <c r="Z234" i="13" s="1"/>
  <c r="BB314" i="13"/>
  <c r="BC314" i="13"/>
  <c r="V444" i="7" l="1"/>
  <c r="K344" i="12"/>
  <c r="L344" i="12" s="1"/>
  <c r="M344" i="12" s="1"/>
  <c r="AS234" i="13"/>
  <c r="K171" i="15"/>
  <c r="AT235" i="13"/>
  <c r="L172" i="15"/>
  <c r="F172" i="15"/>
  <c r="BA234" i="13"/>
  <c r="F444" i="7"/>
  <c r="N233" i="13"/>
  <c r="BW233" i="13"/>
  <c r="BN233" i="13"/>
  <c r="BZ233" i="13"/>
  <c r="BQ233" i="13"/>
  <c r="BM234" i="13"/>
  <c r="BH234" i="13"/>
  <c r="BT233" i="13" l="1"/>
  <c r="CC233" i="13"/>
  <c r="CD233" i="13" s="1"/>
  <c r="BJ235" i="13"/>
  <c r="BG235" i="13"/>
  <c r="AW235" i="13"/>
  <c r="AK236" i="13" s="1"/>
  <c r="J235" i="13"/>
  <c r="J171" i="15"/>
  <c r="AR234" i="13"/>
  <c r="I234" i="13"/>
  <c r="AV234" i="13"/>
  <c r="AJ235" i="13" s="1"/>
  <c r="BI234" i="13"/>
  <c r="BF234" i="13"/>
  <c r="O444" i="7"/>
  <c r="I445" i="7"/>
  <c r="J445" i="7"/>
  <c r="H445" i="7"/>
  <c r="G445" i="7"/>
  <c r="K445" i="7"/>
  <c r="CB234" i="13"/>
  <c r="BS234" i="13"/>
  <c r="O344" i="12"/>
  <c r="N345" i="12"/>
  <c r="BD315" i="13"/>
  <c r="CE233" i="13" l="1"/>
  <c r="L234" i="13"/>
  <c r="R234" i="13"/>
  <c r="AA235" i="13" s="1"/>
  <c r="G173" i="15" s="1"/>
  <c r="H234" i="13"/>
  <c r="AU234" i="13"/>
  <c r="AI235" i="13" s="1"/>
  <c r="BE234" i="13"/>
  <c r="BU233" i="13"/>
  <c r="BV233" i="13"/>
  <c r="M235" i="13"/>
  <c r="P235" i="13" s="1"/>
  <c r="S235" i="13"/>
  <c r="AB236" i="13" s="1"/>
  <c r="H174" i="15" s="1"/>
  <c r="L445" i="7"/>
  <c r="G345" i="12" s="1"/>
  <c r="H345" i="12" s="1"/>
  <c r="I345" i="12" s="1"/>
  <c r="Q445" i="7"/>
  <c r="P445" i="7"/>
  <c r="T445" i="7"/>
  <c r="S445" i="7"/>
  <c r="R445" i="7"/>
  <c r="BB315" i="13"/>
  <c r="BC315" i="13"/>
  <c r="I173" i="15" l="1"/>
  <c r="BY235" i="13"/>
  <c r="BP235" i="13"/>
  <c r="J346" i="12"/>
  <c r="Q234" i="13"/>
  <c r="Z235" i="13" s="1"/>
  <c r="K234" i="13"/>
  <c r="BK234" i="13"/>
  <c r="U445" i="7"/>
  <c r="O234" i="13"/>
  <c r="BX234" i="13"/>
  <c r="BO234" i="13"/>
  <c r="CA234" i="13"/>
  <c r="BR234" i="13"/>
  <c r="BD316" i="13"/>
  <c r="AS235" i="13" l="1"/>
  <c r="K172" i="15"/>
  <c r="BM235" i="13"/>
  <c r="BH235" i="13"/>
  <c r="N234" i="13"/>
  <c r="BW234" i="13"/>
  <c r="BN234" i="13"/>
  <c r="BQ234" i="13"/>
  <c r="BZ234" i="13"/>
  <c r="F173" i="15"/>
  <c r="BA235" i="13"/>
  <c r="F445" i="7"/>
  <c r="AT236" i="13"/>
  <c r="L173" i="15"/>
  <c r="V445" i="7"/>
  <c r="K345" i="12"/>
  <c r="L345" i="12" s="1"/>
  <c r="M345" i="12" s="1"/>
  <c r="BB316" i="13"/>
  <c r="BC316" i="13"/>
  <c r="BT234" i="13" l="1"/>
  <c r="J172" i="15"/>
  <c r="AR235" i="13"/>
  <c r="AW236" i="13"/>
  <c r="AK237" i="13" s="1"/>
  <c r="J236" i="13"/>
  <c r="BG236" i="13"/>
  <c r="BJ236" i="13"/>
  <c r="O445" i="7"/>
  <c r="J446" i="7"/>
  <c r="G446" i="7"/>
  <c r="K446" i="7"/>
  <c r="I446" i="7"/>
  <c r="H446" i="7"/>
  <c r="CC234" i="13"/>
  <c r="BF235" i="13"/>
  <c r="AV235" i="13"/>
  <c r="AJ236" i="13" s="1"/>
  <c r="I235" i="13"/>
  <c r="BI235" i="13"/>
  <c r="BS235" i="13"/>
  <c r="O345" i="12"/>
  <c r="CB235" i="13"/>
  <c r="N346" i="12"/>
  <c r="S446" i="7" l="1"/>
  <c r="T446" i="7"/>
  <c r="R446" i="7"/>
  <c r="Q446" i="7"/>
  <c r="P446" i="7"/>
  <c r="M236" i="13"/>
  <c r="P236" i="13" s="1"/>
  <c r="S236" i="13"/>
  <c r="AB237" i="13" s="1"/>
  <c r="H175" i="15" s="1"/>
  <c r="L235" i="13"/>
  <c r="R235" i="13"/>
  <c r="AA236" i="13" s="1"/>
  <c r="G174" i="15" s="1"/>
  <c r="L446" i="7"/>
  <c r="G346" i="12" s="1"/>
  <c r="H346" i="12" s="1"/>
  <c r="I346" i="12" s="1"/>
  <c r="H235" i="13"/>
  <c r="BE235" i="13"/>
  <c r="AU235" i="13"/>
  <c r="AI236" i="13" s="1"/>
  <c r="BV234" i="13"/>
  <c r="BU234" i="13"/>
  <c r="CE234" i="13"/>
  <c r="CD234" i="13"/>
  <c r="BB317" i="13"/>
  <c r="BD317" i="13"/>
  <c r="I174" i="15" l="1"/>
  <c r="BY236" i="13"/>
  <c r="BP236" i="13"/>
  <c r="J347" i="12"/>
  <c r="U446" i="7"/>
  <c r="O235" i="13"/>
  <c r="BX235" i="13"/>
  <c r="BO235" i="13"/>
  <c r="CA235" i="13"/>
  <c r="BR235" i="13"/>
  <c r="BK235" i="13"/>
  <c r="Q235" i="13"/>
  <c r="Z236" i="13" s="1"/>
  <c r="K235" i="13"/>
  <c r="BC317" i="13"/>
  <c r="F174" i="15" l="1"/>
  <c r="BA236" i="13"/>
  <c r="F446" i="7"/>
  <c r="BM236" i="13"/>
  <c r="BH236" i="13"/>
  <c r="AS236" i="13"/>
  <c r="K173" i="15"/>
  <c r="AT237" i="13"/>
  <c r="L174" i="15"/>
  <c r="N235" i="13"/>
  <c r="BW235" i="13"/>
  <c r="BN235" i="13"/>
  <c r="BT235" i="13" s="1"/>
  <c r="BQ235" i="13"/>
  <c r="BZ235" i="13"/>
  <c r="V446" i="7"/>
  <c r="K346" i="12"/>
  <c r="L346" i="12" s="1"/>
  <c r="M346" i="12" s="1"/>
  <c r="BC318" i="13"/>
  <c r="BB318" i="13"/>
  <c r="CC235" i="13" l="1"/>
  <c r="AV236" i="13"/>
  <c r="AJ237" i="13" s="1"/>
  <c r="I236" i="13"/>
  <c r="BI236" i="13"/>
  <c r="BF236" i="13"/>
  <c r="CE235" i="13"/>
  <c r="CD235" i="13"/>
  <c r="J173" i="15"/>
  <c r="AR236" i="13"/>
  <c r="O446" i="7"/>
  <c r="J447" i="7"/>
  <c r="G447" i="7"/>
  <c r="K447" i="7"/>
  <c r="H447" i="7"/>
  <c r="I447" i="7"/>
  <c r="BS236" i="13"/>
  <c r="O346" i="12"/>
  <c r="CB236" i="13"/>
  <c r="N347" i="12"/>
  <c r="J237" i="13"/>
  <c r="BJ237" i="13"/>
  <c r="BG237" i="13"/>
  <c r="AW237" i="13"/>
  <c r="AK238" i="13" s="1"/>
  <c r="BD318" i="13"/>
  <c r="L447" i="7" l="1"/>
  <c r="G347" i="12" s="1"/>
  <c r="H347" i="12" s="1"/>
  <c r="I347" i="12" s="1"/>
  <c r="R447" i="7"/>
  <c r="T447" i="7"/>
  <c r="P447" i="7"/>
  <c r="Q447" i="7"/>
  <c r="S447" i="7"/>
  <c r="H236" i="13"/>
  <c r="AU236" i="13"/>
  <c r="AI237" i="13" s="1"/>
  <c r="BE236" i="13"/>
  <c r="R236" i="13"/>
  <c r="AA237" i="13" s="1"/>
  <c r="G175" i="15" s="1"/>
  <c r="L236" i="13"/>
  <c r="S237" i="13"/>
  <c r="AB238" i="13" s="1"/>
  <c r="H176" i="15" s="1"/>
  <c r="M237" i="13"/>
  <c r="P237" i="13" s="1"/>
  <c r="BU235" i="13"/>
  <c r="BV235" i="13"/>
  <c r="BC319" i="13"/>
  <c r="BD319" i="13"/>
  <c r="BB319" i="13"/>
  <c r="U447" i="7" l="1"/>
  <c r="O236" i="13"/>
  <c r="BO236" i="13"/>
  <c r="BX236" i="13"/>
  <c r="CA236" i="13"/>
  <c r="BR236" i="13"/>
  <c r="K236" i="13"/>
  <c r="BK236" i="13"/>
  <c r="Q236" i="13"/>
  <c r="Z237" i="13" s="1"/>
  <c r="I175" i="15"/>
  <c r="BP237" i="13"/>
  <c r="BY237" i="13"/>
  <c r="J348" i="12"/>
  <c r="AS237" i="13" l="1"/>
  <c r="K174" i="15"/>
  <c r="F175" i="15"/>
  <c r="BA237" i="13"/>
  <c r="F447" i="7"/>
  <c r="BM237" i="13"/>
  <c r="BH237" i="13"/>
  <c r="N236" i="13"/>
  <c r="BW236" i="13"/>
  <c r="BN236" i="13"/>
  <c r="BZ236" i="13"/>
  <c r="BQ236" i="13"/>
  <c r="K347" i="12"/>
  <c r="L347" i="12" s="1"/>
  <c r="M347" i="12" s="1"/>
  <c r="V447" i="7"/>
  <c r="AT238" i="13"/>
  <c r="L175" i="15"/>
  <c r="BT236" i="13" l="1"/>
  <c r="J238" i="13"/>
  <c r="BJ238" i="13"/>
  <c r="BG238" i="13"/>
  <c r="AW238" i="13"/>
  <c r="AK239" i="13" s="1"/>
  <c r="O447" i="7"/>
  <c r="K448" i="7"/>
  <c r="G448" i="7"/>
  <c r="I448" i="7"/>
  <c r="J448" i="7"/>
  <c r="H448" i="7"/>
  <c r="J174" i="15"/>
  <c r="AR237" i="13"/>
  <c r="CC236" i="13"/>
  <c r="O347" i="12"/>
  <c r="CB237" i="13"/>
  <c r="BS237" i="13"/>
  <c r="N348" i="12"/>
  <c r="AV237" i="13"/>
  <c r="AJ238" i="13" s="1"/>
  <c r="I237" i="13"/>
  <c r="BI237" i="13"/>
  <c r="BF237" i="13"/>
  <c r="BD320" i="13"/>
  <c r="BB320" i="13"/>
  <c r="BC320" i="13"/>
  <c r="AU237" i="13" l="1"/>
  <c r="AI238" i="13" s="1"/>
  <c r="BE237" i="13"/>
  <c r="H237" i="13"/>
  <c r="BV236" i="13"/>
  <c r="BU236" i="13"/>
  <c r="S448" i="7"/>
  <c r="Q448" i="7"/>
  <c r="P448" i="7"/>
  <c r="T448" i="7"/>
  <c r="R448" i="7"/>
  <c r="L237" i="13"/>
  <c r="R237" i="13"/>
  <c r="AA238" i="13" s="1"/>
  <c r="G176" i="15" s="1"/>
  <c r="S238" i="13"/>
  <c r="AB239" i="13" s="1"/>
  <c r="H177" i="15" s="1"/>
  <c r="M238" i="13"/>
  <c r="P238" i="13" s="1"/>
  <c r="CD236" i="13"/>
  <c r="CE236" i="13"/>
  <c r="L448" i="7"/>
  <c r="G348" i="12" s="1"/>
  <c r="H348" i="12" s="1"/>
  <c r="I348" i="12" s="1"/>
  <c r="I176" i="15" l="1"/>
  <c r="BP238" i="13"/>
  <c r="BY238" i="13"/>
  <c r="J349" i="12"/>
  <c r="O237" i="13"/>
  <c r="BX237" i="13"/>
  <c r="BO237" i="13"/>
  <c r="BR237" i="13"/>
  <c r="CA237" i="13"/>
  <c r="Q237" i="13"/>
  <c r="Z238" i="13" s="1"/>
  <c r="BK237" i="13"/>
  <c r="K237" i="13"/>
  <c r="U448" i="7"/>
  <c r="BB321" i="13"/>
  <c r="BM238" i="13" l="1"/>
  <c r="BH238" i="13"/>
  <c r="K348" i="12"/>
  <c r="L348" i="12" s="1"/>
  <c r="M348" i="12" s="1"/>
  <c r="V448" i="7"/>
  <c r="AS238" i="13"/>
  <c r="K175" i="15"/>
  <c r="AT239" i="13"/>
  <c r="L176" i="15"/>
  <c r="F176" i="15"/>
  <c r="BA238" i="13"/>
  <c r="F448" i="7"/>
  <c r="N237" i="13"/>
  <c r="BW237" i="13"/>
  <c r="BN237" i="13"/>
  <c r="BZ237" i="13"/>
  <c r="BQ237" i="13"/>
  <c r="BC321" i="13"/>
  <c r="BD321" i="13"/>
  <c r="BT237" i="13" l="1"/>
  <c r="CC237" i="13"/>
  <c r="BJ239" i="13"/>
  <c r="AW239" i="13"/>
  <c r="AK240" i="13" s="1"/>
  <c r="BG239" i="13"/>
  <c r="J239" i="13"/>
  <c r="J175" i="15"/>
  <c r="AR238" i="13"/>
  <c r="BI238" i="13"/>
  <c r="I238" i="13"/>
  <c r="BF238" i="13"/>
  <c r="AV238" i="13"/>
  <c r="AJ239" i="13" s="1"/>
  <c r="CB238" i="13"/>
  <c r="O348" i="12"/>
  <c r="BS238" i="13"/>
  <c r="N349" i="12"/>
  <c r="CE237" i="13"/>
  <c r="CD237" i="13"/>
  <c r="O448" i="7"/>
  <c r="K449" i="7"/>
  <c r="J449" i="7"/>
  <c r="H449" i="7"/>
  <c r="G449" i="7"/>
  <c r="I449" i="7"/>
  <c r="BB322" i="13"/>
  <c r="H238" i="13" l="1"/>
  <c r="BE238" i="13"/>
  <c r="AU238" i="13"/>
  <c r="AI239" i="13" s="1"/>
  <c r="BU237" i="13"/>
  <c r="BV237" i="13"/>
  <c r="L449" i="7"/>
  <c r="G349" i="12" s="1"/>
  <c r="H349" i="12" s="1"/>
  <c r="I349" i="12" s="1"/>
  <c r="S239" i="13"/>
  <c r="AB240" i="13" s="1"/>
  <c r="H178" i="15" s="1"/>
  <c r="M239" i="13"/>
  <c r="P239" i="13" s="1"/>
  <c r="S449" i="7"/>
  <c r="R449" i="7"/>
  <c r="T449" i="7"/>
  <c r="Q449" i="7"/>
  <c r="P449" i="7"/>
  <c r="L238" i="13"/>
  <c r="R238" i="13"/>
  <c r="AA239" i="13" s="1"/>
  <c r="G177" i="15" s="1"/>
  <c r="I177" i="15" l="1"/>
  <c r="BY239" i="13"/>
  <c r="BP239" i="13"/>
  <c r="J350" i="12"/>
  <c r="O238" i="13"/>
  <c r="BO238" i="13"/>
  <c r="BX238" i="13"/>
  <c r="BR238" i="13"/>
  <c r="CA238" i="13"/>
  <c r="U449" i="7"/>
  <c r="Q238" i="13"/>
  <c r="Z239" i="13" s="1"/>
  <c r="BK238" i="13"/>
  <c r="K238" i="13"/>
  <c r="BD322" i="13"/>
  <c r="BC322" i="13"/>
  <c r="N238" i="13" l="1"/>
  <c r="BN238" i="13"/>
  <c r="BW238" i="13"/>
  <c r="BQ238" i="13"/>
  <c r="BZ238" i="13"/>
  <c r="AS239" i="13"/>
  <c r="K176" i="15"/>
  <c r="AT240" i="13"/>
  <c r="L177" i="15"/>
  <c r="F177" i="15"/>
  <c r="BA239" i="13"/>
  <c r="F449" i="7"/>
  <c r="BH239" i="13"/>
  <c r="BM239" i="13"/>
  <c r="K349" i="12"/>
  <c r="L349" i="12" s="1"/>
  <c r="M349" i="12" s="1"/>
  <c r="V449" i="7"/>
  <c r="BB323" i="13"/>
  <c r="BT238" i="13" l="1"/>
  <c r="BG240" i="13"/>
  <c r="AW240" i="13"/>
  <c r="AK241" i="13" s="1"/>
  <c r="J240" i="13"/>
  <c r="BJ240" i="13"/>
  <c r="BS239" i="13"/>
  <c r="O349" i="12"/>
  <c r="CB239" i="13"/>
  <c r="N350" i="12"/>
  <c r="AV239" i="13"/>
  <c r="AJ240" i="13" s="1"/>
  <c r="BI239" i="13"/>
  <c r="BF239" i="13"/>
  <c r="I239" i="13"/>
  <c r="O449" i="7"/>
  <c r="H450" i="7"/>
  <c r="K450" i="7"/>
  <c r="G450" i="7"/>
  <c r="J450" i="7"/>
  <c r="I450" i="7"/>
  <c r="CC238" i="13"/>
  <c r="J176" i="15"/>
  <c r="AR239" i="13"/>
  <c r="BC323" i="13"/>
  <c r="BD323" i="13"/>
  <c r="R239" i="13" l="1"/>
  <c r="AA240" i="13" s="1"/>
  <c r="G178" i="15" s="1"/>
  <c r="L239" i="13"/>
  <c r="L450" i="7"/>
  <c r="G350" i="12" s="1"/>
  <c r="H350" i="12" s="1"/>
  <c r="I350" i="12" s="1"/>
  <c r="BE239" i="13"/>
  <c r="H239" i="13"/>
  <c r="AU239" i="13"/>
  <c r="AI240" i="13" s="1"/>
  <c r="M240" i="13"/>
  <c r="P240" i="13" s="1"/>
  <c r="S240" i="13"/>
  <c r="AB241" i="13" s="1"/>
  <c r="H179" i="15" s="1"/>
  <c r="CE238" i="13"/>
  <c r="CD238" i="13"/>
  <c r="T450" i="7"/>
  <c r="P450" i="7"/>
  <c r="R450" i="7"/>
  <c r="S450" i="7"/>
  <c r="Q450" i="7"/>
  <c r="BU238" i="13"/>
  <c r="BV238" i="13"/>
  <c r="I178" i="15" l="1"/>
  <c r="BY240" i="13"/>
  <c r="BP240" i="13"/>
  <c r="J351" i="12"/>
  <c r="BK239" i="13"/>
  <c r="K239" i="13"/>
  <c r="Q239" i="13"/>
  <c r="Z240" i="13" s="1"/>
  <c r="U450" i="7"/>
  <c r="O239" i="13"/>
  <c r="BX239" i="13"/>
  <c r="BO239" i="13"/>
  <c r="CA239" i="13"/>
  <c r="BR239" i="13"/>
  <c r="F178" i="15" l="1"/>
  <c r="BA240" i="13"/>
  <c r="F450" i="7"/>
  <c r="BH240" i="13"/>
  <c r="BM240" i="13"/>
  <c r="AT241" i="13"/>
  <c r="L178" i="15"/>
  <c r="AS240" i="13"/>
  <c r="K177" i="15"/>
  <c r="V450" i="7"/>
  <c r="K350" i="12"/>
  <c r="L350" i="12" s="1"/>
  <c r="M350" i="12" s="1"/>
  <c r="N239" i="13"/>
  <c r="BW239" i="13"/>
  <c r="BN239" i="13"/>
  <c r="BQ239" i="13"/>
  <c r="BZ239" i="13"/>
  <c r="BC324" i="13"/>
  <c r="BD324" i="13"/>
  <c r="BB324" i="13"/>
  <c r="BT239" i="13" l="1"/>
  <c r="CC239" i="13"/>
  <c r="CE239" i="13" s="1"/>
  <c r="BJ241" i="13"/>
  <c r="J241" i="13"/>
  <c r="AW241" i="13"/>
  <c r="AK242" i="13" s="1"/>
  <c r="BG241" i="13"/>
  <c r="O350" i="12"/>
  <c r="BS240" i="13"/>
  <c r="CB240" i="13"/>
  <c r="N351" i="12"/>
  <c r="O450" i="7"/>
  <c r="J451" i="7"/>
  <c r="K451" i="7"/>
  <c r="I451" i="7"/>
  <c r="G451" i="7"/>
  <c r="H451" i="7"/>
  <c r="CD239" i="13"/>
  <c r="J177" i="15"/>
  <c r="AR240" i="13"/>
  <c r="AV240" i="13"/>
  <c r="AJ241" i="13" s="1"/>
  <c r="BI240" i="13"/>
  <c r="I240" i="13"/>
  <c r="BF240" i="13"/>
  <c r="Q451" i="7" l="1"/>
  <c r="P451" i="7"/>
  <c r="S451" i="7"/>
  <c r="T451" i="7"/>
  <c r="R451" i="7"/>
  <c r="R240" i="13"/>
  <c r="AA241" i="13" s="1"/>
  <c r="G179" i="15" s="1"/>
  <c r="L240" i="13"/>
  <c r="L451" i="7"/>
  <c r="G351" i="12" s="1"/>
  <c r="H351" i="12" s="1"/>
  <c r="I351" i="12" s="1"/>
  <c r="AU240" i="13"/>
  <c r="AI241" i="13" s="1"/>
  <c r="H240" i="13"/>
  <c r="BE240" i="13"/>
  <c r="S241" i="13"/>
  <c r="AB242" i="13" s="1"/>
  <c r="H180" i="15" s="1"/>
  <c r="M241" i="13"/>
  <c r="P241" i="13" s="1"/>
  <c r="BU239" i="13"/>
  <c r="BV239" i="13"/>
  <c r="BD325" i="13"/>
  <c r="O240" i="13" l="1"/>
  <c r="BO240" i="13"/>
  <c r="BX240" i="13"/>
  <c r="BR240" i="13"/>
  <c r="CA240" i="13"/>
  <c r="Q240" i="13"/>
  <c r="Z241" i="13" s="1"/>
  <c r="BK240" i="13"/>
  <c r="K240" i="13"/>
  <c r="I179" i="15"/>
  <c r="BP241" i="13"/>
  <c r="BY241" i="13"/>
  <c r="J352" i="12"/>
  <c r="U451" i="7"/>
  <c r="BB325" i="13"/>
  <c r="BC325" i="13"/>
  <c r="BM241" i="13" l="1"/>
  <c r="BH241" i="13"/>
  <c r="AT242" i="13"/>
  <c r="L179" i="15"/>
  <c r="F179" i="15"/>
  <c r="BA241" i="13"/>
  <c r="F451" i="7"/>
  <c r="N240" i="13"/>
  <c r="BN240" i="13"/>
  <c r="BW240" i="13"/>
  <c r="BQ240" i="13"/>
  <c r="BZ240" i="13"/>
  <c r="K351" i="12"/>
  <c r="L351" i="12" s="1"/>
  <c r="M351" i="12" s="1"/>
  <c r="V451" i="7"/>
  <c r="AS241" i="13"/>
  <c r="K178" i="15"/>
  <c r="CC240" i="13" l="1"/>
  <c r="BT240" i="13"/>
  <c r="O451" i="7"/>
  <c r="H452" i="7"/>
  <c r="G452" i="7"/>
  <c r="J452" i="7"/>
  <c r="I452" i="7"/>
  <c r="K452" i="7"/>
  <c r="CE240" i="13"/>
  <c r="CD240" i="13"/>
  <c r="BJ242" i="13"/>
  <c r="J242" i="13"/>
  <c r="BG242" i="13"/>
  <c r="AW242" i="13"/>
  <c r="AK243" i="13" s="1"/>
  <c r="AV241" i="13"/>
  <c r="AJ242" i="13" s="1"/>
  <c r="BF241" i="13"/>
  <c r="I241" i="13"/>
  <c r="BI241" i="13"/>
  <c r="J178" i="15"/>
  <c r="AR241" i="13"/>
  <c r="O351" i="12"/>
  <c r="BS241" i="13"/>
  <c r="CB241" i="13"/>
  <c r="N352" i="12"/>
  <c r="BC326" i="13"/>
  <c r="BD326" i="13"/>
  <c r="AU241" i="13" l="1"/>
  <c r="AI242" i="13" s="1"/>
  <c r="H241" i="13"/>
  <c r="BE241" i="13"/>
  <c r="L452" i="7"/>
  <c r="G352" i="12" s="1"/>
  <c r="H352" i="12" s="1"/>
  <c r="I352" i="12" s="1"/>
  <c r="BV240" i="13"/>
  <c r="BU240" i="13"/>
  <c r="S242" i="13"/>
  <c r="AB243" i="13" s="1"/>
  <c r="H181" i="15" s="1"/>
  <c r="M242" i="13"/>
  <c r="P242" i="13" s="1"/>
  <c r="L241" i="13"/>
  <c r="R241" i="13"/>
  <c r="AA242" i="13" s="1"/>
  <c r="G180" i="15" s="1"/>
  <c r="R452" i="7"/>
  <c r="Q452" i="7"/>
  <c r="T452" i="7"/>
  <c r="S452" i="7"/>
  <c r="P452" i="7"/>
  <c r="BB326" i="13"/>
  <c r="I180" i="15" l="1"/>
  <c r="BY242" i="13"/>
  <c r="BP242" i="13"/>
  <c r="J353" i="12"/>
  <c r="U452" i="7"/>
  <c r="BK241" i="13"/>
  <c r="K241" i="13"/>
  <c r="Q241" i="13"/>
  <c r="Z242" i="13" s="1"/>
  <c r="O241" i="13"/>
  <c r="BX241" i="13"/>
  <c r="BO241" i="13"/>
  <c r="BR241" i="13"/>
  <c r="CA241" i="13"/>
  <c r="F180" i="15" l="1"/>
  <c r="BA242" i="13"/>
  <c r="F452" i="7"/>
  <c r="AT243" i="13"/>
  <c r="L180" i="15"/>
  <c r="N241" i="13"/>
  <c r="BN241" i="13"/>
  <c r="BW241" i="13"/>
  <c r="BZ241" i="13"/>
  <c r="BQ241" i="13"/>
  <c r="BH242" i="13"/>
  <c r="BM242" i="13"/>
  <c r="AS242" i="13"/>
  <c r="K179" i="15"/>
  <c r="K352" i="12"/>
  <c r="L352" i="12" s="1"/>
  <c r="M352" i="12" s="1"/>
  <c r="V452" i="7"/>
  <c r="BD327" i="13"/>
  <c r="BC327" i="13"/>
  <c r="BT241" i="13" l="1"/>
  <c r="CC241" i="13"/>
  <c r="I242" i="13"/>
  <c r="BF242" i="13"/>
  <c r="AV242" i="13"/>
  <c r="AJ243" i="13" s="1"/>
  <c r="BI242" i="13"/>
  <c r="J243" i="13"/>
  <c r="AW243" i="13"/>
  <c r="AK244" i="13" s="1"/>
  <c r="BJ243" i="13"/>
  <c r="BG243" i="13"/>
  <c r="O452" i="7"/>
  <c r="K453" i="7"/>
  <c r="I453" i="7"/>
  <c r="J453" i="7"/>
  <c r="H453" i="7"/>
  <c r="G453" i="7"/>
  <c r="O352" i="12"/>
  <c r="BS242" i="13"/>
  <c r="CB242" i="13"/>
  <c r="N353" i="12"/>
  <c r="CD241" i="13"/>
  <c r="CE241" i="13"/>
  <c r="J179" i="15"/>
  <c r="AR242" i="13"/>
  <c r="BB327" i="13"/>
  <c r="H242" i="13" l="1"/>
  <c r="BE242" i="13"/>
  <c r="AU242" i="13"/>
  <c r="AI243" i="13" s="1"/>
  <c r="M243" i="13"/>
  <c r="P243" i="13" s="1"/>
  <c r="S243" i="13"/>
  <c r="AB244" i="13" s="1"/>
  <c r="H182" i="15" s="1"/>
  <c r="L453" i="7"/>
  <c r="G353" i="12" s="1"/>
  <c r="H353" i="12" s="1"/>
  <c r="I353" i="12" s="1"/>
  <c r="BV241" i="13"/>
  <c r="BU241" i="13"/>
  <c r="T453" i="7"/>
  <c r="P453" i="7"/>
  <c r="R453" i="7"/>
  <c r="S453" i="7"/>
  <c r="Q453" i="7"/>
  <c r="L242" i="13"/>
  <c r="R242" i="13"/>
  <c r="AA243" i="13" s="1"/>
  <c r="G181" i="15" s="1"/>
  <c r="U453" i="7" l="1"/>
  <c r="O242" i="13"/>
  <c r="BX242" i="13"/>
  <c r="BO242" i="13"/>
  <c r="BR242" i="13"/>
  <c r="CA242" i="13"/>
  <c r="BK242" i="13"/>
  <c r="Q242" i="13"/>
  <c r="Z243" i="13" s="1"/>
  <c r="K242" i="13"/>
  <c r="I181" i="15"/>
  <c r="BP243" i="13"/>
  <c r="BY243" i="13"/>
  <c r="J354" i="12"/>
  <c r="BD328" i="13"/>
  <c r="BB328" i="13"/>
  <c r="BC328" i="13"/>
  <c r="AS243" i="13" l="1"/>
  <c r="K180" i="15"/>
  <c r="N242" i="13"/>
  <c r="BN242" i="13"/>
  <c r="BW242" i="13"/>
  <c r="BQ242" i="13"/>
  <c r="BZ242" i="13"/>
  <c r="F181" i="15"/>
  <c r="BA243" i="13"/>
  <c r="F453" i="7"/>
  <c r="BH243" i="13"/>
  <c r="BM243" i="13"/>
  <c r="K353" i="12"/>
  <c r="L353" i="12" s="1"/>
  <c r="M353" i="12" s="1"/>
  <c r="V453" i="7"/>
  <c r="AT244" i="13"/>
  <c r="L181" i="15"/>
  <c r="CC242" i="13" l="1"/>
  <c r="BT242" i="13"/>
  <c r="J180" i="15"/>
  <c r="AR243" i="13"/>
  <c r="CE242" i="13"/>
  <c r="CD242" i="13"/>
  <c r="BS243" i="13"/>
  <c r="CB243" i="13"/>
  <c r="O353" i="12"/>
  <c r="N354" i="12"/>
  <c r="O453" i="7"/>
  <c r="H454" i="7"/>
  <c r="G454" i="7"/>
  <c r="K454" i="7"/>
  <c r="J454" i="7"/>
  <c r="I454" i="7"/>
  <c r="AW244" i="13"/>
  <c r="AK245" i="13" s="1"/>
  <c r="BG244" i="13"/>
  <c r="BJ244" i="13"/>
  <c r="J244" i="13"/>
  <c r="AV243" i="13"/>
  <c r="AJ244" i="13" s="1"/>
  <c r="BI243" i="13"/>
  <c r="I243" i="13"/>
  <c r="BF243" i="13"/>
  <c r="BC329" i="13"/>
  <c r="T454" i="7" l="1"/>
  <c r="S454" i="7"/>
  <c r="R454" i="7"/>
  <c r="Q454" i="7"/>
  <c r="P454" i="7"/>
  <c r="AU243" i="13"/>
  <c r="AI244" i="13" s="1"/>
  <c r="BE243" i="13"/>
  <c r="H243" i="13"/>
  <c r="L454" i="7"/>
  <c r="G354" i="12" s="1"/>
  <c r="H354" i="12" s="1"/>
  <c r="I354" i="12" s="1"/>
  <c r="BU242" i="13"/>
  <c r="BV242" i="13"/>
  <c r="R243" i="13"/>
  <c r="AA244" i="13" s="1"/>
  <c r="G182" i="15" s="1"/>
  <c r="L243" i="13"/>
  <c r="M244" i="13"/>
  <c r="P244" i="13" s="1"/>
  <c r="S244" i="13"/>
  <c r="AB245" i="13" s="1"/>
  <c r="H183" i="15" s="1"/>
  <c r="BD329" i="13"/>
  <c r="BB329" i="13"/>
  <c r="U454" i="7" l="1"/>
  <c r="K243" i="13"/>
  <c r="Q243" i="13"/>
  <c r="Z244" i="13" s="1"/>
  <c r="BK243" i="13"/>
  <c r="O243" i="13"/>
  <c r="BO243" i="13"/>
  <c r="BX243" i="13"/>
  <c r="BR243" i="13"/>
  <c r="CA243" i="13"/>
  <c r="I182" i="15"/>
  <c r="BY244" i="13"/>
  <c r="BP244" i="13"/>
  <c r="J355" i="12"/>
  <c r="BC330" i="13"/>
  <c r="BM244" i="13" l="1"/>
  <c r="BH244" i="13"/>
  <c r="F182" i="15"/>
  <c r="BA244" i="13"/>
  <c r="F454" i="7"/>
  <c r="N243" i="13"/>
  <c r="BN243" i="13"/>
  <c r="BW243" i="13"/>
  <c r="BQ243" i="13"/>
  <c r="BZ243" i="13"/>
  <c r="AT245" i="13"/>
  <c r="L182" i="15"/>
  <c r="AS244" i="13"/>
  <c r="K181" i="15"/>
  <c r="K354" i="12"/>
  <c r="L354" i="12" s="1"/>
  <c r="M354" i="12" s="1"/>
  <c r="V454" i="7"/>
  <c r="BD330" i="13"/>
  <c r="BT243" i="13" l="1"/>
  <c r="CC243" i="13"/>
  <c r="AV244" i="13"/>
  <c r="AJ245" i="13" s="1"/>
  <c r="I244" i="13"/>
  <c r="BI244" i="13"/>
  <c r="BF244" i="13"/>
  <c r="O454" i="7"/>
  <c r="K455" i="7"/>
  <c r="H455" i="7"/>
  <c r="G455" i="7"/>
  <c r="I455" i="7"/>
  <c r="J455" i="7"/>
  <c r="CB244" i="13"/>
  <c r="BS244" i="13"/>
  <c r="O354" i="12"/>
  <c r="N355" i="12"/>
  <c r="BG245" i="13"/>
  <c r="BJ245" i="13"/>
  <c r="J245" i="13"/>
  <c r="AW245" i="13"/>
  <c r="AK246" i="13" s="1"/>
  <c r="CD243" i="13"/>
  <c r="CE243" i="13"/>
  <c r="J181" i="15"/>
  <c r="AR244" i="13"/>
  <c r="BB330" i="13"/>
  <c r="M245" i="13" l="1"/>
  <c r="P245" i="13" s="1"/>
  <c r="S245" i="13"/>
  <c r="AB246" i="13" s="1"/>
  <c r="H184" i="15" s="1"/>
  <c r="BV243" i="13"/>
  <c r="BU243" i="13"/>
  <c r="AU244" i="13"/>
  <c r="AI245" i="13" s="1"/>
  <c r="H244" i="13"/>
  <c r="BE244" i="13"/>
  <c r="P455" i="7"/>
  <c r="T455" i="7"/>
  <c r="Q455" i="7"/>
  <c r="S455" i="7"/>
  <c r="R455" i="7"/>
  <c r="L244" i="13"/>
  <c r="R244" i="13"/>
  <c r="AA245" i="13" s="1"/>
  <c r="G183" i="15" s="1"/>
  <c r="L455" i="7"/>
  <c r="G355" i="12" s="1"/>
  <c r="H355" i="12" s="1"/>
  <c r="I355" i="12" s="1"/>
  <c r="I183" i="15" l="1"/>
  <c r="BP245" i="13"/>
  <c r="BY245" i="13"/>
  <c r="J356" i="12"/>
  <c r="U455" i="7"/>
  <c r="O244" i="13"/>
  <c r="BO244" i="13"/>
  <c r="BX244" i="13"/>
  <c r="BR244" i="13"/>
  <c r="CA244" i="13"/>
  <c r="Q244" i="13"/>
  <c r="Z245" i="13" s="1"/>
  <c r="BK244" i="13"/>
  <c r="K244" i="13"/>
  <c r="BB331" i="13"/>
  <c r="BD331" i="13"/>
  <c r="BC331" i="13"/>
  <c r="N244" i="13" l="1"/>
  <c r="BN244" i="13"/>
  <c r="BW244" i="13"/>
  <c r="BQ244" i="13"/>
  <c r="BZ244" i="13"/>
  <c r="F183" i="15"/>
  <c r="BA245" i="13"/>
  <c r="F455" i="7"/>
  <c r="K355" i="12"/>
  <c r="L355" i="12" s="1"/>
  <c r="M355" i="12" s="1"/>
  <c r="V455" i="7"/>
  <c r="AT246" i="13"/>
  <c r="L183" i="15"/>
  <c r="BH245" i="13"/>
  <c r="BM245" i="13"/>
  <c r="AS245" i="13"/>
  <c r="K182" i="15"/>
  <c r="BT244" i="13" l="1"/>
  <c r="O455" i="7"/>
  <c r="K456" i="7"/>
  <c r="G456" i="7"/>
  <c r="I456" i="7"/>
  <c r="H456" i="7"/>
  <c r="J456" i="7"/>
  <c r="J246" i="13"/>
  <c r="BG246" i="13"/>
  <c r="AW246" i="13"/>
  <c r="AK247" i="13" s="1"/>
  <c r="BJ246" i="13"/>
  <c r="CC244" i="13"/>
  <c r="BF245" i="13"/>
  <c r="AV245" i="13"/>
  <c r="AJ246" i="13" s="1"/>
  <c r="I245" i="13"/>
  <c r="BI245" i="13"/>
  <c r="J182" i="15"/>
  <c r="AR245" i="13"/>
  <c r="O355" i="12"/>
  <c r="CB245" i="13"/>
  <c r="BS245" i="13"/>
  <c r="N356" i="12"/>
  <c r="L245" i="13" l="1"/>
  <c r="R245" i="13"/>
  <c r="AA246" i="13" s="1"/>
  <c r="G184" i="15" s="1"/>
  <c r="CE244" i="13"/>
  <c r="CD244" i="13"/>
  <c r="L456" i="7"/>
  <c r="G356" i="12" s="1"/>
  <c r="H356" i="12" s="1"/>
  <c r="I356" i="12" s="1"/>
  <c r="BE245" i="13"/>
  <c r="AU245" i="13"/>
  <c r="AI246" i="13" s="1"/>
  <c r="H245" i="13"/>
  <c r="BU244" i="13"/>
  <c r="BV244" i="13"/>
  <c r="M246" i="13"/>
  <c r="P246" i="13" s="1"/>
  <c r="S246" i="13"/>
  <c r="AB247" i="13" s="1"/>
  <c r="H185" i="15" s="1"/>
  <c r="R456" i="7"/>
  <c r="Q456" i="7"/>
  <c r="S456" i="7"/>
  <c r="T456" i="7"/>
  <c r="P456" i="7"/>
  <c r="BC332" i="13"/>
  <c r="BB332" i="13"/>
  <c r="BD332" i="13"/>
  <c r="I184" i="15" l="1"/>
  <c r="BP246" i="13"/>
  <c r="BY246" i="13"/>
  <c r="J357" i="12"/>
  <c r="U456" i="7"/>
  <c r="Q245" i="13"/>
  <c r="Z246" i="13" s="1"/>
  <c r="K245" i="13"/>
  <c r="BK245" i="13"/>
  <c r="O245" i="13"/>
  <c r="BO245" i="13"/>
  <c r="BX245" i="13"/>
  <c r="CA245" i="13"/>
  <c r="BR245" i="13"/>
  <c r="F184" i="15" l="1"/>
  <c r="BA246" i="13"/>
  <c r="F456" i="7"/>
  <c r="AS246" i="13"/>
  <c r="K183" i="15"/>
  <c r="AT247" i="13"/>
  <c r="L184" i="15"/>
  <c r="N245" i="13"/>
  <c r="BW245" i="13"/>
  <c r="BN245" i="13"/>
  <c r="BQ245" i="13"/>
  <c r="BZ245" i="13"/>
  <c r="BM246" i="13"/>
  <c r="BH246" i="13"/>
  <c r="V456" i="7"/>
  <c r="K356" i="12"/>
  <c r="L356" i="12" s="1"/>
  <c r="M356" i="12" s="1"/>
  <c r="BB333" i="13"/>
  <c r="BC333" i="13"/>
  <c r="CC245" i="13" l="1"/>
  <c r="BT245" i="13"/>
  <c r="AV246" i="13"/>
  <c r="AJ247" i="13" s="1"/>
  <c r="BF246" i="13"/>
  <c r="I246" i="13"/>
  <c r="BI246" i="13"/>
  <c r="AW247" i="13"/>
  <c r="AK248" i="13" s="1"/>
  <c r="BG247" i="13"/>
  <c r="J247" i="13"/>
  <c r="BJ247" i="13"/>
  <c r="CE245" i="13"/>
  <c r="CD245" i="13"/>
  <c r="J183" i="15"/>
  <c r="AR246" i="13"/>
  <c r="O456" i="7"/>
  <c r="H457" i="7"/>
  <c r="J457" i="7"/>
  <c r="K457" i="7"/>
  <c r="I457" i="7"/>
  <c r="G457" i="7"/>
  <c r="BS246" i="13"/>
  <c r="CB246" i="13"/>
  <c r="O356" i="12"/>
  <c r="N357" i="12"/>
  <c r="BD333" i="13"/>
  <c r="L246" i="13" l="1"/>
  <c r="R246" i="13"/>
  <c r="AA247" i="13" s="1"/>
  <c r="G185" i="15" s="1"/>
  <c r="S457" i="7"/>
  <c r="P457" i="7"/>
  <c r="T457" i="7"/>
  <c r="R457" i="7"/>
  <c r="Q457" i="7"/>
  <c r="BU245" i="13"/>
  <c r="BV245" i="13"/>
  <c r="AU246" i="13"/>
  <c r="AI247" i="13" s="1"/>
  <c r="H246" i="13"/>
  <c r="BE246" i="13"/>
  <c r="L457" i="7"/>
  <c r="G357" i="12" s="1"/>
  <c r="H357" i="12" s="1"/>
  <c r="I357" i="12" s="1"/>
  <c r="M247" i="13"/>
  <c r="P247" i="13" s="1"/>
  <c r="S247" i="13"/>
  <c r="AB248" i="13" s="1"/>
  <c r="H186" i="15" s="1"/>
  <c r="BD334" i="13"/>
  <c r="BB334" i="13"/>
  <c r="BC334" i="13"/>
  <c r="U457" i="7" l="1"/>
  <c r="BK246" i="13"/>
  <c r="K246" i="13"/>
  <c r="Q246" i="13"/>
  <c r="Z247" i="13" s="1"/>
  <c r="I185" i="15"/>
  <c r="BY247" i="13"/>
  <c r="BP247" i="13"/>
  <c r="J358" i="12"/>
  <c r="O246" i="13"/>
  <c r="BX246" i="13"/>
  <c r="BO246" i="13"/>
  <c r="CA246" i="13"/>
  <c r="BR246" i="13"/>
  <c r="F185" i="15" l="1"/>
  <c r="BA247" i="13"/>
  <c r="F457" i="7"/>
  <c r="N246" i="13"/>
  <c r="BN246" i="13"/>
  <c r="BW246" i="13"/>
  <c r="BQ246" i="13"/>
  <c r="BZ246" i="13"/>
  <c r="BH247" i="13"/>
  <c r="BM247" i="13"/>
  <c r="AT248" i="13"/>
  <c r="L185" i="15"/>
  <c r="K357" i="12"/>
  <c r="L357" i="12" s="1"/>
  <c r="M357" i="12" s="1"/>
  <c r="V457" i="7"/>
  <c r="AS247" i="13"/>
  <c r="K184" i="15"/>
  <c r="BB335" i="13"/>
  <c r="BT246" i="13" l="1"/>
  <c r="CC246" i="13"/>
  <c r="J184" i="15"/>
  <c r="AR247" i="13"/>
  <c r="BF247" i="13"/>
  <c r="I247" i="13"/>
  <c r="BI247" i="13"/>
  <c r="AV247" i="13"/>
  <c r="AJ248" i="13" s="1"/>
  <c r="BJ248" i="13"/>
  <c r="BG248" i="13"/>
  <c r="AW248" i="13"/>
  <c r="AK249" i="13" s="1"/>
  <c r="J248" i="13"/>
  <c r="O457" i="7"/>
  <c r="K458" i="7"/>
  <c r="G458" i="7"/>
  <c r="I458" i="7"/>
  <c r="H458" i="7"/>
  <c r="J458" i="7"/>
  <c r="BS247" i="13"/>
  <c r="CB247" i="13"/>
  <c r="O357" i="12"/>
  <c r="N358" i="12"/>
  <c r="BD335" i="13"/>
  <c r="BC335" i="13"/>
  <c r="L458" i="7" l="1"/>
  <c r="G358" i="12" s="1"/>
  <c r="H358" i="12" s="1"/>
  <c r="I358" i="12" s="1"/>
  <c r="R247" i="13"/>
  <c r="AA248" i="13" s="1"/>
  <c r="G186" i="15" s="1"/>
  <c r="L247" i="13"/>
  <c r="S248" i="13"/>
  <c r="AB249" i="13" s="1"/>
  <c r="H187" i="15" s="1"/>
  <c r="M248" i="13"/>
  <c r="P248" i="13" s="1"/>
  <c r="H247" i="13"/>
  <c r="AU247" i="13"/>
  <c r="AI248" i="13" s="1"/>
  <c r="BE247" i="13"/>
  <c r="BV246" i="13"/>
  <c r="BU246" i="13"/>
  <c r="S458" i="7"/>
  <c r="Q458" i="7"/>
  <c r="R458" i="7"/>
  <c r="T458" i="7"/>
  <c r="P458" i="7"/>
  <c r="CE246" i="13"/>
  <c r="CD246" i="13"/>
  <c r="BB336" i="13"/>
  <c r="O247" i="13" l="1"/>
  <c r="BO247" i="13"/>
  <c r="BX247" i="13"/>
  <c r="CA247" i="13"/>
  <c r="BR247" i="13"/>
  <c r="Q247" i="13"/>
  <c r="Z248" i="13" s="1"/>
  <c r="K247" i="13"/>
  <c r="BK247" i="13"/>
  <c r="U458" i="7"/>
  <c r="I186" i="15"/>
  <c r="BP248" i="13"/>
  <c r="BY248" i="13"/>
  <c r="J359" i="12"/>
  <c r="BD336" i="13"/>
  <c r="F186" i="15" l="1"/>
  <c r="BA248" i="13"/>
  <c r="F458" i="7"/>
  <c r="N247" i="13"/>
  <c r="BW247" i="13"/>
  <c r="BN247" i="13"/>
  <c r="BQ247" i="13"/>
  <c r="BZ247" i="13"/>
  <c r="CC247" i="13" s="1"/>
  <c r="K358" i="12"/>
  <c r="L358" i="12" s="1"/>
  <c r="M358" i="12" s="1"/>
  <c r="V458" i="7"/>
  <c r="AS248" i="13"/>
  <c r="K185" i="15"/>
  <c r="AT249" i="13"/>
  <c r="L186" i="15"/>
  <c r="BM248" i="13"/>
  <c r="BH248" i="13"/>
  <c r="BC336" i="13"/>
  <c r="BT247" i="13" l="1"/>
  <c r="J185" i="15"/>
  <c r="AR248" i="13"/>
  <c r="AV248" i="13"/>
  <c r="AJ249" i="13" s="1"/>
  <c r="I248" i="13"/>
  <c r="BI248" i="13"/>
  <c r="BF248" i="13"/>
  <c r="CE247" i="13"/>
  <c r="CD247" i="13"/>
  <c r="O458" i="7"/>
  <c r="G459" i="7"/>
  <c r="J459" i="7"/>
  <c r="H459" i="7"/>
  <c r="I459" i="7"/>
  <c r="K459" i="7"/>
  <c r="BG249" i="13"/>
  <c r="BJ249" i="13"/>
  <c r="AW249" i="13"/>
  <c r="AK250" i="13" s="1"/>
  <c r="J249" i="13"/>
  <c r="O358" i="12"/>
  <c r="BS248" i="13"/>
  <c r="CB248" i="13"/>
  <c r="N359" i="12"/>
  <c r="L248" i="13" l="1"/>
  <c r="R248" i="13"/>
  <c r="AA249" i="13" s="1"/>
  <c r="G187" i="15" s="1"/>
  <c r="M249" i="13"/>
  <c r="P249" i="13" s="1"/>
  <c r="S249" i="13"/>
  <c r="AB250" i="13" s="1"/>
  <c r="H188" i="15" s="1"/>
  <c r="L459" i="7"/>
  <c r="G359" i="12" s="1"/>
  <c r="H359" i="12" s="1"/>
  <c r="I359" i="12" s="1"/>
  <c r="H248" i="13"/>
  <c r="AU248" i="13"/>
  <c r="AI249" i="13" s="1"/>
  <c r="BE248" i="13"/>
  <c r="S459" i="7"/>
  <c r="Q459" i="7"/>
  <c r="T459" i="7"/>
  <c r="P459" i="7"/>
  <c r="R459" i="7"/>
  <c r="BU247" i="13"/>
  <c r="BV247" i="13"/>
  <c r="BD337" i="13"/>
  <c r="BB337" i="13"/>
  <c r="Q248" i="13" l="1"/>
  <c r="Z249" i="13" s="1"/>
  <c r="BK248" i="13"/>
  <c r="K248" i="13"/>
  <c r="O248" i="13"/>
  <c r="BO248" i="13"/>
  <c r="BX248" i="13"/>
  <c r="CA248" i="13"/>
  <c r="BR248" i="13"/>
  <c r="U459" i="7"/>
  <c r="I187" i="15"/>
  <c r="BP249" i="13"/>
  <c r="BY249" i="13"/>
  <c r="J360" i="12"/>
  <c r="BC337" i="13"/>
  <c r="K359" i="12" l="1"/>
  <c r="L359" i="12" s="1"/>
  <c r="M359" i="12" s="1"/>
  <c r="V459" i="7"/>
  <c r="N248" i="13"/>
  <c r="BN248" i="13"/>
  <c r="BW248" i="13"/>
  <c r="BZ248" i="13"/>
  <c r="BQ248" i="13"/>
  <c r="AS249" i="13"/>
  <c r="K186" i="15"/>
  <c r="BM249" i="13"/>
  <c r="BH249" i="13"/>
  <c r="F187" i="15"/>
  <c r="BA249" i="13"/>
  <c r="F459" i="7"/>
  <c r="AT250" i="13"/>
  <c r="L187" i="15"/>
  <c r="BT248" i="13" l="1"/>
  <c r="I249" i="13"/>
  <c r="AV249" i="13"/>
  <c r="AJ250" i="13" s="1"/>
  <c r="BI249" i="13"/>
  <c r="BF249" i="13"/>
  <c r="CC248" i="13"/>
  <c r="O459" i="7"/>
  <c r="H460" i="7"/>
  <c r="J460" i="7"/>
  <c r="G460" i="7"/>
  <c r="I460" i="7"/>
  <c r="K460" i="7"/>
  <c r="J186" i="15"/>
  <c r="AR249" i="13"/>
  <c r="AW250" i="13"/>
  <c r="AK251" i="13" s="1"/>
  <c r="BJ250" i="13"/>
  <c r="J250" i="13"/>
  <c r="BG250" i="13"/>
  <c r="O359" i="12"/>
  <c r="CB249" i="13"/>
  <c r="BS249" i="13"/>
  <c r="N360" i="12"/>
  <c r="BB338" i="13"/>
  <c r="BD338" i="13"/>
  <c r="T460" i="7" l="1"/>
  <c r="Q460" i="7"/>
  <c r="S460" i="7"/>
  <c r="R460" i="7"/>
  <c r="P460" i="7"/>
  <c r="CE248" i="13"/>
  <c r="CD248" i="13"/>
  <c r="H249" i="13"/>
  <c r="BE249" i="13"/>
  <c r="AU249" i="13"/>
  <c r="AI250" i="13" s="1"/>
  <c r="S250" i="13"/>
  <c r="AB251" i="13" s="1"/>
  <c r="H189" i="15" s="1"/>
  <c r="M250" i="13"/>
  <c r="P250" i="13" s="1"/>
  <c r="L460" i="7"/>
  <c r="G360" i="12" s="1"/>
  <c r="H360" i="12" s="1"/>
  <c r="I360" i="12" s="1"/>
  <c r="BV248" i="13"/>
  <c r="BU248" i="13"/>
  <c r="L249" i="13"/>
  <c r="R249" i="13"/>
  <c r="AA250" i="13" s="1"/>
  <c r="G188" i="15" s="1"/>
  <c r="BD339" i="13"/>
  <c r="BC338" i="13"/>
  <c r="I188" i="15" l="1"/>
  <c r="BY250" i="13"/>
  <c r="BP250" i="13"/>
  <c r="J361" i="12"/>
  <c r="U460" i="7"/>
  <c r="K249" i="13"/>
  <c r="BK249" i="13"/>
  <c r="Q249" i="13"/>
  <c r="Z250" i="13" s="1"/>
  <c r="O249" i="13"/>
  <c r="BO249" i="13"/>
  <c r="BX249" i="13"/>
  <c r="BR249" i="13"/>
  <c r="CA249" i="13"/>
  <c r="BC339" i="13"/>
  <c r="BB339" i="13"/>
  <c r="F188" i="15" l="1"/>
  <c r="BA250" i="13"/>
  <c r="F460" i="7"/>
  <c r="BM250" i="13"/>
  <c r="BH250" i="13"/>
  <c r="AS250" i="13"/>
  <c r="K187" i="15"/>
  <c r="N249" i="13"/>
  <c r="BW249" i="13"/>
  <c r="BN249" i="13"/>
  <c r="BQ249" i="13"/>
  <c r="BZ249" i="13"/>
  <c r="AT251" i="13"/>
  <c r="L188" i="15"/>
  <c r="K360" i="12"/>
  <c r="L360" i="12" s="1"/>
  <c r="M360" i="12" s="1"/>
  <c r="V460" i="7"/>
  <c r="CC249" i="13" l="1"/>
  <c r="BT249" i="13"/>
  <c r="CB250" i="13"/>
  <c r="O360" i="12"/>
  <c r="BS250" i="13"/>
  <c r="N361" i="12"/>
  <c r="CE249" i="13"/>
  <c r="CD249" i="13"/>
  <c r="BG251" i="13"/>
  <c r="AW251" i="13"/>
  <c r="AK252" i="13" s="1"/>
  <c r="BJ251" i="13"/>
  <c r="J251" i="13"/>
  <c r="O460" i="7"/>
  <c r="G461" i="7"/>
  <c r="J461" i="7"/>
  <c r="I461" i="7"/>
  <c r="H461" i="7"/>
  <c r="K461" i="7"/>
  <c r="BI250" i="13"/>
  <c r="I250" i="13"/>
  <c r="AV250" i="13"/>
  <c r="AJ251" i="13" s="1"/>
  <c r="BF250" i="13"/>
  <c r="J187" i="15"/>
  <c r="AR250" i="13"/>
  <c r="BC340" i="13"/>
  <c r="BD340" i="13"/>
  <c r="BB340" i="13"/>
  <c r="H250" i="13" l="1"/>
  <c r="BE250" i="13"/>
  <c r="AU250" i="13"/>
  <c r="AI251" i="13" s="1"/>
  <c r="S251" i="13"/>
  <c r="AB252" i="13" s="1"/>
  <c r="H190" i="15" s="1"/>
  <c r="M251" i="13"/>
  <c r="P251" i="13" s="1"/>
  <c r="L461" i="7"/>
  <c r="G361" i="12" s="1"/>
  <c r="H361" i="12" s="1"/>
  <c r="I361" i="12" s="1"/>
  <c r="BV249" i="13"/>
  <c r="BU249" i="13"/>
  <c r="L250" i="13"/>
  <c r="R250" i="13"/>
  <c r="AA251" i="13" s="1"/>
  <c r="G189" i="15" s="1"/>
  <c r="P461" i="7"/>
  <c r="R461" i="7"/>
  <c r="Q461" i="7"/>
  <c r="S461" i="7"/>
  <c r="T461" i="7"/>
  <c r="BC341" i="13"/>
  <c r="O250" i="13" l="1"/>
  <c r="BX250" i="13"/>
  <c r="BO250" i="13"/>
  <c r="BR250" i="13"/>
  <c r="CA250" i="13"/>
  <c r="I189" i="15"/>
  <c r="BY251" i="13"/>
  <c r="BP251" i="13"/>
  <c r="J362" i="12"/>
  <c r="U461" i="7"/>
  <c r="BK250" i="13"/>
  <c r="K250" i="13"/>
  <c r="Q250" i="13"/>
  <c r="Z251" i="13" s="1"/>
  <c r="F189" i="15" l="1"/>
  <c r="BA251" i="13"/>
  <c r="F461" i="7"/>
  <c r="AT252" i="13"/>
  <c r="L189" i="15"/>
  <c r="V461" i="7"/>
  <c r="K361" i="12"/>
  <c r="L361" i="12" s="1"/>
  <c r="M361" i="12" s="1"/>
  <c r="AS251" i="13"/>
  <c r="K188" i="15"/>
  <c r="N250" i="13"/>
  <c r="BN250" i="13"/>
  <c r="BT250" i="13" s="1"/>
  <c r="BW250" i="13"/>
  <c r="BQ250" i="13"/>
  <c r="BZ250" i="13"/>
  <c r="BH251" i="13"/>
  <c r="BM251" i="13"/>
  <c r="BD341" i="13"/>
  <c r="BB341" i="13"/>
  <c r="AW252" i="13" l="1"/>
  <c r="AK253" i="13" s="1"/>
  <c r="BG252" i="13"/>
  <c r="BJ252" i="13"/>
  <c r="J252" i="13"/>
  <c r="O461" i="7"/>
  <c r="G462" i="7"/>
  <c r="H462" i="7"/>
  <c r="K462" i="7"/>
  <c r="J462" i="7"/>
  <c r="I462" i="7"/>
  <c r="I251" i="13"/>
  <c r="AV251" i="13"/>
  <c r="AJ252" i="13" s="1"/>
  <c r="BI251" i="13"/>
  <c r="BF251" i="13"/>
  <c r="CC250" i="13"/>
  <c r="BS251" i="13"/>
  <c r="CB251" i="13"/>
  <c r="O361" i="12"/>
  <c r="N362" i="12"/>
  <c r="J188" i="15"/>
  <c r="AR251" i="13"/>
  <c r="R462" i="7" l="1"/>
  <c r="P462" i="7"/>
  <c r="Q462" i="7"/>
  <c r="T462" i="7"/>
  <c r="S462" i="7"/>
  <c r="M252" i="13"/>
  <c r="P252" i="13" s="1"/>
  <c r="S252" i="13"/>
  <c r="AB253" i="13" s="1"/>
  <c r="H191" i="15" s="1"/>
  <c r="R251" i="13"/>
  <c r="AA252" i="13" s="1"/>
  <c r="G190" i="15" s="1"/>
  <c r="L251" i="13"/>
  <c r="H251" i="13"/>
  <c r="BE251" i="13"/>
  <c r="AU251" i="13"/>
  <c r="AI252" i="13" s="1"/>
  <c r="BU250" i="13"/>
  <c r="BV250" i="13"/>
  <c r="CE250" i="13"/>
  <c r="CD250" i="13"/>
  <c r="L462" i="7"/>
  <c r="G362" i="12" s="1"/>
  <c r="H362" i="12" s="1"/>
  <c r="I362" i="12" s="1"/>
  <c r="BD342" i="13"/>
  <c r="BB342" i="13"/>
  <c r="BC342" i="13"/>
  <c r="Q251" i="13" l="1"/>
  <c r="Z252" i="13" s="1"/>
  <c r="BK251" i="13"/>
  <c r="K251" i="13"/>
  <c r="O251" i="13"/>
  <c r="BX251" i="13"/>
  <c r="BO251" i="13"/>
  <c r="CA251" i="13"/>
  <c r="BR251" i="13"/>
  <c r="U462" i="7"/>
  <c r="I190" i="15"/>
  <c r="BP252" i="13"/>
  <c r="BY252" i="13"/>
  <c r="J363" i="12"/>
  <c r="BB343" i="13"/>
  <c r="K362" i="12" l="1"/>
  <c r="L362" i="12" s="1"/>
  <c r="M362" i="12" s="1"/>
  <c r="V462" i="7"/>
  <c r="N251" i="13"/>
  <c r="BW251" i="13"/>
  <c r="BN251" i="13"/>
  <c r="BZ251" i="13"/>
  <c r="BQ251" i="13"/>
  <c r="AS252" i="13"/>
  <c r="K189" i="15"/>
  <c r="BM252" i="13"/>
  <c r="BH252" i="13"/>
  <c r="AT253" i="13"/>
  <c r="L190" i="15"/>
  <c r="F190" i="15"/>
  <c r="BA252" i="13"/>
  <c r="F462" i="7"/>
  <c r="BD343" i="13"/>
  <c r="BT251" i="13" l="1"/>
  <c r="CC251" i="13"/>
  <c r="CE251" i="13"/>
  <c r="CD251" i="13"/>
  <c r="J189" i="15"/>
  <c r="AR252" i="13"/>
  <c r="I252" i="13"/>
  <c r="AV252" i="13"/>
  <c r="AJ253" i="13" s="1"/>
  <c r="BI252" i="13"/>
  <c r="BF252" i="13"/>
  <c r="J253" i="13"/>
  <c r="BJ253" i="13"/>
  <c r="AW253" i="13"/>
  <c r="AK254" i="13" s="1"/>
  <c r="BG253" i="13"/>
  <c r="O462" i="7"/>
  <c r="K463" i="7"/>
  <c r="J463" i="7"/>
  <c r="H463" i="7"/>
  <c r="G463" i="7"/>
  <c r="I463" i="7"/>
  <c r="O362" i="12"/>
  <c r="BS252" i="13"/>
  <c r="CB252" i="13"/>
  <c r="N363" i="12"/>
  <c r="BC343" i="13"/>
  <c r="R252" i="13" l="1"/>
  <c r="AA253" i="13" s="1"/>
  <c r="G191" i="15" s="1"/>
  <c r="L252" i="13"/>
  <c r="L463" i="7"/>
  <c r="G363" i="12" s="1"/>
  <c r="H363" i="12" s="1"/>
  <c r="I363" i="12" s="1"/>
  <c r="H252" i="13"/>
  <c r="BE252" i="13"/>
  <c r="AU252" i="13"/>
  <c r="AI253" i="13" s="1"/>
  <c r="BU251" i="13"/>
  <c r="BV251" i="13"/>
  <c r="S463" i="7"/>
  <c r="R463" i="7"/>
  <c r="T463" i="7"/>
  <c r="Q463" i="7"/>
  <c r="P463" i="7"/>
  <c r="S253" i="13"/>
  <c r="AB254" i="13" s="1"/>
  <c r="H192" i="15" s="1"/>
  <c r="M253" i="13"/>
  <c r="P253" i="13" s="1"/>
  <c r="K252" i="13" l="1"/>
  <c r="Q252" i="13"/>
  <c r="Z253" i="13" s="1"/>
  <c r="BK252" i="13"/>
  <c r="I191" i="15"/>
  <c r="BP253" i="13"/>
  <c r="BY253" i="13"/>
  <c r="J364" i="12"/>
  <c r="O252" i="13"/>
  <c r="BO252" i="13"/>
  <c r="BX252" i="13"/>
  <c r="BR252" i="13"/>
  <c r="CA252" i="13"/>
  <c r="U463" i="7"/>
  <c r="BB344" i="13"/>
  <c r="BD344" i="13"/>
  <c r="BH253" i="13" l="1"/>
  <c r="BM253" i="13"/>
  <c r="K363" i="12"/>
  <c r="L363" i="12" s="1"/>
  <c r="M363" i="12" s="1"/>
  <c r="V463" i="7"/>
  <c r="F191" i="15"/>
  <c r="BA253" i="13"/>
  <c r="F463" i="7"/>
  <c r="N252" i="13"/>
  <c r="BN252" i="13"/>
  <c r="BW252" i="13"/>
  <c r="BQ252" i="13"/>
  <c r="BZ252" i="13"/>
  <c r="AS253" i="13"/>
  <c r="K190" i="15"/>
  <c r="AT254" i="13"/>
  <c r="L191" i="15"/>
  <c r="BC344" i="13"/>
  <c r="BT252" i="13" l="1"/>
  <c r="AV253" i="13"/>
  <c r="AJ254" i="13" s="1"/>
  <c r="BI253" i="13"/>
  <c r="BF253" i="13"/>
  <c r="I253" i="13"/>
  <c r="O363" i="12"/>
  <c r="CB253" i="13"/>
  <c r="BS253" i="13"/>
  <c r="N364" i="12"/>
  <c r="CC252" i="13"/>
  <c r="J254" i="13"/>
  <c r="BG254" i="13"/>
  <c r="BJ254" i="13"/>
  <c r="AW254" i="13"/>
  <c r="AK255" i="13" s="1"/>
  <c r="J190" i="15"/>
  <c r="AR253" i="13"/>
  <c r="O463" i="7"/>
  <c r="K464" i="7"/>
  <c r="J464" i="7"/>
  <c r="H464" i="7"/>
  <c r="G464" i="7"/>
  <c r="I464" i="7"/>
  <c r="BD345" i="13"/>
  <c r="BU252" i="13" l="1"/>
  <c r="BV252" i="13"/>
  <c r="R253" i="13"/>
  <c r="AA254" i="13" s="1"/>
  <c r="G192" i="15" s="1"/>
  <c r="L253" i="13"/>
  <c r="Q464" i="7"/>
  <c r="R464" i="7"/>
  <c r="P464" i="7"/>
  <c r="T464" i="7"/>
  <c r="S464" i="7"/>
  <c r="CE252" i="13"/>
  <c r="CD252" i="13"/>
  <c r="S254" i="13"/>
  <c r="AB255" i="13" s="1"/>
  <c r="H193" i="15" s="1"/>
  <c r="M254" i="13"/>
  <c r="P254" i="13" s="1"/>
  <c r="AU253" i="13"/>
  <c r="AI254" i="13" s="1"/>
  <c r="BE253" i="13"/>
  <c r="H253" i="13"/>
  <c r="L464" i="7"/>
  <c r="G364" i="12" s="1"/>
  <c r="H364" i="12" s="1"/>
  <c r="I364" i="12" s="1"/>
  <c r="BC345" i="13"/>
  <c r="BB345" i="13"/>
  <c r="I192" i="15" l="1"/>
  <c r="BP254" i="13"/>
  <c r="BY254" i="13"/>
  <c r="J365" i="12"/>
  <c r="Q253" i="13"/>
  <c r="Z254" i="13" s="1"/>
  <c r="BK253" i="13"/>
  <c r="K253" i="13"/>
  <c r="O253" i="13"/>
  <c r="BO253" i="13"/>
  <c r="BX253" i="13"/>
  <c r="BR253" i="13"/>
  <c r="CA253" i="13"/>
  <c r="U464" i="7"/>
  <c r="BD346" i="13"/>
  <c r="K364" i="12" l="1"/>
  <c r="L364" i="12" s="1"/>
  <c r="M364" i="12" s="1"/>
  <c r="V464" i="7"/>
  <c r="N253" i="13"/>
  <c r="BW253" i="13"/>
  <c r="BN253" i="13"/>
  <c r="BZ253" i="13"/>
  <c r="BQ253" i="13"/>
  <c r="BH254" i="13"/>
  <c r="BM254" i="13"/>
  <c r="AT255" i="13"/>
  <c r="L192" i="15"/>
  <c r="AS254" i="13"/>
  <c r="K191" i="15"/>
  <c r="F192" i="15"/>
  <c r="BA254" i="13"/>
  <c r="F464" i="7"/>
  <c r="BB346" i="13"/>
  <c r="BC346" i="13"/>
  <c r="BT253" i="13" l="1"/>
  <c r="O464" i="7"/>
  <c r="I465" i="7"/>
  <c r="J465" i="7"/>
  <c r="K465" i="7"/>
  <c r="G465" i="7"/>
  <c r="H465" i="7"/>
  <c r="J191" i="15"/>
  <c r="AR254" i="13"/>
  <c r="CC253" i="13"/>
  <c r="AW255" i="13"/>
  <c r="AK256" i="13" s="1"/>
  <c r="BG255" i="13"/>
  <c r="J255" i="13"/>
  <c r="BJ255" i="13"/>
  <c r="I254" i="13"/>
  <c r="BI254" i="13"/>
  <c r="AV254" i="13"/>
  <c r="AJ255" i="13" s="1"/>
  <c r="BF254" i="13"/>
  <c r="CB254" i="13"/>
  <c r="O364" i="12"/>
  <c r="BS254" i="13"/>
  <c r="N365" i="12"/>
  <c r="L465" i="7" l="1"/>
  <c r="G365" i="12" s="1"/>
  <c r="H365" i="12" s="1"/>
  <c r="I365" i="12" s="1"/>
  <c r="M255" i="13"/>
  <c r="P255" i="13" s="1"/>
  <c r="S255" i="13"/>
  <c r="AB256" i="13" s="1"/>
  <c r="H194" i="15" s="1"/>
  <c r="CE253" i="13"/>
  <c r="CD253" i="13"/>
  <c r="H254" i="13"/>
  <c r="AU254" i="13"/>
  <c r="AI255" i="13" s="1"/>
  <c r="BE254" i="13"/>
  <c r="R254" i="13"/>
  <c r="AA255" i="13" s="1"/>
  <c r="G193" i="15" s="1"/>
  <c r="L254" i="13"/>
  <c r="BU253" i="13"/>
  <c r="BV253" i="13"/>
  <c r="Q465" i="7"/>
  <c r="R465" i="7"/>
  <c r="T465" i="7"/>
  <c r="S465" i="7"/>
  <c r="P465" i="7"/>
  <c r="O254" i="13" l="1"/>
  <c r="BX254" i="13"/>
  <c r="BO254" i="13"/>
  <c r="BR254" i="13"/>
  <c r="CA254" i="13"/>
  <c r="U465" i="7"/>
  <c r="K254" i="13"/>
  <c r="Q254" i="13"/>
  <c r="Z255" i="13" s="1"/>
  <c r="BK254" i="13"/>
  <c r="I193" i="15"/>
  <c r="BY255" i="13"/>
  <c r="BP255" i="13"/>
  <c r="J366" i="12"/>
  <c r="BM255" i="13" l="1"/>
  <c r="BH255" i="13"/>
  <c r="V465" i="7"/>
  <c r="K365" i="12"/>
  <c r="L365" i="12" s="1"/>
  <c r="M365" i="12" s="1"/>
  <c r="F193" i="15"/>
  <c r="BA255" i="13"/>
  <c r="F465" i="7"/>
  <c r="AS255" i="13"/>
  <c r="K192" i="15"/>
  <c r="N254" i="13"/>
  <c r="BN254" i="13"/>
  <c r="BT254" i="13" s="1"/>
  <c r="BW254" i="13"/>
  <c r="BZ254" i="13"/>
  <c r="BQ254" i="13"/>
  <c r="AT256" i="13"/>
  <c r="L193" i="15"/>
  <c r="CC254" i="13" l="1"/>
  <c r="O465" i="7"/>
  <c r="H466" i="7"/>
  <c r="I466" i="7"/>
  <c r="G466" i="7"/>
  <c r="K466" i="7"/>
  <c r="J466" i="7"/>
  <c r="BS255" i="13"/>
  <c r="CB255" i="13"/>
  <c r="O365" i="12"/>
  <c r="N366" i="12"/>
  <c r="J192" i="15"/>
  <c r="AR255" i="13"/>
  <c r="J256" i="13"/>
  <c r="BJ256" i="13"/>
  <c r="BG256" i="13"/>
  <c r="AW256" i="13"/>
  <c r="AK257" i="13" s="1"/>
  <c r="CD254" i="13"/>
  <c r="CE254" i="13"/>
  <c r="I255" i="13"/>
  <c r="BI255" i="13"/>
  <c r="AV255" i="13"/>
  <c r="AJ256" i="13" s="1"/>
  <c r="BF255" i="13"/>
  <c r="L466" i="7" l="1"/>
  <c r="G366" i="12" s="1"/>
  <c r="H366" i="12" s="1"/>
  <c r="I366" i="12" s="1"/>
  <c r="L255" i="13"/>
  <c r="R255" i="13"/>
  <c r="AA256" i="13" s="1"/>
  <c r="G194" i="15" s="1"/>
  <c r="H255" i="13"/>
  <c r="AU255" i="13"/>
  <c r="AI256" i="13" s="1"/>
  <c r="BE255" i="13"/>
  <c r="S256" i="13"/>
  <c r="AB257" i="13" s="1"/>
  <c r="H195" i="15" s="1"/>
  <c r="M256" i="13"/>
  <c r="P256" i="13" s="1"/>
  <c r="BU254" i="13"/>
  <c r="BV254" i="13"/>
  <c r="T466" i="7"/>
  <c r="R466" i="7"/>
  <c r="P466" i="7"/>
  <c r="Q466" i="7"/>
  <c r="S466" i="7"/>
  <c r="U466" i="7" l="1"/>
  <c r="O255" i="13"/>
  <c r="BO255" i="13"/>
  <c r="BX255" i="13"/>
  <c r="CA255" i="13"/>
  <c r="BR255" i="13"/>
  <c r="Q255" i="13"/>
  <c r="Z256" i="13" s="1"/>
  <c r="BK255" i="13"/>
  <c r="K255" i="13"/>
  <c r="I194" i="15"/>
  <c r="BY256" i="13"/>
  <c r="BP256" i="13"/>
  <c r="J367" i="12"/>
  <c r="N255" i="13" l="1"/>
  <c r="BN255" i="13"/>
  <c r="BW255" i="13"/>
  <c r="BQ255" i="13"/>
  <c r="BZ255" i="13"/>
  <c r="AS256" i="13"/>
  <c r="K193" i="15"/>
  <c r="BM256" i="13"/>
  <c r="BH256" i="13"/>
  <c r="AT257" i="13"/>
  <c r="L194" i="15"/>
  <c r="F194" i="15"/>
  <c r="BA256" i="13"/>
  <c r="F466" i="7"/>
  <c r="K366" i="12"/>
  <c r="L366" i="12" s="1"/>
  <c r="M366" i="12" s="1"/>
  <c r="V466" i="7"/>
  <c r="BT255" i="13" l="1"/>
  <c r="CB256" i="13"/>
  <c r="BS256" i="13"/>
  <c r="O366" i="12"/>
  <c r="N367" i="12"/>
  <c r="AV256" i="13"/>
  <c r="AJ257" i="13" s="1"/>
  <c r="BI256" i="13"/>
  <c r="BF256" i="13"/>
  <c r="I256" i="13"/>
  <c r="CC255" i="13"/>
  <c r="O466" i="7"/>
  <c r="H467" i="7"/>
  <c r="G467" i="7"/>
  <c r="K467" i="7"/>
  <c r="I467" i="7"/>
  <c r="J467" i="7"/>
  <c r="J193" i="15"/>
  <c r="AR256" i="13"/>
  <c r="BJ257" i="13"/>
  <c r="BG257" i="13"/>
  <c r="J257" i="13"/>
  <c r="AW257" i="13"/>
  <c r="AK258" i="13" s="1"/>
  <c r="AU256" i="13" l="1"/>
  <c r="AI257" i="13" s="1"/>
  <c r="H256" i="13"/>
  <c r="BE256" i="13"/>
  <c r="CD255" i="13"/>
  <c r="CE255" i="13"/>
  <c r="Q467" i="7"/>
  <c r="R467" i="7"/>
  <c r="P467" i="7"/>
  <c r="S467" i="7"/>
  <c r="T467" i="7"/>
  <c r="BV255" i="13"/>
  <c r="BU255" i="13"/>
  <c r="R256" i="13"/>
  <c r="AA257" i="13" s="1"/>
  <c r="G195" i="15" s="1"/>
  <c r="L256" i="13"/>
  <c r="L467" i="7"/>
  <c r="G367" i="12" s="1"/>
  <c r="H367" i="12" s="1"/>
  <c r="I367" i="12" s="1"/>
  <c r="S257" i="13"/>
  <c r="AB258" i="13" s="1"/>
  <c r="H196" i="15" s="1"/>
  <c r="M257" i="13"/>
  <c r="P257" i="13" s="1"/>
  <c r="O256" i="13" l="1"/>
  <c r="BX256" i="13"/>
  <c r="BO256" i="13"/>
  <c r="BR256" i="13"/>
  <c r="CA256" i="13"/>
  <c r="I195" i="15"/>
  <c r="BY257" i="13"/>
  <c r="BP257" i="13"/>
  <c r="J368" i="12"/>
  <c r="U467" i="7"/>
  <c r="Q256" i="13"/>
  <c r="Z257" i="13" s="1"/>
  <c r="BK256" i="13"/>
  <c r="K256" i="13"/>
  <c r="V467" i="7" l="1"/>
  <c r="K367" i="12"/>
  <c r="L367" i="12" s="1"/>
  <c r="M367" i="12" s="1"/>
  <c r="N256" i="13"/>
  <c r="BN256" i="13"/>
  <c r="BW256" i="13"/>
  <c r="BZ256" i="13"/>
  <c r="BQ256" i="13"/>
  <c r="AS257" i="13"/>
  <c r="K194" i="15"/>
  <c r="BH257" i="13"/>
  <c r="BM257" i="13"/>
  <c r="F195" i="15"/>
  <c r="BA257" i="13"/>
  <c r="F467" i="7"/>
  <c r="AT258" i="13"/>
  <c r="L195" i="15"/>
  <c r="CC256" i="13" l="1"/>
  <c r="BT256" i="13"/>
  <c r="AV257" i="13"/>
  <c r="AJ258" i="13" s="1"/>
  <c r="I257" i="13"/>
  <c r="BF257" i="13"/>
  <c r="BI257" i="13"/>
  <c r="CD256" i="13"/>
  <c r="CE256" i="13"/>
  <c r="O467" i="7"/>
  <c r="K468" i="7"/>
  <c r="J468" i="7"/>
  <c r="G468" i="7"/>
  <c r="H468" i="7"/>
  <c r="I468" i="7"/>
  <c r="J194" i="15"/>
  <c r="AR257" i="13"/>
  <c r="AW258" i="13"/>
  <c r="AK259" i="13" s="1"/>
  <c r="J258" i="13"/>
  <c r="BJ258" i="13"/>
  <c r="BG258" i="13"/>
  <c r="O367" i="12"/>
  <c r="CB257" i="13"/>
  <c r="BS257" i="13"/>
  <c r="N368" i="12"/>
  <c r="R468" i="7" l="1"/>
  <c r="P468" i="7"/>
  <c r="Q468" i="7"/>
  <c r="T468" i="7"/>
  <c r="S468" i="7"/>
  <c r="L468" i="7"/>
  <c r="G368" i="12" s="1"/>
  <c r="H368" i="12" s="1"/>
  <c r="I368" i="12" s="1"/>
  <c r="BU256" i="13"/>
  <c r="BV256" i="13"/>
  <c r="S258" i="13"/>
  <c r="AB259" i="13" s="1"/>
  <c r="H197" i="15" s="1"/>
  <c r="M258" i="13"/>
  <c r="P258" i="13" s="1"/>
  <c r="L257" i="13"/>
  <c r="R257" i="13"/>
  <c r="AA258" i="13" s="1"/>
  <c r="G196" i="15" s="1"/>
  <c r="AU257" i="13"/>
  <c r="AI258" i="13" s="1"/>
  <c r="H257" i="13"/>
  <c r="BE257" i="13"/>
  <c r="O257" i="13" l="1"/>
  <c r="BO257" i="13"/>
  <c r="BX257" i="13"/>
  <c r="CA257" i="13"/>
  <c r="BR257" i="13"/>
  <c r="K257" i="13"/>
  <c r="Q257" i="13"/>
  <c r="Z258" i="13" s="1"/>
  <c r="BK257" i="13"/>
  <c r="U468" i="7"/>
  <c r="I196" i="15"/>
  <c r="BY258" i="13"/>
  <c r="BP258" i="13"/>
  <c r="J369" i="12"/>
  <c r="BM258" i="13" l="1"/>
  <c r="BH258" i="13"/>
  <c r="K368" i="12"/>
  <c r="L368" i="12" s="1"/>
  <c r="M368" i="12" s="1"/>
  <c r="V468" i="7"/>
  <c r="AT259" i="13"/>
  <c r="L196" i="15"/>
  <c r="F196" i="15"/>
  <c r="BA258" i="13"/>
  <c r="F468" i="7"/>
  <c r="AS258" i="13"/>
  <c r="K195" i="15"/>
  <c r="N257" i="13"/>
  <c r="BN257" i="13"/>
  <c r="BW257" i="13"/>
  <c r="BQ257" i="13"/>
  <c r="BZ257" i="13"/>
  <c r="BT257" i="13" l="1"/>
  <c r="CB258" i="13"/>
  <c r="O368" i="12"/>
  <c r="BS258" i="13"/>
  <c r="N369" i="12"/>
  <c r="J195" i="15"/>
  <c r="AR258" i="13"/>
  <c r="BI258" i="13"/>
  <c r="AV258" i="13"/>
  <c r="AJ259" i="13" s="1"/>
  <c r="BF258" i="13"/>
  <c r="I258" i="13"/>
  <c r="J259" i="13"/>
  <c r="BG259" i="13"/>
  <c r="AW259" i="13"/>
  <c r="AK260" i="13" s="1"/>
  <c r="BJ259" i="13"/>
  <c r="O468" i="7"/>
  <c r="G469" i="7"/>
  <c r="K469" i="7"/>
  <c r="I469" i="7"/>
  <c r="J469" i="7"/>
  <c r="H469" i="7"/>
  <c r="CC257" i="13"/>
  <c r="P469" i="7" l="1"/>
  <c r="S469" i="7"/>
  <c r="T469" i="7"/>
  <c r="R469" i="7"/>
  <c r="Q469" i="7"/>
  <c r="L258" i="13"/>
  <c r="R258" i="13"/>
  <c r="AA259" i="13" s="1"/>
  <c r="G197" i="15" s="1"/>
  <c r="AU258" i="13"/>
  <c r="AI259" i="13" s="1"/>
  <c r="BE258" i="13"/>
  <c r="H258" i="13"/>
  <c r="BU257" i="13"/>
  <c r="BV257" i="13"/>
  <c r="L469" i="7"/>
  <c r="G369" i="12" s="1"/>
  <c r="H369" i="12" s="1"/>
  <c r="I369" i="12" s="1"/>
  <c r="CE257" i="13"/>
  <c r="CD257" i="13"/>
  <c r="S259" i="13"/>
  <c r="AB260" i="13" s="1"/>
  <c r="H198" i="15" s="1"/>
  <c r="M259" i="13"/>
  <c r="P259" i="13" s="1"/>
  <c r="O258" i="13" l="1"/>
  <c r="BO258" i="13"/>
  <c r="BX258" i="13"/>
  <c r="BR258" i="13"/>
  <c r="CA258" i="13"/>
  <c r="K258" i="13"/>
  <c r="BK258" i="13"/>
  <c r="Q258" i="13"/>
  <c r="Z259" i="13" s="1"/>
  <c r="I197" i="15"/>
  <c r="BY259" i="13"/>
  <c r="BP259" i="13"/>
  <c r="J370" i="12"/>
  <c r="U469" i="7"/>
  <c r="BM259" i="13" l="1"/>
  <c r="BH259" i="13"/>
  <c r="N258" i="13"/>
  <c r="BN258" i="13"/>
  <c r="BW258" i="13"/>
  <c r="BQ258" i="13"/>
  <c r="BZ258" i="13"/>
  <c r="AT260" i="13"/>
  <c r="L197" i="15"/>
  <c r="AS259" i="13"/>
  <c r="K196" i="15"/>
  <c r="K369" i="12"/>
  <c r="L369" i="12" s="1"/>
  <c r="M369" i="12" s="1"/>
  <c r="V469" i="7"/>
  <c r="F197" i="15"/>
  <c r="BA259" i="13"/>
  <c r="F469" i="7"/>
  <c r="BT258" i="13" l="1"/>
  <c r="J260" i="13"/>
  <c r="AW260" i="13"/>
  <c r="AK261" i="13" s="1"/>
  <c r="BG260" i="13"/>
  <c r="BJ260" i="13"/>
  <c r="J196" i="15"/>
  <c r="AR259" i="13"/>
  <c r="O369" i="12"/>
  <c r="BS259" i="13"/>
  <c r="CB259" i="13"/>
  <c r="N370" i="12"/>
  <c r="CC258" i="13"/>
  <c r="AV259" i="13"/>
  <c r="AJ260" i="13" s="1"/>
  <c r="BF259" i="13"/>
  <c r="BI259" i="13"/>
  <c r="I259" i="13"/>
  <c r="O469" i="7"/>
  <c r="G470" i="7"/>
  <c r="K470" i="7"/>
  <c r="H470" i="7"/>
  <c r="J470" i="7"/>
  <c r="I470" i="7"/>
  <c r="AU259" i="13" l="1"/>
  <c r="AI260" i="13" s="1"/>
  <c r="H259" i="13"/>
  <c r="BE259" i="13"/>
  <c r="L470" i="7"/>
  <c r="G370" i="12" s="1"/>
  <c r="H370" i="12" s="1"/>
  <c r="I370" i="12" s="1"/>
  <c r="BU258" i="13"/>
  <c r="BV258" i="13"/>
  <c r="CD258" i="13"/>
  <c r="CE258" i="13"/>
  <c r="R259" i="13"/>
  <c r="AA260" i="13" s="1"/>
  <c r="G198" i="15" s="1"/>
  <c r="L259" i="13"/>
  <c r="Q470" i="7"/>
  <c r="R470" i="7"/>
  <c r="T470" i="7"/>
  <c r="S470" i="7"/>
  <c r="P470" i="7"/>
  <c r="M260" i="13"/>
  <c r="P260" i="13" s="1"/>
  <c r="S260" i="13"/>
  <c r="AB261" i="13" s="1"/>
  <c r="H199" i="15" s="1"/>
  <c r="I198" i="15" l="1"/>
  <c r="BP260" i="13"/>
  <c r="BY260" i="13"/>
  <c r="J371" i="12"/>
  <c r="O259" i="13"/>
  <c r="BX259" i="13"/>
  <c r="BO259" i="13"/>
  <c r="CA259" i="13"/>
  <c r="BR259" i="13"/>
  <c r="U470" i="7"/>
  <c r="Q259" i="13"/>
  <c r="Z260" i="13" s="1"/>
  <c r="BK259" i="13"/>
  <c r="K259" i="13"/>
  <c r="K370" i="12" l="1"/>
  <c r="L370" i="12" s="1"/>
  <c r="M370" i="12" s="1"/>
  <c r="V470" i="7"/>
  <c r="AS260" i="13"/>
  <c r="K197" i="15"/>
  <c r="AT261" i="13"/>
  <c r="L198" i="15"/>
  <c r="BH260" i="13"/>
  <c r="BM260" i="13"/>
  <c r="N259" i="13"/>
  <c r="BN259" i="13"/>
  <c r="BW259" i="13"/>
  <c r="BQ259" i="13"/>
  <c r="BZ259" i="13"/>
  <c r="F198" i="15"/>
  <c r="BA260" i="13"/>
  <c r="F470" i="7"/>
  <c r="BT259" i="13" l="1"/>
  <c r="AW261" i="13"/>
  <c r="AK262" i="13" s="1"/>
  <c r="BG261" i="13"/>
  <c r="J261" i="13"/>
  <c r="BJ261" i="13"/>
  <c r="CC259" i="13"/>
  <c r="BI260" i="13"/>
  <c r="AV260" i="13"/>
  <c r="AJ261" i="13" s="1"/>
  <c r="I260" i="13"/>
  <c r="BF260" i="13"/>
  <c r="O470" i="7"/>
  <c r="I471" i="7"/>
  <c r="J471" i="7"/>
  <c r="H471" i="7"/>
  <c r="G471" i="7"/>
  <c r="K471" i="7"/>
  <c r="J197" i="15"/>
  <c r="AR260" i="13"/>
  <c r="BS260" i="13"/>
  <c r="O370" i="12"/>
  <c r="CB260" i="13"/>
  <c r="N371" i="12"/>
  <c r="L471" i="7" l="1"/>
  <c r="G371" i="12" s="1"/>
  <c r="H371" i="12" s="1"/>
  <c r="I371" i="12" s="1"/>
  <c r="AU260" i="13"/>
  <c r="AI261" i="13" s="1"/>
  <c r="H260" i="13"/>
  <c r="BE260" i="13"/>
  <c r="S261" i="13"/>
  <c r="AB262" i="13" s="1"/>
  <c r="H200" i="15" s="1"/>
  <c r="M261" i="13"/>
  <c r="P261" i="13" s="1"/>
  <c r="CE259" i="13"/>
  <c r="CD259" i="13"/>
  <c r="BU259" i="13"/>
  <c r="BV259" i="13"/>
  <c r="Q471" i="7"/>
  <c r="P471" i="7"/>
  <c r="T471" i="7"/>
  <c r="R471" i="7"/>
  <c r="S471" i="7"/>
  <c r="L260" i="13"/>
  <c r="R260" i="13"/>
  <c r="AA261" i="13" s="1"/>
  <c r="G199" i="15" s="1"/>
  <c r="Q260" i="13" l="1"/>
  <c r="Z261" i="13" s="1"/>
  <c r="K260" i="13"/>
  <c r="BK260" i="13"/>
  <c r="O260" i="13"/>
  <c r="BX260" i="13"/>
  <c r="BO260" i="13"/>
  <c r="CA260" i="13"/>
  <c r="BR260" i="13"/>
  <c r="U471" i="7"/>
  <c r="I199" i="15"/>
  <c r="BP261" i="13"/>
  <c r="BY261" i="13"/>
  <c r="J372" i="12"/>
  <c r="V471" i="7" l="1"/>
  <c r="K371" i="12"/>
  <c r="L371" i="12" s="1"/>
  <c r="M371" i="12" s="1"/>
  <c r="BH261" i="13"/>
  <c r="BM261" i="13"/>
  <c r="N260" i="13"/>
  <c r="BN260" i="13"/>
  <c r="BW260" i="13"/>
  <c r="BQ260" i="13"/>
  <c r="BZ260" i="13"/>
  <c r="AT262" i="13"/>
  <c r="L199" i="15"/>
  <c r="F199" i="15"/>
  <c r="BA261" i="13"/>
  <c r="F471" i="7"/>
  <c r="AS261" i="13"/>
  <c r="K198" i="15"/>
  <c r="BT260" i="13" l="1"/>
  <c r="CC260" i="13"/>
  <c r="CE260" i="13" s="1"/>
  <c r="CD260" i="13"/>
  <c r="J198" i="15"/>
  <c r="AR261" i="13"/>
  <c r="BJ262" i="13"/>
  <c r="BG262" i="13"/>
  <c r="AW262" i="13"/>
  <c r="AK263" i="13" s="1"/>
  <c r="J262" i="13"/>
  <c r="I261" i="13"/>
  <c r="BI261" i="13"/>
  <c r="BF261" i="13"/>
  <c r="AV261" i="13"/>
  <c r="AJ262" i="13" s="1"/>
  <c r="O371" i="12"/>
  <c r="BS261" i="13"/>
  <c r="CB261" i="13"/>
  <c r="N372" i="12"/>
  <c r="O471" i="7"/>
  <c r="G472" i="7"/>
  <c r="K472" i="7"/>
  <c r="H472" i="7"/>
  <c r="J472" i="7"/>
  <c r="I472" i="7"/>
  <c r="BE261" i="13" l="1"/>
  <c r="AU261" i="13"/>
  <c r="AI262" i="13" s="1"/>
  <c r="H261" i="13"/>
  <c r="BU260" i="13"/>
  <c r="BV260" i="13"/>
  <c r="L261" i="13"/>
  <c r="R261" i="13"/>
  <c r="AA262" i="13" s="1"/>
  <c r="G200" i="15" s="1"/>
  <c r="Q472" i="7"/>
  <c r="S472" i="7"/>
  <c r="P472" i="7"/>
  <c r="T472" i="7"/>
  <c r="R472" i="7"/>
  <c r="S262" i="13"/>
  <c r="AB263" i="13" s="1"/>
  <c r="H201" i="15" s="1"/>
  <c r="M262" i="13"/>
  <c r="P262" i="13" s="1"/>
  <c r="L472" i="7"/>
  <c r="G372" i="12" s="1"/>
  <c r="H372" i="12" s="1"/>
  <c r="I372" i="12" s="1"/>
  <c r="O261" i="13" l="1"/>
  <c r="BO261" i="13"/>
  <c r="BX261" i="13"/>
  <c r="BR261" i="13"/>
  <c r="CA261" i="13"/>
  <c r="I200" i="15"/>
  <c r="BP262" i="13"/>
  <c r="BY262" i="13"/>
  <c r="J373" i="12"/>
  <c r="U472" i="7"/>
  <c r="K261" i="13"/>
  <c r="BK261" i="13"/>
  <c r="Q261" i="13"/>
  <c r="Z262" i="13" s="1"/>
  <c r="V472" i="7" l="1"/>
  <c r="K372" i="12"/>
  <c r="L372" i="12" s="1"/>
  <c r="M372" i="12" s="1"/>
  <c r="AT263" i="13"/>
  <c r="L200" i="15"/>
  <c r="F200" i="15"/>
  <c r="BA262" i="13"/>
  <c r="F472" i="7"/>
  <c r="AS262" i="13"/>
  <c r="K199" i="15"/>
  <c r="BM262" i="13"/>
  <c r="BH262" i="13"/>
  <c r="N261" i="13"/>
  <c r="BN261" i="13"/>
  <c r="BW261" i="13"/>
  <c r="BZ261" i="13"/>
  <c r="BQ261" i="13"/>
  <c r="CC261" i="13" l="1"/>
  <c r="BT261" i="13"/>
  <c r="CD261" i="13"/>
  <c r="CE261" i="13"/>
  <c r="BG263" i="13"/>
  <c r="J263" i="13"/>
  <c r="BJ263" i="13"/>
  <c r="AW263" i="13"/>
  <c r="AK264" i="13" s="1"/>
  <c r="J199" i="15"/>
  <c r="AR262" i="13"/>
  <c r="O372" i="12"/>
  <c r="CB262" i="13"/>
  <c r="BS262" i="13"/>
  <c r="N373" i="12"/>
  <c r="O472" i="7"/>
  <c r="I473" i="7"/>
  <c r="G473" i="7"/>
  <c r="H473" i="7"/>
  <c r="J473" i="7"/>
  <c r="K473" i="7"/>
  <c r="BF262" i="13"/>
  <c r="AV262" i="13"/>
  <c r="AJ263" i="13" s="1"/>
  <c r="I262" i="13"/>
  <c r="BI262" i="13"/>
  <c r="L473" i="7" l="1"/>
  <c r="G373" i="12" s="1"/>
  <c r="H373" i="12" s="1"/>
  <c r="I373" i="12" s="1"/>
  <c r="S473" i="7"/>
  <c r="R473" i="7"/>
  <c r="P473" i="7"/>
  <c r="Q473" i="7"/>
  <c r="T473" i="7"/>
  <c r="S263" i="13"/>
  <c r="AB264" i="13" s="1"/>
  <c r="H202" i="15" s="1"/>
  <c r="M263" i="13"/>
  <c r="P263" i="13" s="1"/>
  <c r="L262" i="13"/>
  <c r="R262" i="13"/>
  <c r="AA263" i="13" s="1"/>
  <c r="G201" i="15" s="1"/>
  <c r="AU262" i="13"/>
  <c r="AI263" i="13" s="1"/>
  <c r="BE262" i="13"/>
  <c r="H262" i="13"/>
  <c r="BV261" i="13"/>
  <c r="BU261" i="13"/>
  <c r="U473" i="7" l="1"/>
  <c r="O262" i="13"/>
  <c r="BO262" i="13"/>
  <c r="BX262" i="13"/>
  <c r="BR262" i="13"/>
  <c r="CA262" i="13"/>
  <c r="K262" i="13"/>
  <c r="Q262" i="13"/>
  <c r="Z263" i="13" s="1"/>
  <c r="BK262" i="13"/>
  <c r="I201" i="15"/>
  <c r="BY263" i="13"/>
  <c r="BP263" i="13"/>
  <c r="J374" i="12"/>
  <c r="AS263" i="13" l="1"/>
  <c r="K200" i="15"/>
  <c r="F201" i="15"/>
  <c r="BA263" i="13"/>
  <c r="F473" i="7"/>
  <c r="N262" i="13"/>
  <c r="BW262" i="13"/>
  <c r="BN262" i="13"/>
  <c r="BQ262" i="13"/>
  <c r="BZ262" i="13"/>
  <c r="AT264" i="13"/>
  <c r="L201" i="15"/>
  <c r="V473" i="7"/>
  <c r="K373" i="12"/>
  <c r="L373" i="12" s="1"/>
  <c r="M373" i="12" s="1"/>
  <c r="BH263" i="13"/>
  <c r="BM263" i="13"/>
  <c r="BT262" i="13" l="1"/>
  <c r="BS263" i="13"/>
  <c r="CB263" i="13"/>
  <c r="O373" i="12"/>
  <c r="N374" i="12"/>
  <c r="BJ264" i="13"/>
  <c r="J264" i="13"/>
  <c r="AW264" i="13"/>
  <c r="AK265" i="13" s="1"/>
  <c r="BG264" i="13"/>
  <c r="CC262" i="13"/>
  <c r="O473" i="7"/>
  <c r="I474" i="7"/>
  <c r="G474" i="7"/>
  <c r="K474" i="7"/>
  <c r="J474" i="7"/>
  <c r="H474" i="7"/>
  <c r="J200" i="15"/>
  <c r="AR263" i="13"/>
  <c r="AV263" i="13"/>
  <c r="AJ264" i="13" s="1"/>
  <c r="BI263" i="13"/>
  <c r="BF263" i="13"/>
  <c r="I263" i="13"/>
  <c r="T474" i="7" l="1"/>
  <c r="S474" i="7"/>
  <c r="P474" i="7"/>
  <c r="R474" i="7"/>
  <c r="Q474" i="7"/>
  <c r="L263" i="13"/>
  <c r="R263" i="13"/>
  <c r="AA264" i="13" s="1"/>
  <c r="G202" i="15" s="1"/>
  <c r="CD262" i="13"/>
  <c r="CE262" i="13"/>
  <c r="BV262" i="13"/>
  <c r="BU262" i="13"/>
  <c r="M264" i="13"/>
  <c r="P264" i="13" s="1"/>
  <c r="S264" i="13"/>
  <c r="AB265" i="13" s="1"/>
  <c r="H203" i="15" s="1"/>
  <c r="AU263" i="13"/>
  <c r="AI264" i="13" s="1"/>
  <c r="H263" i="13"/>
  <c r="BE263" i="13"/>
  <c r="L474" i="7"/>
  <c r="G374" i="12" s="1"/>
  <c r="H374" i="12" s="1"/>
  <c r="I374" i="12" s="1"/>
  <c r="BK263" i="13" l="1"/>
  <c r="K263" i="13"/>
  <c r="Q263" i="13"/>
  <c r="Z264" i="13" s="1"/>
  <c r="O263" i="13"/>
  <c r="BO263" i="13"/>
  <c r="BX263" i="13"/>
  <c r="BR263" i="13"/>
  <c r="CA263" i="13"/>
  <c r="U474" i="7"/>
  <c r="I202" i="15"/>
  <c r="BP264" i="13"/>
  <c r="BY264" i="13"/>
  <c r="J375" i="12"/>
  <c r="AS264" i="13" l="1"/>
  <c r="K201" i="15"/>
  <c r="V474" i="7"/>
  <c r="K374" i="12"/>
  <c r="L374" i="12" s="1"/>
  <c r="M374" i="12" s="1"/>
  <c r="F202" i="15"/>
  <c r="BA264" i="13"/>
  <c r="F474" i="7"/>
  <c r="N263" i="13"/>
  <c r="BN263" i="13"/>
  <c r="BW263" i="13"/>
  <c r="BQ263" i="13"/>
  <c r="BZ263" i="13"/>
  <c r="BM264" i="13"/>
  <c r="BH264" i="13"/>
  <c r="AT265" i="13"/>
  <c r="L202" i="15"/>
  <c r="BT263" i="13" l="1"/>
  <c r="O474" i="7"/>
  <c r="H475" i="7"/>
  <c r="G475" i="7"/>
  <c r="J475" i="7"/>
  <c r="I475" i="7"/>
  <c r="K475" i="7"/>
  <c r="BS264" i="13"/>
  <c r="O374" i="12"/>
  <c r="CB264" i="13"/>
  <c r="N375" i="12"/>
  <c r="CC263" i="13"/>
  <c r="AW265" i="13"/>
  <c r="AK266" i="13" s="1"/>
  <c r="J265" i="13"/>
  <c r="BJ265" i="13"/>
  <c r="BG265" i="13"/>
  <c r="J201" i="15"/>
  <c r="AR264" i="13"/>
  <c r="I264" i="13"/>
  <c r="BI264" i="13"/>
  <c r="AV264" i="13"/>
  <c r="AJ265" i="13" s="1"/>
  <c r="BF264" i="13"/>
  <c r="BE264" i="13" l="1"/>
  <c r="H264" i="13"/>
  <c r="AU264" i="13"/>
  <c r="AI265" i="13" s="1"/>
  <c r="L475" i="7"/>
  <c r="G375" i="12" s="1"/>
  <c r="H375" i="12" s="1"/>
  <c r="I375" i="12" s="1"/>
  <c r="M265" i="13"/>
  <c r="P265" i="13" s="1"/>
  <c r="S265" i="13"/>
  <c r="AB266" i="13" s="1"/>
  <c r="H204" i="15" s="1"/>
  <c r="L264" i="13"/>
  <c r="R264" i="13"/>
  <c r="AA265" i="13" s="1"/>
  <c r="G203" i="15" s="1"/>
  <c r="BV263" i="13"/>
  <c r="BU263" i="13"/>
  <c r="CE263" i="13"/>
  <c r="CD263" i="13"/>
  <c r="Q475" i="7"/>
  <c r="T475" i="7"/>
  <c r="R475" i="7"/>
  <c r="P475" i="7"/>
  <c r="S475" i="7"/>
  <c r="U475" i="7" l="1"/>
  <c r="I203" i="15"/>
  <c r="BY265" i="13"/>
  <c r="BP265" i="13"/>
  <c r="J376" i="12"/>
  <c r="O264" i="13"/>
  <c r="BO264" i="13"/>
  <c r="BX264" i="13"/>
  <c r="BR264" i="13"/>
  <c r="CA264" i="13"/>
  <c r="BK264" i="13"/>
  <c r="Q264" i="13"/>
  <c r="Z265" i="13" s="1"/>
  <c r="K264" i="13"/>
  <c r="AT266" i="13" l="1"/>
  <c r="L203" i="15"/>
  <c r="AS265" i="13"/>
  <c r="K202" i="15"/>
  <c r="F203" i="15"/>
  <c r="BA265" i="13"/>
  <c r="F475" i="7"/>
  <c r="BM265" i="13"/>
  <c r="BH265" i="13"/>
  <c r="N264" i="13"/>
  <c r="BN264" i="13"/>
  <c r="BT264" i="13" s="1"/>
  <c r="BW264" i="13"/>
  <c r="BQ264" i="13"/>
  <c r="BZ264" i="13"/>
  <c r="V475" i="7"/>
  <c r="K375" i="12"/>
  <c r="L375" i="12" s="1"/>
  <c r="M375" i="12" s="1"/>
  <c r="CC264" i="13" l="1"/>
  <c r="CD264" i="13"/>
  <c r="CE264" i="13"/>
  <c r="J202" i="15"/>
  <c r="AR265" i="13"/>
  <c r="I265" i="13"/>
  <c r="BF265" i="13"/>
  <c r="AV265" i="13"/>
  <c r="AJ266" i="13" s="1"/>
  <c r="BI265" i="13"/>
  <c r="O475" i="7"/>
  <c r="K476" i="7"/>
  <c r="G476" i="7"/>
  <c r="I476" i="7"/>
  <c r="H476" i="7"/>
  <c r="J476" i="7"/>
  <c r="CB265" i="13"/>
  <c r="O375" i="12"/>
  <c r="BS265" i="13"/>
  <c r="N376" i="12"/>
  <c r="AW266" i="13"/>
  <c r="AK267" i="13" s="1"/>
  <c r="J266" i="13"/>
  <c r="BJ266" i="13"/>
  <c r="BG266" i="13"/>
  <c r="L265" i="13" l="1"/>
  <c r="R265" i="13"/>
  <c r="AA266" i="13" s="1"/>
  <c r="G204" i="15" s="1"/>
  <c r="L476" i="7"/>
  <c r="G376" i="12" s="1"/>
  <c r="H376" i="12" s="1"/>
  <c r="I376" i="12" s="1"/>
  <c r="BU264" i="13"/>
  <c r="BV264" i="13"/>
  <c r="P476" i="7"/>
  <c r="T476" i="7"/>
  <c r="R476" i="7"/>
  <c r="S476" i="7"/>
  <c r="Q476" i="7"/>
  <c r="AU265" i="13"/>
  <c r="AI266" i="13" s="1"/>
  <c r="H265" i="13"/>
  <c r="BE265" i="13"/>
  <c r="M266" i="13"/>
  <c r="P266" i="13" s="1"/>
  <c r="S266" i="13"/>
  <c r="AB267" i="13" s="1"/>
  <c r="H205" i="15" s="1"/>
  <c r="K265" i="13" l="1"/>
  <c r="Q265" i="13"/>
  <c r="Z266" i="13" s="1"/>
  <c r="BK265" i="13"/>
  <c r="I204" i="15"/>
  <c r="BP266" i="13"/>
  <c r="BY266" i="13"/>
  <c r="J377" i="12"/>
  <c r="O265" i="13"/>
  <c r="BX265" i="13"/>
  <c r="BO265" i="13"/>
  <c r="BR265" i="13"/>
  <c r="CA265" i="13"/>
  <c r="U476" i="7"/>
  <c r="AT267" i="13" l="1"/>
  <c r="L204" i="15"/>
  <c r="BM266" i="13"/>
  <c r="BH266" i="13"/>
  <c r="F204" i="15"/>
  <c r="BA266" i="13"/>
  <c r="F476" i="7"/>
  <c r="K376" i="12"/>
  <c r="L376" i="12" s="1"/>
  <c r="M376" i="12" s="1"/>
  <c r="V476" i="7"/>
  <c r="AS266" i="13"/>
  <c r="K203" i="15"/>
  <c r="N265" i="13"/>
  <c r="BW265" i="13"/>
  <c r="BN265" i="13"/>
  <c r="BQ265" i="13"/>
  <c r="BZ265" i="13"/>
  <c r="BT265" i="13" l="1"/>
  <c r="CC265" i="13"/>
  <c r="O476" i="7"/>
  <c r="I477" i="7"/>
  <c r="K477" i="7"/>
  <c r="G477" i="7"/>
  <c r="H477" i="7"/>
  <c r="J477" i="7"/>
  <c r="CE265" i="13"/>
  <c r="CD265" i="13"/>
  <c r="J203" i="15"/>
  <c r="AR266" i="13"/>
  <c r="I266" i="13"/>
  <c r="BI266" i="13"/>
  <c r="BF266" i="13"/>
  <c r="AV266" i="13"/>
  <c r="AJ267" i="13" s="1"/>
  <c r="O376" i="12"/>
  <c r="CB266" i="13"/>
  <c r="BS266" i="13"/>
  <c r="N377" i="12"/>
  <c r="BJ267" i="13"/>
  <c r="AW267" i="13"/>
  <c r="AK268" i="13" s="1"/>
  <c r="BG267" i="13"/>
  <c r="J267" i="13"/>
  <c r="R266" i="13" l="1"/>
  <c r="AA267" i="13" s="1"/>
  <c r="G205" i="15" s="1"/>
  <c r="L266" i="13"/>
  <c r="M267" i="13"/>
  <c r="P267" i="13" s="1"/>
  <c r="S267" i="13"/>
  <c r="AB268" i="13" s="1"/>
  <c r="H206" i="15" s="1"/>
  <c r="L477" i="7"/>
  <c r="G377" i="12" s="1"/>
  <c r="H377" i="12" s="1"/>
  <c r="I377" i="12" s="1"/>
  <c r="BU265" i="13"/>
  <c r="BV265" i="13"/>
  <c r="H266" i="13"/>
  <c r="AU266" i="13"/>
  <c r="AI267" i="13" s="1"/>
  <c r="BE266" i="13"/>
  <c r="Q477" i="7"/>
  <c r="S477" i="7"/>
  <c r="P477" i="7"/>
  <c r="R477" i="7"/>
  <c r="T477" i="7"/>
  <c r="I205" i="15" l="1"/>
  <c r="BY267" i="13"/>
  <c r="BP267" i="13"/>
  <c r="J378" i="12"/>
  <c r="K266" i="13"/>
  <c r="Q266" i="13"/>
  <c r="Z267" i="13" s="1"/>
  <c r="BK266" i="13"/>
  <c r="U477" i="7"/>
  <c r="O266" i="13"/>
  <c r="BO266" i="13"/>
  <c r="BX266" i="13"/>
  <c r="BR266" i="13"/>
  <c r="CA266" i="13"/>
  <c r="V477" i="7" l="1"/>
  <c r="K377" i="12"/>
  <c r="L377" i="12" s="1"/>
  <c r="M377" i="12" s="1"/>
  <c r="AT268" i="13"/>
  <c r="L205" i="15"/>
  <c r="BM267" i="13"/>
  <c r="BH267" i="13"/>
  <c r="F205" i="15"/>
  <c r="BA267" i="13"/>
  <c r="F477" i="7"/>
  <c r="AS267" i="13"/>
  <c r="K204" i="15"/>
  <c r="N266" i="13"/>
  <c r="BN266" i="13"/>
  <c r="BW266" i="13"/>
  <c r="BZ266" i="13"/>
  <c r="BQ266" i="13"/>
  <c r="BT266" i="13" l="1"/>
  <c r="AW268" i="13"/>
  <c r="AK269" i="13" s="1"/>
  <c r="BG268" i="13"/>
  <c r="J268" i="13"/>
  <c r="BJ268" i="13"/>
  <c r="CC266" i="13"/>
  <c r="AV267" i="13"/>
  <c r="AJ268" i="13" s="1"/>
  <c r="I267" i="13"/>
  <c r="BI267" i="13"/>
  <c r="BF267" i="13"/>
  <c r="CB267" i="13"/>
  <c r="O377" i="12"/>
  <c r="BS267" i="13"/>
  <c r="N378" i="12"/>
  <c r="O477" i="7"/>
  <c r="K478" i="7"/>
  <c r="I478" i="7"/>
  <c r="J478" i="7"/>
  <c r="H478" i="7"/>
  <c r="G478" i="7"/>
  <c r="J204" i="15"/>
  <c r="AR267" i="13"/>
  <c r="R267" i="13" l="1"/>
  <c r="AA268" i="13" s="1"/>
  <c r="G206" i="15" s="1"/>
  <c r="L267" i="13"/>
  <c r="S478" i="7"/>
  <c r="P478" i="7"/>
  <c r="T478" i="7"/>
  <c r="Q478" i="7"/>
  <c r="R478" i="7"/>
  <c r="M268" i="13"/>
  <c r="P268" i="13" s="1"/>
  <c r="S268" i="13"/>
  <c r="AB269" i="13" s="1"/>
  <c r="H207" i="15" s="1"/>
  <c r="CD266" i="13"/>
  <c r="CE266" i="13"/>
  <c r="BV266" i="13"/>
  <c r="BU266" i="13"/>
  <c r="L478" i="7"/>
  <c r="G378" i="12" s="1"/>
  <c r="H378" i="12" s="1"/>
  <c r="I378" i="12" s="1"/>
  <c r="H267" i="13"/>
  <c r="BE267" i="13"/>
  <c r="AU267" i="13"/>
  <c r="AI268" i="13" s="1"/>
  <c r="U478" i="7" l="1"/>
  <c r="K267" i="13"/>
  <c r="BK267" i="13"/>
  <c r="Q267" i="13"/>
  <c r="Z268" i="13" s="1"/>
  <c r="O267" i="13"/>
  <c r="BX267" i="13"/>
  <c r="BO267" i="13"/>
  <c r="CA267" i="13"/>
  <c r="BR267" i="13"/>
  <c r="I206" i="15"/>
  <c r="BY268" i="13"/>
  <c r="BP268" i="13"/>
  <c r="J379" i="12"/>
  <c r="F206" i="15" l="1"/>
  <c r="BA268" i="13"/>
  <c r="F478" i="7"/>
  <c r="BM268" i="13"/>
  <c r="BH268" i="13"/>
  <c r="N267" i="13"/>
  <c r="BN267" i="13"/>
  <c r="BW267" i="13"/>
  <c r="BZ267" i="13"/>
  <c r="BQ267" i="13"/>
  <c r="AS268" i="13"/>
  <c r="K205" i="15"/>
  <c r="AT269" i="13"/>
  <c r="L206" i="15"/>
  <c r="V478" i="7"/>
  <c r="K378" i="12"/>
  <c r="L378" i="12" s="1"/>
  <c r="M378" i="12" s="1"/>
  <c r="BT267" i="13" l="1"/>
  <c r="J205" i="15"/>
  <c r="AR268" i="13"/>
  <c r="BG269" i="13"/>
  <c r="J269" i="13"/>
  <c r="BJ269" i="13"/>
  <c r="AW269" i="13"/>
  <c r="AK270" i="13" s="1"/>
  <c r="I268" i="13"/>
  <c r="BI268" i="13"/>
  <c r="BF268" i="13"/>
  <c r="AV268" i="13"/>
  <c r="AJ269" i="13" s="1"/>
  <c r="O478" i="7"/>
  <c r="G479" i="7"/>
  <c r="J479" i="7"/>
  <c r="K479" i="7"/>
  <c r="I479" i="7"/>
  <c r="H479" i="7"/>
  <c r="BS268" i="13"/>
  <c r="O378" i="12"/>
  <c r="CB268" i="13"/>
  <c r="N379" i="12"/>
  <c r="CC267" i="13"/>
  <c r="M269" i="13" l="1"/>
  <c r="P269" i="13" s="1"/>
  <c r="S269" i="13"/>
  <c r="AB270" i="13" s="1"/>
  <c r="H208" i="15" s="1"/>
  <c r="AU268" i="13"/>
  <c r="AI269" i="13" s="1"/>
  <c r="BE268" i="13"/>
  <c r="H268" i="13"/>
  <c r="R479" i="7"/>
  <c r="P479" i="7"/>
  <c r="S479" i="7"/>
  <c r="T479" i="7"/>
  <c r="Q479" i="7"/>
  <c r="R268" i="13"/>
  <c r="AA269" i="13" s="1"/>
  <c r="G207" i="15" s="1"/>
  <c r="L268" i="13"/>
  <c r="BU267" i="13"/>
  <c r="BV267" i="13"/>
  <c r="L479" i="7"/>
  <c r="G379" i="12" s="1"/>
  <c r="H379" i="12" s="1"/>
  <c r="I379" i="12" s="1"/>
  <c r="CD267" i="13"/>
  <c r="CE267" i="13"/>
  <c r="O268" i="13" l="1"/>
  <c r="BX268" i="13"/>
  <c r="BO268" i="13"/>
  <c r="CA268" i="13"/>
  <c r="BR268" i="13"/>
  <c r="I207" i="15"/>
  <c r="BY269" i="13"/>
  <c r="BP269" i="13"/>
  <c r="J380" i="12"/>
  <c r="K268" i="13"/>
  <c r="Q268" i="13"/>
  <c r="Z269" i="13" s="1"/>
  <c r="BK268" i="13"/>
  <c r="U479" i="7"/>
  <c r="AS269" i="13" l="1"/>
  <c r="K206" i="15"/>
  <c r="AT270" i="13"/>
  <c r="L207" i="15"/>
  <c r="BH269" i="13"/>
  <c r="BM269" i="13"/>
  <c r="K379" i="12"/>
  <c r="L379" i="12" s="1"/>
  <c r="M379" i="12" s="1"/>
  <c r="V479" i="7"/>
  <c r="F207" i="15"/>
  <c r="BA269" i="13"/>
  <c r="F479" i="7"/>
  <c r="N268" i="13"/>
  <c r="BW268" i="13"/>
  <c r="BN268" i="13"/>
  <c r="BZ268" i="13"/>
  <c r="BQ268" i="13"/>
  <c r="BT268" i="13" l="1"/>
  <c r="AW270" i="13"/>
  <c r="AK271" i="13" s="1"/>
  <c r="BJ270" i="13"/>
  <c r="J270" i="13"/>
  <c r="BG270" i="13"/>
  <c r="J206" i="15"/>
  <c r="AR269" i="13"/>
  <c r="O479" i="7"/>
  <c r="G480" i="7"/>
  <c r="J480" i="7"/>
  <c r="H480" i="7"/>
  <c r="I480" i="7"/>
  <c r="K480" i="7"/>
  <c r="O379" i="12"/>
  <c r="CB269" i="13"/>
  <c r="BS269" i="13"/>
  <c r="N380" i="12"/>
  <c r="CC268" i="13"/>
  <c r="AV269" i="13"/>
  <c r="AJ270" i="13" s="1"/>
  <c r="BI269" i="13"/>
  <c r="BF269" i="13"/>
  <c r="I269" i="13"/>
  <c r="M270" i="13" l="1"/>
  <c r="P270" i="13" s="1"/>
  <c r="S270" i="13"/>
  <c r="AB271" i="13" s="1"/>
  <c r="H209" i="15" s="1"/>
  <c r="BV268" i="13"/>
  <c r="BU268" i="13"/>
  <c r="L480" i="7"/>
  <c r="G380" i="12" s="1"/>
  <c r="H380" i="12" s="1"/>
  <c r="I380" i="12" s="1"/>
  <c r="L269" i="13"/>
  <c r="R269" i="13"/>
  <c r="AA270" i="13" s="1"/>
  <c r="G208" i="15" s="1"/>
  <c r="R480" i="7"/>
  <c r="S480" i="7"/>
  <c r="Q480" i="7"/>
  <c r="P480" i="7"/>
  <c r="T480" i="7"/>
  <c r="CE268" i="13"/>
  <c r="CD268" i="13"/>
  <c r="H269" i="13"/>
  <c r="AU269" i="13"/>
  <c r="AI270" i="13" s="1"/>
  <c r="BE269" i="13"/>
  <c r="O269" i="13" l="1"/>
  <c r="BX269" i="13"/>
  <c r="BO269" i="13"/>
  <c r="BR269" i="13"/>
  <c r="CA269" i="13"/>
  <c r="K269" i="13"/>
  <c r="Q269" i="13"/>
  <c r="Z270" i="13" s="1"/>
  <c r="BK269" i="13"/>
  <c r="U480" i="7"/>
  <c r="I208" i="15"/>
  <c r="BY270" i="13"/>
  <c r="BP270" i="13"/>
  <c r="J381" i="12"/>
  <c r="AS270" i="13" l="1"/>
  <c r="K207" i="15"/>
  <c r="K380" i="12"/>
  <c r="L380" i="12" s="1"/>
  <c r="M380" i="12" s="1"/>
  <c r="V480" i="7"/>
  <c r="N269" i="13"/>
  <c r="BN269" i="13"/>
  <c r="BW269" i="13"/>
  <c r="BQ269" i="13"/>
  <c r="BZ269" i="13"/>
  <c r="AT271" i="13"/>
  <c r="L208" i="15"/>
  <c r="BM270" i="13"/>
  <c r="BH270" i="13"/>
  <c r="F208" i="15"/>
  <c r="BA270" i="13"/>
  <c r="F480" i="7"/>
  <c r="BT269" i="13" l="1"/>
  <c r="J207" i="15"/>
  <c r="AR270" i="13"/>
  <c r="BG271" i="13"/>
  <c r="BJ271" i="13"/>
  <c r="J271" i="13"/>
  <c r="AW271" i="13"/>
  <c r="AK272" i="13" s="1"/>
  <c r="CB270" i="13"/>
  <c r="O380" i="12"/>
  <c r="BS270" i="13"/>
  <c r="N381" i="12"/>
  <c r="CC269" i="13"/>
  <c r="O480" i="7"/>
  <c r="I481" i="7"/>
  <c r="H481" i="7"/>
  <c r="G481" i="7"/>
  <c r="K481" i="7"/>
  <c r="J481" i="7"/>
  <c r="I270" i="13"/>
  <c r="BI270" i="13"/>
  <c r="AV270" i="13"/>
  <c r="AJ271" i="13" s="1"/>
  <c r="BF270" i="13"/>
  <c r="L481" i="7" l="1"/>
  <c r="G381" i="12" s="1"/>
  <c r="H381" i="12" s="1"/>
  <c r="I381" i="12" s="1"/>
  <c r="M271" i="13"/>
  <c r="P271" i="13" s="1"/>
  <c r="S271" i="13"/>
  <c r="AB272" i="13" s="1"/>
  <c r="H210" i="15" s="1"/>
  <c r="H270" i="13"/>
  <c r="AU270" i="13"/>
  <c r="AI271" i="13" s="1"/>
  <c r="BE270" i="13"/>
  <c r="P481" i="7"/>
  <c r="Q481" i="7"/>
  <c r="R481" i="7"/>
  <c r="S481" i="7"/>
  <c r="T481" i="7"/>
  <c r="R270" i="13"/>
  <c r="AA271" i="13" s="1"/>
  <c r="G209" i="15" s="1"/>
  <c r="L270" i="13"/>
  <c r="BV269" i="13"/>
  <c r="BU269" i="13"/>
  <c r="CE269" i="13"/>
  <c r="CD269" i="13"/>
  <c r="BK270" i="13" l="1"/>
  <c r="Q270" i="13"/>
  <c r="Z271" i="13" s="1"/>
  <c r="K270" i="13"/>
  <c r="U481" i="7"/>
  <c r="O270" i="13"/>
  <c r="BX270" i="13"/>
  <c r="BO270" i="13"/>
  <c r="BR270" i="13"/>
  <c r="CA270" i="13"/>
  <c r="I209" i="15"/>
  <c r="BP271" i="13"/>
  <c r="BY271" i="13"/>
  <c r="J382" i="12"/>
  <c r="V481" i="7" l="1"/>
  <c r="K381" i="12"/>
  <c r="L381" i="12" s="1"/>
  <c r="M381" i="12" s="1"/>
  <c r="AS271" i="13"/>
  <c r="K208" i="15"/>
  <c r="N270" i="13"/>
  <c r="BW270" i="13"/>
  <c r="BN270" i="13"/>
  <c r="BZ270" i="13"/>
  <c r="BQ270" i="13"/>
  <c r="F209" i="15"/>
  <c r="BA271" i="13"/>
  <c r="F481" i="7"/>
  <c r="AT272" i="13"/>
  <c r="L209" i="15"/>
  <c r="BH271" i="13"/>
  <c r="BM271" i="13"/>
  <c r="BT270" i="13" l="1"/>
  <c r="CC270" i="13"/>
  <c r="CE270" i="13" s="1"/>
  <c r="J208" i="15"/>
  <c r="AR271" i="13"/>
  <c r="O481" i="7"/>
  <c r="H482" i="7"/>
  <c r="G482" i="7"/>
  <c r="I482" i="7"/>
  <c r="K482" i="7"/>
  <c r="J482" i="7"/>
  <c r="I271" i="13"/>
  <c r="AV271" i="13"/>
  <c r="AJ272" i="13" s="1"/>
  <c r="BF271" i="13"/>
  <c r="BI271" i="13"/>
  <c r="O381" i="12"/>
  <c r="BS271" i="13"/>
  <c r="CB271" i="13"/>
  <c r="N382" i="12"/>
  <c r="BG272" i="13"/>
  <c r="AW272" i="13"/>
  <c r="AK273" i="13" s="1"/>
  <c r="BJ272" i="13"/>
  <c r="J272" i="13"/>
  <c r="CD270" i="13" l="1"/>
  <c r="R271" i="13"/>
  <c r="AA272" i="13" s="1"/>
  <c r="G210" i="15" s="1"/>
  <c r="L271" i="13"/>
  <c r="P482" i="7"/>
  <c r="T482" i="7"/>
  <c r="S482" i="7"/>
  <c r="Q482" i="7"/>
  <c r="R482" i="7"/>
  <c r="M272" i="13"/>
  <c r="P272" i="13" s="1"/>
  <c r="S272" i="13"/>
  <c r="AB273" i="13" s="1"/>
  <c r="H211" i="15" s="1"/>
  <c r="BE271" i="13"/>
  <c r="AU271" i="13"/>
  <c r="AI272" i="13" s="1"/>
  <c r="H271" i="13"/>
  <c r="BV270" i="13"/>
  <c r="BU270" i="13"/>
  <c r="L482" i="7"/>
  <c r="G382" i="12" s="1"/>
  <c r="H382" i="12" s="1"/>
  <c r="I382" i="12" s="1"/>
  <c r="I210" i="15" l="1"/>
  <c r="BY272" i="13"/>
  <c r="BP272" i="13"/>
  <c r="J383" i="12"/>
  <c r="K271" i="13"/>
  <c r="Q271" i="13"/>
  <c r="Z272" i="13" s="1"/>
  <c r="BK271" i="13"/>
  <c r="U482" i="7"/>
  <c r="O271" i="13"/>
  <c r="BO271" i="13"/>
  <c r="BX271" i="13"/>
  <c r="CA271" i="13"/>
  <c r="BR271" i="13"/>
  <c r="AT273" i="13" l="1"/>
  <c r="L210" i="15"/>
  <c r="AS272" i="13"/>
  <c r="K209" i="15"/>
  <c r="N271" i="13"/>
  <c r="BN271" i="13"/>
  <c r="BW271" i="13"/>
  <c r="BQ271" i="13"/>
  <c r="BZ271" i="13"/>
  <c r="BH272" i="13"/>
  <c r="BM272" i="13"/>
  <c r="F210" i="15"/>
  <c r="BA272" i="13"/>
  <c r="F482" i="7"/>
  <c r="V482" i="7"/>
  <c r="K382" i="12"/>
  <c r="L382" i="12" s="1"/>
  <c r="M382" i="12" s="1"/>
  <c r="BT271" i="13" l="1"/>
  <c r="CC271" i="13"/>
  <c r="CE271" i="13" s="1"/>
  <c r="O482" i="7"/>
  <c r="K483" i="7"/>
  <c r="J483" i="7"/>
  <c r="H483" i="7"/>
  <c r="I483" i="7"/>
  <c r="G483" i="7"/>
  <c r="AV272" i="13"/>
  <c r="AJ273" i="13" s="1"/>
  <c r="BF272" i="13"/>
  <c r="I272" i="13"/>
  <c r="BI272" i="13"/>
  <c r="J209" i="15"/>
  <c r="AR272" i="13"/>
  <c r="O382" i="12"/>
  <c r="BS272" i="13"/>
  <c r="CB272" i="13"/>
  <c r="N383" i="12"/>
  <c r="J273" i="13"/>
  <c r="BJ273" i="13"/>
  <c r="AW273" i="13"/>
  <c r="AK274" i="13" s="1"/>
  <c r="BG273" i="13"/>
  <c r="CD271" i="13" l="1"/>
  <c r="R272" i="13"/>
  <c r="AA273" i="13" s="1"/>
  <c r="G211" i="15" s="1"/>
  <c r="L272" i="13"/>
  <c r="M273" i="13"/>
  <c r="P273" i="13" s="1"/>
  <c r="S273" i="13"/>
  <c r="AB274" i="13" s="1"/>
  <c r="H212" i="15" s="1"/>
  <c r="R483" i="7"/>
  <c r="Q483" i="7"/>
  <c r="P483" i="7"/>
  <c r="S483" i="7"/>
  <c r="T483" i="7"/>
  <c r="AU272" i="13"/>
  <c r="AI273" i="13" s="1"/>
  <c r="H272" i="13"/>
  <c r="BE272" i="13"/>
  <c r="BV271" i="13"/>
  <c r="BU271" i="13"/>
  <c r="L483" i="7"/>
  <c r="G383" i="12" s="1"/>
  <c r="H383" i="12" s="1"/>
  <c r="I383" i="12" s="1"/>
  <c r="I211" i="15" l="1"/>
  <c r="BP273" i="13"/>
  <c r="BY273" i="13"/>
  <c r="J384" i="12"/>
  <c r="U483" i="7"/>
  <c r="O272" i="13"/>
  <c r="BX272" i="13"/>
  <c r="BO272" i="13"/>
  <c r="CA272" i="13"/>
  <c r="BR272" i="13"/>
  <c r="BK272" i="13"/>
  <c r="Q272" i="13"/>
  <c r="Z273" i="13" s="1"/>
  <c r="K272" i="13"/>
  <c r="F211" i="15" l="1"/>
  <c r="BA273" i="13"/>
  <c r="F483" i="7"/>
  <c r="V483" i="7"/>
  <c r="K383" i="12"/>
  <c r="L383" i="12" s="1"/>
  <c r="M383" i="12" s="1"/>
  <c r="AT274" i="13"/>
  <c r="L211" i="15"/>
  <c r="N272" i="13"/>
  <c r="BN272" i="13"/>
  <c r="BW272" i="13"/>
  <c r="BZ272" i="13"/>
  <c r="BQ272" i="13"/>
  <c r="BM273" i="13"/>
  <c r="BH273" i="13"/>
  <c r="AS273" i="13"/>
  <c r="K210" i="15"/>
  <c r="BT272" i="13" l="1"/>
  <c r="CC272" i="13"/>
  <c r="I273" i="13"/>
  <c r="BF273" i="13"/>
  <c r="BI273" i="13"/>
  <c r="AV273" i="13"/>
  <c r="AJ274" i="13" s="1"/>
  <c r="BJ274" i="13"/>
  <c r="BG274" i="13"/>
  <c r="J274" i="13"/>
  <c r="AW274" i="13"/>
  <c r="AK275" i="13" s="1"/>
  <c r="CD272" i="13"/>
  <c r="CE272" i="13"/>
  <c r="O483" i="7"/>
  <c r="J484" i="7"/>
  <c r="G484" i="7"/>
  <c r="K484" i="7"/>
  <c r="H484" i="7"/>
  <c r="I484" i="7"/>
  <c r="BS273" i="13"/>
  <c r="CB273" i="13"/>
  <c r="O383" i="12"/>
  <c r="N384" i="12"/>
  <c r="J210" i="15"/>
  <c r="AR273" i="13"/>
  <c r="S274" i="13" l="1"/>
  <c r="AB275" i="13" s="1"/>
  <c r="H213" i="15" s="1"/>
  <c r="M274" i="13"/>
  <c r="P274" i="13" s="1"/>
  <c r="H273" i="13"/>
  <c r="AU273" i="13"/>
  <c r="AI274" i="13" s="1"/>
  <c r="BE273" i="13"/>
  <c r="S484" i="7"/>
  <c r="P484" i="7"/>
  <c r="T484" i="7"/>
  <c r="Q484" i="7"/>
  <c r="R484" i="7"/>
  <c r="BV272" i="13"/>
  <c r="BU272" i="13"/>
  <c r="L273" i="13"/>
  <c r="R273" i="13"/>
  <c r="AA274" i="13" s="1"/>
  <c r="G212" i="15" s="1"/>
  <c r="L484" i="7"/>
  <c r="G384" i="12" s="1"/>
  <c r="H384" i="12" s="1"/>
  <c r="I384" i="12" s="1"/>
  <c r="K273" i="13" l="1"/>
  <c r="Q273" i="13"/>
  <c r="Z274" i="13" s="1"/>
  <c r="BK273" i="13"/>
  <c r="I212" i="15"/>
  <c r="BP274" i="13"/>
  <c r="BY274" i="13"/>
  <c r="J385" i="12"/>
  <c r="O273" i="13"/>
  <c r="BX273" i="13"/>
  <c r="BO273" i="13"/>
  <c r="CA273" i="13"/>
  <c r="BR273" i="13"/>
  <c r="U484" i="7"/>
  <c r="AT275" i="13" l="1"/>
  <c r="L212" i="15"/>
  <c r="BH274" i="13"/>
  <c r="BM274" i="13"/>
  <c r="AS274" i="13"/>
  <c r="K211" i="15"/>
  <c r="F212" i="15"/>
  <c r="BA274" i="13"/>
  <c r="F484" i="7"/>
  <c r="K384" i="12"/>
  <c r="L384" i="12" s="1"/>
  <c r="M384" i="12" s="1"/>
  <c r="V484" i="7"/>
  <c r="N273" i="13"/>
  <c r="BN273" i="13"/>
  <c r="BW273" i="13"/>
  <c r="BZ273" i="13"/>
  <c r="BQ273" i="13"/>
  <c r="BT273" i="13" l="1"/>
  <c r="CC273" i="13"/>
  <c r="CE273" i="13" s="1"/>
  <c r="J211" i="15"/>
  <c r="AR274" i="13"/>
  <c r="I274" i="13"/>
  <c r="BI274" i="13"/>
  <c r="AV274" i="13"/>
  <c r="AJ275" i="13" s="1"/>
  <c r="BF274" i="13"/>
  <c r="BS274" i="13"/>
  <c r="CB274" i="13"/>
  <c r="O384" i="12"/>
  <c r="N385" i="12"/>
  <c r="O484" i="7"/>
  <c r="J485" i="7"/>
  <c r="K485" i="7"/>
  <c r="G485" i="7"/>
  <c r="H485" i="7"/>
  <c r="I485" i="7"/>
  <c r="J275" i="13"/>
  <c r="AW275" i="13"/>
  <c r="AK276" i="13" s="1"/>
  <c r="BJ275" i="13"/>
  <c r="BG275" i="13"/>
  <c r="CD273" i="13" l="1"/>
  <c r="L485" i="7"/>
  <c r="G385" i="12" s="1"/>
  <c r="H385" i="12" s="1"/>
  <c r="I385" i="12" s="1"/>
  <c r="R274" i="13"/>
  <c r="AA275" i="13" s="1"/>
  <c r="G213" i="15" s="1"/>
  <c r="L274" i="13"/>
  <c r="T485" i="7"/>
  <c r="Q485" i="7"/>
  <c r="S485" i="7"/>
  <c r="R485" i="7"/>
  <c r="P485" i="7"/>
  <c r="M275" i="13"/>
  <c r="P275" i="13" s="1"/>
  <c r="S275" i="13"/>
  <c r="AB276" i="13" s="1"/>
  <c r="H214" i="15" s="1"/>
  <c r="H274" i="13"/>
  <c r="AU274" i="13"/>
  <c r="AI275" i="13" s="1"/>
  <c r="BE274" i="13"/>
  <c r="BV273" i="13"/>
  <c r="BU273" i="13"/>
  <c r="K274" i="13" l="1"/>
  <c r="Q274" i="13"/>
  <c r="Z275" i="13" s="1"/>
  <c r="BK274" i="13"/>
  <c r="O274" i="13"/>
  <c r="BX274" i="13"/>
  <c r="BO274" i="13"/>
  <c r="BR274" i="13"/>
  <c r="CA274" i="13"/>
  <c r="U485" i="7"/>
  <c r="I213" i="15"/>
  <c r="BY275" i="13"/>
  <c r="BP275" i="13"/>
  <c r="J386" i="12"/>
  <c r="K385" i="12" l="1"/>
  <c r="L385" i="12" s="1"/>
  <c r="M385" i="12" s="1"/>
  <c r="V485" i="7"/>
  <c r="AS275" i="13"/>
  <c r="K212" i="15"/>
  <c r="BH275" i="13"/>
  <c r="BM275" i="13"/>
  <c r="AT276" i="13"/>
  <c r="L213" i="15"/>
  <c r="F213" i="15"/>
  <c r="BA275" i="13"/>
  <c r="F485" i="7"/>
  <c r="N274" i="13"/>
  <c r="BN274" i="13"/>
  <c r="BW274" i="13"/>
  <c r="BZ274" i="13"/>
  <c r="BQ274" i="13"/>
  <c r="BT274" i="13" l="1"/>
  <c r="BJ276" i="13"/>
  <c r="AW276" i="13"/>
  <c r="AK277" i="13" s="1"/>
  <c r="J276" i="13"/>
  <c r="BG276" i="13"/>
  <c r="O485" i="7"/>
  <c r="G486" i="7"/>
  <c r="J486" i="7"/>
  <c r="H486" i="7"/>
  <c r="K486" i="7"/>
  <c r="I486" i="7"/>
  <c r="BF275" i="13"/>
  <c r="AV275" i="13"/>
  <c r="AJ276" i="13" s="1"/>
  <c r="BI275" i="13"/>
  <c r="I275" i="13"/>
  <c r="J212" i="15"/>
  <c r="AR275" i="13"/>
  <c r="CC274" i="13"/>
  <c r="O385" i="12"/>
  <c r="BS275" i="13"/>
  <c r="CB275" i="13"/>
  <c r="N386" i="12"/>
  <c r="S486" i="7" l="1"/>
  <c r="P486" i="7"/>
  <c r="Q486" i="7"/>
  <c r="T486" i="7"/>
  <c r="R486" i="7"/>
  <c r="CD274" i="13"/>
  <c r="CE274" i="13"/>
  <c r="H275" i="13"/>
  <c r="AU275" i="13"/>
  <c r="AI276" i="13" s="1"/>
  <c r="BE275" i="13"/>
  <c r="BU274" i="13"/>
  <c r="BV274" i="13"/>
  <c r="S276" i="13"/>
  <c r="AB277" i="13" s="1"/>
  <c r="H215" i="15" s="1"/>
  <c r="M276" i="13"/>
  <c r="P276" i="13" s="1"/>
  <c r="L275" i="13"/>
  <c r="R275" i="13"/>
  <c r="AA276" i="13" s="1"/>
  <c r="G214" i="15" s="1"/>
  <c r="L486" i="7"/>
  <c r="G386" i="12" s="1"/>
  <c r="H386" i="12" s="1"/>
  <c r="I386" i="12" s="1"/>
  <c r="I214" i="15" l="1"/>
  <c r="BY276" i="13"/>
  <c r="BP276" i="13"/>
  <c r="J387" i="12"/>
  <c r="O275" i="13"/>
  <c r="BO275" i="13"/>
  <c r="BX275" i="13"/>
  <c r="CA275" i="13"/>
  <c r="BR275" i="13"/>
  <c r="U486" i="7"/>
  <c r="Q275" i="13"/>
  <c r="Z276" i="13" s="1"/>
  <c r="K275" i="13"/>
  <c r="BK275" i="13"/>
  <c r="BM276" i="13" l="1"/>
  <c r="BH276" i="13"/>
  <c r="AT277" i="13"/>
  <c r="L214" i="15"/>
  <c r="F214" i="15"/>
  <c r="BA276" i="13"/>
  <c r="F486" i="7"/>
  <c r="AS276" i="13"/>
  <c r="K213" i="15"/>
  <c r="K386" i="12"/>
  <c r="L386" i="12" s="1"/>
  <c r="M386" i="12" s="1"/>
  <c r="V486" i="7"/>
  <c r="N275" i="13"/>
  <c r="BN275" i="13"/>
  <c r="BW275" i="13"/>
  <c r="BQ275" i="13"/>
  <c r="BZ275" i="13"/>
  <c r="BT275" i="13" l="1"/>
  <c r="CC275" i="13"/>
  <c r="J213" i="15"/>
  <c r="AR276" i="13"/>
  <c r="O486" i="7"/>
  <c r="J487" i="7"/>
  <c r="H487" i="7"/>
  <c r="K487" i="7"/>
  <c r="G487" i="7"/>
  <c r="I487" i="7"/>
  <c r="BJ277" i="13"/>
  <c r="BG277" i="13"/>
  <c r="AW277" i="13"/>
  <c r="AK278" i="13" s="1"/>
  <c r="J277" i="13"/>
  <c r="BS276" i="13"/>
  <c r="O386" i="12"/>
  <c r="CB276" i="13"/>
  <c r="N387" i="12"/>
  <c r="CE275" i="13"/>
  <c r="CD275" i="13"/>
  <c r="BI276" i="13"/>
  <c r="I276" i="13"/>
  <c r="BF276" i="13"/>
  <c r="AV276" i="13"/>
  <c r="AJ277" i="13" s="1"/>
  <c r="L276" i="13" l="1"/>
  <c r="R276" i="13"/>
  <c r="AA277" i="13" s="1"/>
  <c r="G215" i="15" s="1"/>
  <c r="R487" i="7"/>
  <c r="P487" i="7"/>
  <c r="T487" i="7"/>
  <c r="Q487" i="7"/>
  <c r="S487" i="7"/>
  <c r="M277" i="13"/>
  <c r="P277" i="13" s="1"/>
  <c r="S277" i="13"/>
  <c r="AB278" i="13" s="1"/>
  <c r="H216" i="15" s="1"/>
  <c r="H276" i="13"/>
  <c r="AU276" i="13"/>
  <c r="AI277" i="13" s="1"/>
  <c r="BE276" i="13"/>
  <c r="BV275" i="13"/>
  <c r="BU275" i="13"/>
  <c r="L487" i="7"/>
  <c r="G387" i="12" s="1"/>
  <c r="H387" i="12" s="1"/>
  <c r="I387" i="12" s="1"/>
  <c r="U487" i="7" l="1"/>
  <c r="BK276" i="13"/>
  <c r="Q276" i="13"/>
  <c r="Z277" i="13" s="1"/>
  <c r="K276" i="13"/>
  <c r="O276" i="13"/>
  <c r="BO276" i="13"/>
  <c r="BX276" i="13"/>
  <c r="CA276" i="13"/>
  <c r="BR276" i="13"/>
  <c r="I215" i="15"/>
  <c r="BP277" i="13"/>
  <c r="BY277" i="13"/>
  <c r="J388" i="12"/>
  <c r="N276" i="13" l="1"/>
  <c r="BN276" i="13"/>
  <c r="BW276" i="13"/>
  <c r="BZ276" i="13"/>
  <c r="BQ276" i="13"/>
  <c r="F215" i="15"/>
  <c r="BA277" i="13"/>
  <c r="F487" i="7"/>
  <c r="BH277" i="13"/>
  <c r="BM277" i="13"/>
  <c r="V487" i="7"/>
  <c r="K387" i="12"/>
  <c r="L387" i="12" s="1"/>
  <c r="M387" i="12" s="1"/>
  <c r="AT278" i="13"/>
  <c r="L215" i="15"/>
  <c r="AS277" i="13"/>
  <c r="K214" i="15"/>
  <c r="BT276" i="13" l="1"/>
  <c r="CC276" i="13"/>
  <c r="BF277" i="13"/>
  <c r="AV277" i="13"/>
  <c r="AJ278" i="13" s="1"/>
  <c r="I277" i="13"/>
  <c r="BI277" i="13"/>
  <c r="CD276" i="13"/>
  <c r="CE276" i="13"/>
  <c r="O487" i="7"/>
  <c r="H488" i="7"/>
  <c r="I488" i="7"/>
  <c r="G488" i="7"/>
  <c r="K488" i="7"/>
  <c r="J488" i="7"/>
  <c r="CB277" i="13"/>
  <c r="O387" i="12"/>
  <c r="BS277" i="13"/>
  <c r="N388" i="12"/>
  <c r="J214" i="15"/>
  <c r="AR277" i="13"/>
  <c r="J278" i="13"/>
  <c r="AW278" i="13"/>
  <c r="AK279" i="13" s="1"/>
  <c r="BJ278" i="13"/>
  <c r="BG278" i="13"/>
  <c r="R488" i="7" l="1"/>
  <c r="S488" i="7"/>
  <c r="Q488" i="7"/>
  <c r="T488" i="7"/>
  <c r="P488" i="7"/>
  <c r="BV276" i="13"/>
  <c r="BU276" i="13"/>
  <c r="L488" i="7"/>
  <c r="G388" i="12" s="1"/>
  <c r="H388" i="12" s="1"/>
  <c r="I388" i="12" s="1"/>
  <c r="R277" i="13"/>
  <c r="AA278" i="13" s="1"/>
  <c r="G216" i="15" s="1"/>
  <c r="L277" i="13"/>
  <c r="AU277" i="13"/>
  <c r="AI278" i="13" s="1"/>
  <c r="BE277" i="13"/>
  <c r="H277" i="13"/>
  <c r="M278" i="13"/>
  <c r="P278" i="13" s="1"/>
  <c r="S278" i="13"/>
  <c r="AB279" i="13" s="1"/>
  <c r="H217" i="15" s="1"/>
  <c r="O277" i="13" l="1"/>
  <c r="BX277" i="13"/>
  <c r="BO277" i="13"/>
  <c r="CA277" i="13"/>
  <c r="BR277" i="13"/>
  <c r="U488" i="7"/>
  <c r="I216" i="15"/>
  <c r="BP278" i="13"/>
  <c r="BY278" i="13"/>
  <c r="J389" i="12"/>
  <c r="K277" i="13"/>
  <c r="BK277" i="13"/>
  <c r="Q277" i="13"/>
  <c r="Z278" i="13" s="1"/>
  <c r="V488" i="7" l="1"/>
  <c r="K388" i="12"/>
  <c r="L388" i="12" s="1"/>
  <c r="M388" i="12" s="1"/>
  <c r="AT279" i="13"/>
  <c r="L216" i="15"/>
  <c r="N277" i="13"/>
  <c r="BW277" i="13"/>
  <c r="BN277" i="13"/>
  <c r="BZ277" i="13"/>
  <c r="BQ277" i="13"/>
  <c r="AS278" i="13"/>
  <c r="K215" i="15"/>
  <c r="F216" i="15"/>
  <c r="BA278" i="13"/>
  <c r="F488" i="7"/>
  <c r="BH278" i="13"/>
  <c r="BM278" i="13"/>
  <c r="BT277" i="13" l="1"/>
  <c r="CC277" i="13"/>
  <c r="J215" i="15"/>
  <c r="AR278" i="13"/>
  <c r="CE277" i="13"/>
  <c r="CD277" i="13"/>
  <c r="BI278" i="13"/>
  <c r="BF278" i="13"/>
  <c r="AV278" i="13"/>
  <c r="AJ279" i="13" s="1"/>
  <c r="I278" i="13"/>
  <c r="J279" i="13"/>
  <c r="BG279" i="13"/>
  <c r="BJ279" i="13"/>
  <c r="AW279" i="13"/>
  <c r="AK280" i="13" s="1"/>
  <c r="CB278" i="13"/>
  <c r="O388" i="12"/>
  <c r="BS278" i="13"/>
  <c r="N389" i="12"/>
  <c r="O488" i="7"/>
  <c r="J489" i="7"/>
  <c r="K489" i="7"/>
  <c r="I489" i="7"/>
  <c r="H489" i="7"/>
  <c r="G489" i="7"/>
  <c r="L489" i="7" l="1"/>
  <c r="G389" i="12" s="1"/>
  <c r="H389" i="12" s="1"/>
  <c r="I389" i="12" s="1"/>
  <c r="Q489" i="7"/>
  <c r="T489" i="7"/>
  <c r="S489" i="7"/>
  <c r="R489" i="7"/>
  <c r="P489" i="7"/>
  <c r="S279" i="13"/>
  <c r="AB280" i="13" s="1"/>
  <c r="H218" i="15" s="1"/>
  <c r="M279" i="13"/>
  <c r="P279" i="13" s="1"/>
  <c r="AU278" i="13"/>
  <c r="AI279" i="13" s="1"/>
  <c r="H278" i="13"/>
  <c r="BE278" i="13"/>
  <c r="L278" i="13"/>
  <c r="R278" i="13"/>
  <c r="AA279" i="13" s="1"/>
  <c r="G217" i="15" s="1"/>
  <c r="BV277" i="13"/>
  <c r="BU277" i="13"/>
  <c r="U489" i="7" l="1"/>
  <c r="BK278" i="13"/>
  <c r="Q278" i="13"/>
  <c r="Z279" i="13" s="1"/>
  <c r="K278" i="13"/>
  <c r="O278" i="13"/>
  <c r="BO278" i="13"/>
  <c r="BX278" i="13"/>
  <c r="CA278" i="13"/>
  <c r="BR278" i="13"/>
  <c r="I217" i="15"/>
  <c r="BP279" i="13"/>
  <c r="BY279" i="13"/>
  <c r="J390" i="12"/>
  <c r="N278" i="13" l="1"/>
  <c r="BN278" i="13"/>
  <c r="BW278" i="13"/>
  <c r="BQ278" i="13"/>
  <c r="BZ278" i="13"/>
  <c r="F217" i="15"/>
  <c r="BA279" i="13"/>
  <c r="F489" i="7"/>
  <c r="BH279" i="13"/>
  <c r="BM279" i="13"/>
  <c r="AS279" i="13"/>
  <c r="K216" i="15"/>
  <c r="AT280" i="13"/>
  <c r="L217" i="15"/>
  <c r="K389" i="12"/>
  <c r="L389" i="12" s="1"/>
  <c r="M389" i="12" s="1"/>
  <c r="V489" i="7"/>
  <c r="BT278" i="13" l="1"/>
  <c r="CC278" i="13"/>
  <c r="CE278" i="13" s="1"/>
  <c r="O489" i="7"/>
  <c r="G490" i="7"/>
  <c r="K490" i="7"/>
  <c r="I490" i="7"/>
  <c r="H490" i="7"/>
  <c r="J490" i="7"/>
  <c r="BJ280" i="13"/>
  <c r="AW280" i="13"/>
  <c r="AK281" i="13" s="1"/>
  <c r="BG280" i="13"/>
  <c r="J280" i="13"/>
  <c r="J216" i="15"/>
  <c r="AR279" i="13"/>
  <c r="BS279" i="13"/>
  <c r="CB279" i="13"/>
  <c r="O389" i="12"/>
  <c r="N390" i="12"/>
  <c r="BF279" i="13"/>
  <c r="AV279" i="13"/>
  <c r="AJ280" i="13" s="1"/>
  <c r="I279" i="13"/>
  <c r="BI279" i="13"/>
  <c r="CD278" i="13" l="1"/>
  <c r="BV278" i="13"/>
  <c r="BU278" i="13"/>
  <c r="S280" i="13"/>
  <c r="AB281" i="13" s="1"/>
  <c r="H219" i="15" s="1"/>
  <c r="M280" i="13"/>
  <c r="P280" i="13" s="1"/>
  <c r="L490" i="7"/>
  <c r="G390" i="12" s="1"/>
  <c r="H390" i="12" s="1"/>
  <c r="I390" i="12" s="1"/>
  <c r="R279" i="13"/>
  <c r="AA280" i="13" s="1"/>
  <c r="G218" i="15" s="1"/>
  <c r="L279" i="13"/>
  <c r="AU279" i="13"/>
  <c r="AI280" i="13" s="1"/>
  <c r="H279" i="13"/>
  <c r="BE279" i="13"/>
  <c r="Q490" i="7"/>
  <c r="P490" i="7"/>
  <c r="R490" i="7"/>
  <c r="S490" i="7"/>
  <c r="T490" i="7"/>
  <c r="BK279" i="13" l="1"/>
  <c r="Q279" i="13"/>
  <c r="Z280" i="13" s="1"/>
  <c r="K279" i="13"/>
  <c r="O279" i="13"/>
  <c r="BO279" i="13"/>
  <c r="BX279" i="13"/>
  <c r="BR279" i="13"/>
  <c r="CA279" i="13"/>
  <c r="U490" i="7"/>
  <c r="I218" i="15"/>
  <c r="BY280" i="13"/>
  <c r="BP280" i="13"/>
  <c r="J391" i="12"/>
  <c r="AS280" i="13" l="1"/>
  <c r="K217" i="15"/>
  <c r="K390" i="12"/>
  <c r="L390" i="12" s="1"/>
  <c r="M390" i="12" s="1"/>
  <c r="V490" i="7"/>
  <c r="AT281" i="13"/>
  <c r="L218" i="15"/>
  <c r="N279" i="13"/>
  <c r="BW279" i="13"/>
  <c r="BN279" i="13"/>
  <c r="BZ279" i="13"/>
  <c r="BQ279" i="13"/>
  <c r="F218" i="15"/>
  <c r="BA280" i="13"/>
  <c r="F490" i="7"/>
  <c r="BM280" i="13"/>
  <c r="BH280" i="13"/>
  <c r="BT279" i="13" l="1"/>
  <c r="CC279" i="13"/>
  <c r="CD279" i="13" s="1"/>
  <c r="J281" i="13"/>
  <c r="BJ281" i="13"/>
  <c r="BG281" i="13"/>
  <c r="AW281" i="13"/>
  <c r="AK282" i="13" s="1"/>
  <c r="O490" i="7"/>
  <c r="J491" i="7"/>
  <c r="H491" i="7"/>
  <c r="G491" i="7"/>
  <c r="I491" i="7"/>
  <c r="K491" i="7"/>
  <c r="O390" i="12"/>
  <c r="BS280" i="13"/>
  <c r="CB280" i="13"/>
  <c r="N391" i="12"/>
  <c r="J217" i="15"/>
  <c r="AR280" i="13"/>
  <c r="AV280" i="13"/>
  <c r="AJ281" i="13" s="1"/>
  <c r="BI280" i="13"/>
  <c r="BF280" i="13"/>
  <c r="I280" i="13"/>
  <c r="CE279" i="13" l="1"/>
  <c r="BV279" i="13"/>
  <c r="BU279" i="13"/>
  <c r="T491" i="7"/>
  <c r="Q491" i="7"/>
  <c r="R491" i="7"/>
  <c r="S491" i="7"/>
  <c r="P491" i="7"/>
  <c r="R280" i="13"/>
  <c r="AA281" i="13" s="1"/>
  <c r="G219" i="15" s="1"/>
  <c r="L280" i="13"/>
  <c r="AU280" i="13"/>
  <c r="AI281" i="13" s="1"/>
  <c r="BE280" i="13"/>
  <c r="H280" i="13"/>
  <c r="L491" i="7"/>
  <c r="G391" i="12" s="1"/>
  <c r="H391" i="12" s="1"/>
  <c r="I391" i="12" s="1"/>
  <c r="M281" i="13"/>
  <c r="P281" i="13" s="1"/>
  <c r="S281" i="13"/>
  <c r="AB282" i="13" s="1"/>
  <c r="H220" i="15" s="1"/>
  <c r="O280" i="13" l="1"/>
  <c r="BO280" i="13"/>
  <c r="BX280" i="13"/>
  <c r="BR280" i="13"/>
  <c r="CA280" i="13"/>
  <c r="I219" i="15"/>
  <c r="BY281" i="13"/>
  <c r="BP281" i="13"/>
  <c r="J392" i="12"/>
  <c r="U491" i="7"/>
  <c r="BK280" i="13"/>
  <c r="K280" i="13"/>
  <c r="Q280" i="13"/>
  <c r="Z281" i="13" s="1"/>
  <c r="N280" i="13" l="1"/>
  <c r="BW280" i="13"/>
  <c r="BN280" i="13"/>
  <c r="BQ280" i="13"/>
  <c r="BZ280" i="13"/>
  <c r="CC280" i="13" s="1"/>
  <c r="AS281" i="13"/>
  <c r="K218" i="15"/>
  <c r="BH281" i="13"/>
  <c r="BM281" i="13"/>
  <c r="AT282" i="13"/>
  <c r="L219" i="15"/>
  <c r="F219" i="15"/>
  <c r="BA281" i="13"/>
  <c r="F491" i="7"/>
  <c r="V491" i="7"/>
  <c r="K391" i="12"/>
  <c r="L391" i="12" s="1"/>
  <c r="M391" i="12" s="1"/>
  <c r="BT280" i="13" l="1"/>
  <c r="O491" i="7"/>
  <c r="H492" i="7"/>
  <c r="J492" i="7"/>
  <c r="K492" i="7"/>
  <c r="G492" i="7"/>
  <c r="I492" i="7"/>
  <c r="I281" i="13"/>
  <c r="BI281" i="13"/>
  <c r="BF281" i="13"/>
  <c r="AV281" i="13"/>
  <c r="AJ282" i="13" s="1"/>
  <c r="CD280" i="13"/>
  <c r="CE280" i="13"/>
  <c r="J218" i="15"/>
  <c r="AR281" i="13"/>
  <c r="BG282" i="13"/>
  <c r="J282" i="13"/>
  <c r="AW282" i="13"/>
  <c r="AK283" i="13" s="1"/>
  <c r="BJ282" i="13"/>
  <c r="CB281" i="13"/>
  <c r="BS281" i="13"/>
  <c r="O391" i="12"/>
  <c r="N392" i="12"/>
  <c r="L492" i="7" l="1"/>
  <c r="G392" i="12" s="1"/>
  <c r="H392" i="12" s="1"/>
  <c r="I392" i="12" s="1"/>
  <c r="BV280" i="13"/>
  <c r="BU280" i="13"/>
  <c r="S282" i="13"/>
  <c r="AB283" i="13" s="1"/>
  <c r="H221" i="15" s="1"/>
  <c r="M282" i="13"/>
  <c r="P282" i="13" s="1"/>
  <c r="R492" i="7"/>
  <c r="Q492" i="7"/>
  <c r="P492" i="7"/>
  <c r="T492" i="7"/>
  <c r="S492" i="7"/>
  <c r="AU281" i="13"/>
  <c r="AI282" i="13" s="1"/>
  <c r="H281" i="13"/>
  <c r="BE281" i="13"/>
  <c r="L281" i="13"/>
  <c r="R281" i="13"/>
  <c r="AA282" i="13" s="1"/>
  <c r="G220" i="15" s="1"/>
  <c r="U492" i="7" l="1"/>
  <c r="O281" i="13"/>
  <c r="BO281" i="13"/>
  <c r="BX281" i="13"/>
  <c r="BR281" i="13"/>
  <c r="CA281" i="13"/>
  <c r="I220" i="15"/>
  <c r="BY282" i="13"/>
  <c r="BP282" i="13"/>
  <c r="J393" i="12"/>
  <c r="BK281" i="13"/>
  <c r="Q281" i="13"/>
  <c r="Z282" i="13" s="1"/>
  <c r="K281" i="13"/>
  <c r="AS282" i="13" l="1"/>
  <c r="K219" i="15"/>
  <c r="F220" i="15"/>
  <c r="BA282" i="13"/>
  <c r="F492" i="7"/>
  <c r="BH282" i="13"/>
  <c r="BM282" i="13"/>
  <c r="N281" i="13"/>
  <c r="BN281" i="13"/>
  <c r="BW281" i="13"/>
  <c r="BQ281" i="13"/>
  <c r="BZ281" i="13"/>
  <c r="AT283" i="13"/>
  <c r="L220" i="15"/>
  <c r="K392" i="12"/>
  <c r="L392" i="12" s="1"/>
  <c r="M392" i="12" s="1"/>
  <c r="V492" i="7"/>
  <c r="BT281" i="13" l="1"/>
  <c r="CB282" i="13"/>
  <c r="O392" i="12"/>
  <c r="BS282" i="13"/>
  <c r="N393" i="12"/>
  <c r="O492" i="7"/>
  <c r="I493" i="7"/>
  <c r="H493" i="7"/>
  <c r="G493" i="7"/>
  <c r="K493" i="7"/>
  <c r="J493" i="7"/>
  <c r="AW283" i="13"/>
  <c r="AK284" i="13" s="1"/>
  <c r="J283" i="13"/>
  <c r="BJ283" i="13"/>
  <c r="BG283" i="13"/>
  <c r="CC281" i="13"/>
  <c r="J219" i="15"/>
  <c r="AR282" i="13"/>
  <c r="BI282" i="13"/>
  <c r="BF282" i="13"/>
  <c r="AV282" i="13"/>
  <c r="AJ283" i="13" s="1"/>
  <c r="I282" i="13"/>
  <c r="L493" i="7" l="1"/>
  <c r="G393" i="12" s="1"/>
  <c r="H393" i="12" s="1"/>
  <c r="I393" i="12" s="1"/>
  <c r="M283" i="13"/>
  <c r="P283" i="13" s="1"/>
  <c r="S283" i="13"/>
  <c r="AB284" i="13" s="1"/>
  <c r="H222" i="15" s="1"/>
  <c r="T493" i="7"/>
  <c r="R493" i="7"/>
  <c r="P493" i="7"/>
  <c r="S493" i="7"/>
  <c r="Q493" i="7"/>
  <c r="BU281" i="13"/>
  <c r="BV281" i="13"/>
  <c r="CD281" i="13"/>
  <c r="CE281" i="13"/>
  <c r="L282" i="13"/>
  <c r="R282" i="13"/>
  <c r="AA283" i="13" s="1"/>
  <c r="G221" i="15" s="1"/>
  <c r="H282" i="13"/>
  <c r="AU282" i="13"/>
  <c r="AI283" i="13" s="1"/>
  <c r="BE282" i="13"/>
  <c r="K282" i="13" l="1"/>
  <c r="Q282" i="13"/>
  <c r="Z283" i="13" s="1"/>
  <c r="BK282" i="13"/>
  <c r="I221" i="15"/>
  <c r="BP283" i="13"/>
  <c r="BY283" i="13"/>
  <c r="J394" i="12"/>
  <c r="U493" i="7"/>
  <c r="O282" i="13"/>
  <c r="BX282" i="13"/>
  <c r="BO282" i="13"/>
  <c r="BR282" i="13"/>
  <c r="CA282" i="13"/>
  <c r="V493" i="7" l="1"/>
  <c r="K393" i="12"/>
  <c r="L393" i="12" s="1"/>
  <c r="M393" i="12" s="1"/>
  <c r="BM283" i="13"/>
  <c r="BH283" i="13"/>
  <c r="F221" i="15"/>
  <c r="BA283" i="13"/>
  <c r="F493" i="7"/>
  <c r="AS283" i="13"/>
  <c r="K220" i="15"/>
  <c r="N282" i="13"/>
  <c r="BN282" i="13"/>
  <c r="BT282" i="13" s="1"/>
  <c r="BW282" i="13"/>
  <c r="BQ282" i="13"/>
  <c r="BZ282" i="13"/>
  <c r="AT284" i="13"/>
  <c r="L221" i="15"/>
  <c r="CC282" i="13" l="1"/>
  <c r="BJ284" i="13"/>
  <c r="AW284" i="13"/>
  <c r="AK285" i="13" s="1"/>
  <c r="J284" i="13"/>
  <c r="BG284" i="13"/>
  <c r="O493" i="7"/>
  <c r="H494" i="7"/>
  <c r="J494" i="7"/>
  <c r="G494" i="7"/>
  <c r="I494" i="7"/>
  <c r="K494" i="7"/>
  <c r="J220" i="15"/>
  <c r="AR283" i="13"/>
  <c r="O393" i="12"/>
  <c r="BS283" i="13"/>
  <c r="CB283" i="13"/>
  <c r="N394" i="12"/>
  <c r="CE282" i="13"/>
  <c r="CD282" i="13"/>
  <c r="BF283" i="13"/>
  <c r="AV283" i="13"/>
  <c r="AJ284" i="13" s="1"/>
  <c r="BI283" i="13"/>
  <c r="I283" i="13"/>
  <c r="BU282" i="13" l="1"/>
  <c r="BV282" i="13"/>
  <c r="P494" i="7"/>
  <c r="Q494" i="7"/>
  <c r="T494" i="7"/>
  <c r="S494" i="7"/>
  <c r="R494" i="7"/>
  <c r="M284" i="13"/>
  <c r="P284" i="13" s="1"/>
  <c r="S284" i="13"/>
  <c r="AB285" i="13" s="1"/>
  <c r="H223" i="15" s="1"/>
  <c r="L494" i="7"/>
  <c r="G394" i="12" s="1"/>
  <c r="H394" i="12" s="1"/>
  <c r="I394" i="12" s="1"/>
  <c r="BE283" i="13"/>
  <c r="H283" i="13"/>
  <c r="AU283" i="13"/>
  <c r="AI284" i="13" s="1"/>
  <c r="R283" i="13"/>
  <c r="AA284" i="13" s="1"/>
  <c r="G222" i="15" s="1"/>
  <c r="L283" i="13"/>
  <c r="O283" i="13" l="1"/>
  <c r="BO283" i="13"/>
  <c r="BX283" i="13"/>
  <c r="BR283" i="13"/>
  <c r="CA283" i="13"/>
  <c r="U494" i="7"/>
  <c r="I222" i="15"/>
  <c r="BY284" i="13"/>
  <c r="BP284" i="13"/>
  <c r="J395" i="12"/>
  <c r="BK283" i="13"/>
  <c r="Q283" i="13"/>
  <c r="Z284" i="13" s="1"/>
  <c r="K283" i="13"/>
  <c r="AS284" i="13" l="1"/>
  <c r="K221" i="15"/>
  <c r="F222" i="15"/>
  <c r="BA284" i="13"/>
  <c r="F494" i="7"/>
  <c r="AT285" i="13"/>
  <c r="L222" i="15"/>
  <c r="N283" i="13"/>
  <c r="BN283" i="13"/>
  <c r="BW283" i="13"/>
  <c r="BQ283" i="13"/>
  <c r="BZ283" i="13"/>
  <c r="BM284" i="13"/>
  <c r="BH284" i="13"/>
  <c r="V494" i="7"/>
  <c r="K394" i="12"/>
  <c r="L394" i="12" s="1"/>
  <c r="M394" i="12" s="1"/>
  <c r="CC283" i="13" l="1"/>
  <c r="BT283" i="13"/>
  <c r="BJ285" i="13"/>
  <c r="BG285" i="13"/>
  <c r="J285" i="13"/>
  <c r="AW285" i="13"/>
  <c r="AK286" i="13" s="1"/>
  <c r="O494" i="7"/>
  <c r="H495" i="7"/>
  <c r="K495" i="7"/>
  <c r="G495" i="7"/>
  <c r="I495" i="7"/>
  <c r="J495" i="7"/>
  <c r="CD283" i="13"/>
  <c r="CE283" i="13"/>
  <c r="BS284" i="13"/>
  <c r="O394" i="12"/>
  <c r="CB284" i="13"/>
  <c r="N395" i="12"/>
  <c r="J221" i="15"/>
  <c r="AR284" i="13"/>
  <c r="I284" i="13"/>
  <c r="BF284" i="13"/>
  <c r="BI284" i="13"/>
  <c r="AV284" i="13"/>
  <c r="AJ285" i="13" s="1"/>
  <c r="R495" i="7" l="1"/>
  <c r="S495" i="7"/>
  <c r="T495" i="7"/>
  <c r="P495" i="7"/>
  <c r="Q495" i="7"/>
  <c r="M285" i="13"/>
  <c r="P285" i="13" s="1"/>
  <c r="S285" i="13"/>
  <c r="AB286" i="13" s="1"/>
  <c r="H224" i="15" s="1"/>
  <c r="L495" i="7"/>
  <c r="G395" i="12" s="1"/>
  <c r="H395" i="12" s="1"/>
  <c r="I395" i="12" s="1"/>
  <c r="H284" i="13"/>
  <c r="BE284" i="13"/>
  <c r="AU284" i="13"/>
  <c r="AI285" i="13" s="1"/>
  <c r="L284" i="13"/>
  <c r="R284" i="13"/>
  <c r="AA285" i="13" s="1"/>
  <c r="G223" i="15" s="1"/>
  <c r="BV283" i="13"/>
  <c r="BU283" i="13"/>
  <c r="K284" i="13" l="1"/>
  <c r="BK284" i="13"/>
  <c r="Q284" i="13"/>
  <c r="Z285" i="13" s="1"/>
  <c r="U495" i="7"/>
  <c r="I223" i="15"/>
  <c r="BP285" i="13"/>
  <c r="BY285" i="13"/>
  <c r="J396" i="12"/>
  <c r="O284" i="13"/>
  <c r="BO284" i="13"/>
  <c r="BX284" i="13"/>
  <c r="BR284" i="13"/>
  <c r="CA284" i="13"/>
  <c r="K395" i="12" l="1"/>
  <c r="L395" i="12" s="1"/>
  <c r="M395" i="12" s="1"/>
  <c r="V495" i="7"/>
  <c r="AS285" i="13"/>
  <c r="K222" i="15"/>
  <c r="F223" i="15"/>
  <c r="BA285" i="13"/>
  <c r="F495" i="7"/>
  <c r="BH285" i="13"/>
  <c r="BM285" i="13"/>
  <c r="AT286" i="13"/>
  <c r="L223" i="15"/>
  <c r="N284" i="13"/>
  <c r="BN284" i="13"/>
  <c r="BW284" i="13"/>
  <c r="BZ284" i="13"/>
  <c r="BQ284" i="13"/>
  <c r="BT284" i="13" l="1"/>
  <c r="O495" i="7"/>
  <c r="G496" i="7"/>
  <c r="H496" i="7"/>
  <c r="J496" i="7"/>
  <c r="K496" i="7"/>
  <c r="I496" i="7"/>
  <c r="J222" i="15"/>
  <c r="AR285" i="13"/>
  <c r="I285" i="13"/>
  <c r="BF285" i="13"/>
  <c r="BI285" i="13"/>
  <c r="AV285" i="13"/>
  <c r="AJ286" i="13" s="1"/>
  <c r="J286" i="13"/>
  <c r="AW286" i="13"/>
  <c r="AK287" i="13" s="1"/>
  <c r="BJ286" i="13"/>
  <c r="BG286" i="13"/>
  <c r="CC284" i="13"/>
  <c r="O395" i="12"/>
  <c r="CB285" i="13"/>
  <c r="BS285" i="13"/>
  <c r="N396" i="12"/>
  <c r="M286" i="13" l="1"/>
  <c r="P286" i="13" s="1"/>
  <c r="S286" i="13"/>
  <c r="AB287" i="13" s="1"/>
  <c r="H225" i="15" s="1"/>
  <c r="CE284" i="13"/>
  <c r="CD284" i="13"/>
  <c r="R285" i="13"/>
  <c r="AA286" i="13" s="1"/>
  <c r="G224" i="15" s="1"/>
  <c r="L285" i="13"/>
  <c r="L496" i="7"/>
  <c r="G396" i="12" s="1"/>
  <c r="H396" i="12" s="1"/>
  <c r="I396" i="12" s="1"/>
  <c r="H285" i="13"/>
  <c r="AU285" i="13"/>
  <c r="AI286" i="13" s="1"/>
  <c r="BE285" i="13"/>
  <c r="BU284" i="13"/>
  <c r="BV284" i="13"/>
  <c r="Q496" i="7"/>
  <c r="R496" i="7"/>
  <c r="P496" i="7"/>
  <c r="T496" i="7"/>
  <c r="S496" i="7"/>
  <c r="U496" i="7" l="1"/>
  <c r="K285" i="13"/>
  <c r="Q285" i="13"/>
  <c r="Z286" i="13" s="1"/>
  <c r="BK285" i="13"/>
  <c r="I224" i="15"/>
  <c r="BP286" i="13"/>
  <c r="BY286" i="13"/>
  <c r="J397" i="12"/>
  <c r="O285" i="13"/>
  <c r="BO285" i="13"/>
  <c r="BX285" i="13"/>
  <c r="CA285" i="13"/>
  <c r="BR285" i="13"/>
  <c r="BH286" i="13" l="1"/>
  <c r="BM286" i="13"/>
  <c r="F224" i="15"/>
  <c r="BA286" i="13"/>
  <c r="F496" i="7"/>
  <c r="N285" i="13"/>
  <c r="BN285" i="13"/>
  <c r="BW285" i="13"/>
  <c r="BQ285" i="13"/>
  <c r="BZ285" i="13"/>
  <c r="AT287" i="13"/>
  <c r="L224" i="15"/>
  <c r="AS286" i="13"/>
  <c r="K223" i="15"/>
  <c r="K396" i="12"/>
  <c r="L396" i="12" s="1"/>
  <c r="M396" i="12" s="1"/>
  <c r="V496" i="7"/>
  <c r="BT285" i="13" l="1"/>
  <c r="J223" i="15"/>
  <c r="AR286" i="13"/>
  <c r="I286" i="13"/>
  <c r="BF286" i="13"/>
  <c r="AV286" i="13"/>
  <c r="AJ287" i="13" s="1"/>
  <c r="BI286" i="13"/>
  <c r="O496" i="7"/>
  <c r="I497" i="7"/>
  <c r="K497" i="7"/>
  <c r="J497" i="7"/>
  <c r="H497" i="7"/>
  <c r="G497" i="7"/>
  <c r="O396" i="12"/>
  <c r="BS286" i="13"/>
  <c r="CB286" i="13"/>
  <c r="N397" i="12"/>
  <c r="J287" i="13"/>
  <c r="BJ287" i="13"/>
  <c r="BG287" i="13"/>
  <c r="AW287" i="13"/>
  <c r="AK288" i="13" s="1"/>
  <c r="CC285" i="13"/>
  <c r="Q497" i="7" l="1"/>
  <c r="T497" i="7"/>
  <c r="P497" i="7"/>
  <c r="R497" i="7"/>
  <c r="S497" i="7"/>
  <c r="L497" i="7"/>
  <c r="G397" i="12" s="1"/>
  <c r="H397" i="12" s="1"/>
  <c r="I397" i="12" s="1"/>
  <c r="R286" i="13"/>
  <c r="AA287" i="13" s="1"/>
  <c r="G225" i="15" s="1"/>
  <c r="L286" i="13"/>
  <c r="CE285" i="13"/>
  <c r="CD285" i="13"/>
  <c r="H286" i="13"/>
  <c r="AU286" i="13"/>
  <c r="AI287" i="13" s="1"/>
  <c r="BE286" i="13"/>
  <c r="S287" i="13"/>
  <c r="AB288" i="13" s="1"/>
  <c r="H226" i="15" s="1"/>
  <c r="M287" i="13"/>
  <c r="P287" i="13" s="1"/>
  <c r="BV285" i="13"/>
  <c r="BU285" i="13"/>
  <c r="I225" i="15" l="1"/>
  <c r="BY287" i="13"/>
  <c r="BP287" i="13"/>
  <c r="J398" i="12"/>
  <c r="K286" i="13"/>
  <c r="Q286" i="13"/>
  <c r="Z287" i="13" s="1"/>
  <c r="BK286" i="13"/>
  <c r="O286" i="13"/>
  <c r="BX286" i="13"/>
  <c r="BO286" i="13"/>
  <c r="CA286" i="13"/>
  <c r="BR286" i="13"/>
  <c r="U497" i="7"/>
  <c r="F225" i="15" l="1"/>
  <c r="BA287" i="13"/>
  <c r="F497" i="7"/>
  <c r="AT288" i="13"/>
  <c r="L225" i="15"/>
  <c r="K397" i="12"/>
  <c r="L397" i="12" s="1"/>
  <c r="M397" i="12" s="1"/>
  <c r="V497" i="7"/>
  <c r="N286" i="13"/>
  <c r="BW286" i="13"/>
  <c r="BN286" i="13"/>
  <c r="BZ286" i="13"/>
  <c r="BQ286" i="13"/>
  <c r="BM287" i="13"/>
  <c r="BH287" i="13"/>
  <c r="AS287" i="13"/>
  <c r="K224" i="15"/>
  <c r="BT286" i="13" l="1"/>
  <c r="BS287" i="13"/>
  <c r="O397" i="12"/>
  <c r="CB287" i="13"/>
  <c r="N398" i="12"/>
  <c r="I287" i="13"/>
  <c r="AV287" i="13"/>
  <c r="AJ288" i="13" s="1"/>
  <c r="BF287" i="13"/>
  <c r="BI287" i="13"/>
  <c r="AW288" i="13"/>
  <c r="AK289" i="13" s="1"/>
  <c r="BG288" i="13"/>
  <c r="J288" i="13"/>
  <c r="BJ288" i="13"/>
  <c r="O497" i="7"/>
  <c r="J498" i="7"/>
  <c r="K498" i="7"/>
  <c r="I498" i="7"/>
  <c r="H498" i="7"/>
  <c r="G498" i="7"/>
  <c r="J224" i="15"/>
  <c r="AR287" i="13"/>
  <c r="CC286" i="13"/>
  <c r="L498" i="7" l="1"/>
  <c r="G398" i="12" s="1"/>
  <c r="H398" i="12" s="1"/>
  <c r="I398" i="12" s="1"/>
  <c r="M288" i="13"/>
  <c r="P288" i="13" s="1"/>
  <c r="S288" i="13"/>
  <c r="AB289" i="13" s="1"/>
  <c r="H227" i="15" s="1"/>
  <c r="CD286" i="13"/>
  <c r="CE286" i="13"/>
  <c r="BU286" i="13"/>
  <c r="BV286" i="13"/>
  <c r="S498" i="7"/>
  <c r="Q498" i="7"/>
  <c r="R498" i="7"/>
  <c r="T498" i="7"/>
  <c r="P498" i="7"/>
  <c r="H287" i="13"/>
  <c r="BE287" i="13"/>
  <c r="AU287" i="13"/>
  <c r="AI288" i="13" s="1"/>
  <c r="R287" i="13"/>
  <c r="AA288" i="13" s="1"/>
  <c r="G226" i="15" s="1"/>
  <c r="L287" i="13"/>
  <c r="I226" i="15" l="1"/>
  <c r="BY288" i="13"/>
  <c r="BP288" i="13"/>
  <c r="J399" i="12"/>
  <c r="BK287" i="13"/>
  <c r="Q287" i="13"/>
  <c r="Z288" i="13" s="1"/>
  <c r="K287" i="13"/>
  <c r="O287" i="13"/>
  <c r="BO287" i="13"/>
  <c r="BX287" i="13"/>
  <c r="BR287" i="13"/>
  <c r="CA287" i="13"/>
  <c r="U498" i="7"/>
  <c r="AT289" i="13" l="1"/>
  <c r="L226" i="15"/>
  <c r="BM288" i="13"/>
  <c r="BH288" i="13"/>
  <c r="V498" i="7"/>
  <c r="K398" i="12"/>
  <c r="L398" i="12" s="1"/>
  <c r="M398" i="12" s="1"/>
  <c r="N287" i="13"/>
  <c r="BN287" i="13"/>
  <c r="BW287" i="13"/>
  <c r="BQ287" i="13"/>
  <c r="BZ287" i="13"/>
  <c r="AS288" i="13"/>
  <c r="K225" i="15"/>
  <c r="F226" i="15"/>
  <c r="BA288" i="13"/>
  <c r="F498" i="7"/>
  <c r="BT287" i="13" l="1"/>
  <c r="CC287" i="13"/>
  <c r="BS288" i="13"/>
  <c r="CB288" i="13"/>
  <c r="O398" i="12"/>
  <c r="N399" i="12"/>
  <c r="I288" i="13"/>
  <c r="BI288" i="13"/>
  <c r="BF288" i="13"/>
  <c r="AV288" i="13"/>
  <c r="AJ289" i="13" s="1"/>
  <c r="CD287" i="13"/>
  <c r="CE287" i="13"/>
  <c r="O498" i="7"/>
  <c r="H499" i="7"/>
  <c r="I499" i="7"/>
  <c r="K499" i="7"/>
  <c r="G499" i="7"/>
  <c r="J499" i="7"/>
  <c r="J225" i="15"/>
  <c r="AR288" i="13"/>
  <c r="BG289" i="13"/>
  <c r="BJ289" i="13"/>
  <c r="AW289" i="13"/>
  <c r="AK290" i="13" s="1"/>
  <c r="J289" i="13"/>
  <c r="M289" i="13" l="1"/>
  <c r="P289" i="13" s="1"/>
  <c r="S289" i="13"/>
  <c r="AB290" i="13" s="1"/>
  <c r="H228" i="15" s="1"/>
  <c r="L499" i="7"/>
  <c r="G399" i="12" s="1"/>
  <c r="H399" i="12" s="1"/>
  <c r="I399" i="12" s="1"/>
  <c r="AU288" i="13"/>
  <c r="AI289" i="13" s="1"/>
  <c r="BE288" i="13"/>
  <c r="H288" i="13"/>
  <c r="BV287" i="13"/>
  <c r="BU287" i="13"/>
  <c r="Q499" i="7"/>
  <c r="T499" i="7"/>
  <c r="P499" i="7"/>
  <c r="S499" i="7"/>
  <c r="R499" i="7"/>
  <c r="L288" i="13"/>
  <c r="R288" i="13"/>
  <c r="AA289" i="13" s="1"/>
  <c r="G227" i="15" s="1"/>
  <c r="I227" i="15" l="1"/>
  <c r="BY289" i="13"/>
  <c r="BP289" i="13"/>
  <c r="J400" i="12"/>
  <c r="Q288" i="13"/>
  <c r="Z289" i="13" s="1"/>
  <c r="K288" i="13"/>
  <c r="BK288" i="13"/>
  <c r="O288" i="13"/>
  <c r="BO288" i="13"/>
  <c r="BX288" i="13"/>
  <c r="BR288" i="13"/>
  <c r="CA288" i="13"/>
  <c r="U499" i="7"/>
  <c r="AT290" i="13" l="1"/>
  <c r="L227" i="15"/>
  <c r="BM289" i="13"/>
  <c r="BH289" i="13"/>
  <c r="N288" i="13"/>
  <c r="BN288" i="13"/>
  <c r="BW288" i="13"/>
  <c r="BZ288" i="13"/>
  <c r="BQ288" i="13"/>
  <c r="F227" i="15"/>
  <c r="BA289" i="13"/>
  <c r="F499" i="7"/>
  <c r="K399" i="12"/>
  <c r="L399" i="12" s="1"/>
  <c r="M399" i="12" s="1"/>
  <c r="V499" i="7"/>
  <c r="AS289" i="13"/>
  <c r="K226" i="15"/>
  <c r="BT288" i="13" l="1"/>
  <c r="CC288" i="13"/>
  <c r="I289" i="13"/>
  <c r="AV289" i="13"/>
  <c r="AJ290" i="13" s="1"/>
  <c r="BI289" i="13"/>
  <c r="BF289" i="13"/>
  <c r="J226" i="15"/>
  <c r="AR289" i="13"/>
  <c r="CE288" i="13"/>
  <c r="CD288" i="13"/>
  <c r="O499" i="7"/>
  <c r="G500" i="7"/>
  <c r="K500" i="7"/>
  <c r="J500" i="7"/>
  <c r="I500" i="7"/>
  <c r="H500" i="7"/>
  <c r="CB289" i="13"/>
  <c r="O399" i="12"/>
  <c r="BS289" i="13"/>
  <c r="N400" i="12"/>
  <c r="BG290" i="13"/>
  <c r="J290" i="13"/>
  <c r="AW290" i="13"/>
  <c r="AK291" i="13" s="1"/>
  <c r="BJ290" i="13"/>
  <c r="BV288" i="13" l="1"/>
  <c r="BU288" i="13"/>
  <c r="L500" i="7"/>
  <c r="G400" i="12" s="1"/>
  <c r="H400" i="12" s="1"/>
  <c r="I400" i="12" s="1"/>
  <c r="Q500" i="7"/>
  <c r="P500" i="7"/>
  <c r="T500" i="7"/>
  <c r="R500" i="7"/>
  <c r="S500" i="7"/>
  <c r="AU289" i="13"/>
  <c r="AI290" i="13" s="1"/>
  <c r="H289" i="13"/>
  <c r="BE289" i="13"/>
  <c r="S290" i="13"/>
  <c r="AB291" i="13" s="1"/>
  <c r="H229" i="15" s="1"/>
  <c r="M290" i="13"/>
  <c r="P290" i="13" s="1"/>
  <c r="L289" i="13"/>
  <c r="R289" i="13"/>
  <c r="AA290" i="13" s="1"/>
  <c r="G228" i="15" s="1"/>
  <c r="U500" i="7" l="1"/>
  <c r="I228" i="15"/>
  <c r="BY290" i="13"/>
  <c r="BP290" i="13"/>
  <c r="J401" i="12"/>
  <c r="O289" i="13"/>
  <c r="BX289" i="13"/>
  <c r="BO289" i="13"/>
  <c r="BR289" i="13"/>
  <c r="CA289" i="13"/>
  <c r="Q289" i="13"/>
  <c r="Z290" i="13" s="1"/>
  <c r="BK289" i="13"/>
  <c r="K289" i="13"/>
  <c r="AT291" i="13" l="1"/>
  <c r="L228" i="15"/>
  <c r="BM290" i="13"/>
  <c r="BH290" i="13"/>
  <c r="F228" i="15"/>
  <c r="BA290" i="13"/>
  <c r="F500" i="7"/>
  <c r="AS290" i="13"/>
  <c r="K227" i="15"/>
  <c r="N289" i="13"/>
  <c r="BW289" i="13"/>
  <c r="BN289" i="13"/>
  <c r="BT289" i="13" s="1"/>
  <c r="BQ289" i="13"/>
  <c r="BZ289" i="13"/>
  <c r="V500" i="7"/>
  <c r="K400" i="12"/>
  <c r="L400" i="12" s="1"/>
  <c r="M400" i="12" s="1"/>
  <c r="CC289" i="13" l="1"/>
  <c r="J227" i="15"/>
  <c r="AR290" i="13"/>
  <c r="O500" i="7"/>
  <c r="H501" i="7"/>
  <c r="I501" i="7"/>
  <c r="J501" i="7"/>
  <c r="K501" i="7"/>
  <c r="G501" i="7"/>
  <c r="CE289" i="13"/>
  <c r="CD289" i="13"/>
  <c r="CB290" i="13"/>
  <c r="O400" i="12"/>
  <c r="BS290" i="13"/>
  <c r="N401" i="12"/>
  <c r="BF290" i="13"/>
  <c r="AV290" i="13"/>
  <c r="AJ291" i="13" s="1"/>
  <c r="BI290" i="13"/>
  <c r="I290" i="13"/>
  <c r="J291" i="13"/>
  <c r="AW291" i="13"/>
  <c r="AK292" i="13" s="1"/>
  <c r="BJ291" i="13"/>
  <c r="BG291" i="13"/>
  <c r="P501" i="7" l="1"/>
  <c r="R501" i="7"/>
  <c r="Q501" i="7"/>
  <c r="S501" i="7"/>
  <c r="T501" i="7"/>
  <c r="H290" i="13"/>
  <c r="AU290" i="13"/>
  <c r="AI291" i="13" s="1"/>
  <c r="BE290" i="13"/>
  <c r="S291" i="13"/>
  <c r="AB292" i="13" s="1"/>
  <c r="H230" i="15" s="1"/>
  <c r="M291" i="13"/>
  <c r="P291" i="13" s="1"/>
  <c r="L290" i="13"/>
  <c r="R290" i="13"/>
  <c r="AA291" i="13" s="1"/>
  <c r="G229" i="15" s="1"/>
  <c r="L501" i="7"/>
  <c r="G401" i="12" s="1"/>
  <c r="H401" i="12" s="1"/>
  <c r="I401" i="12" s="1"/>
  <c r="BV289" i="13"/>
  <c r="BU289" i="13"/>
  <c r="I229" i="15" l="1"/>
  <c r="BP291" i="13"/>
  <c r="BY291" i="13"/>
  <c r="J402" i="12"/>
  <c r="O290" i="13"/>
  <c r="BX290" i="13"/>
  <c r="BO290" i="13"/>
  <c r="BR290" i="13"/>
  <c r="CA290" i="13"/>
  <c r="U501" i="7"/>
  <c r="BK290" i="13"/>
  <c r="Q290" i="13"/>
  <c r="Z291" i="13" s="1"/>
  <c r="K290" i="13"/>
  <c r="N290" i="13" l="1"/>
  <c r="BN290" i="13"/>
  <c r="BW290" i="13"/>
  <c r="BQ290" i="13"/>
  <c r="BZ290" i="13"/>
  <c r="AS291" i="13"/>
  <c r="K228" i="15"/>
  <c r="AT292" i="13"/>
  <c r="L229" i="15"/>
  <c r="F229" i="15"/>
  <c r="BA291" i="13"/>
  <c r="F501" i="7"/>
  <c r="BH291" i="13"/>
  <c r="BM291" i="13"/>
  <c r="V501" i="7"/>
  <c r="K401" i="12"/>
  <c r="L401" i="12" s="1"/>
  <c r="M401" i="12" s="1"/>
  <c r="BT290" i="13" l="1"/>
  <c r="J292" i="13"/>
  <c r="BJ292" i="13"/>
  <c r="BG292" i="13"/>
  <c r="AW292" i="13"/>
  <c r="AK293" i="13" s="1"/>
  <c r="I291" i="13"/>
  <c r="BI291" i="13"/>
  <c r="BF291" i="13"/>
  <c r="AV291" i="13"/>
  <c r="AJ292" i="13" s="1"/>
  <c r="O501" i="7"/>
  <c r="J502" i="7"/>
  <c r="G502" i="7"/>
  <c r="I502" i="7"/>
  <c r="H502" i="7"/>
  <c r="K502" i="7"/>
  <c r="BS291" i="13"/>
  <c r="O401" i="12"/>
  <c r="CB291" i="13"/>
  <c r="N402" i="12"/>
  <c r="CC290" i="13"/>
  <c r="J228" i="15"/>
  <c r="AR291" i="13"/>
  <c r="L502" i="7" l="1"/>
  <c r="G402" i="12" s="1"/>
  <c r="H402" i="12" s="1"/>
  <c r="I402" i="12" s="1"/>
  <c r="R291" i="13"/>
  <c r="AA292" i="13" s="1"/>
  <c r="G230" i="15" s="1"/>
  <c r="L291" i="13"/>
  <c r="AU291" i="13"/>
  <c r="AI292" i="13" s="1"/>
  <c r="BE291" i="13"/>
  <c r="H291" i="13"/>
  <c r="BV290" i="13"/>
  <c r="BU290" i="13"/>
  <c r="T502" i="7"/>
  <c r="R502" i="7"/>
  <c r="S502" i="7"/>
  <c r="P502" i="7"/>
  <c r="Q502" i="7"/>
  <c r="CE290" i="13"/>
  <c r="CD290" i="13"/>
  <c r="S292" i="13"/>
  <c r="AB293" i="13" s="1"/>
  <c r="H231" i="15" s="1"/>
  <c r="M292" i="13"/>
  <c r="P292" i="13" s="1"/>
  <c r="O291" i="13" l="1"/>
  <c r="BO291" i="13"/>
  <c r="BX291" i="13"/>
  <c r="BR291" i="13"/>
  <c r="CA291" i="13"/>
  <c r="I230" i="15"/>
  <c r="BY292" i="13"/>
  <c r="BP292" i="13"/>
  <c r="J403" i="12"/>
  <c r="Q291" i="13"/>
  <c r="Z292" i="13" s="1"/>
  <c r="K291" i="13"/>
  <c r="BK291" i="13"/>
  <c r="U502" i="7"/>
  <c r="BH292" i="13" l="1"/>
  <c r="BM292" i="13"/>
  <c r="AT293" i="13"/>
  <c r="L230" i="15"/>
  <c r="AS292" i="13"/>
  <c r="K229" i="15"/>
  <c r="N291" i="13"/>
  <c r="BW291" i="13"/>
  <c r="BN291" i="13"/>
  <c r="BZ291" i="13"/>
  <c r="BQ291" i="13"/>
  <c r="V502" i="7"/>
  <c r="K402" i="12"/>
  <c r="L402" i="12" s="1"/>
  <c r="M402" i="12" s="1"/>
  <c r="F230" i="15"/>
  <c r="BA292" i="13"/>
  <c r="F502" i="7"/>
  <c r="BT291" i="13" l="1"/>
  <c r="BS292" i="13"/>
  <c r="CB292" i="13"/>
  <c r="O402" i="12"/>
  <c r="N403" i="12"/>
  <c r="AV292" i="13"/>
  <c r="AJ293" i="13" s="1"/>
  <c r="I292" i="13"/>
  <c r="BI292" i="13"/>
  <c r="BF292" i="13"/>
  <c r="O502" i="7"/>
  <c r="I503" i="7"/>
  <c r="G503" i="7"/>
  <c r="H503" i="7"/>
  <c r="K503" i="7"/>
  <c r="J503" i="7"/>
  <c r="AW293" i="13"/>
  <c r="AK294" i="13" s="1"/>
  <c r="J293" i="13"/>
  <c r="BJ293" i="13"/>
  <c r="BG293" i="13"/>
  <c r="CC291" i="13"/>
  <c r="J229" i="15"/>
  <c r="AR292" i="13"/>
  <c r="S293" i="13" l="1"/>
  <c r="AB294" i="13" s="1"/>
  <c r="H232" i="15" s="1"/>
  <c r="M293" i="13"/>
  <c r="P293" i="13" s="1"/>
  <c r="R503" i="7"/>
  <c r="T503" i="7"/>
  <c r="Q503" i="7"/>
  <c r="P503" i="7"/>
  <c r="S503" i="7"/>
  <c r="CD291" i="13"/>
  <c r="CE291" i="13"/>
  <c r="AU292" i="13"/>
  <c r="AI293" i="13" s="1"/>
  <c r="H292" i="13"/>
  <c r="BE292" i="13"/>
  <c r="L292" i="13"/>
  <c r="R292" i="13"/>
  <c r="AA293" i="13" s="1"/>
  <c r="G231" i="15" s="1"/>
  <c r="L503" i="7"/>
  <c r="G403" i="12" s="1"/>
  <c r="H403" i="12" s="1"/>
  <c r="I403" i="12" s="1"/>
  <c r="BU291" i="13"/>
  <c r="BV291" i="13"/>
  <c r="U503" i="7" l="1"/>
  <c r="Q292" i="13"/>
  <c r="Z293" i="13" s="1"/>
  <c r="BK292" i="13"/>
  <c r="K292" i="13"/>
  <c r="I231" i="15"/>
  <c r="BP293" i="13"/>
  <c r="BY293" i="13"/>
  <c r="J404" i="12"/>
  <c r="O292" i="13"/>
  <c r="BO292" i="13"/>
  <c r="BX292" i="13"/>
  <c r="BR292" i="13"/>
  <c r="CA292" i="13"/>
  <c r="N292" i="13" l="1"/>
  <c r="BN292" i="13"/>
  <c r="BW292" i="13"/>
  <c r="BZ292" i="13"/>
  <c r="BQ292" i="13"/>
  <c r="BM293" i="13"/>
  <c r="BH293" i="13"/>
  <c r="F231" i="15"/>
  <c r="BA293" i="13"/>
  <c r="F503" i="7"/>
  <c r="AT294" i="13"/>
  <c r="L231" i="15"/>
  <c r="AS293" i="13"/>
  <c r="K230" i="15"/>
  <c r="K403" i="12"/>
  <c r="L403" i="12" s="1"/>
  <c r="M403" i="12" s="1"/>
  <c r="V503" i="7"/>
  <c r="BT292" i="13" l="1"/>
  <c r="CC292" i="13"/>
  <c r="I293" i="13"/>
  <c r="BI293" i="13"/>
  <c r="BF293" i="13"/>
  <c r="AV293" i="13"/>
  <c r="AJ294" i="13" s="1"/>
  <c r="CE292" i="13"/>
  <c r="CD292" i="13"/>
  <c r="CB293" i="13"/>
  <c r="O403" i="12"/>
  <c r="BS293" i="13"/>
  <c r="N404" i="12"/>
  <c r="O503" i="7"/>
  <c r="J504" i="7"/>
  <c r="H504" i="7"/>
  <c r="G504" i="7"/>
  <c r="K504" i="7"/>
  <c r="I504" i="7"/>
  <c r="J230" i="15"/>
  <c r="AR293" i="13"/>
  <c r="AW294" i="13"/>
  <c r="AK295" i="13" s="1"/>
  <c r="BJ294" i="13"/>
  <c r="BG294" i="13"/>
  <c r="J294" i="13"/>
  <c r="L504" i="7" l="1"/>
  <c r="G404" i="12" s="1"/>
  <c r="H404" i="12" s="1"/>
  <c r="I404" i="12" s="1"/>
  <c r="M294" i="13"/>
  <c r="P294" i="13" s="1"/>
  <c r="S294" i="13"/>
  <c r="AB295" i="13" s="1"/>
  <c r="H233" i="15" s="1"/>
  <c r="L293" i="13"/>
  <c r="R293" i="13"/>
  <c r="AA294" i="13" s="1"/>
  <c r="G232" i="15" s="1"/>
  <c r="AU293" i="13"/>
  <c r="AI294" i="13" s="1"/>
  <c r="BE293" i="13"/>
  <c r="H293" i="13"/>
  <c r="BV292" i="13"/>
  <c r="BU292" i="13"/>
  <c r="S504" i="7"/>
  <c r="R504" i="7"/>
  <c r="P504" i="7"/>
  <c r="Q504" i="7"/>
  <c r="T504" i="7"/>
  <c r="O293" i="13" l="1"/>
  <c r="BX293" i="13"/>
  <c r="BO293" i="13"/>
  <c r="BR293" i="13"/>
  <c r="CA293" i="13"/>
  <c r="BK293" i="13"/>
  <c r="Q293" i="13"/>
  <c r="Z294" i="13" s="1"/>
  <c r="K293" i="13"/>
  <c r="U504" i="7"/>
  <c r="I232" i="15"/>
  <c r="BP294" i="13"/>
  <c r="BY294" i="13"/>
  <c r="J405" i="12"/>
  <c r="N293" i="13" l="1"/>
  <c r="BW293" i="13"/>
  <c r="BN293" i="13"/>
  <c r="BQ293" i="13"/>
  <c r="BZ293" i="13"/>
  <c r="CC293" i="13" s="1"/>
  <c r="AT295" i="13"/>
  <c r="L232" i="15"/>
  <c r="F232" i="15"/>
  <c r="BA294" i="13"/>
  <c r="F504" i="7"/>
  <c r="BH294" i="13"/>
  <c r="BM294" i="13"/>
  <c r="K404" i="12"/>
  <c r="L404" i="12" s="1"/>
  <c r="M404" i="12" s="1"/>
  <c r="V504" i="7"/>
  <c r="AS294" i="13"/>
  <c r="K231" i="15"/>
  <c r="BT293" i="13" l="1"/>
  <c r="BG295" i="13"/>
  <c r="J295" i="13"/>
  <c r="BJ295" i="13"/>
  <c r="AW295" i="13"/>
  <c r="AK296" i="13" s="1"/>
  <c r="CE293" i="13"/>
  <c r="CD293" i="13"/>
  <c r="AV294" i="13"/>
  <c r="AJ295" i="13" s="1"/>
  <c r="I294" i="13"/>
  <c r="BI294" i="13"/>
  <c r="BF294" i="13"/>
  <c r="J231" i="15"/>
  <c r="AR294" i="13"/>
  <c r="O404" i="12"/>
  <c r="CB294" i="13"/>
  <c r="BS294" i="13"/>
  <c r="N405" i="12"/>
  <c r="O504" i="7"/>
  <c r="I505" i="7"/>
  <c r="K505" i="7"/>
  <c r="G505" i="7"/>
  <c r="H505" i="7"/>
  <c r="J505" i="7"/>
  <c r="R294" i="13" l="1"/>
  <c r="AA295" i="13" s="1"/>
  <c r="G233" i="15" s="1"/>
  <c r="L294" i="13"/>
  <c r="AU294" i="13"/>
  <c r="AI295" i="13" s="1"/>
  <c r="BE294" i="13"/>
  <c r="H294" i="13"/>
  <c r="BU293" i="13"/>
  <c r="BV293" i="13"/>
  <c r="L505" i="7"/>
  <c r="G405" i="12" s="1"/>
  <c r="H405" i="12" s="1"/>
  <c r="I405" i="12" s="1"/>
  <c r="T505" i="7"/>
  <c r="S505" i="7"/>
  <c r="P505" i="7"/>
  <c r="R505" i="7"/>
  <c r="Q505" i="7"/>
  <c r="M295" i="13"/>
  <c r="P295" i="13" s="1"/>
  <c r="S295" i="13"/>
  <c r="AB296" i="13" s="1"/>
  <c r="H234" i="15" s="1"/>
  <c r="K294" i="13" l="1"/>
  <c r="Q294" i="13"/>
  <c r="Z295" i="13" s="1"/>
  <c r="BK294" i="13"/>
  <c r="U505" i="7"/>
  <c r="I233" i="15"/>
  <c r="BP295" i="13"/>
  <c r="BY295" i="13"/>
  <c r="J406" i="12"/>
  <c r="O294" i="13"/>
  <c r="BO294" i="13"/>
  <c r="BX294" i="13"/>
  <c r="BR294" i="13"/>
  <c r="CA294" i="13"/>
  <c r="V505" i="7" l="1"/>
  <c r="K405" i="12"/>
  <c r="L405" i="12" s="1"/>
  <c r="M405" i="12" s="1"/>
  <c r="BM295" i="13"/>
  <c r="BH295" i="13"/>
  <c r="AT296" i="13"/>
  <c r="L233" i="15"/>
  <c r="F233" i="15"/>
  <c r="BA295" i="13"/>
  <c r="F505" i="7"/>
  <c r="AS295" i="13"/>
  <c r="K232" i="15"/>
  <c r="N294" i="13"/>
  <c r="BN294" i="13"/>
  <c r="BW294" i="13"/>
  <c r="BQ294" i="13"/>
  <c r="BZ294" i="13"/>
  <c r="BT294" i="13" l="1"/>
  <c r="CC294" i="13"/>
  <c r="J232" i="15"/>
  <c r="AR295" i="13"/>
  <c r="BJ296" i="13"/>
  <c r="AW296" i="13"/>
  <c r="AK297" i="13" s="1"/>
  <c r="BG296" i="13"/>
  <c r="J296" i="13"/>
  <c r="I295" i="13"/>
  <c r="AV295" i="13"/>
  <c r="AJ296" i="13" s="1"/>
  <c r="BI295" i="13"/>
  <c r="BF295" i="13"/>
  <c r="CB295" i="13"/>
  <c r="BS295" i="13"/>
  <c r="O405" i="12"/>
  <c r="N406" i="12"/>
  <c r="O505" i="7"/>
  <c r="H506" i="7"/>
  <c r="K506" i="7"/>
  <c r="G506" i="7"/>
  <c r="I506" i="7"/>
  <c r="J506" i="7"/>
  <c r="M296" i="13" l="1"/>
  <c r="P296" i="13" s="1"/>
  <c r="S296" i="13"/>
  <c r="AB297" i="13" s="1"/>
  <c r="H235" i="15" s="1"/>
  <c r="BE295" i="13"/>
  <c r="H295" i="13"/>
  <c r="AU295" i="13"/>
  <c r="AI296" i="13" s="1"/>
  <c r="L295" i="13"/>
  <c r="R295" i="13"/>
  <c r="AA296" i="13" s="1"/>
  <c r="G234" i="15" s="1"/>
  <c r="BU294" i="13"/>
  <c r="BV294" i="13"/>
  <c r="Q506" i="7"/>
  <c r="P506" i="7"/>
  <c r="S506" i="7"/>
  <c r="R506" i="7"/>
  <c r="T506" i="7"/>
  <c r="L506" i="7"/>
  <c r="G406" i="12" s="1"/>
  <c r="H406" i="12" s="1"/>
  <c r="I406" i="12" s="1"/>
  <c r="CD294" i="13"/>
  <c r="CE294" i="13"/>
  <c r="BK295" i="13" l="1"/>
  <c r="K295" i="13"/>
  <c r="Q295" i="13"/>
  <c r="Z296" i="13" s="1"/>
  <c r="U506" i="7"/>
  <c r="O295" i="13"/>
  <c r="BX295" i="13"/>
  <c r="BO295" i="13"/>
  <c r="BR295" i="13"/>
  <c r="CA295" i="13"/>
  <c r="I234" i="15"/>
  <c r="BY296" i="13"/>
  <c r="BP296" i="13"/>
  <c r="J407" i="12"/>
  <c r="V506" i="7" l="1"/>
  <c r="K406" i="12"/>
  <c r="L406" i="12" s="1"/>
  <c r="M406" i="12" s="1"/>
  <c r="F234" i="15"/>
  <c r="BA296" i="13"/>
  <c r="F506" i="7"/>
  <c r="N295" i="13"/>
  <c r="BN295" i="13"/>
  <c r="BW295" i="13"/>
  <c r="BQ295" i="13"/>
  <c r="BZ295" i="13"/>
  <c r="AS296" i="13"/>
  <c r="K233" i="15"/>
  <c r="BH296" i="13"/>
  <c r="BM296" i="13"/>
  <c r="AT297" i="13"/>
  <c r="L234" i="15"/>
  <c r="BT295" i="13" l="1"/>
  <c r="CC295" i="13"/>
  <c r="CD295" i="13" s="1"/>
  <c r="CE295" i="13"/>
  <c r="J233" i="15"/>
  <c r="AR296" i="13"/>
  <c r="O506" i="7"/>
  <c r="I507" i="7"/>
  <c r="G507" i="7"/>
  <c r="J507" i="7"/>
  <c r="K507" i="7"/>
  <c r="H507" i="7"/>
  <c r="AV296" i="13"/>
  <c r="AJ297" i="13" s="1"/>
  <c r="BF296" i="13"/>
  <c r="I296" i="13"/>
  <c r="BI296" i="13"/>
  <c r="O406" i="12"/>
  <c r="CB296" i="13"/>
  <c r="BS296" i="13"/>
  <c r="N407" i="12"/>
  <c r="AW297" i="13"/>
  <c r="AK298" i="13" s="1"/>
  <c r="J297" i="13"/>
  <c r="BG297" i="13"/>
  <c r="BJ297" i="13"/>
  <c r="T507" i="7" l="1"/>
  <c r="Q507" i="7"/>
  <c r="S507" i="7"/>
  <c r="R507" i="7"/>
  <c r="P507" i="7"/>
  <c r="H296" i="13"/>
  <c r="AU296" i="13"/>
  <c r="AI297" i="13" s="1"/>
  <c r="BE296" i="13"/>
  <c r="BV295" i="13"/>
  <c r="BU295" i="13"/>
  <c r="L507" i="7"/>
  <c r="G407" i="12" s="1"/>
  <c r="H407" i="12" s="1"/>
  <c r="I407" i="12" s="1"/>
  <c r="M297" i="13"/>
  <c r="P297" i="13" s="1"/>
  <c r="S297" i="13"/>
  <c r="AB298" i="13" s="1"/>
  <c r="H236" i="15" s="1"/>
  <c r="R296" i="13"/>
  <c r="AA297" i="13" s="1"/>
  <c r="G235" i="15" s="1"/>
  <c r="L296" i="13"/>
  <c r="BK296" i="13" l="1"/>
  <c r="Q296" i="13"/>
  <c r="Z297" i="13" s="1"/>
  <c r="K296" i="13"/>
  <c r="I235" i="15"/>
  <c r="BP297" i="13"/>
  <c r="BY297" i="13"/>
  <c r="J408" i="12"/>
  <c r="O296" i="13"/>
  <c r="BX296" i="13"/>
  <c r="BO296" i="13"/>
  <c r="CA296" i="13"/>
  <c r="BR296" i="13"/>
  <c r="U507" i="7"/>
  <c r="AT298" i="13" l="1"/>
  <c r="L235" i="15"/>
  <c r="AS297" i="13"/>
  <c r="K234" i="15"/>
  <c r="N296" i="13"/>
  <c r="BW296" i="13"/>
  <c r="BN296" i="13"/>
  <c r="BZ296" i="13"/>
  <c r="BQ296" i="13"/>
  <c r="F235" i="15"/>
  <c r="BA297" i="13"/>
  <c r="F507" i="7"/>
  <c r="K407" i="12"/>
  <c r="L407" i="12" s="1"/>
  <c r="M407" i="12" s="1"/>
  <c r="V507" i="7"/>
  <c r="BM297" i="13"/>
  <c r="BH297" i="13"/>
  <c r="BT296" i="13" l="1"/>
  <c r="CC296" i="13"/>
  <c r="CE296" i="13" s="1"/>
  <c r="O407" i="12"/>
  <c r="CB297" i="13"/>
  <c r="BS297" i="13"/>
  <c r="N408" i="12"/>
  <c r="O507" i="7"/>
  <c r="I508" i="7"/>
  <c r="J508" i="7"/>
  <c r="H508" i="7"/>
  <c r="K508" i="7"/>
  <c r="G508" i="7"/>
  <c r="J234" i="15"/>
  <c r="AR297" i="13"/>
  <c r="BI297" i="13"/>
  <c r="I297" i="13"/>
  <c r="BF297" i="13"/>
  <c r="AV297" i="13"/>
  <c r="AJ298" i="13" s="1"/>
  <c r="BJ298" i="13"/>
  <c r="BG298" i="13"/>
  <c r="J298" i="13"/>
  <c r="AW298" i="13"/>
  <c r="AK299" i="13" s="1"/>
  <c r="CD296" i="13" l="1"/>
  <c r="H297" i="13"/>
  <c r="BE297" i="13"/>
  <c r="AU297" i="13"/>
  <c r="AI298" i="13" s="1"/>
  <c r="S298" i="13"/>
  <c r="AB299" i="13" s="1"/>
  <c r="H237" i="15" s="1"/>
  <c r="M298" i="13"/>
  <c r="P298" i="13" s="1"/>
  <c r="BU296" i="13"/>
  <c r="BV296" i="13"/>
  <c r="R297" i="13"/>
  <c r="AA298" i="13" s="1"/>
  <c r="G236" i="15" s="1"/>
  <c r="L297" i="13"/>
  <c r="P508" i="7"/>
  <c r="Q508" i="7"/>
  <c r="T508" i="7"/>
  <c r="R508" i="7"/>
  <c r="S508" i="7"/>
  <c r="L508" i="7"/>
  <c r="G408" i="12" s="1"/>
  <c r="H408" i="12" s="1"/>
  <c r="I408" i="12" s="1"/>
  <c r="U508" i="7" l="1"/>
  <c r="O297" i="13"/>
  <c r="BO297" i="13"/>
  <c r="BX297" i="13"/>
  <c r="BR297" i="13"/>
  <c r="CA297" i="13"/>
  <c r="K297" i="13"/>
  <c r="Q297" i="13"/>
  <c r="Z298" i="13" s="1"/>
  <c r="BK297" i="13"/>
  <c r="I236" i="15"/>
  <c r="BY298" i="13"/>
  <c r="BP298" i="13"/>
  <c r="J409" i="12"/>
  <c r="AS298" i="13" l="1"/>
  <c r="K235" i="15"/>
  <c r="BM298" i="13"/>
  <c r="BH298" i="13"/>
  <c r="F236" i="15"/>
  <c r="BA298" i="13"/>
  <c r="F508" i="7"/>
  <c r="AT299" i="13"/>
  <c r="L236" i="15"/>
  <c r="N297" i="13"/>
  <c r="BN297" i="13"/>
  <c r="BT297" i="13" s="1"/>
  <c r="BW297" i="13"/>
  <c r="BZ297" i="13"/>
  <c r="BQ297" i="13"/>
  <c r="V508" i="7"/>
  <c r="K408" i="12"/>
  <c r="L408" i="12" s="1"/>
  <c r="M408" i="12" s="1"/>
  <c r="CC297" i="13" l="1"/>
  <c r="O508" i="7"/>
  <c r="I509" i="7"/>
  <c r="H509" i="7"/>
  <c r="K509" i="7"/>
  <c r="G509" i="7"/>
  <c r="J509" i="7"/>
  <c r="CD297" i="13"/>
  <c r="CE297" i="13"/>
  <c r="O408" i="12"/>
  <c r="BS298" i="13"/>
  <c r="CB298" i="13"/>
  <c r="N409" i="12"/>
  <c r="BG299" i="13"/>
  <c r="AW299" i="13"/>
  <c r="AK300" i="13" s="1"/>
  <c r="BJ299" i="13"/>
  <c r="J299" i="13"/>
  <c r="J235" i="15"/>
  <c r="AR298" i="13"/>
  <c r="AV298" i="13"/>
  <c r="AJ299" i="13" s="1"/>
  <c r="BI298" i="13"/>
  <c r="I298" i="13"/>
  <c r="BF298" i="13"/>
  <c r="L509" i="7" l="1"/>
  <c r="G409" i="12" s="1"/>
  <c r="H409" i="12" s="1"/>
  <c r="I409" i="12" s="1"/>
  <c r="S299" i="13"/>
  <c r="AB300" i="13" s="1"/>
  <c r="H238" i="15" s="1"/>
  <c r="M299" i="13"/>
  <c r="P299" i="13" s="1"/>
  <c r="L298" i="13"/>
  <c r="R298" i="13"/>
  <c r="AA299" i="13" s="1"/>
  <c r="G237" i="15" s="1"/>
  <c r="H298" i="13"/>
  <c r="AU298" i="13"/>
  <c r="AI299" i="13" s="1"/>
  <c r="BE298" i="13"/>
  <c r="BU297" i="13"/>
  <c r="BV297" i="13"/>
  <c r="T509" i="7"/>
  <c r="R509" i="7"/>
  <c r="P509" i="7"/>
  <c r="Q509" i="7"/>
  <c r="S509" i="7"/>
  <c r="O298" i="13" l="1"/>
  <c r="BO298" i="13"/>
  <c r="BX298" i="13"/>
  <c r="BR298" i="13"/>
  <c r="CA298" i="13"/>
  <c r="U509" i="7"/>
  <c r="K298" i="13"/>
  <c r="Q298" i="13"/>
  <c r="Z299" i="13" s="1"/>
  <c r="BK298" i="13"/>
  <c r="I237" i="15"/>
  <c r="BY299" i="13"/>
  <c r="BP299" i="13"/>
  <c r="J410" i="12"/>
  <c r="V509" i="7" l="1"/>
  <c r="K409" i="12"/>
  <c r="L409" i="12" s="1"/>
  <c r="M409" i="12" s="1"/>
  <c r="BM299" i="13"/>
  <c r="BH299" i="13"/>
  <c r="F237" i="15"/>
  <c r="BA299" i="13"/>
  <c r="F509" i="7"/>
  <c r="N298" i="13"/>
  <c r="BN298" i="13"/>
  <c r="BW298" i="13"/>
  <c r="BZ298" i="13"/>
  <c r="BQ298" i="13"/>
  <c r="AS299" i="13"/>
  <c r="K236" i="15"/>
  <c r="AT300" i="13"/>
  <c r="L237" i="15"/>
  <c r="BT298" i="13" l="1"/>
  <c r="O509" i="7"/>
  <c r="J510" i="7"/>
  <c r="I510" i="7"/>
  <c r="G510" i="7"/>
  <c r="K510" i="7"/>
  <c r="H510" i="7"/>
  <c r="BF299" i="13"/>
  <c r="AV299" i="13"/>
  <c r="AJ300" i="13" s="1"/>
  <c r="I299" i="13"/>
  <c r="BI299" i="13"/>
  <c r="J300" i="13"/>
  <c r="AW300" i="13"/>
  <c r="AK301" i="13" s="1"/>
  <c r="BG300" i="13"/>
  <c r="BJ300" i="13"/>
  <c r="CC298" i="13"/>
  <c r="J236" i="15"/>
  <c r="AR299" i="13"/>
  <c r="BS299" i="13"/>
  <c r="O409" i="12"/>
  <c r="CB299" i="13"/>
  <c r="N410" i="12"/>
  <c r="M300" i="13" l="1"/>
  <c r="P300" i="13" s="1"/>
  <c r="S300" i="13"/>
  <c r="AB301" i="13" s="1"/>
  <c r="H239" i="15" s="1"/>
  <c r="H299" i="13"/>
  <c r="AU299" i="13"/>
  <c r="AI300" i="13" s="1"/>
  <c r="BE299" i="13"/>
  <c r="L510" i="7"/>
  <c r="G410" i="12" s="1"/>
  <c r="H410" i="12" s="1"/>
  <c r="I410" i="12" s="1"/>
  <c r="BV298" i="13"/>
  <c r="BU298" i="13"/>
  <c r="CD298" i="13"/>
  <c r="CE298" i="13"/>
  <c r="R299" i="13"/>
  <c r="AA300" i="13" s="1"/>
  <c r="G238" i="15" s="1"/>
  <c r="L299" i="13"/>
  <c r="P510" i="7"/>
  <c r="R510" i="7"/>
  <c r="Q510" i="7"/>
  <c r="S510" i="7"/>
  <c r="T510" i="7"/>
  <c r="I238" i="15" l="1"/>
  <c r="BY300" i="13"/>
  <c r="BP300" i="13"/>
  <c r="J411" i="12"/>
  <c r="Q299" i="13"/>
  <c r="Z300" i="13" s="1"/>
  <c r="K299" i="13"/>
  <c r="BK299" i="13"/>
  <c r="U510" i="7"/>
  <c r="O299" i="13"/>
  <c r="BX299" i="13"/>
  <c r="BO299" i="13"/>
  <c r="BR299" i="13"/>
  <c r="CA299" i="13"/>
  <c r="BH300" i="13" l="1"/>
  <c r="BM300" i="13"/>
  <c r="AS300" i="13"/>
  <c r="K237" i="15"/>
  <c r="N299" i="13"/>
  <c r="BW299" i="13"/>
  <c r="BN299" i="13"/>
  <c r="BZ299" i="13"/>
  <c r="BQ299" i="13"/>
  <c r="AT301" i="13"/>
  <c r="L238" i="15"/>
  <c r="F238" i="15"/>
  <c r="BA300" i="13"/>
  <c r="F510" i="7"/>
  <c r="K410" i="12"/>
  <c r="L410" i="12" s="1"/>
  <c r="M410" i="12" s="1"/>
  <c r="V510" i="7"/>
  <c r="BT299" i="13" l="1"/>
  <c r="J237" i="15"/>
  <c r="AR300" i="13"/>
  <c r="CB300" i="13"/>
  <c r="O410" i="12"/>
  <c r="BS300" i="13"/>
  <c r="N411" i="12"/>
  <c r="O510" i="7"/>
  <c r="H511" i="7"/>
  <c r="G511" i="7"/>
  <c r="K511" i="7"/>
  <c r="I511" i="7"/>
  <c r="J511" i="7"/>
  <c r="I300" i="13"/>
  <c r="BI300" i="13"/>
  <c r="BF300" i="13"/>
  <c r="AV300" i="13"/>
  <c r="AJ301" i="13" s="1"/>
  <c r="J301" i="13"/>
  <c r="BG301" i="13"/>
  <c r="AW301" i="13"/>
  <c r="AK302" i="13" s="1"/>
  <c r="BJ301" i="13"/>
  <c r="CC299" i="13"/>
  <c r="L511" i="7" l="1"/>
  <c r="G411" i="12" s="1"/>
  <c r="H411" i="12" s="1"/>
  <c r="I411" i="12" s="1"/>
  <c r="CD299" i="13"/>
  <c r="CE299" i="13"/>
  <c r="M301" i="13"/>
  <c r="P301" i="13" s="1"/>
  <c r="S301" i="13"/>
  <c r="AB302" i="13" s="1"/>
  <c r="H240" i="15" s="1"/>
  <c r="R511" i="7"/>
  <c r="T511" i="7"/>
  <c r="P511" i="7"/>
  <c r="Q511" i="7"/>
  <c r="S511" i="7"/>
  <c r="L300" i="13"/>
  <c r="R300" i="13"/>
  <c r="AA301" i="13" s="1"/>
  <c r="G239" i="15" s="1"/>
  <c r="AU300" i="13"/>
  <c r="AI301" i="13" s="1"/>
  <c r="H300" i="13"/>
  <c r="BE300" i="13"/>
  <c r="BV299" i="13"/>
  <c r="BU299" i="13"/>
  <c r="O300" i="13" l="1"/>
  <c r="BO300" i="13"/>
  <c r="BX300" i="13"/>
  <c r="BR300" i="13"/>
  <c r="CA300" i="13"/>
  <c r="U511" i="7"/>
  <c r="BK300" i="13"/>
  <c r="Q300" i="13"/>
  <c r="Z301" i="13" s="1"/>
  <c r="K300" i="13"/>
  <c r="I239" i="15"/>
  <c r="BP301" i="13"/>
  <c r="BY301" i="13"/>
  <c r="J412" i="12"/>
  <c r="F239" i="15" l="1"/>
  <c r="BA301" i="13"/>
  <c r="F511" i="7"/>
  <c r="BM301" i="13"/>
  <c r="BH301" i="13"/>
  <c r="AS301" i="13"/>
  <c r="K238" i="15"/>
  <c r="AT302" i="13"/>
  <c r="L239" i="15"/>
  <c r="V511" i="7"/>
  <c r="K411" i="12"/>
  <c r="L411" i="12" s="1"/>
  <c r="M411" i="12" s="1"/>
  <c r="N300" i="13"/>
  <c r="BW300" i="13"/>
  <c r="BN300" i="13"/>
  <c r="BZ300" i="13"/>
  <c r="BQ300" i="13"/>
  <c r="BT300" i="13" l="1"/>
  <c r="CC300" i="13"/>
  <c r="CE300" i="13"/>
  <c r="CD300" i="13"/>
  <c r="J238" i="15"/>
  <c r="AR301" i="13"/>
  <c r="O511" i="7"/>
  <c r="G512" i="7"/>
  <c r="H512" i="7"/>
  <c r="J512" i="7"/>
  <c r="I512" i="7"/>
  <c r="K512" i="7"/>
  <c r="I301" i="13"/>
  <c r="BI301" i="13"/>
  <c r="BF301" i="13"/>
  <c r="AV301" i="13"/>
  <c r="AJ302" i="13" s="1"/>
  <c r="BS301" i="13"/>
  <c r="CB301" i="13"/>
  <c r="O411" i="12"/>
  <c r="N412" i="12"/>
  <c r="J302" i="13"/>
  <c r="BJ302" i="13"/>
  <c r="AW302" i="13"/>
  <c r="AK303" i="13" s="1"/>
  <c r="BG302" i="13"/>
  <c r="R512" i="7" l="1"/>
  <c r="Q512" i="7"/>
  <c r="P512" i="7"/>
  <c r="T512" i="7"/>
  <c r="S512" i="7"/>
  <c r="AU301" i="13"/>
  <c r="AI302" i="13" s="1"/>
  <c r="BE301" i="13"/>
  <c r="H301" i="13"/>
  <c r="BV300" i="13"/>
  <c r="BU300" i="13"/>
  <c r="L512" i="7"/>
  <c r="G412" i="12" s="1"/>
  <c r="H412" i="12" s="1"/>
  <c r="I412" i="12" s="1"/>
  <c r="L301" i="13"/>
  <c r="R301" i="13"/>
  <c r="AA302" i="13" s="1"/>
  <c r="G240" i="15" s="1"/>
  <c r="M302" i="13"/>
  <c r="P302" i="13" s="1"/>
  <c r="S302" i="13"/>
  <c r="AB303" i="13" s="1"/>
  <c r="H241" i="15" s="1"/>
  <c r="K301" i="13" l="1"/>
  <c r="BK301" i="13"/>
  <c r="Q301" i="13"/>
  <c r="Z302" i="13" s="1"/>
  <c r="I240" i="15"/>
  <c r="BP302" i="13"/>
  <c r="BY302" i="13"/>
  <c r="J413" i="12"/>
  <c r="U512" i="7"/>
  <c r="O301" i="13"/>
  <c r="BO301" i="13"/>
  <c r="BX301" i="13"/>
  <c r="CA301" i="13"/>
  <c r="BR301" i="13"/>
  <c r="AT303" i="13" l="1"/>
  <c r="L240" i="15"/>
  <c r="V512" i="7"/>
  <c r="K412" i="12"/>
  <c r="L412" i="12" s="1"/>
  <c r="M412" i="12" s="1"/>
  <c r="F240" i="15"/>
  <c r="BA302" i="13"/>
  <c r="F512" i="7"/>
  <c r="AS302" i="13"/>
  <c r="K239" i="15"/>
  <c r="BH302" i="13"/>
  <c r="BM302" i="13"/>
  <c r="N301" i="13"/>
  <c r="BW301" i="13"/>
  <c r="BN301" i="13"/>
  <c r="BQ301" i="13"/>
  <c r="BZ301" i="13"/>
  <c r="BT301" i="13" l="1"/>
  <c r="CC301" i="13"/>
  <c r="CD301" i="13" s="1"/>
  <c r="CE301" i="13"/>
  <c r="O512" i="7"/>
  <c r="K513" i="7"/>
  <c r="G513" i="7"/>
  <c r="I513" i="7"/>
  <c r="H513" i="7"/>
  <c r="J513" i="7"/>
  <c r="BS302" i="13"/>
  <c r="CB302" i="13"/>
  <c r="O412" i="12"/>
  <c r="N413" i="12"/>
  <c r="J239" i="15"/>
  <c r="AR302" i="13"/>
  <c r="I302" i="13"/>
  <c r="AV302" i="13"/>
  <c r="AJ303" i="13" s="1"/>
  <c r="BI302" i="13"/>
  <c r="BF302" i="13"/>
  <c r="BG303" i="13"/>
  <c r="J303" i="13"/>
  <c r="AW303" i="13"/>
  <c r="AK304" i="13" s="1"/>
  <c r="BJ303" i="13"/>
  <c r="L513" i="7" l="1"/>
  <c r="G413" i="12" s="1"/>
  <c r="H413" i="12" s="1"/>
  <c r="I413" i="12" s="1"/>
  <c r="M303" i="13"/>
  <c r="P303" i="13" s="1"/>
  <c r="S303" i="13"/>
  <c r="AB304" i="13" s="1"/>
  <c r="H242" i="15" s="1"/>
  <c r="L302" i="13"/>
  <c r="R302" i="13"/>
  <c r="AA303" i="13" s="1"/>
  <c r="G241" i="15" s="1"/>
  <c r="AU302" i="13"/>
  <c r="AI303" i="13" s="1"/>
  <c r="H302" i="13"/>
  <c r="BE302" i="13"/>
  <c r="Q513" i="7"/>
  <c r="R513" i="7"/>
  <c r="P513" i="7"/>
  <c r="S513" i="7"/>
  <c r="T513" i="7"/>
  <c r="BU301" i="13"/>
  <c r="BV301" i="13"/>
  <c r="O302" i="13" l="1"/>
  <c r="BO302" i="13"/>
  <c r="BX302" i="13"/>
  <c r="BR302" i="13"/>
  <c r="CA302" i="13"/>
  <c r="I241" i="15"/>
  <c r="BY303" i="13"/>
  <c r="BP303" i="13"/>
  <c r="J414" i="12"/>
  <c r="U513" i="7"/>
  <c r="Q302" i="13"/>
  <c r="Z303" i="13" s="1"/>
  <c r="K302" i="13"/>
  <c r="BK302" i="13"/>
  <c r="BM303" i="13" l="1"/>
  <c r="BH303" i="13"/>
  <c r="N302" i="13"/>
  <c r="BW302" i="13"/>
  <c r="BN302" i="13"/>
  <c r="BZ302" i="13"/>
  <c r="BQ302" i="13"/>
  <c r="F241" i="15"/>
  <c r="BA303" i="13"/>
  <c r="F513" i="7"/>
  <c r="AT304" i="13"/>
  <c r="L241" i="15"/>
  <c r="AS303" i="13"/>
  <c r="K240" i="15"/>
  <c r="K413" i="12"/>
  <c r="L413" i="12" s="1"/>
  <c r="M413" i="12" s="1"/>
  <c r="V513" i="7"/>
  <c r="BT302" i="13" l="1"/>
  <c r="J240" i="15"/>
  <c r="AR303" i="13"/>
  <c r="AV303" i="13"/>
  <c r="AJ304" i="13" s="1"/>
  <c r="BI303" i="13"/>
  <c r="I303" i="13"/>
  <c r="BF303" i="13"/>
  <c r="CC302" i="13"/>
  <c r="AW304" i="13"/>
  <c r="AK305" i="13" s="1"/>
  <c r="BJ304" i="13"/>
  <c r="J304" i="13"/>
  <c r="BG304" i="13"/>
  <c r="O513" i="7"/>
  <c r="H514" i="7"/>
  <c r="I514" i="7"/>
  <c r="G514" i="7"/>
  <c r="K514" i="7"/>
  <c r="J514" i="7"/>
  <c r="CB303" i="13"/>
  <c r="BS303" i="13"/>
  <c r="O413" i="12"/>
  <c r="N414" i="12"/>
  <c r="CD302" i="13" l="1"/>
  <c r="CE302" i="13"/>
  <c r="R303" i="13"/>
  <c r="AA304" i="13" s="1"/>
  <c r="G242" i="15" s="1"/>
  <c r="L303" i="13"/>
  <c r="P514" i="7"/>
  <c r="R514" i="7"/>
  <c r="Q514" i="7"/>
  <c r="T514" i="7"/>
  <c r="S514" i="7"/>
  <c r="S304" i="13"/>
  <c r="AB305" i="13" s="1"/>
  <c r="H243" i="15" s="1"/>
  <c r="M304" i="13"/>
  <c r="P304" i="13" s="1"/>
  <c r="H303" i="13"/>
  <c r="AU303" i="13"/>
  <c r="AI304" i="13" s="1"/>
  <c r="BE303" i="13"/>
  <c r="BU302" i="13"/>
  <c r="BV302" i="13"/>
  <c r="L514" i="7"/>
  <c r="G414" i="12" s="1"/>
  <c r="H414" i="12" s="1"/>
  <c r="I414" i="12" s="1"/>
  <c r="U514" i="7" l="1"/>
  <c r="O303" i="13"/>
  <c r="BX303" i="13"/>
  <c r="BO303" i="13"/>
  <c r="CA303" i="13"/>
  <c r="BR303" i="13"/>
  <c r="BK303" i="13"/>
  <c r="Q303" i="13"/>
  <c r="Z304" i="13" s="1"/>
  <c r="K303" i="13"/>
  <c r="I242" i="15"/>
  <c r="BY304" i="13"/>
  <c r="BP304" i="13"/>
  <c r="J415" i="12"/>
  <c r="AS304" i="13" l="1"/>
  <c r="K241" i="15"/>
  <c r="N303" i="13"/>
  <c r="BN303" i="13"/>
  <c r="BW303" i="13"/>
  <c r="BQ303" i="13"/>
  <c r="BZ303" i="13"/>
  <c r="CC303" i="13" s="1"/>
  <c r="AT305" i="13"/>
  <c r="L242" i="15"/>
  <c r="F242" i="15"/>
  <c r="BA304" i="13"/>
  <c r="F514" i="7"/>
  <c r="K414" i="12"/>
  <c r="L414" i="12" s="1"/>
  <c r="M414" i="12" s="1"/>
  <c r="V514" i="7"/>
  <c r="BH304" i="13"/>
  <c r="BM304" i="13"/>
  <c r="BT303" i="13" l="1"/>
  <c r="J241" i="15"/>
  <c r="AR304" i="13"/>
  <c r="O414" i="12"/>
  <c r="BS304" i="13"/>
  <c r="CB304" i="13"/>
  <c r="N415" i="12"/>
  <c r="CD303" i="13"/>
  <c r="CE303" i="13"/>
  <c r="O514" i="7"/>
  <c r="H515" i="7"/>
  <c r="K515" i="7"/>
  <c r="G515" i="7"/>
  <c r="J515" i="7"/>
  <c r="I515" i="7"/>
  <c r="BJ305" i="13"/>
  <c r="BG305" i="13"/>
  <c r="AW305" i="13"/>
  <c r="AK306" i="13" s="1"/>
  <c r="J305" i="13"/>
  <c r="BI304" i="13"/>
  <c r="I304" i="13"/>
  <c r="AV304" i="13"/>
  <c r="AJ305" i="13" s="1"/>
  <c r="BF304" i="13"/>
  <c r="L304" i="13" l="1"/>
  <c r="R304" i="13"/>
  <c r="AA305" i="13" s="1"/>
  <c r="G243" i="15" s="1"/>
  <c r="L515" i="7"/>
  <c r="G415" i="12" s="1"/>
  <c r="H415" i="12" s="1"/>
  <c r="I415" i="12" s="1"/>
  <c r="H304" i="13"/>
  <c r="BE304" i="13"/>
  <c r="AU304" i="13"/>
  <c r="AI305" i="13" s="1"/>
  <c r="R515" i="7"/>
  <c r="P515" i="7"/>
  <c r="S515" i="7"/>
  <c r="T515" i="7"/>
  <c r="Q515" i="7"/>
  <c r="M305" i="13"/>
  <c r="P305" i="13" s="1"/>
  <c r="S305" i="13"/>
  <c r="AB306" i="13" s="1"/>
  <c r="H244" i="15" s="1"/>
  <c r="BU303" i="13"/>
  <c r="BV303" i="13"/>
  <c r="K304" i="13" l="1"/>
  <c r="BK304" i="13"/>
  <c r="Q304" i="13"/>
  <c r="Z305" i="13" s="1"/>
  <c r="I243" i="15"/>
  <c r="BP305" i="13"/>
  <c r="BY305" i="13"/>
  <c r="J416" i="12"/>
  <c r="U515" i="7"/>
  <c r="O304" i="13"/>
  <c r="BX304" i="13"/>
  <c r="BO304" i="13"/>
  <c r="BR304" i="13"/>
  <c r="CA304" i="13"/>
  <c r="AT306" i="13" l="1"/>
  <c r="L243" i="15"/>
  <c r="AS305" i="13"/>
  <c r="K242" i="15"/>
  <c r="F243" i="15"/>
  <c r="BA305" i="13"/>
  <c r="F515" i="7"/>
  <c r="BM305" i="13"/>
  <c r="BH305" i="13"/>
  <c r="V515" i="7"/>
  <c r="K415" i="12"/>
  <c r="L415" i="12" s="1"/>
  <c r="M415" i="12" s="1"/>
  <c r="N304" i="13"/>
  <c r="BW304" i="13"/>
  <c r="BN304" i="13"/>
  <c r="BQ304" i="13"/>
  <c r="BZ304" i="13"/>
  <c r="BT304" i="13" l="1"/>
  <c r="CB305" i="13"/>
  <c r="BS305" i="13"/>
  <c r="O415" i="12"/>
  <c r="N416" i="12"/>
  <c r="J242" i="15"/>
  <c r="AR305" i="13"/>
  <c r="AV305" i="13"/>
  <c r="AJ306" i="13" s="1"/>
  <c r="BI305" i="13"/>
  <c r="BF305" i="13"/>
  <c r="I305" i="13"/>
  <c r="O515" i="7"/>
  <c r="I516" i="7"/>
  <c r="K516" i="7"/>
  <c r="J516" i="7"/>
  <c r="H516" i="7"/>
  <c r="G516" i="7"/>
  <c r="CC304" i="13"/>
  <c r="BJ306" i="13"/>
  <c r="BG306" i="13"/>
  <c r="AW306" i="13"/>
  <c r="AK307" i="13" s="1"/>
  <c r="J306" i="13"/>
  <c r="L305" i="13" l="1"/>
  <c r="R305" i="13"/>
  <c r="AA306" i="13" s="1"/>
  <c r="G244" i="15" s="1"/>
  <c r="S306" i="13"/>
  <c r="AB307" i="13" s="1"/>
  <c r="H245" i="15" s="1"/>
  <c r="M306" i="13"/>
  <c r="P306" i="13" s="1"/>
  <c r="L516" i="7"/>
  <c r="G416" i="12" s="1"/>
  <c r="H416" i="12" s="1"/>
  <c r="I416" i="12" s="1"/>
  <c r="H305" i="13"/>
  <c r="AU305" i="13"/>
  <c r="AI306" i="13" s="1"/>
  <c r="BE305" i="13"/>
  <c r="BV304" i="13"/>
  <c r="BU304" i="13"/>
  <c r="CE304" i="13"/>
  <c r="CD304" i="13"/>
  <c r="Q516" i="7"/>
  <c r="P516" i="7"/>
  <c r="S516" i="7"/>
  <c r="T516" i="7"/>
  <c r="R516" i="7"/>
  <c r="U516" i="7" l="1"/>
  <c r="Q305" i="13"/>
  <c r="Z306" i="13" s="1"/>
  <c r="BK305" i="13"/>
  <c r="K305" i="13"/>
  <c r="O305" i="13"/>
  <c r="BO305" i="13"/>
  <c r="BX305" i="13"/>
  <c r="BR305" i="13"/>
  <c r="CA305" i="13"/>
  <c r="I244" i="15"/>
  <c r="BP306" i="13"/>
  <c r="BY306" i="13"/>
  <c r="J417" i="12"/>
  <c r="N305" i="13" l="1"/>
  <c r="BN305" i="13"/>
  <c r="BW305" i="13"/>
  <c r="BZ305" i="13"/>
  <c r="CC305" i="13" s="1"/>
  <c r="BQ305" i="13"/>
  <c r="BM306" i="13"/>
  <c r="BH306" i="13"/>
  <c r="F244" i="15"/>
  <c r="BA306" i="13"/>
  <c r="F516" i="7"/>
  <c r="V516" i="7"/>
  <c r="K416" i="12"/>
  <c r="L416" i="12" s="1"/>
  <c r="M416" i="12" s="1"/>
  <c r="AS306" i="13"/>
  <c r="K243" i="15"/>
  <c r="AT307" i="13"/>
  <c r="L244" i="15"/>
  <c r="BT305" i="13" l="1"/>
  <c r="CE305" i="13"/>
  <c r="CD305" i="13"/>
  <c r="BJ307" i="13"/>
  <c r="BG307" i="13"/>
  <c r="J307" i="13"/>
  <c r="AW307" i="13"/>
  <c r="AK308" i="13" s="1"/>
  <c r="AV306" i="13"/>
  <c r="AJ307" i="13" s="1"/>
  <c r="I306" i="13"/>
  <c r="BF306" i="13"/>
  <c r="BI306" i="13"/>
  <c r="J243" i="15"/>
  <c r="AR306" i="13"/>
  <c r="CB306" i="13"/>
  <c r="O416" i="12"/>
  <c r="BS306" i="13"/>
  <c r="N417" i="12"/>
  <c r="O516" i="7"/>
  <c r="G517" i="7"/>
  <c r="I517" i="7"/>
  <c r="H517" i="7"/>
  <c r="J517" i="7"/>
  <c r="K517" i="7"/>
  <c r="H306" i="13" l="1"/>
  <c r="AU306" i="13"/>
  <c r="AI307" i="13" s="1"/>
  <c r="BE306" i="13"/>
  <c r="S307" i="13"/>
  <c r="AB308" i="13" s="1"/>
  <c r="H246" i="15" s="1"/>
  <c r="M307" i="13"/>
  <c r="P307" i="13" s="1"/>
  <c r="BV305" i="13"/>
  <c r="BU305" i="13"/>
  <c r="S517" i="7"/>
  <c r="R517" i="7"/>
  <c r="P517" i="7"/>
  <c r="T517" i="7"/>
  <c r="Q517" i="7"/>
  <c r="L517" i="7"/>
  <c r="G417" i="12" s="1"/>
  <c r="H417" i="12" s="1"/>
  <c r="I417" i="12" s="1"/>
  <c r="L306" i="13"/>
  <c r="R306" i="13"/>
  <c r="AA307" i="13" s="1"/>
  <c r="G245" i="15" s="1"/>
  <c r="U517" i="7" l="1"/>
  <c r="O306" i="13"/>
  <c r="BX306" i="13"/>
  <c r="BO306" i="13"/>
  <c r="BR306" i="13"/>
  <c r="CA306" i="13"/>
  <c r="I245" i="15"/>
  <c r="BY307" i="13"/>
  <c r="BP307" i="13"/>
  <c r="J418" i="12"/>
  <c r="K306" i="13"/>
  <c r="Q306" i="13"/>
  <c r="Z307" i="13" s="1"/>
  <c r="BK306" i="13"/>
  <c r="AS307" i="13" l="1"/>
  <c r="K244" i="15"/>
  <c r="AT308" i="13"/>
  <c r="L245" i="15"/>
  <c r="N306" i="13"/>
  <c r="BW306" i="13"/>
  <c r="BN306" i="13"/>
  <c r="BQ306" i="13"/>
  <c r="BZ306" i="13"/>
  <c r="F245" i="15"/>
  <c r="BA307" i="13"/>
  <c r="F517" i="7"/>
  <c r="K417" i="12"/>
  <c r="L417" i="12" s="1"/>
  <c r="M417" i="12" s="1"/>
  <c r="V517" i="7"/>
  <c r="BH307" i="13"/>
  <c r="BM307" i="13"/>
  <c r="BT306" i="13" l="1"/>
  <c r="J244" i="15"/>
  <c r="AR307" i="13"/>
  <c r="BS307" i="13"/>
  <c r="CB307" i="13"/>
  <c r="O417" i="12"/>
  <c r="N418" i="12"/>
  <c r="O517" i="7"/>
  <c r="I518" i="7"/>
  <c r="G518" i="7"/>
  <c r="H518" i="7"/>
  <c r="J518" i="7"/>
  <c r="K518" i="7"/>
  <c r="J308" i="13"/>
  <c r="BG308" i="13"/>
  <c r="BJ308" i="13"/>
  <c r="AW308" i="13"/>
  <c r="AK309" i="13" s="1"/>
  <c r="CC306" i="13"/>
  <c r="I307" i="13"/>
  <c r="AV307" i="13"/>
  <c r="AJ308" i="13" s="1"/>
  <c r="BI307" i="13"/>
  <c r="BF307" i="13"/>
  <c r="Q518" i="7" l="1"/>
  <c r="T518" i="7"/>
  <c r="R518" i="7"/>
  <c r="S518" i="7"/>
  <c r="P518" i="7"/>
  <c r="S308" i="13"/>
  <c r="AB309" i="13" s="1"/>
  <c r="H247" i="15" s="1"/>
  <c r="M308" i="13"/>
  <c r="P308" i="13" s="1"/>
  <c r="AU307" i="13"/>
  <c r="AI308" i="13" s="1"/>
  <c r="H307" i="13"/>
  <c r="BE307" i="13"/>
  <c r="L307" i="13"/>
  <c r="R307" i="13"/>
  <c r="AA308" i="13" s="1"/>
  <c r="G246" i="15" s="1"/>
  <c r="BU306" i="13"/>
  <c r="BV306" i="13"/>
  <c r="L518" i="7"/>
  <c r="G418" i="12" s="1"/>
  <c r="H418" i="12" s="1"/>
  <c r="I418" i="12" s="1"/>
  <c r="CD306" i="13"/>
  <c r="CE306" i="13"/>
  <c r="O307" i="13" l="1"/>
  <c r="BO307" i="13"/>
  <c r="BX307" i="13"/>
  <c r="BR307" i="13"/>
  <c r="CA307" i="13"/>
  <c r="U518" i="7"/>
  <c r="BK307" i="13"/>
  <c r="K307" i="13"/>
  <c r="Q307" i="13"/>
  <c r="Z308" i="13" s="1"/>
  <c r="I246" i="15"/>
  <c r="BY308" i="13"/>
  <c r="BP308" i="13"/>
  <c r="J419" i="12"/>
  <c r="K418" i="12" l="1"/>
  <c r="L418" i="12" s="1"/>
  <c r="M418" i="12" s="1"/>
  <c r="V518" i="7"/>
  <c r="F246" i="15"/>
  <c r="BA308" i="13"/>
  <c r="F518" i="7"/>
  <c r="N307" i="13"/>
  <c r="BW307" i="13"/>
  <c r="BN307" i="13"/>
  <c r="BZ307" i="13"/>
  <c r="BQ307" i="13"/>
  <c r="AS308" i="13"/>
  <c r="K245" i="15"/>
  <c r="AT309" i="13"/>
  <c r="L246" i="15"/>
  <c r="BM308" i="13"/>
  <c r="BH308" i="13"/>
  <c r="CC307" i="13" l="1"/>
  <c r="BT307" i="13"/>
  <c r="CD307" i="13"/>
  <c r="CE307" i="13"/>
  <c r="O518" i="7"/>
  <c r="I519" i="7"/>
  <c r="H519" i="7"/>
  <c r="G519" i="7"/>
  <c r="K519" i="7"/>
  <c r="J519" i="7"/>
  <c r="BJ309" i="13"/>
  <c r="AW309" i="13"/>
  <c r="AK310" i="13" s="1"/>
  <c r="J309" i="13"/>
  <c r="BG309" i="13"/>
  <c r="I308" i="13"/>
  <c r="AV308" i="13"/>
  <c r="AJ309" i="13" s="1"/>
  <c r="BI308" i="13"/>
  <c r="BF308" i="13"/>
  <c r="J245" i="15"/>
  <c r="AR308" i="13"/>
  <c r="BS308" i="13"/>
  <c r="O418" i="12"/>
  <c r="CB308" i="13"/>
  <c r="N419" i="12"/>
  <c r="H308" i="13" l="1"/>
  <c r="AU308" i="13"/>
  <c r="AI309" i="13" s="1"/>
  <c r="BE308" i="13"/>
  <c r="BU307" i="13"/>
  <c r="BV307" i="13"/>
  <c r="R519" i="7"/>
  <c r="T519" i="7"/>
  <c r="Q519" i="7"/>
  <c r="P519" i="7"/>
  <c r="S519" i="7"/>
  <c r="L519" i="7"/>
  <c r="G419" i="12" s="1"/>
  <c r="H419" i="12" s="1"/>
  <c r="I419" i="12" s="1"/>
  <c r="L308" i="13"/>
  <c r="R308" i="13"/>
  <c r="AA309" i="13" s="1"/>
  <c r="G247" i="15" s="1"/>
  <c r="S309" i="13"/>
  <c r="AB310" i="13" s="1"/>
  <c r="H248" i="15" s="1"/>
  <c r="M309" i="13"/>
  <c r="P309" i="13" s="1"/>
  <c r="I247" i="15" l="1"/>
  <c r="BP309" i="13"/>
  <c r="BY309" i="13"/>
  <c r="J420" i="12"/>
  <c r="U519" i="7"/>
  <c r="K308" i="13"/>
  <c r="Q308" i="13"/>
  <c r="Z309" i="13" s="1"/>
  <c r="BK308" i="13"/>
  <c r="O308" i="13"/>
  <c r="BO308" i="13"/>
  <c r="BX308" i="13"/>
  <c r="CA308" i="13"/>
  <c r="BR308" i="13"/>
  <c r="N308" i="13" l="1"/>
  <c r="BN308" i="13"/>
  <c r="BW308" i="13"/>
  <c r="BQ308" i="13"/>
  <c r="BZ308" i="13"/>
  <c r="CC308" i="13" s="1"/>
  <c r="F247" i="15"/>
  <c r="BA309" i="13"/>
  <c r="F519" i="7"/>
  <c r="BM309" i="13"/>
  <c r="BH309" i="13"/>
  <c r="V519" i="7"/>
  <c r="K419" i="12"/>
  <c r="L419" i="12" s="1"/>
  <c r="M419" i="12" s="1"/>
  <c r="AT310" i="13"/>
  <c r="L247" i="15"/>
  <c r="AS309" i="13"/>
  <c r="K246" i="15"/>
  <c r="BT308" i="13" l="1"/>
  <c r="CD308" i="13"/>
  <c r="CE308" i="13"/>
  <c r="AV309" i="13"/>
  <c r="AJ310" i="13" s="1"/>
  <c r="BI309" i="13"/>
  <c r="I309" i="13"/>
  <c r="BF309" i="13"/>
  <c r="J246" i="15"/>
  <c r="AR309" i="13"/>
  <c r="BS309" i="13"/>
  <c r="CB309" i="13"/>
  <c r="O419" i="12"/>
  <c r="N420" i="12"/>
  <c r="BJ310" i="13"/>
  <c r="BG310" i="13"/>
  <c r="AW310" i="13"/>
  <c r="AK311" i="13" s="1"/>
  <c r="J310" i="13"/>
  <c r="O519" i="7"/>
  <c r="K520" i="7"/>
  <c r="H520" i="7"/>
  <c r="J520" i="7"/>
  <c r="G520" i="7"/>
  <c r="I520" i="7"/>
  <c r="BU308" i="13" l="1"/>
  <c r="BV308" i="13"/>
  <c r="M310" i="13"/>
  <c r="P310" i="13" s="1"/>
  <c r="S310" i="13"/>
  <c r="AB311" i="13" s="1"/>
  <c r="H249" i="15" s="1"/>
  <c r="S520" i="7"/>
  <c r="T520" i="7"/>
  <c r="R520" i="7"/>
  <c r="P520" i="7"/>
  <c r="Q520" i="7"/>
  <c r="L520" i="7"/>
  <c r="G420" i="12" s="1"/>
  <c r="H420" i="12" s="1"/>
  <c r="I420" i="12" s="1"/>
  <c r="L309" i="13"/>
  <c r="R309" i="13"/>
  <c r="AA310" i="13" s="1"/>
  <c r="G248" i="15" s="1"/>
  <c r="H309" i="13"/>
  <c r="BE309" i="13"/>
  <c r="AU309" i="13"/>
  <c r="AI310" i="13" s="1"/>
  <c r="O309" i="13" l="1"/>
  <c r="BX309" i="13"/>
  <c r="BO309" i="13"/>
  <c r="BR309" i="13"/>
  <c r="CA309" i="13"/>
  <c r="K309" i="13"/>
  <c r="Q309" i="13"/>
  <c r="Z310" i="13" s="1"/>
  <c r="BK309" i="13"/>
  <c r="I248" i="15"/>
  <c r="BY310" i="13"/>
  <c r="BP310" i="13"/>
  <c r="J421" i="12"/>
  <c r="U520" i="7"/>
  <c r="AS310" i="13" l="1"/>
  <c r="K247" i="15"/>
  <c r="BM310" i="13"/>
  <c r="BH310" i="13"/>
  <c r="AT311" i="13"/>
  <c r="L248" i="15"/>
  <c r="F248" i="15"/>
  <c r="BA310" i="13"/>
  <c r="F520" i="7"/>
  <c r="V520" i="7"/>
  <c r="K420" i="12"/>
  <c r="L420" i="12" s="1"/>
  <c r="M420" i="12" s="1"/>
  <c r="N309" i="13"/>
  <c r="BW309" i="13"/>
  <c r="BN309" i="13"/>
  <c r="BQ309" i="13"/>
  <c r="BZ309" i="13"/>
  <c r="BT309" i="13" l="1"/>
  <c r="CC309" i="13"/>
  <c r="BJ311" i="13"/>
  <c r="BG311" i="13"/>
  <c r="AW311" i="13"/>
  <c r="AK312" i="13" s="1"/>
  <c r="J311" i="13"/>
  <c r="J247" i="15"/>
  <c r="AR310" i="13"/>
  <c r="BS310" i="13"/>
  <c r="CB310" i="13"/>
  <c r="O420" i="12"/>
  <c r="N421" i="12"/>
  <c r="O520" i="7"/>
  <c r="H521" i="7"/>
  <c r="G521" i="7"/>
  <c r="J521" i="7"/>
  <c r="I521" i="7"/>
  <c r="K521" i="7"/>
  <c r="AV310" i="13"/>
  <c r="AJ311" i="13" s="1"/>
  <c r="BI310" i="13"/>
  <c r="I310" i="13"/>
  <c r="BF310" i="13"/>
  <c r="BV309" i="13" l="1"/>
  <c r="BU309" i="13"/>
  <c r="S311" i="13"/>
  <c r="AB312" i="13" s="1"/>
  <c r="H250" i="15" s="1"/>
  <c r="M311" i="13"/>
  <c r="P311" i="13" s="1"/>
  <c r="L521" i="7"/>
  <c r="G421" i="12" s="1"/>
  <c r="H421" i="12" s="1"/>
  <c r="I421" i="12" s="1"/>
  <c r="R310" i="13"/>
  <c r="AA311" i="13" s="1"/>
  <c r="G249" i="15" s="1"/>
  <c r="L310" i="13"/>
  <c r="R521" i="7"/>
  <c r="P521" i="7"/>
  <c r="T521" i="7"/>
  <c r="S521" i="7"/>
  <c r="Q521" i="7"/>
  <c r="AU310" i="13"/>
  <c r="AI311" i="13" s="1"/>
  <c r="H310" i="13"/>
  <c r="BE310" i="13"/>
  <c r="CE309" i="13"/>
  <c r="CD309" i="13"/>
  <c r="I249" i="15" l="1"/>
  <c r="BY311" i="13"/>
  <c r="BP311" i="13"/>
  <c r="J422" i="12"/>
  <c r="BK310" i="13"/>
  <c r="K310" i="13"/>
  <c r="Q310" i="13"/>
  <c r="Z311" i="13" s="1"/>
  <c r="U521" i="7"/>
  <c r="O310" i="13"/>
  <c r="BX310" i="13"/>
  <c r="BO310" i="13"/>
  <c r="CA310" i="13"/>
  <c r="BR310" i="13"/>
  <c r="F249" i="15" l="1"/>
  <c r="BA311" i="13"/>
  <c r="F521" i="7"/>
  <c r="AS311" i="13"/>
  <c r="K248" i="15"/>
  <c r="N310" i="13"/>
  <c r="BN310" i="13"/>
  <c r="BW310" i="13"/>
  <c r="BZ310" i="13"/>
  <c r="BQ310" i="13"/>
  <c r="BM311" i="13"/>
  <c r="BH311" i="13"/>
  <c r="AT312" i="13"/>
  <c r="L249" i="15"/>
  <c r="K421" i="12"/>
  <c r="L421" i="12" s="1"/>
  <c r="M421" i="12" s="1"/>
  <c r="V521" i="7"/>
  <c r="CC310" i="13" l="1"/>
  <c r="BT310" i="13"/>
  <c r="J248" i="15"/>
  <c r="AR311" i="13"/>
  <c r="BJ312" i="13"/>
  <c r="J312" i="13"/>
  <c r="BG312" i="13"/>
  <c r="AW312" i="13"/>
  <c r="AK313" i="13" s="1"/>
  <c r="I311" i="13"/>
  <c r="AV311" i="13"/>
  <c r="AJ312" i="13" s="1"/>
  <c r="BI311" i="13"/>
  <c r="BF311" i="13"/>
  <c r="O521" i="7"/>
  <c r="J522" i="7"/>
  <c r="I522" i="7"/>
  <c r="K522" i="7"/>
  <c r="H522" i="7"/>
  <c r="G522" i="7"/>
  <c r="BS311" i="13"/>
  <c r="O421" i="12"/>
  <c r="CB311" i="13"/>
  <c r="N422" i="12"/>
  <c r="CD310" i="13"/>
  <c r="CE310" i="13"/>
  <c r="S522" i="7" l="1"/>
  <c r="Q522" i="7"/>
  <c r="T522" i="7"/>
  <c r="P522" i="7"/>
  <c r="R522" i="7"/>
  <c r="S312" i="13"/>
  <c r="AB313" i="13" s="1"/>
  <c r="H251" i="15" s="1"/>
  <c r="M312" i="13"/>
  <c r="P312" i="13" s="1"/>
  <c r="L522" i="7"/>
  <c r="G422" i="12" s="1"/>
  <c r="H422" i="12" s="1"/>
  <c r="I422" i="12" s="1"/>
  <c r="AU311" i="13"/>
  <c r="AI312" i="13" s="1"/>
  <c r="H311" i="13"/>
  <c r="BE311" i="13"/>
  <c r="BU310" i="13"/>
  <c r="BV310" i="13"/>
  <c r="R311" i="13"/>
  <c r="AA312" i="13" s="1"/>
  <c r="G250" i="15" s="1"/>
  <c r="L311" i="13"/>
  <c r="U522" i="7" l="1"/>
  <c r="BK311" i="13"/>
  <c r="K311" i="13"/>
  <c r="Q311" i="13"/>
  <c r="Z312" i="13" s="1"/>
  <c r="O311" i="13"/>
  <c r="BX311" i="13"/>
  <c r="BO311" i="13"/>
  <c r="CA311" i="13"/>
  <c r="BR311" i="13"/>
  <c r="I250" i="15"/>
  <c r="BP312" i="13"/>
  <c r="BY312" i="13"/>
  <c r="J423" i="12"/>
  <c r="F250" i="15" l="1"/>
  <c r="BA312" i="13"/>
  <c r="F522" i="7"/>
  <c r="N311" i="13"/>
  <c r="BW311" i="13"/>
  <c r="BN311" i="13"/>
  <c r="BZ311" i="13"/>
  <c r="BQ311" i="13"/>
  <c r="BM312" i="13"/>
  <c r="BH312" i="13"/>
  <c r="AS312" i="13"/>
  <c r="K249" i="15"/>
  <c r="K422" i="12"/>
  <c r="L422" i="12" s="1"/>
  <c r="M422" i="12" s="1"/>
  <c r="V522" i="7"/>
  <c r="AT313" i="13"/>
  <c r="L250" i="15"/>
  <c r="BT311" i="13" l="1"/>
  <c r="J249" i="15"/>
  <c r="AR312" i="13"/>
  <c r="CC311" i="13"/>
  <c r="BS312" i="13"/>
  <c r="CB312" i="13"/>
  <c r="O422" i="12"/>
  <c r="N423" i="12"/>
  <c r="AV312" i="13"/>
  <c r="AJ313" i="13" s="1"/>
  <c r="BF312" i="13"/>
  <c r="BI312" i="13"/>
  <c r="I312" i="13"/>
  <c r="O522" i="7"/>
  <c r="J523" i="7"/>
  <c r="I523" i="7"/>
  <c r="K523" i="7"/>
  <c r="G523" i="7"/>
  <c r="H523" i="7"/>
  <c r="AW313" i="13"/>
  <c r="AK314" i="13" s="1"/>
  <c r="BJ313" i="13"/>
  <c r="J313" i="13"/>
  <c r="BG313" i="13"/>
  <c r="L312" i="13" l="1"/>
  <c r="R312" i="13"/>
  <c r="AA313" i="13" s="1"/>
  <c r="G251" i="15" s="1"/>
  <c r="CE311" i="13"/>
  <c r="CD311" i="13"/>
  <c r="BE312" i="13"/>
  <c r="H312" i="13"/>
  <c r="AU312" i="13"/>
  <c r="AI313" i="13" s="1"/>
  <c r="L523" i="7"/>
  <c r="G423" i="12" s="1"/>
  <c r="H423" i="12" s="1"/>
  <c r="I423" i="12" s="1"/>
  <c r="S313" i="13"/>
  <c r="AB314" i="13" s="1"/>
  <c r="H252" i="15" s="1"/>
  <c r="M313" i="13"/>
  <c r="P313" i="13" s="1"/>
  <c r="BV311" i="13"/>
  <c r="BU311" i="13"/>
  <c r="R523" i="7"/>
  <c r="Q523" i="7"/>
  <c r="P523" i="7"/>
  <c r="T523" i="7"/>
  <c r="S523" i="7"/>
  <c r="U523" i="7" l="1"/>
  <c r="I251" i="15"/>
  <c r="BP313" i="13"/>
  <c r="BY313" i="13"/>
  <c r="J424" i="12"/>
  <c r="Q312" i="13"/>
  <c r="Z313" i="13" s="1"/>
  <c r="BK312" i="13"/>
  <c r="K312" i="13"/>
  <c r="O312" i="13"/>
  <c r="BO312" i="13"/>
  <c r="BX312" i="13"/>
  <c r="BR312" i="13"/>
  <c r="CA312" i="13"/>
  <c r="BM313" i="13" l="1"/>
  <c r="BH313" i="13"/>
  <c r="AS313" i="13"/>
  <c r="K250" i="15"/>
  <c r="AT314" i="13"/>
  <c r="L251" i="15"/>
  <c r="F251" i="15"/>
  <c r="BA313" i="13"/>
  <c r="F523" i="7"/>
  <c r="N312" i="13"/>
  <c r="BW312" i="13"/>
  <c r="BN312" i="13"/>
  <c r="BZ312" i="13"/>
  <c r="BQ312" i="13"/>
  <c r="K423" i="12"/>
  <c r="L423" i="12" s="1"/>
  <c r="M423" i="12" s="1"/>
  <c r="V523" i="7"/>
  <c r="BT312" i="13" l="1"/>
  <c r="CC312" i="13"/>
  <c r="CE312" i="13" s="1"/>
  <c r="J314" i="13"/>
  <c r="AW314" i="13"/>
  <c r="AK315" i="13" s="1"/>
  <c r="BG314" i="13"/>
  <c r="BJ314" i="13"/>
  <c r="J250" i="15"/>
  <c r="AR313" i="13"/>
  <c r="I313" i="13"/>
  <c r="BI313" i="13"/>
  <c r="BF313" i="13"/>
  <c r="AV313" i="13"/>
  <c r="AJ314" i="13" s="1"/>
  <c r="BS313" i="13"/>
  <c r="CB313" i="13"/>
  <c r="O423" i="12"/>
  <c r="N424" i="12"/>
  <c r="O523" i="7"/>
  <c r="I524" i="7"/>
  <c r="G524" i="7"/>
  <c r="H524" i="7"/>
  <c r="K524" i="7"/>
  <c r="J524" i="7"/>
  <c r="CD312" i="13" l="1"/>
  <c r="L313" i="13"/>
  <c r="R313" i="13"/>
  <c r="AA314" i="13" s="1"/>
  <c r="G252" i="15" s="1"/>
  <c r="H313" i="13"/>
  <c r="AU313" i="13"/>
  <c r="AI314" i="13" s="1"/>
  <c r="BE313" i="13"/>
  <c r="BV312" i="13"/>
  <c r="BU312" i="13"/>
  <c r="Q524" i="7"/>
  <c r="P524" i="7"/>
  <c r="R524" i="7"/>
  <c r="T524" i="7"/>
  <c r="S524" i="7"/>
  <c r="L524" i="7"/>
  <c r="G424" i="12" s="1"/>
  <c r="H424" i="12" s="1"/>
  <c r="I424" i="12" s="1"/>
  <c r="S314" i="13"/>
  <c r="AB315" i="13" s="1"/>
  <c r="H253" i="15" s="1"/>
  <c r="M314" i="13"/>
  <c r="P314" i="13" s="1"/>
  <c r="K313" i="13" l="1"/>
  <c r="BK313" i="13"/>
  <c r="Q313" i="13"/>
  <c r="Z314" i="13" s="1"/>
  <c r="U524" i="7"/>
  <c r="I252" i="15"/>
  <c r="BY314" i="13"/>
  <c r="BP314" i="13"/>
  <c r="J425" i="12"/>
  <c r="O313" i="13"/>
  <c r="BO313" i="13"/>
  <c r="BX313" i="13"/>
  <c r="CA313" i="13"/>
  <c r="BR313" i="13"/>
  <c r="V524" i="7" l="1"/>
  <c r="K424" i="12"/>
  <c r="L424" i="12" s="1"/>
  <c r="M424" i="12" s="1"/>
  <c r="F252" i="15"/>
  <c r="BA314" i="13"/>
  <c r="F524" i="7"/>
  <c r="BM314" i="13"/>
  <c r="BH314" i="13"/>
  <c r="AS314" i="13"/>
  <c r="K251" i="15"/>
  <c r="N313" i="13"/>
  <c r="BN313" i="13"/>
  <c r="BT313" i="13" s="1"/>
  <c r="BW313" i="13"/>
  <c r="BQ313" i="13"/>
  <c r="BZ313" i="13"/>
  <c r="AT315" i="13"/>
  <c r="L252" i="15"/>
  <c r="CC313" i="13" l="1"/>
  <c r="O524" i="7"/>
  <c r="G525" i="7"/>
  <c r="I525" i="7"/>
  <c r="K525" i="7"/>
  <c r="H525" i="7"/>
  <c r="J525" i="7"/>
  <c r="AW315" i="13"/>
  <c r="AK316" i="13" s="1"/>
  <c r="J315" i="13"/>
  <c r="BG315" i="13"/>
  <c r="BJ315" i="13"/>
  <c r="BS314" i="13"/>
  <c r="O424" i="12"/>
  <c r="CB314" i="13"/>
  <c r="N425" i="12"/>
  <c r="J251" i="15"/>
  <c r="AR314" i="13"/>
  <c r="BI314" i="13"/>
  <c r="AV314" i="13"/>
  <c r="AJ315" i="13" s="1"/>
  <c r="BF314" i="13"/>
  <c r="I314" i="13"/>
  <c r="L525" i="7" l="1"/>
  <c r="G425" i="12" s="1"/>
  <c r="H425" i="12" s="1"/>
  <c r="I425" i="12" s="1"/>
  <c r="BV313" i="13"/>
  <c r="BU313" i="13"/>
  <c r="R314" i="13"/>
  <c r="AA315" i="13" s="1"/>
  <c r="G253" i="15" s="1"/>
  <c r="L314" i="13"/>
  <c r="S315" i="13"/>
  <c r="AB316" i="13" s="1"/>
  <c r="H254" i="15" s="1"/>
  <c r="M315" i="13"/>
  <c r="P315" i="13" s="1"/>
  <c r="S525" i="7"/>
  <c r="T525" i="7"/>
  <c r="Q525" i="7"/>
  <c r="R525" i="7"/>
  <c r="P525" i="7"/>
  <c r="CD313" i="13"/>
  <c r="CE313" i="13"/>
  <c r="H314" i="13"/>
  <c r="BE314" i="13"/>
  <c r="AU314" i="13"/>
  <c r="AI315" i="13" s="1"/>
  <c r="U525" i="7" l="1"/>
  <c r="I253" i="15"/>
  <c r="BY315" i="13"/>
  <c r="BP315" i="13"/>
  <c r="J426" i="12"/>
  <c r="Q314" i="13"/>
  <c r="Z315" i="13" s="1"/>
  <c r="K314" i="13"/>
  <c r="BK314" i="13"/>
  <c r="O314" i="13"/>
  <c r="BO314" i="13"/>
  <c r="BX314" i="13"/>
  <c r="CA314" i="13"/>
  <c r="BR314" i="13"/>
  <c r="V525" i="7" l="1"/>
  <c r="K425" i="12"/>
  <c r="L425" i="12" s="1"/>
  <c r="M425" i="12" s="1"/>
  <c r="AS315" i="13"/>
  <c r="K252" i="15"/>
  <c r="F253" i="15"/>
  <c r="BA315" i="13"/>
  <c r="F525" i="7"/>
  <c r="AT316" i="13"/>
  <c r="L253" i="15"/>
  <c r="BH315" i="13"/>
  <c r="BM315" i="13"/>
  <c r="N314" i="13"/>
  <c r="BN314" i="13"/>
  <c r="BW314" i="13"/>
  <c r="BQ314" i="13"/>
  <c r="BZ314" i="13"/>
  <c r="BT314" i="13" l="1"/>
  <c r="CC314" i="13"/>
  <c r="J252" i="15"/>
  <c r="AR315" i="13"/>
  <c r="CE314" i="13"/>
  <c r="CD314" i="13"/>
  <c r="AV315" i="13"/>
  <c r="AJ316" i="13" s="1"/>
  <c r="I315" i="13"/>
  <c r="BI315" i="13"/>
  <c r="BF315" i="13"/>
  <c r="BS315" i="13"/>
  <c r="CB315" i="13"/>
  <c r="O425" i="12"/>
  <c r="N426" i="12"/>
  <c r="O525" i="7"/>
  <c r="K526" i="7"/>
  <c r="I526" i="7"/>
  <c r="J526" i="7"/>
  <c r="G526" i="7"/>
  <c r="H526" i="7"/>
  <c r="AW316" i="13"/>
  <c r="AK317" i="13" s="1"/>
  <c r="BG316" i="13"/>
  <c r="J316" i="13"/>
  <c r="BJ316" i="13"/>
  <c r="L526" i="7" l="1"/>
  <c r="G426" i="12" s="1"/>
  <c r="H426" i="12" s="1"/>
  <c r="I426" i="12" s="1"/>
  <c r="L315" i="13"/>
  <c r="R315" i="13"/>
  <c r="AA316" i="13" s="1"/>
  <c r="G254" i="15" s="1"/>
  <c r="M316" i="13"/>
  <c r="P316" i="13" s="1"/>
  <c r="S316" i="13"/>
  <c r="AB317" i="13" s="1"/>
  <c r="H255" i="15" s="1"/>
  <c r="Q526" i="7"/>
  <c r="R526" i="7"/>
  <c r="T526" i="7"/>
  <c r="S526" i="7"/>
  <c r="P526" i="7"/>
  <c r="AU315" i="13"/>
  <c r="AI316" i="13" s="1"/>
  <c r="H315" i="13"/>
  <c r="BE315" i="13"/>
  <c r="BV314" i="13"/>
  <c r="BU314" i="13"/>
  <c r="K315" i="13" l="1"/>
  <c r="BK315" i="13"/>
  <c r="Q315" i="13"/>
  <c r="Z316" i="13" s="1"/>
  <c r="U526" i="7"/>
  <c r="O315" i="13"/>
  <c r="BO315" i="13"/>
  <c r="BX315" i="13"/>
  <c r="BR315" i="13"/>
  <c r="CA315" i="13"/>
  <c r="I254" i="15"/>
  <c r="BP316" i="13"/>
  <c r="BY316" i="13"/>
  <c r="J427" i="12"/>
  <c r="V526" i="7" l="1"/>
  <c r="K426" i="12"/>
  <c r="L426" i="12" s="1"/>
  <c r="M426" i="12" s="1"/>
  <c r="F254" i="15"/>
  <c r="BA316" i="13"/>
  <c r="F526" i="7"/>
  <c r="AS316" i="13"/>
  <c r="K253" i="15"/>
  <c r="BH316" i="13"/>
  <c r="BM316" i="13"/>
  <c r="AT317" i="13"/>
  <c r="L254" i="15"/>
  <c r="N315" i="13"/>
  <c r="BN315" i="13"/>
  <c r="BW315" i="13"/>
  <c r="BZ315" i="13"/>
  <c r="BQ315" i="13"/>
  <c r="BT315" i="13" l="1"/>
  <c r="BF316" i="13"/>
  <c r="I316" i="13"/>
  <c r="AV316" i="13"/>
  <c r="AJ317" i="13" s="1"/>
  <c r="BI316" i="13"/>
  <c r="O526" i="7"/>
  <c r="I527" i="7"/>
  <c r="G527" i="7"/>
  <c r="K527" i="7"/>
  <c r="H527" i="7"/>
  <c r="J527" i="7"/>
  <c r="CC315" i="13"/>
  <c r="BS316" i="13"/>
  <c r="O426" i="12"/>
  <c r="CB316" i="13"/>
  <c r="N427" i="12"/>
  <c r="J317" i="13"/>
  <c r="AW317" i="13"/>
  <c r="AK318" i="13" s="1"/>
  <c r="BJ317" i="13"/>
  <c r="BG317" i="13"/>
  <c r="J253" i="15"/>
  <c r="AR316" i="13"/>
  <c r="L527" i="7" l="1"/>
  <c r="G427" i="12" s="1"/>
  <c r="H427" i="12" s="1"/>
  <c r="I427" i="12" s="1"/>
  <c r="M317" i="13"/>
  <c r="P317" i="13" s="1"/>
  <c r="S317" i="13"/>
  <c r="AB318" i="13" s="1"/>
  <c r="H256" i="15" s="1"/>
  <c r="P527" i="7"/>
  <c r="R527" i="7"/>
  <c r="S527" i="7"/>
  <c r="Q527" i="7"/>
  <c r="T527" i="7"/>
  <c r="CD315" i="13"/>
  <c r="CE315" i="13"/>
  <c r="BE316" i="13"/>
  <c r="H316" i="13"/>
  <c r="AU316" i="13"/>
  <c r="AI317" i="13" s="1"/>
  <c r="L316" i="13"/>
  <c r="R316" i="13"/>
  <c r="AA317" i="13" s="1"/>
  <c r="G255" i="15" s="1"/>
  <c r="BU315" i="13"/>
  <c r="BV315" i="13"/>
  <c r="U527" i="7" l="1"/>
  <c r="O316" i="13"/>
  <c r="BX316" i="13"/>
  <c r="BO316" i="13"/>
  <c r="CA316" i="13"/>
  <c r="BR316" i="13"/>
  <c r="Q316" i="13"/>
  <c r="Z317" i="13" s="1"/>
  <c r="BK316" i="13"/>
  <c r="K316" i="13"/>
  <c r="I255" i="15"/>
  <c r="BP317" i="13"/>
  <c r="BY317" i="13"/>
  <c r="J428" i="12"/>
  <c r="AS317" i="13" l="1"/>
  <c r="K254" i="15"/>
  <c r="N316" i="13"/>
  <c r="BN316" i="13"/>
  <c r="BW316" i="13"/>
  <c r="BZ316" i="13"/>
  <c r="BQ316" i="13"/>
  <c r="BM317" i="13"/>
  <c r="BH317" i="13"/>
  <c r="V527" i="7"/>
  <c r="K427" i="12"/>
  <c r="L427" i="12" s="1"/>
  <c r="M427" i="12" s="1"/>
  <c r="F255" i="15"/>
  <c r="BA317" i="13"/>
  <c r="F527" i="7"/>
  <c r="AT318" i="13"/>
  <c r="L255" i="15"/>
  <c r="CC316" i="13" l="1"/>
  <c r="BT316" i="13"/>
  <c r="CD316" i="13"/>
  <c r="CE316" i="13"/>
  <c r="AW318" i="13"/>
  <c r="AK319" i="13" s="1"/>
  <c r="J318" i="13"/>
  <c r="BJ318" i="13"/>
  <c r="BG318" i="13"/>
  <c r="J254" i="15"/>
  <c r="AR317" i="13"/>
  <c r="CB317" i="13"/>
  <c r="O427" i="12"/>
  <c r="BS317" i="13"/>
  <c r="N428" i="12"/>
  <c r="O527" i="7"/>
  <c r="G528" i="7"/>
  <c r="H528" i="7"/>
  <c r="J528" i="7"/>
  <c r="I528" i="7"/>
  <c r="K528" i="7"/>
  <c r="I317" i="13"/>
  <c r="AV317" i="13"/>
  <c r="AJ318" i="13" s="1"/>
  <c r="BI317" i="13"/>
  <c r="BF317" i="13"/>
  <c r="BU316" i="13" l="1"/>
  <c r="BV316" i="13"/>
  <c r="L528" i="7"/>
  <c r="G428" i="12" s="1"/>
  <c r="H428" i="12" s="1"/>
  <c r="I428" i="12" s="1"/>
  <c r="S318" i="13"/>
  <c r="AB319" i="13" s="1"/>
  <c r="H257" i="15" s="1"/>
  <c r="M318" i="13"/>
  <c r="P318" i="13" s="1"/>
  <c r="L317" i="13"/>
  <c r="R317" i="13"/>
  <c r="AA318" i="13" s="1"/>
  <c r="G256" i="15" s="1"/>
  <c r="S528" i="7"/>
  <c r="R528" i="7"/>
  <c r="P528" i="7"/>
  <c r="Q528" i="7"/>
  <c r="T528" i="7"/>
  <c r="BE317" i="13"/>
  <c r="H317" i="13"/>
  <c r="AU317" i="13"/>
  <c r="AI318" i="13" s="1"/>
  <c r="O317" i="13" l="1"/>
  <c r="BO317" i="13"/>
  <c r="BX317" i="13"/>
  <c r="BR317" i="13"/>
  <c r="CA317" i="13"/>
  <c r="U528" i="7"/>
  <c r="I256" i="15"/>
  <c r="BY318" i="13"/>
  <c r="BP318" i="13"/>
  <c r="J429" i="12"/>
  <c r="BK317" i="13"/>
  <c r="K317" i="13"/>
  <c r="Q317" i="13"/>
  <c r="Z318" i="13" s="1"/>
  <c r="V528" i="7" l="1"/>
  <c r="K428" i="12"/>
  <c r="L428" i="12" s="1"/>
  <c r="M428" i="12" s="1"/>
  <c r="AT319" i="13"/>
  <c r="L256" i="15"/>
  <c r="BM318" i="13"/>
  <c r="BH318" i="13"/>
  <c r="F256" i="15"/>
  <c r="BA318" i="13"/>
  <c r="F528" i="7"/>
  <c r="N317" i="13"/>
  <c r="BN317" i="13"/>
  <c r="BW317" i="13"/>
  <c r="BZ317" i="13"/>
  <c r="BQ317" i="13"/>
  <c r="AS318" i="13"/>
  <c r="K255" i="15"/>
  <c r="BT317" i="13" l="1"/>
  <c r="CC317" i="13"/>
  <c r="CD317" i="13" s="1"/>
  <c r="BI318" i="13"/>
  <c r="AV318" i="13"/>
  <c r="AJ319" i="13" s="1"/>
  <c r="I318" i="13"/>
  <c r="BF318" i="13"/>
  <c r="J319" i="13"/>
  <c r="BJ319" i="13"/>
  <c r="AW319" i="13"/>
  <c r="AK320" i="13" s="1"/>
  <c r="BG319" i="13"/>
  <c r="CB318" i="13"/>
  <c r="O428" i="12"/>
  <c r="BS318" i="13"/>
  <c r="N429" i="12"/>
  <c r="J255" i="15"/>
  <c r="AR318" i="13"/>
  <c r="O528" i="7"/>
  <c r="J529" i="7"/>
  <c r="I529" i="7"/>
  <c r="K529" i="7"/>
  <c r="G529" i="7"/>
  <c r="H529" i="7"/>
  <c r="CE317" i="13" l="1"/>
  <c r="L318" i="13"/>
  <c r="R318" i="13"/>
  <c r="AA319" i="13" s="1"/>
  <c r="G257" i="15" s="1"/>
  <c r="AU318" i="13"/>
  <c r="AI319" i="13" s="1"/>
  <c r="H318" i="13"/>
  <c r="BE318" i="13"/>
  <c r="L529" i="7"/>
  <c r="G429" i="12" s="1"/>
  <c r="H429" i="12" s="1"/>
  <c r="I429" i="12" s="1"/>
  <c r="BV317" i="13"/>
  <c r="BU317" i="13"/>
  <c r="P529" i="7"/>
  <c r="Q529" i="7"/>
  <c r="R529" i="7"/>
  <c r="S529" i="7"/>
  <c r="T529" i="7"/>
  <c r="M319" i="13"/>
  <c r="P319" i="13" s="1"/>
  <c r="S319" i="13"/>
  <c r="AB320" i="13" s="1"/>
  <c r="H258" i="15" s="1"/>
  <c r="I257" i="15" l="1"/>
  <c r="BY319" i="13"/>
  <c r="BP319" i="13"/>
  <c r="J430" i="12"/>
  <c r="U529" i="7"/>
  <c r="Q318" i="13"/>
  <c r="Z319" i="13" s="1"/>
  <c r="BK318" i="13"/>
  <c r="K318" i="13"/>
  <c r="O318" i="13"/>
  <c r="BO318" i="13"/>
  <c r="BX318" i="13"/>
  <c r="BR318" i="13"/>
  <c r="CA318" i="13"/>
  <c r="BH319" i="13" l="1"/>
  <c r="BM319" i="13"/>
  <c r="AS319" i="13"/>
  <c r="K256" i="15"/>
  <c r="F257" i="15"/>
  <c r="BA319" i="13"/>
  <c r="F529" i="7"/>
  <c r="AT320" i="13"/>
  <c r="L257" i="15"/>
  <c r="V529" i="7"/>
  <c r="K429" i="12"/>
  <c r="L429" i="12" s="1"/>
  <c r="M429" i="12" s="1"/>
  <c r="N318" i="13"/>
  <c r="BN318" i="13"/>
  <c r="BW318" i="13"/>
  <c r="BZ318" i="13"/>
  <c r="BQ318" i="13"/>
  <c r="BT318" i="13" l="1"/>
  <c r="CC318" i="13"/>
  <c r="CE318" i="13" s="1"/>
  <c r="J256" i="15"/>
  <c r="AR319" i="13"/>
  <c r="BS319" i="13"/>
  <c r="O429" i="12"/>
  <c r="CB319" i="13"/>
  <c r="N430" i="12"/>
  <c r="I319" i="13"/>
  <c r="BI319" i="13"/>
  <c r="BF319" i="13"/>
  <c r="AV319" i="13"/>
  <c r="AJ320" i="13" s="1"/>
  <c r="O529" i="7"/>
  <c r="H530" i="7"/>
  <c r="I530" i="7"/>
  <c r="J530" i="7"/>
  <c r="G530" i="7"/>
  <c r="K530" i="7"/>
  <c r="BG320" i="13"/>
  <c r="AW320" i="13"/>
  <c r="AK321" i="13" s="1"/>
  <c r="J320" i="13"/>
  <c r="BJ320" i="13"/>
  <c r="CD318" i="13" l="1"/>
  <c r="L530" i="7"/>
  <c r="G430" i="12" s="1"/>
  <c r="H430" i="12" s="1"/>
  <c r="I430" i="12" s="1"/>
  <c r="H319" i="13"/>
  <c r="AU319" i="13"/>
  <c r="AI320" i="13" s="1"/>
  <c r="BE319" i="13"/>
  <c r="BU318" i="13"/>
  <c r="BV318" i="13"/>
  <c r="Q530" i="7"/>
  <c r="T530" i="7"/>
  <c r="S530" i="7"/>
  <c r="P530" i="7"/>
  <c r="R530" i="7"/>
  <c r="R319" i="13"/>
  <c r="AA320" i="13" s="1"/>
  <c r="G258" i="15" s="1"/>
  <c r="L319" i="13"/>
  <c r="M320" i="13"/>
  <c r="P320" i="13" s="1"/>
  <c r="S320" i="13"/>
  <c r="AB321" i="13" s="1"/>
  <c r="H259" i="15" s="1"/>
  <c r="U530" i="7" l="1"/>
  <c r="K319" i="13"/>
  <c r="Q319" i="13"/>
  <c r="Z320" i="13" s="1"/>
  <c r="BK319" i="13"/>
  <c r="O319" i="13"/>
  <c r="BX319" i="13"/>
  <c r="BO319" i="13"/>
  <c r="CA319" i="13"/>
  <c r="BR319" i="13"/>
  <c r="I258" i="15"/>
  <c r="BY320" i="13"/>
  <c r="BP320" i="13"/>
  <c r="J431" i="12"/>
  <c r="BM320" i="13" l="1"/>
  <c r="BH320" i="13"/>
  <c r="AS320" i="13"/>
  <c r="K257" i="15"/>
  <c r="F258" i="15"/>
  <c r="BA320" i="13"/>
  <c r="F530" i="7"/>
  <c r="N319" i="13"/>
  <c r="BN319" i="13"/>
  <c r="BW319" i="13"/>
  <c r="BQ319" i="13"/>
  <c r="BZ319" i="13"/>
  <c r="AT321" i="13"/>
  <c r="L258" i="15"/>
  <c r="V530" i="7"/>
  <c r="K430" i="12"/>
  <c r="L430" i="12" s="1"/>
  <c r="M430" i="12" s="1"/>
  <c r="BT319" i="13" l="1"/>
  <c r="CC319" i="13"/>
  <c r="CE319" i="13" s="1"/>
  <c r="O530" i="7"/>
  <c r="I531" i="7"/>
  <c r="G531" i="7"/>
  <c r="H531" i="7"/>
  <c r="J531" i="7"/>
  <c r="K531" i="7"/>
  <c r="BG321" i="13"/>
  <c r="AW321" i="13"/>
  <c r="AK322" i="13" s="1"/>
  <c r="BJ321" i="13"/>
  <c r="J321" i="13"/>
  <c r="I320" i="13"/>
  <c r="AV320" i="13"/>
  <c r="AJ321" i="13" s="1"/>
  <c r="BI320" i="13"/>
  <c r="BF320" i="13"/>
  <c r="O430" i="12"/>
  <c r="BS320" i="13"/>
  <c r="CB320" i="13"/>
  <c r="N431" i="12"/>
  <c r="J257" i="15"/>
  <c r="AR320" i="13"/>
  <c r="CD319" i="13" l="1"/>
  <c r="BV319" i="13"/>
  <c r="BU319" i="13"/>
  <c r="L531" i="7"/>
  <c r="G431" i="12" s="1"/>
  <c r="H431" i="12" s="1"/>
  <c r="I431" i="12" s="1"/>
  <c r="R320" i="13"/>
  <c r="AA321" i="13" s="1"/>
  <c r="G259" i="15" s="1"/>
  <c r="L320" i="13"/>
  <c r="H320" i="13"/>
  <c r="AU320" i="13"/>
  <c r="AI321" i="13" s="1"/>
  <c r="BE320" i="13"/>
  <c r="M321" i="13"/>
  <c r="P321" i="13" s="1"/>
  <c r="S321" i="13"/>
  <c r="AB322" i="13" s="1"/>
  <c r="H260" i="15" s="1"/>
  <c r="T531" i="7"/>
  <c r="Q531" i="7"/>
  <c r="P531" i="7"/>
  <c r="R531" i="7"/>
  <c r="S531" i="7"/>
  <c r="I259" i="15" l="1"/>
  <c r="BP321" i="13"/>
  <c r="BY321" i="13"/>
  <c r="J432" i="12"/>
  <c r="Q320" i="13"/>
  <c r="Z321" i="13" s="1"/>
  <c r="K320" i="13"/>
  <c r="BK320" i="13"/>
  <c r="U531" i="7"/>
  <c r="O320" i="13"/>
  <c r="BX320" i="13"/>
  <c r="BO320" i="13"/>
  <c r="BR320" i="13"/>
  <c r="CA320" i="13"/>
  <c r="V531" i="7" l="1"/>
  <c r="K431" i="12"/>
  <c r="L431" i="12" s="1"/>
  <c r="M431" i="12" s="1"/>
  <c r="BH321" i="13"/>
  <c r="BM321" i="13"/>
  <c r="N320" i="13"/>
  <c r="BN320" i="13"/>
  <c r="BW320" i="13"/>
  <c r="BZ320" i="13"/>
  <c r="BQ320" i="13"/>
  <c r="AS321" i="13"/>
  <c r="K258" i="15"/>
  <c r="F259" i="15"/>
  <c r="BA321" i="13"/>
  <c r="F531" i="7"/>
  <c r="AT322" i="13"/>
  <c r="L259" i="15"/>
  <c r="BT320" i="13" l="1"/>
  <c r="CC320" i="13"/>
  <c r="CE320" i="13" s="1"/>
  <c r="J258" i="15"/>
  <c r="AR321" i="13"/>
  <c r="BJ322" i="13"/>
  <c r="BG322" i="13"/>
  <c r="J322" i="13"/>
  <c r="AW322" i="13"/>
  <c r="AK323" i="13" s="1"/>
  <c r="CB321" i="13"/>
  <c r="O431" i="12"/>
  <c r="BS321" i="13"/>
  <c r="N432" i="12"/>
  <c r="AV321" i="13"/>
  <c r="AJ322" i="13" s="1"/>
  <c r="BF321" i="13"/>
  <c r="BI321" i="13"/>
  <c r="I321" i="13"/>
  <c r="O531" i="7"/>
  <c r="K532" i="7"/>
  <c r="J532" i="7"/>
  <c r="I532" i="7"/>
  <c r="H532" i="7"/>
  <c r="G532" i="7"/>
  <c r="CD320" i="13" l="1"/>
  <c r="M322" i="13"/>
  <c r="P322" i="13" s="1"/>
  <c r="S322" i="13"/>
  <c r="AB323" i="13" s="1"/>
  <c r="H261" i="15" s="1"/>
  <c r="L532" i="7"/>
  <c r="G432" i="12" s="1"/>
  <c r="H432" i="12" s="1"/>
  <c r="I432" i="12" s="1"/>
  <c r="AU321" i="13"/>
  <c r="AI322" i="13" s="1"/>
  <c r="BE321" i="13"/>
  <c r="H321" i="13"/>
  <c r="S532" i="7"/>
  <c r="R532" i="7"/>
  <c r="T532" i="7"/>
  <c r="Q532" i="7"/>
  <c r="P532" i="7"/>
  <c r="R321" i="13"/>
  <c r="AA322" i="13" s="1"/>
  <c r="G260" i="15" s="1"/>
  <c r="L321" i="13"/>
  <c r="BV320" i="13"/>
  <c r="BU320" i="13"/>
  <c r="O321" i="13" l="1"/>
  <c r="BO321" i="13"/>
  <c r="BX321" i="13"/>
  <c r="BR321" i="13"/>
  <c r="CA321" i="13"/>
  <c r="U532" i="7"/>
  <c r="I260" i="15"/>
  <c r="BP322" i="13"/>
  <c r="BY322" i="13"/>
  <c r="J433" i="12"/>
  <c r="Q321" i="13"/>
  <c r="Z322" i="13" s="1"/>
  <c r="BK321" i="13"/>
  <c r="K321" i="13"/>
  <c r="K432" i="12" l="1"/>
  <c r="L432" i="12" s="1"/>
  <c r="M432" i="12" s="1"/>
  <c r="V532" i="7"/>
  <c r="F260" i="15"/>
  <c r="BA322" i="13"/>
  <c r="F532" i="7"/>
  <c r="BH322" i="13"/>
  <c r="BM322" i="13"/>
  <c r="N321" i="13"/>
  <c r="BW321" i="13"/>
  <c r="BN321" i="13"/>
  <c r="BQ321" i="13"/>
  <c r="BZ321" i="13"/>
  <c r="AS322" i="13"/>
  <c r="K259" i="15"/>
  <c r="AT323" i="13"/>
  <c r="L260" i="15"/>
  <c r="BT321" i="13" l="1"/>
  <c r="AV322" i="13"/>
  <c r="AJ323" i="13" s="1"/>
  <c r="BI322" i="13"/>
  <c r="I322" i="13"/>
  <c r="BF322" i="13"/>
  <c r="O532" i="7"/>
  <c r="K533" i="7"/>
  <c r="H533" i="7"/>
  <c r="J533" i="7"/>
  <c r="G533" i="7"/>
  <c r="I533" i="7"/>
  <c r="J323" i="13"/>
  <c r="AW323" i="13"/>
  <c r="AK324" i="13" s="1"/>
  <c r="BJ323" i="13"/>
  <c r="BG323" i="13"/>
  <c r="J259" i="15"/>
  <c r="AR322" i="13"/>
  <c r="CC321" i="13"/>
  <c r="CB322" i="13"/>
  <c r="O432" i="12"/>
  <c r="BS322" i="13"/>
  <c r="N433" i="12"/>
  <c r="Q533" i="7" l="1"/>
  <c r="T533" i="7"/>
  <c r="S533" i="7"/>
  <c r="R533" i="7"/>
  <c r="P533" i="7"/>
  <c r="S323" i="13"/>
  <c r="AB324" i="13" s="1"/>
  <c r="H262" i="15" s="1"/>
  <c r="M323" i="13"/>
  <c r="P323" i="13" s="1"/>
  <c r="CE321" i="13"/>
  <c r="CD321" i="13"/>
  <c r="L322" i="13"/>
  <c r="R322" i="13"/>
  <c r="AA323" i="13" s="1"/>
  <c r="G261" i="15" s="1"/>
  <c r="AU322" i="13"/>
  <c r="AI323" i="13" s="1"/>
  <c r="H322" i="13"/>
  <c r="BE322" i="13"/>
  <c r="L533" i="7"/>
  <c r="G433" i="12" s="1"/>
  <c r="H433" i="12" s="1"/>
  <c r="I433" i="12" s="1"/>
  <c r="BV321" i="13"/>
  <c r="BU321" i="13"/>
  <c r="K322" i="13" l="1"/>
  <c r="Q322" i="13"/>
  <c r="Z323" i="13" s="1"/>
  <c r="BK322" i="13"/>
  <c r="U533" i="7"/>
  <c r="O322" i="13"/>
  <c r="BO322" i="13"/>
  <c r="BX322" i="13"/>
  <c r="CA322" i="13"/>
  <c r="BR322" i="13"/>
  <c r="I261" i="15"/>
  <c r="BY323" i="13"/>
  <c r="BP323" i="13"/>
  <c r="J434" i="12"/>
  <c r="AS323" i="13" l="1"/>
  <c r="K260" i="15"/>
  <c r="K433" i="12"/>
  <c r="L433" i="12" s="1"/>
  <c r="M433" i="12" s="1"/>
  <c r="V533" i="7"/>
  <c r="BM323" i="13"/>
  <c r="BH323" i="13"/>
  <c r="AT324" i="13"/>
  <c r="L261" i="15"/>
  <c r="F261" i="15"/>
  <c r="BA323" i="13"/>
  <c r="F533" i="7"/>
  <c r="N322" i="13"/>
  <c r="BW322" i="13"/>
  <c r="BN322" i="13"/>
  <c r="BZ322" i="13"/>
  <c r="BQ322" i="13"/>
  <c r="BT322" i="13" l="1"/>
  <c r="CC322" i="13"/>
  <c r="J324" i="13"/>
  <c r="BG324" i="13"/>
  <c r="AW324" i="13"/>
  <c r="AK325" i="13" s="1"/>
  <c r="BJ324" i="13"/>
  <c r="CD322" i="13"/>
  <c r="CE322" i="13"/>
  <c r="J260" i="15"/>
  <c r="AR323" i="13"/>
  <c r="CB323" i="13"/>
  <c r="BS323" i="13"/>
  <c r="O433" i="12"/>
  <c r="N434" i="12"/>
  <c r="O533" i="7"/>
  <c r="G534" i="7"/>
  <c r="I534" i="7"/>
  <c r="J534" i="7"/>
  <c r="H534" i="7"/>
  <c r="K534" i="7"/>
  <c r="BI323" i="13"/>
  <c r="I323" i="13"/>
  <c r="BF323" i="13"/>
  <c r="AV323" i="13"/>
  <c r="AJ324" i="13" s="1"/>
  <c r="Q534" i="7" l="1"/>
  <c r="R534" i="7"/>
  <c r="P534" i="7"/>
  <c r="S534" i="7"/>
  <c r="T534" i="7"/>
  <c r="L534" i="7"/>
  <c r="G434" i="12" s="1"/>
  <c r="H434" i="12" s="1"/>
  <c r="I434" i="12" s="1"/>
  <c r="AU323" i="13"/>
  <c r="AI324" i="13" s="1"/>
  <c r="BE323" i="13"/>
  <c r="H323" i="13"/>
  <c r="BV322" i="13"/>
  <c r="BU322" i="13"/>
  <c r="L323" i="13"/>
  <c r="R323" i="13"/>
  <c r="AA324" i="13" s="1"/>
  <c r="G262" i="15" s="1"/>
  <c r="S324" i="13"/>
  <c r="AB325" i="13" s="1"/>
  <c r="H263" i="15" s="1"/>
  <c r="M324" i="13"/>
  <c r="P324" i="13" s="1"/>
  <c r="K323" i="13" l="1"/>
  <c r="Q323" i="13"/>
  <c r="Z324" i="13" s="1"/>
  <c r="BK323" i="13"/>
  <c r="U534" i="7"/>
  <c r="I262" i="15"/>
  <c r="BY324" i="13"/>
  <c r="BP324" i="13"/>
  <c r="J435" i="12"/>
  <c r="O323" i="13"/>
  <c r="BX323" i="13"/>
  <c r="BO323" i="13"/>
  <c r="CA323" i="13"/>
  <c r="BR323" i="13"/>
  <c r="V534" i="7" l="1"/>
  <c r="K434" i="12"/>
  <c r="L434" i="12" s="1"/>
  <c r="M434" i="12" s="1"/>
  <c r="AS324" i="13"/>
  <c r="K261" i="15"/>
  <c r="BH324" i="13"/>
  <c r="BM324" i="13"/>
  <c r="AT325" i="13"/>
  <c r="L262" i="15"/>
  <c r="F262" i="15"/>
  <c r="BA324" i="13"/>
  <c r="F534" i="7"/>
  <c r="N323" i="13"/>
  <c r="BW323" i="13"/>
  <c r="BN323" i="13"/>
  <c r="BQ323" i="13"/>
  <c r="BZ323" i="13"/>
  <c r="BT323" i="13" l="1"/>
  <c r="BJ325" i="13"/>
  <c r="J325" i="13"/>
  <c r="BG325" i="13"/>
  <c r="AW325" i="13"/>
  <c r="AK326" i="13" s="1"/>
  <c r="J261" i="15"/>
  <c r="AR324" i="13"/>
  <c r="O534" i="7"/>
  <c r="J535" i="7"/>
  <c r="G535" i="7"/>
  <c r="H535" i="7"/>
  <c r="I535" i="7"/>
  <c r="K535" i="7"/>
  <c r="I324" i="13"/>
  <c r="AV324" i="13"/>
  <c r="AJ325" i="13" s="1"/>
  <c r="BI324" i="13"/>
  <c r="BF324" i="13"/>
  <c r="BS324" i="13"/>
  <c r="CB324" i="13"/>
  <c r="O434" i="12"/>
  <c r="N435" i="12"/>
  <c r="CC323" i="13"/>
  <c r="BV323" i="13" l="1"/>
  <c r="BU323" i="13"/>
  <c r="L535" i="7"/>
  <c r="G435" i="12" s="1"/>
  <c r="H435" i="12" s="1"/>
  <c r="I435" i="12" s="1"/>
  <c r="T535" i="7"/>
  <c r="Q535" i="7"/>
  <c r="S535" i="7"/>
  <c r="P535" i="7"/>
  <c r="R535" i="7"/>
  <c r="S325" i="13"/>
  <c r="AB326" i="13" s="1"/>
  <c r="H264" i="15" s="1"/>
  <c r="M325" i="13"/>
  <c r="P325" i="13" s="1"/>
  <c r="CD323" i="13"/>
  <c r="CE323" i="13"/>
  <c r="L324" i="13"/>
  <c r="R324" i="13"/>
  <c r="AA325" i="13" s="1"/>
  <c r="G263" i="15" s="1"/>
  <c r="AU324" i="13"/>
  <c r="AI325" i="13" s="1"/>
  <c r="BE324" i="13"/>
  <c r="H324" i="13"/>
  <c r="I263" i="15" l="1"/>
  <c r="BY325" i="13"/>
  <c r="BP325" i="13"/>
  <c r="J436" i="12"/>
  <c r="Q324" i="13"/>
  <c r="Z325" i="13" s="1"/>
  <c r="K324" i="13"/>
  <c r="BK324" i="13"/>
  <c r="U535" i="7"/>
  <c r="O324" i="13"/>
  <c r="BX324" i="13"/>
  <c r="BO324" i="13"/>
  <c r="CA324" i="13"/>
  <c r="BR324" i="13"/>
  <c r="AT326" i="13" l="1"/>
  <c r="L263" i="15"/>
  <c r="BM325" i="13"/>
  <c r="BH325" i="13"/>
  <c r="V535" i="7"/>
  <c r="K435" i="12"/>
  <c r="L435" i="12" s="1"/>
  <c r="M435" i="12" s="1"/>
  <c r="N324" i="13"/>
  <c r="BW324" i="13"/>
  <c r="BN324" i="13"/>
  <c r="BZ324" i="13"/>
  <c r="BQ324" i="13"/>
  <c r="F263" i="15"/>
  <c r="BA325" i="13"/>
  <c r="F535" i="7"/>
  <c r="AS325" i="13"/>
  <c r="K262" i="15"/>
  <c r="BT324" i="13" l="1"/>
  <c r="I325" i="13"/>
  <c r="AV325" i="13"/>
  <c r="AJ326" i="13" s="1"/>
  <c r="BI325" i="13"/>
  <c r="BF325" i="13"/>
  <c r="O435" i="12"/>
  <c r="CB325" i="13"/>
  <c r="BS325" i="13"/>
  <c r="N436" i="12"/>
  <c r="O535" i="7"/>
  <c r="K536" i="7"/>
  <c r="I536" i="7"/>
  <c r="H536" i="7"/>
  <c r="G536" i="7"/>
  <c r="J536" i="7"/>
  <c r="CC324" i="13"/>
  <c r="J262" i="15"/>
  <c r="AR325" i="13"/>
  <c r="BG326" i="13"/>
  <c r="AW326" i="13"/>
  <c r="AK327" i="13" s="1"/>
  <c r="J326" i="13"/>
  <c r="BJ326" i="13"/>
  <c r="CD324" i="13" l="1"/>
  <c r="CE324" i="13"/>
  <c r="R536" i="7"/>
  <c r="T536" i="7"/>
  <c r="Q536" i="7"/>
  <c r="S536" i="7"/>
  <c r="P536" i="7"/>
  <c r="L536" i="7"/>
  <c r="G436" i="12" s="1"/>
  <c r="H436" i="12" s="1"/>
  <c r="I436" i="12" s="1"/>
  <c r="BV324" i="13"/>
  <c r="BU324" i="13"/>
  <c r="S326" i="13"/>
  <c r="AB327" i="13" s="1"/>
  <c r="H265" i="15" s="1"/>
  <c r="M326" i="13"/>
  <c r="P326" i="13" s="1"/>
  <c r="BE325" i="13"/>
  <c r="AU325" i="13"/>
  <c r="AI326" i="13" s="1"/>
  <c r="H325" i="13"/>
  <c r="L325" i="13"/>
  <c r="R325" i="13"/>
  <c r="AA326" i="13" s="1"/>
  <c r="G264" i="15" s="1"/>
  <c r="U536" i="7" l="1"/>
  <c r="BK325" i="13"/>
  <c r="Q325" i="13"/>
  <c r="Z326" i="13" s="1"/>
  <c r="K325" i="13"/>
  <c r="O325" i="13"/>
  <c r="BO325" i="13"/>
  <c r="BX325" i="13"/>
  <c r="BR325" i="13"/>
  <c r="CA325" i="13"/>
  <c r="I264" i="15"/>
  <c r="BY326" i="13"/>
  <c r="BP326" i="13"/>
  <c r="J437" i="12"/>
  <c r="F264" i="15" l="1"/>
  <c r="BA326" i="13"/>
  <c r="F536" i="7"/>
  <c r="BH326" i="13"/>
  <c r="BM326" i="13"/>
  <c r="N325" i="13"/>
  <c r="BN325" i="13"/>
  <c r="BW325" i="13"/>
  <c r="BZ325" i="13"/>
  <c r="BQ325" i="13"/>
  <c r="AT327" i="13"/>
  <c r="L264" i="15"/>
  <c r="AS326" i="13"/>
  <c r="K263" i="15"/>
  <c r="V536" i="7"/>
  <c r="K436" i="12"/>
  <c r="L436" i="12" s="1"/>
  <c r="M436" i="12" s="1"/>
  <c r="BT325" i="13" l="1"/>
  <c r="CC325" i="13"/>
  <c r="AV326" i="13"/>
  <c r="AJ327" i="13" s="1"/>
  <c r="I326" i="13"/>
  <c r="BI326" i="13"/>
  <c r="BF326" i="13"/>
  <c r="J327" i="13"/>
  <c r="BJ327" i="13"/>
  <c r="BG327" i="13"/>
  <c r="AW327" i="13"/>
  <c r="AK328" i="13" s="1"/>
  <c r="J263" i="15"/>
  <c r="AR326" i="13"/>
  <c r="O536" i="7"/>
  <c r="J537" i="7"/>
  <c r="G537" i="7"/>
  <c r="H537" i="7"/>
  <c r="I537" i="7"/>
  <c r="K537" i="7"/>
  <c r="CE325" i="13"/>
  <c r="CD325" i="13"/>
  <c r="CB326" i="13"/>
  <c r="BS326" i="13"/>
  <c r="O436" i="12"/>
  <c r="N437" i="12"/>
  <c r="P537" i="7" l="1"/>
  <c r="S537" i="7"/>
  <c r="Q537" i="7"/>
  <c r="R537" i="7"/>
  <c r="T537" i="7"/>
  <c r="M327" i="13"/>
  <c r="P327" i="13" s="1"/>
  <c r="S327" i="13"/>
  <c r="AB328" i="13" s="1"/>
  <c r="H266" i="15" s="1"/>
  <c r="H326" i="13"/>
  <c r="BE326" i="13"/>
  <c r="AU326" i="13"/>
  <c r="AI327" i="13" s="1"/>
  <c r="BV325" i="13"/>
  <c r="BU325" i="13"/>
  <c r="R326" i="13"/>
  <c r="AA327" i="13" s="1"/>
  <c r="G265" i="15" s="1"/>
  <c r="L326" i="13"/>
  <c r="L537" i="7"/>
  <c r="G437" i="12" s="1"/>
  <c r="H437" i="12" s="1"/>
  <c r="I437" i="12" s="1"/>
  <c r="K326" i="13" l="1"/>
  <c r="BK326" i="13"/>
  <c r="Q326" i="13"/>
  <c r="Z327" i="13" s="1"/>
  <c r="I265" i="15"/>
  <c r="BP327" i="13"/>
  <c r="BY327" i="13"/>
  <c r="J438" i="12"/>
  <c r="O326" i="13"/>
  <c r="BX326" i="13"/>
  <c r="BO326" i="13"/>
  <c r="BR326" i="13"/>
  <c r="CA326" i="13"/>
  <c r="U537" i="7"/>
  <c r="AT328" i="13" l="1"/>
  <c r="L265" i="15"/>
  <c r="K437" i="12"/>
  <c r="L437" i="12" s="1"/>
  <c r="M437" i="12" s="1"/>
  <c r="V537" i="7"/>
  <c r="F265" i="15"/>
  <c r="BA327" i="13"/>
  <c r="F537" i="7"/>
  <c r="BH327" i="13"/>
  <c r="BM327" i="13"/>
  <c r="AS327" i="13"/>
  <c r="K264" i="15"/>
  <c r="N326" i="13"/>
  <c r="BW326" i="13"/>
  <c r="BN326" i="13"/>
  <c r="BQ326" i="13"/>
  <c r="BZ326" i="13"/>
  <c r="BT326" i="13" l="1"/>
  <c r="CC326" i="13"/>
  <c r="CD326" i="13"/>
  <c r="CE326" i="13"/>
  <c r="O537" i="7"/>
  <c r="I538" i="7"/>
  <c r="J538" i="7"/>
  <c r="K538" i="7"/>
  <c r="G538" i="7"/>
  <c r="H538" i="7"/>
  <c r="O437" i="12"/>
  <c r="BS327" i="13"/>
  <c r="CB327" i="13"/>
  <c r="N438" i="12"/>
  <c r="AV327" i="13"/>
  <c r="AJ328" i="13" s="1"/>
  <c r="I327" i="13"/>
  <c r="BI327" i="13"/>
  <c r="BF327" i="13"/>
  <c r="J264" i="15"/>
  <c r="AR327" i="13"/>
  <c r="J328" i="13"/>
  <c r="BJ328" i="13"/>
  <c r="BG328" i="13"/>
  <c r="AW328" i="13"/>
  <c r="AK329" i="13" s="1"/>
  <c r="L538" i="7" l="1"/>
  <c r="G438" i="12" s="1"/>
  <c r="H438" i="12" s="1"/>
  <c r="I438" i="12" s="1"/>
  <c r="P538" i="7"/>
  <c r="T538" i="7"/>
  <c r="R538" i="7"/>
  <c r="S538" i="7"/>
  <c r="Q538" i="7"/>
  <c r="BU326" i="13"/>
  <c r="BV326" i="13"/>
  <c r="R327" i="13"/>
  <c r="AA328" i="13" s="1"/>
  <c r="G266" i="15" s="1"/>
  <c r="L327" i="13"/>
  <c r="M328" i="13"/>
  <c r="P328" i="13" s="1"/>
  <c r="S328" i="13"/>
  <c r="AB329" i="13" s="1"/>
  <c r="H267" i="15" s="1"/>
  <c r="H327" i="13"/>
  <c r="AU327" i="13"/>
  <c r="AI328" i="13" s="1"/>
  <c r="BE327" i="13"/>
  <c r="O327" i="13" l="1"/>
  <c r="BX327" i="13"/>
  <c r="BO327" i="13"/>
  <c r="BR327" i="13"/>
  <c r="CA327" i="13"/>
  <c r="U538" i="7"/>
  <c r="K327" i="13"/>
  <c r="BK327" i="13"/>
  <c r="Q327" i="13"/>
  <c r="Z328" i="13" s="1"/>
  <c r="I266" i="15"/>
  <c r="BP328" i="13"/>
  <c r="BY328" i="13"/>
  <c r="J439" i="12"/>
  <c r="V538" i="7" l="1"/>
  <c r="K438" i="12"/>
  <c r="L438" i="12" s="1"/>
  <c r="M438" i="12" s="1"/>
  <c r="F266" i="15"/>
  <c r="BA328" i="13"/>
  <c r="F538" i="7"/>
  <c r="BH328" i="13"/>
  <c r="BM328" i="13"/>
  <c r="AS328" i="13"/>
  <c r="K265" i="15"/>
  <c r="N327" i="13"/>
  <c r="BN327" i="13"/>
  <c r="BW327" i="13"/>
  <c r="BZ327" i="13"/>
  <c r="BQ327" i="13"/>
  <c r="AT329" i="13"/>
  <c r="L266" i="15"/>
  <c r="BT327" i="13" l="1"/>
  <c r="BI328" i="13"/>
  <c r="BF328" i="13"/>
  <c r="AV328" i="13"/>
  <c r="AJ329" i="13" s="1"/>
  <c r="I328" i="13"/>
  <c r="O538" i="7"/>
  <c r="G539" i="7"/>
  <c r="K539" i="7"/>
  <c r="J539" i="7"/>
  <c r="I539" i="7"/>
  <c r="H539" i="7"/>
  <c r="J329" i="13"/>
  <c r="BG329" i="13"/>
  <c r="BJ329" i="13"/>
  <c r="AW329" i="13"/>
  <c r="AK330" i="13" s="1"/>
  <c r="CC327" i="13"/>
  <c r="J265" i="15"/>
  <c r="AR328" i="13"/>
  <c r="BS328" i="13"/>
  <c r="CB328" i="13"/>
  <c r="O438" i="12"/>
  <c r="N439" i="12"/>
  <c r="R539" i="7" l="1"/>
  <c r="P539" i="7"/>
  <c r="T539" i="7"/>
  <c r="Q539" i="7"/>
  <c r="S539" i="7"/>
  <c r="S329" i="13"/>
  <c r="AB330" i="13" s="1"/>
  <c r="H268" i="15" s="1"/>
  <c r="M329" i="13"/>
  <c r="P329" i="13" s="1"/>
  <c r="AU328" i="13"/>
  <c r="AI329" i="13" s="1"/>
  <c r="H328" i="13"/>
  <c r="BE328" i="13"/>
  <c r="BU327" i="13"/>
  <c r="BV327" i="13"/>
  <c r="L328" i="13"/>
  <c r="R328" i="13"/>
  <c r="AA329" i="13" s="1"/>
  <c r="G267" i="15" s="1"/>
  <c r="CE327" i="13"/>
  <c r="CD327" i="13"/>
  <c r="L539" i="7"/>
  <c r="G439" i="12" s="1"/>
  <c r="H439" i="12" s="1"/>
  <c r="I439" i="12" s="1"/>
  <c r="I267" i="15" l="1"/>
  <c r="BY329" i="13"/>
  <c r="BP329" i="13"/>
  <c r="J440" i="12"/>
  <c r="O328" i="13"/>
  <c r="BO328" i="13"/>
  <c r="BX328" i="13"/>
  <c r="CA328" i="13"/>
  <c r="BR328" i="13"/>
  <c r="U539" i="7"/>
  <c r="K328" i="13"/>
  <c r="BK328" i="13"/>
  <c r="Q328" i="13"/>
  <c r="Z329" i="13" s="1"/>
  <c r="AT330" i="13" l="1"/>
  <c r="L267" i="15"/>
  <c r="BM329" i="13"/>
  <c r="BH329" i="13"/>
  <c r="AS329" i="13"/>
  <c r="K266" i="15"/>
  <c r="N328" i="13"/>
  <c r="BN328" i="13"/>
  <c r="BW328" i="13"/>
  <c r="BZ328" i="13"/>
  <c r="BQ328" i="13"/>
  <c r="V539" i="7"/>
  <c r="K439" i="12"/>
  <c r="L439" i="12" s="1"/>
  <c r="M439" i="12" s="1"/>
  <c r="F267" i="15"/>
  <c r="BA329" i="13"/>
  <c r="F539" i="7"/>
  <c r="BT328" i="13" l="1"/>
  <c r="CC328" i="13"/>
  <c r="CB329" i="13"/>
  <c r="O439" i="12"/>
  <c r="BS329" i="13"/>
  <c r="N440" i="12"/>
  <c r="BI329" i="13"/>
  <c r="I329" i="13"/>
  <c r="AV329" i="13"/>
  <c r="AJ330" i="13" s="1"/>
  <c r="BF329" i="13"/>
  <c r="J266" i="15"/>
  <c r="AR329" i="13"/>
  <c r="O539" i="7"/>
  <c r="I540" i="7"/>
  <c r="J540" i="7"/>
  <c r="H540" i="7"/>
  <c r="K540" i="7"/>
  <c r="G540" i="7"/>
  <c r="CD328" i="13"/>
  <c r="CE328" i="13"/>
  <c r="J330" i="13"/>
  <c r="BJ330" i="13"/>
  <c r="BG330" i="13"/>
  <c r="AW330" i="13"/>
  <c r="AK331" i="13" s="1"/>
  <c r="L540" i="7" l="1"/>
  <c r="G440" i="12" s="1"/>
  <c r="H440" i="12" s="1"/>
  <c r="I440" i="12" s="1"/>
  <c r="BV328" i="13"/>
  <c r="BU328" i="13"/>
  <c r="M330" i="13"/>
  <c r="P330" i="13" s="1"/>
  <c r="S330" i="13"/>
  <c r="AB331" i="13" s="1"/>
  <c r="H269" i="15" s="1"/>
  <c r="S540" i="7"/>
  <c r="Q540" i="7"/>
  <c r="P540" i="7"/>
  <c r="T540" i="7"/>
  <c r="R540" i="7"/>
  <c r="L329" i="13"/>
  <c r="R329" i="13"/>
  <c r="AA330" i="13" s="1"/>
  <c r="G268" i="15" s="1"/>
  <c r="H329" i="13"/>
  <c r="AU329" i="13"/>
  <c r="AI330" i="13" s="1"/>
  <c r="BE329" i="13"/>
  <c r="U540" i="7" l="1"/>
  <c r="Q329" i="13"/>
  <c r="Z330" i="13" s="1"/>
  <c r="BK329" i="13"/>
  <c r="K329" i="13"/>
  <c r="I268" i="15"/>
  <c r="BP330" i="13"/>
  <c r="BY330" i="13"/>
  <c r="J441" i="12"/>
  <c r="O329" i="13"/>
  <c r="BX329" i="13"/>
  <c r="BO329" i="13"/>
  <c r="BR329" i="13"/>
  <c r="CA329" i="13"/>
  <c r="F268" i="15" l="1"/>
  <c r="BA330" i="13"/>
  <c r="F540" i="7"/>
  <c r="AS330" i="13"/>
  <c r="K267" i="15"/>
  <c r="AT331" i="13"/>
  <c r="L268" i="15"/>
  <c r="K440" i="12"/>
  <c r="L440" i="12" s="1"/>
  <c r="M440" i="12" s="1"/>
  <c r="V540" i="7"/>
  <c r="N329" i="13"/>
  <c r="BW329" i="13"/>
  <c r="BN329" i="13"/>
  <c r="BT329" i="13" s="1"/>
  <c r="BQ329" i="13"/>
  <c r="BZ329" i="13"/>
  <c r="BM330" i="13"/>
  <c r="BH330" i="13"/>
  <c r="CC329" i="13" l="1"/>
  <c r="J331" i="13"/>
  <c r="BJ331" i="13"/>
  <c r="AW331" i="13"/>
  <c r="AK332" i="13" s="1"/>
  <c r="BG331" i="13"/>
  <c r="CB330" i="13"/>
  <c r="O440" i="12"/>
  <c r="BS330" i="13"/>
  <c r="N441" i="12"/>
  <c r="J267" i="15"/>
  <c r="AR330" i="13"/>
  <c r="CE329" i="13"/>
  <c r="CD329" i="13"/>
  <c r="BI330" i="13"/>
  <c r="AV330" i="13"/>
  <c r="AJ331" i="13" s="1"/>
  <c r="BF330" i="13"/>
  <c r="I330" i="13"/>
  <c r="O540" i="7"/>
  <c r="J541" i="7"/>
  <c r="G541" i="7"/>
  <c r="K541" i="7"/>
  <c r="I541" i="7"/>
  <c r="H541" i="7"/>
  <c r="H330" i="13" l="1"/>
  <c r="AU330" i="13"/>
  <c r="AI331" i="13" s="1"/>
  <c r="BE330" i="13"/>
  <c r="R541" i="7"/>
  <c r="T541" i="7"/>
  <c r="P541" i="7"/>
  <c r="Q541" i="7"/>
  <c r="S541" i="7"/>
  <c r="R330" i="13"/>
  <c r="AA331" i="13" s="1"/>
  <c r="G269" i="15" s="1"/>
  <c r="L330" i="13"/>
  <c r="BU329" i="13"/>
  <c r="BV329" i="13"/>
  <c r="L541" i="7"/>
  <c r="G441" i="12" s="1"/>
  <c r="H441" i="12" s="1"/>
  <c r="I441" i="12" s="1"/>
  <c r="S331" i="13"/>
  <c r="AB332" i="13" s="1"/>
  <c r="H270" i="15" s="1"/>
  <c r="M331" i="13"/>
  <c r="P331" i="13" s="1"/>
  <c r="U541" i="7" l="1"/>
  <c r="I269" i="15"/>
  <c r="BY331" i="13"/>
  <c r="BP331" i="13"/>
  <c r="J442" i="12"/>
  <c r="O330" i="13"/>
  <c r="BO330" i="13"/>
  <c r="BX330" i="13"/>
  <c r="BR330" i="13"/>
  <c r="CA330" i="13"/>
  <c r="K330" i="13"/>
  <c r="Q330" i="13"/>
  <c r="Z331" i="13" s="1"/>
  <c r="BK330" i="13"/>
  <c r="BH331" i="13" l="1"/>
  <c r="BM331" i="13"/>
  <c r="F269" i="15"/>
  <c r="BA331" i="13"/>
  <c r="F541" i="7"/>
  <c r="AT332" i="13"/>
  <c r="L269" i="15"/>
  <c r="AS331" i="13"/>
  <c r="K268" i="15"/>
  <c r="N330" i="13"/>
  <c r="BN330" i="13"/>
  <c r="BT330" i="13" s="1"/>
  <c r="BW330" i="13"/>
  <c r="BQ330" i="13"/>
  <c r="BZ330" i="13"/>
  <c r="K441" i="12"/>
  <c r="L441" i="12" s="1"/>
  <c r="M441" i="12" s="1"/>
  <c r="V541" i="7"/>
  <c r="J332" i="13" l="1"/>
  <c r="AW332" i="13"/>
  <c r="AK333" i="13" s="1"/>
  <c r="BJ332" i="13"/>
  <c r="BG332" i="13"/>
  <c r="CC330" i="13"/>
  <c r="O541" i="7"/>
  <c r="J542" i="7"/>
  <c r="K542" i="7"/>
  <c r="H542" i="7"/>
  <c r="G542" i="7"/>
  <c r="I542" i="7"/>
  <c r="J268" i="15"/>
  <c r="AR331" i="13"/>
  <c r="BS331" i="13"/>
  <c r="CB331" i="13"/>
  <c r="O441" i="12"/>
  <c r="N442" i="12"/>
  <c r="BF331" i="13"/>
  <c r="I331" i="13"/>
  <c r="BI331" i="13"/>
  <c r="AV331" i="13"/>
  <c r="AJ332" i="13" s="1"/>
  <c r="BV330" i="13" l="1"/>
  <c r="BU330" i="13"/>
  <c r="P542" i="7"/>
  <c r="T542" i="7"/>
  <c r="R542" i="7"/>
  <c r="S542" i="7"/>
  <c r="Q542" i="7"/>
  <c r="CD330" i="13"/>
  <c r="CE330" i="13"/>
  <c r="BE331" i="13"/>
  <c r="AU331" i="13"/>
  <c r="AI332" i="13" s="1"/>
  <c r="H331" i="13"/>
  <c r="L542" i="7"/>
  <c r="G442" i="12" s="1"/>
  <c r="H442" i="12" s="1"/>
  <c r="I442" i="12" s="1"/>
  <c r="L331" i="13"/>
  <c r="R331" i="13"/>
  <c r="AA332" i="13" s="1"/>
  <c r="G270" i="15" s="1"/>
  <c r="M332" i="13"/>
  <c r="P332" i="13" s="1"/>
  <c r="S332" i="13"/>
  <c r="AB333" i="13" s="1"/>
  <c r="H271" i="15" s="1"/>
  <c r="U542" i="7" l="1"/>
  <c r="I270" i="15"/>
  <c r="BY332" i="13"/>
  <c r="BP332" i="13"/>
  <c r="J443" i="12"/>
  <c r="BK331" i="13"/>
  <c r="K331" i="13"/>
  <c r="Q331" i="13"/>
  <c r="Z332" i="13" s="1"/>
  <c r="O331" i="13"/>
  <c r="BO331" i="13"/>
  <c r="BX331" i="13"/>
  <c r="BR331" i="13"/>
  <c r="CA331" i="13"/>
  <c r="BH332" i="13" l="1"/>
  <c r="BM332" i="13"/>
  <c r="V542" i="7"/>
  <c r="K442" i="12"/>
  <c r="L442" i="12" s="1"/>
  <c r="M442" i="12" s="1"/>
  <c r="AS332" i="13"/>
  <c r="K269" i="15"/>
  <c r="N331" i="13"/>
  <c r="BN331" i="13"/>
  <c r="BW331" i="13"/>
  <c r="BZ331" i="13"/>
  <c r="BQ331" i="13"/>
  <c r="AT333" i="13"/>
  <c r="L270" i="15"/>
  <c r="F270" i="15"/>
  <c r="BA332" i="13"/>
  <c r="F542" i="7"/>
  <c r="BT331" i="13" l="1"/>
  <c r="AW333" i="13"/>
  <c r="AK334" i="13" s="1"/>
  <c r="J333" i="13"/>
  <c r="BG333" i="13"/>
  <c r="BJ333" i="13"/>
  <c r="I332" i="13"/>
  <c r="AV332" i="13"/>
  <c r="AJ333" i="13" s="1"/>
  <c r="BI332" i="13"/>
  <c r="BF332" i="13"/>
  <c r="BS332" i="13"/>
  <c r="O442" i="12"/>
  <c r="CB332" i="13"/>
  <c r="N443" i="12"/>
  <c r="J269" i="15"/>
  <c r="AR332" i="13"/>
  <c r="O542" i="7"/>
  <c r="J543" i="7"/>
  <c r="H543" i="7"/>
  <c r="K543" i="7"/>
  <c r="I543" i="7"/>
  <c r="G543" i="7"/>
  <c r="CC331" i="13"/>
  <c r="S543" i="7" l="1"/>
  <c r="R543" i="7"/>
  <c r="T543" i="7"/>
  <c r="Q543" i="7"/>
  <c r="P543" i="7"/>
  <c r="R332" i="13"/>
  <c r="AA333" i="13" s="1"/>
  <c r="G271" i="15" s="1"/>
  <c r="L332" i="13"/>
  <c r="L543" i="7"/>
  <c r="G443" i="12" s="1"/>
  <c r="H443" i="12" s="1"/>
  <c r="I443" i="12" s="1"/>
  <c r="AU332" i="13"/>
  <c r="AI333" i="13" s="1"/>
  <c r="H332" i="13"/>
  <c r="BE332" i="13"/>
  <c r="BV331" i="13"/>
  <c r="BU331" i="13"/>
  <c r="S333" i="13"/>
  <c r="AB334" i="13" s="1"/>
  <c r="H272" i="15" s="1"/>
  <c r="M333" i="13"/>
  <c r="P333" i="13" s="1"/>
  <c r="CE331" i="13"/>
  <c r="CD331" i="13"/>
  <c r="O332" i="13" l="1"/>
  <c r="BX332" i="13"/>
  <c r="BO332" i="13"/>
  <c r="BR332" i="13"/>
  <c r="CA332" i="13"/>
  <c r="Q332" i="13"/>
  <c r="Z333" i="13" s="1"/>
  <c r="K332" i="13"/>
  <c r="BK332" i="13"/>
  <c r="U543" i="7"/>
  <c r="I271" i="15"/>
  <c r="BP333" i="13"/>
  <c r="BY333" i="13"/>
  <c r="J444" i="12"/>
  <c r="N332" i="13" l="1"/>
  <c r="BW332" i="13"/>
  <c r="BN332" i="13"/>
  <c r="BZ332" i="13"/>
  <c r="BQ332" i="13"/>
  <c r="F271" i="15"/>
  <c r="BA333" i="13"/>
  <c r="F543" i="7"/>
  <c r="BM333" i="13"/>
  <c r="BH333" i="13"/>
  <c r="AS333" i="13"/>
  <c r="K270" i="15"/>
  <c r="AT334" i="13"/>
  <c r="L271" i="15"/>
  <c r="K443" i="12"/>
  <c r="L443" i="12" s="1"/>
  <c r="M443" i="12" s="1"/>
  <c r="V543" i="7"/>
  <c r="BT332" i="13" l="1"/>
  <c r="O443" i="12"/>
  <c r="CB333" i="13"/>
  <c r="BS333" i="13"/>
  <c r="N444" i="12"/>
  <c r="J270" i="15"/>
  <c r="AR333" i="13"/>
  <c r="O543" i="7"/>
  <c r="G544" i="7"/>
  <c r="K544" i="7"/>
  <c r="H544" i="7"/>
  <c r="J544" i="7"/>
  <c r="I544" i="7"/>
  <c r="AV333" i="13"/>
  <c r="AJ334" i="13" s="1"/>
  <c r="BF333" i="13"/>
  <c r="I333" i="13"/>
  <c r="BI333" i="13"/>
  <c r="CC332" i="13"/>
  <c r="BJ334" i="13"/>
  <c r="AW334" i="13"/>
  <c r="AK335" i="13" s="1"/>
  <c r="J334" i="13"/>
  <c r="BG334" i="13"/>
  <c r="CD332" i="13" l="1"/>
  <c r="CE332" i="13"/>
  <c r="L544" i="7"/>
  <c r="G444" i="12" s="1"/>
  <c r="H444" i="12" s="1"/>
  <c r="I444" i="12" s="1"/>
  <c r="P544" i="7"/>
  <c r="S544" i="7"/>
  <c r="Q544" i="7"/>
  <c r="T544" i="7"/>
  <c r="R544" i="7"/>
  <c r="AU333" i="13"/>
  <c r="AI334" i="13" s="1"/>
  <c r="BE333" i="13"/>
  <c r="H333" i="13"/>
  <c r="M334" i="13"/>
  <c r="P334" i="13" s="1"/>
  <c r="S334" i="13"/>
  <c r="AB335" i="13" s="1"/>
  <c r="H273" i="15" s="1"/>
  <c r="BU332" i="13"/>
  <c r="BV332" i="13"/>
  <c r="R333" i="13"/>
  <c r="AA334" i="13" s="1"/>
  <c r="G272" i="15" s="1"/>
  <c r="L333" i="13"/>
  <c r="Q333" i="13" l="1"/>
  <c r="Z334" i="13" s="1"/>
  <c r="K333" i="13"/>
  <c r="BK333" i="13"/>
  <c r="O333" i="13"/>
  <c r="BX333" i="13"/>
  <c r="BO333" i="13"/>
  <c r="BR333" i="13"/>
  <c r="CA333" i="13"/>
  <c r="I272" i="15"/>
  <c r="BP334" i="13"/>
  <c r="BY334" i="13"/>
  <c r="J445" i="12"/>
  <c r="U544" i="7"/>
  <c r="AS334" i="13" l="1"/>
  <c r="K271" i="15"/>
  <c r="AT335" i="13"/>
  <c r="L272" i="15"/>
  <c r="BM334" i="13"/>
  <c r="BH334" i="13"/>
  <c r="K444" i="12"/>
  <c r="L444" i="12" s="1"/>
  <c r="M444" i="12" s="1"/>
  <c r="V544" i="7"/>
  <c r="N333" i="13"/>
  <c r="BN333" i="13"/>
  <c r="BW333" i="13"/>
  <c r="BQ333" i="13"/>
  <c r="BZ333" i="13"/>
  <c r="F272" i="15"/>
  <c r="BA334" i="13"/>
  <c r="F544" i="7"/>
  <c r="BT333" i="13" l="1"/>
  <c r="CC333" i="13"/>
  <c r="CD333" i="13" s="1"/>
  <c r="CE333" i="13"/>
  <c r="O444" i="12"/>
  <c r="CB334" i="13"/>
  <c r="BS334" i="13"/>
  <c r="N445" i="12"/>
  <c r="BJ335" i="13"/>
  <c r="J335" i="13"/>
  <c r="AW335" i="13"/>
  <c r="AK336" i="13" s="1"/>
  <c r="BG335" i="13"/>
  <c r="J271" i="15"/>
  <c r="AR334" i="13"/>
  <c r="O544" i="7"/>
  <c r="I545" i="7"/>
  <c r="K545" i="7"/>
  <c r="H545" i="7"/>
  <c r="G545" i="7"/>
  <c r="J545" i="7"/>
  <c r="I334" i="13"/>
  <c r="BF334" i="13"/>
  <c r="AV334" i="13"/>
  <c r="AJ335" i="13" s="1"/>
  <c r="BI334" i="13"/>
  <c r="Q545" i="7" l="1"/>
  <c r="R545" i="7"/>
  <c r="P545" i="7"/>
  <c r="T545" i="7"/>
  <c r="S545" i="7"/>
  <c r="S335" i="13"/>
  <c r="AB336" i="13" s="1"/>
  <c r="H274" i="15" s="1"/>
  <c r="M335" i="13"/>
  <c r="P335" i="13" s="1"/>
  <c r="L334" i="13"/>
  <c r="R334" i="13"/>
  <c r="AA335" i="13" s="1"/>
  <c r="G273" i="15" s="1"/>
  <c r="H334" i="13"/>
  <c r="BE334" i="13"/>
  <c r="AU334" i="13"/>
  <c r="AI335" i="13" s="1"/>
  <c r="L545" i="7"/>
  <c r="G445" i="12" s="1"/>
  <c r="H445" i="12" s="1"/>
  <c r="I445" i="12" s="1"/>
  <c r="BU333" i="13"/>
  <c r="BV333" i="13"/>
  <c r="BK334" i="13" l="1"/>
  <c r="K334" i="13"/>
  <c r="Q334" i="13"/>
  <c r="Z335" i="13" s="1"/>
  <c r="O334" i="13"/>
  <c r="BX334" i="13"/>
  <c r="BO334" i="13"/>
  <c r="BR334" i="13"/>
  <c r="CA334" i="13"/>
  <c r="U545" i="7"/>
  <c r="I273" i="15"/>
  <c r="BP335" i="13"/>
  <c r="BY335" i="13"/>
  <c r="J446" i="12"/>
  <c r="AT336" i="13" l="1"/>
  <c r="L273" i="15"/>
  <c r="F273" i="15"/>
  <c r="BA335" i="13"/>
  <c r="F545" i="7"/>
  <c r="V545" i="7"/>
  <c r="K445" i="12"/>
  <c r="L445" i="12" s="1"/>
  <c r="M445" i="12" s="1"/>
  <c r="N334" i="13"/>
  <c r="BN334" i="13"/>
  <c r="BW334" i="13"/>
  <c r="BQ334" i="13"/>
  <c r="BZ334" i="13"/>
  <c r="BM335" i="13"/>
  <c r="BH335" i="13"/>
  <c r="AS335" i="13"/>
  <c r="K272" i="15"/>
  <c r="BT334" i="13" l="1"/>
  <c r="BF335" i="13"/>
  <c r="I335" i="13"/>
  <c r="AV335" i="13"/>
  <c r="AJ336" i="13" s="1"/>
  <c r="BI335" i="13"/>
  <c r="O545" i="7"/>
  <c r="H546" i="7"/>
  <c r="J546" i="7"/>
  <c r="G546" i="7"/>
  <c r="I546" i="7"/>
  <c r="K546" i="7"/>
  <c r="CC334" i="13"/>
  <c r="O445" i="12"/>
  <c r="BS335" i="13"/>
  <c r="CB335" i="13"/>
  <c r="N446" i="12"/>
  <c r="J272" i="15"/>
  <c r="AR335" i="13"/>
  <c r="BJ336" i="13"/>
  <c r="J336" i="13"/>
  <c r="AW336" i="13"/>
  <c r="AK337" i="13" s="1"/>
  <c r="BG336" i="13"/>
  <c r="BU334" i="13" l="1"/>
  <c r="BV334" i="13"/>
  <c r="CE334" i="13"/>
  <c r="CD334" i="13"/>
  <c r="S546" i="7"/>
  <c r="Q546" i="7"/>
  <c r="P546" i="7"/>
  <c r="T546" i="7"/>
  <c r="R546" i="7"/>
  <c r="R335" i="13"/>
  <c r="AA336" i="13" s="1"/>
  <c r="G274" i="15" s="1"/>
  <c r="L335" i="13"/>
  <c r="S336" i="13"/>
  <c r="AB337" i="13" s="1"/>
  <c r="H275" i="15" s="1"/>
  <c r="M336" i="13"/>
  <c r="P336" i="13" s="1"/>
  <c r="L546" i="7"/>
  <c r="G446" i="12" s="1"/>
  <c r="H446" i="12" s="1"/>
  <c r="I446" i="12" s="1"/>
  <c r="H335" i="13"/>
  <c r="BE335" i="13"/>
  <c r="AU335" i="13"/>
  <c r="AI336" i="13" s="1"/>
  <c r="O335" i="13" l="1"/>
  <c r="BO335" i="13"/>
  <c r="BX335" i="13"/>
  <c r="BR335" i="13"/>
  <c r="CA335" i="13"/>
  <c r="Q335" i="13"/>
  <c r="Z336" i="13" s="1"/>
  <c r="K335" i="13"/>
  <c r="BK335" i="13"/>
  <c r="U546" i="7"/>
  <c r="I274" i="15"/>
  <c r="BY336" i="13"/>
  <c r="BP336" i="13"/>
  <c r="J447" i="12"/>
  <c r="AS336" i="13" l="1"/>
  <c r="K273" i="15"/>
  <c r="AT337" i="13"/>
  <c r="L274" i="15"/>
  <c r="BH336" i="13"/>
  <c r="BM336" i="13"/>
  <c r="N335" i="13"/>
  <c r="BW335" i="13"/>
  <c r="BN335" i="13"/>
  <c r="BQ335" i="13"/>
  <c r="BZ335" i="13"/>
  <c r="V546" i="7"/>
  <c r="K446" i="12"/>
  <c r="L446" i="12" s="1"/>
  <c r="M446" i="12" s="1"/>
  <c r="F274" i="15"/>
  <c r="BA336" i="13"/>
  <c r="F546" i="7"/>
  <c r="BT335" i="13" l="1"/>
  <c r="AW337" i="13"/>
  <c r="AK338" i="13" s="1"/>
  <c r="J337" i="13"/>
  <c r="BJ337" i="13"/>
  <c r="BG337" i="13"/>
  <c r="O446" i="12"/>
  <c r="BS336" i="13"/>
  <c r="CB336" i="13"/>
  <c r="N447" i="12"/>
  <c r="J273" i="15"/>
  <c r="AR336" i="13"/>
  <c r="O546" i="7"/>
  <c r="K547" i="7"/>
  <c r="G547" i="7"/>
  <c r="I547" i="7"/>
  <c r="J547" i="7"/>
  <c r="H547" i="7"/>
  <c r="CC335" i="13"/>
  <c r="I336" i="13"/>
  <c r="BI336" i="13"/>
  <c r="BF336" i="13"/>
  <c r="AV336" i="13"/>
  <c r="AJ337" i="13" s="1"/>
  <c r="BU335" i="13" l="1"/>
  <c r="BV335" i="13"/>
  <c r="L547" i="7"/>
  <c r="G447" i="12" s="1"/>
  <c r="H447" i="12" s="1"/>
  <c r="I447" i="12" s="1"/>
  <c r="M337" i="13"/>
  <c r="P337" i="13" s="1"/>
  <c r="S337" i="13"/>
  <c r="AB338" i="13" s="1"/>
  <c r="H276" i="15" s="1"/>
  <c r="R336" i="13"/>
  <c r="AA337" i="13" s="1"/>
  <c r="G275" i="15" s="1"/>
  <c r="L336" i="13"/>
  <c r="Q547" i="7"/>
  <c r="T547" i="7"/>
  <c r="P547" i="7"/>
  <c r="R547" i="7"/>
  <c r="S547" i="7"/>
  <c r="CE335" i="13"/>
  <c r="CD335" i="13"/>
  <c r="BE336" i="13"/>
  <c r="H336" i="13"/>
  <c r="AU336" i="13"/>
  <c r="AI337" i="13" s="1"/>
  <c r="I275" i="15" l="1"/>
  <c r="BP337" i="13"/>
  <c r="BY337" i="13"/>
  <c r="J448" i="12"/>
  <c r="Q336" i="13"/>
  <c r="Z337" i="13" s="1"/>
  <c r="K336" i="13"/>
  <c r="BK336" i="13"/>
  <c r="U547" i="7"/>
  <c r="O336" i="13"/>
  <c r="BO336" i="13"/>
  <c r="BX336" i="13"/>
  <c r="BR336" i="13"/>
  <c r="CA336" i="13"/>
  <c r="V547" i="7" l="1"/>
  <c r="K447" i="12"/>
  <c r="L447" i="12" s="1"/>
  <c r="M447" i="12" s="1"/>
  <c r="BH337" i="13"/>
  <c r="BM337" i="13"/>
  <c r="AT338" i="13"/>
  <c r="L275" i="15"/>
  <c r="AS337" i="13"/>
  <c r="K274" i="15"/>
  <c r="F275" i="15"/>
  <c r="BA337" i="13"/>
  <c r="F547" i="7"/>
  <c r="N336" i="13"/>
  <c r="BN336" i="13"/>
  <c r="BW336" i="13"/>
  <c r="BQ336" i="13"/>
  <c r="BZ336" i="13"/>
  <c r="BT336" i="13" l="1"/>
  <c r="J338" i="13"/>
  <c r="BG338" i="13"/>
  <c r="AW338" i="13"/>
  <c r="AK339" i="13" s="1"/>
  <c r="BJ338" i="13"/>
  <c r="J274" i="15"/>
  <c r="AR337" i="13"/>
  <c r="O547" i="7"/>
  <c r="H548" i="7"/>
  <c r="J548" i="7"/>
  <c r="K548" i="7"/>
  <c r="I548" i="7"/>
  <c r="G548" i="7"/>
  <c r="CB337" i="13"/>
  <c r="O447" i="12"/>
  <c r="BS337" i="13"/>
  <c r="N448" i="12"/>
  <c r="I337" i="13"/>
  <c r="AV337" i="13"/>
  <c r="AJ338" i="13" s="1"/>
  <c r="BI337" i="13"/>
  <c r="BF337" i="13"/>
  <c r="CC336" i="13"/>
  <c r="AU337" i="13" l="1"/>
  <c r="AI338" i="13" s="1"/>
  <c r="H337" i="13"/>
  <c r="BE337" i="13"/>
  <c r="BV336" i="13"/>
  <c r="BU336" i="13"/>
  <c r="L548" i="7"/>
  <c r="G448" i="12" s="1"/>
  <c r="H448" i="12" s="1"/>
  <c r="I448" i="12" s="1"/>
  <c r="CE336" i="13"/>
  <c r="CD336" i="13"/>
  <c r="P548" i="7"/>
  <c r="S548" i="7"/>
  <c r="T548" i="7"/>
  <c r="Q548" i="7"/>
  <c r="R548" i="7"/>
  <c r="L337" i="13"/>
  <c r="R337" i="13"/>
  <c r="AA338" i="13" s="1"/>
  <c r="G276" i="15" s="1"/>
  <c r="S338" i="13"/>
  <c r="AB339" i="13" s="1"/>
  <c r="H277" i="15" s="1"/>
  <c r="M338" i="13"/>
  <c r="P338" i="13" s="1"/>
  <c r="U548" i="7" l="1"/>
  <c r="I276" i="15"/>
  <c r="BP338" i="13"/>
  <c r="BY338" i="13"/>
  <c r="J449" i="12"/>
  <c r="O337" i="13"/>
  <c r="BO337" i="13"/>
  <c r="BX337" i="13"/>
  <c r="BR337" i="13"/>
  <c r="CA337" i="13"/>
  <c r="K337" i="13"/>
  <c r="Q337" i="13"/>
  <c r="Z338" i="13" s="1"/>
  <c r="BK337" i="13"/>
  <c r="AT339" i="13" l="1"/>
  <c r="L276" i="15"/>
  <c r="BH338" i="13"/>
  <c r="BM338" i="13"/>
  <c r="F276" i="15"/>
  <c r="BA338" i="13"/>
  <c r="F548" i="7"/>
  <c r="N337" i="13"/>
  <c r="BW337" i="13"/>
  <c r="BN337" i="13"/>
  <c r="BQ337" i="13"/>
  <c r="BZ337" i="13"/>
  <c r="AS338" i="13"/>
  <c r="K275" i="15"/>
  <c r="V548" i="7"/>
  <c r="K448" i="12"/>
  <c r="L448" i="12" s="1"/>
  <c r="M448" i="12" s="1"/>
  <c r="CC337" i="13" l="1"/>
  <c r="BT337" i="13"/>
  <c r="AV338" i="13"/>
  <c r="AJ339" i="13" s="1"/>
  <c r="BI338" i="13"/>
  <c r="BF338" i="13"/>
  <c r="I338" i="13"/>
  <c r="O548" i="7"/>
  <c r="G549" i="7"/>
  <c r="H549" i="7"/>
  <c r="I549" i="7"/>
  <c r="K549" i="7"/>
  <c r="J549" i="7"/>
  <c r="CE337" i="13"/>
  <c r="CD337" i="13"/>
  <c r="J275" i="15"/>
  <c r="AR338" i="13"/>
  <c r="O448" i="12"/>
  <c r="CB338" i="13"/>
  <c r="BS338" i="13"/>
  <c r="N449" i="12"/>
  <c r="J339" i="13"/>
  <c r="AW339" i="13"/>
  <c r="AK340" i="13" s="1"/>
  <c r="BJ339" i="13"/>
  <c r="BG339" i="13"/>
  <c r="L549" i="7" l="1"/>
  <c r="G449" i="12" s="1"/>
  <c r="H449" i="12" s="1"/>
  <c r="I449" i="12" s="1"/>
  <c r="R549" i="7"/>
  <c r="P549" i="7"/>
  <c r="Q549" i="7"/>
  <c r="S549" i="7"/>
  <c r="T549" i="7"/>
  <c r="L338" i="13"/>
  <c r="R338" i="13"/>
  <c r="AA339" i="13" s="1"/>
  <c r="G277" i="15" s="1"/>
  <c r="AU338" i="13"/>
  <c r="AI339" i="13" s="1"/>
  <c r="BE338" i="13"/>
  <c r="H338" i="13"/>
  <c r="S339" i="13"/>
  <c r="AB340" i="13" s="1"/>
  <c r="H278" i="15" s="1"/>
  <c r="M339" i="13"/>
  <c r="P339" i="13" s="1"/>
  <c r="BU337" i="13"/>
  <c r="BV337" i="13"/>
  <c r="O338" i="13" l="1"/>
  <c r="BO338" i="13"/>
  <c r="BX338" i="13"/>
  <c r="BR338" i="13"/>
  <c r="CA338" i="13"/>
  <c r="K338" i="13"/>
  <c r="BK338" i="13"/>
  <c r="Q338" i="13"/>
  <c r="Z339" i="13" s="1"/>
  <c r="U549" i="7"/>
  <c r="I277" i="15"/>
  <c r="BY339" i="13"/>
  <c r="BP339" i="13"/>
  <c r="J450" i="12"/>
  <c r="N338" i="13" l="1"/>
  <c r="BW338" i="13"/>
  <c r="BN338" i="13"/>
  <c r="BZ338" i="13"/>
  <c r="BQ338" i="13"/>
  <c r="V549" i="7"/>
  <c r="K449" i="12"/>
  <c r="L449" i="12" s="1"/>
  <c r="M449" i="12" s="1"/>
  <c r="F277" i="15"/>
  <c r="BA339" i="13"/>
  <c r="F549" i="7"/>
  <c r="AS339" i="13"/>
  <c r="K276" i="15"/>
  <c r="AT340" i="13"/>
  <c r="L277" i="15"/>
  <c r="BM339" i="13"/>
  <c r="BH339" i="13"/>
  <c r="BT338" i="13" l="1"/>
  <c r="J340" i="13"/>
  <c r="AW340" i="13"/>
  <c r="AK341" i="13" s="1"/>
  <c r="BJ340" i="13"/>
  <c r="BG340" i="13"/>
  <c r="J276" i="15"/>
  <c r="AR339" i="13"/>
  <c r="O549" i="7"/>
  <c r="G550" i="7"/>
  <c r="H550" i="7"/>
  <c r="J550" i="7"/>
  <c r="I550" i="7"/>
  <c r="K550" i="7"/>
  <c r="CC338" i="13"/>
  <c r="O449" i="12"/>
  <c r="BS339" i="13"/>
  <c r="CB339" i="13"/>
  <c r="N450" i="12"/>
  <c r="I339" i="13"/>
  <c r="AV339" i="13"/>
  <c r="AJ340" i="13" s="1"/>
  <c r="BI339" i="13"/>
  <c r="BF339" i="13"/>
  <c r="BU338" i="13" l="1"/>
  <c r="BV338" i="13"/>
  <c r="CD338" i="13"/>
  <c r="CE338" i="13"/>
  <c r="H339" i="13"/>
  <c r="AU339" i="13"/>
  <c r="AI340" i="13" s="1"/>
  <c r="BE339" i="13"/>
  <c r="L550" i="7"/>
  <c r="G450" i="12" s="1"/>
  <c r="H450" i="12" s="1"/>
  <c r="I450" i="12" s="1"/>
  <c r="M340" i="13"/>
  <c r="P340" i="13" s="1"/>
  <c r="S340" i="13"/>
  <c r="AB341" i="13" s="1"/>
  <c r="H279" i="15" s="1"/>
  <c r="L339" i="13"/>
  <c r="R339" i="13"/>
  <c r="AA340" i="13" s="1"/>
  <c r="G278" i="15" s="1"/>
  <c r="P550" i="7"/>
  <c r="T550" i="7"/>
  <c r="S550" i="7"/>
  <c r="R550" i="7"/>
  <c r="Q550" i="7"/>
  <c r="U550" i="7" l="1"/>
  <c r="I278" i="15"/>
  <c r="BP340" i="13"/>
  <c r="BY340" i="13"/>
  <c r="J451" i="12"/>
  <c r="O339" i="13"/>
  <c r="BO339" i="13"/>
  <c r="BX339" i="13"/>
  <c r="BR339" i="13"/>
  <c r="CA339" i="13"/>
  <c r="BK339" i="13"/>
  <c r="K339" i="13"/>
  <c r="Q339" i="13"/>
  <c r="Z340" i="13" s="1"/>
  <c r="N339" i="13" l="1"/>
  <c r="BN339" i="13"/>
  <c r="BW339" i="13"/>
  <c r="BZ339" i="13"/>
  <c r="BQ339" i="13"/>
  <c r="K450" i="12"/>
  <c r="L450" i="12" s="1"/>
  <c r="M450" i="12" s="1"/>
  <c r="V550" i="7"/>
  <c r="F278" i="15"/>
  <c r="BA340" i="13"/>
  <c r="F550" i="7"/>
  <c r="BM340" i="13"/>
  <c r="BH340" i="13"/>
  <c r="AT341" i="13"/>
  <c r="L278" i="15"/>
  <c r="AS340" i="13"/>
  <c r="K277" i="15"/>
  <c r="BT339" i="13" l="1"/>
  <c r="CC339" i="13"/>
  <c r="I340" i="13"/>
  <c r="BF340" i="13"/>
  <c r="BI340" i="13"/>
  <c r="AV340" i="13"/>
  <c r="AJ341" i="13" s="1"/>
  <c r="AW341" i="13"/>
  <c r="AK342" i="13" s="1"/>
  <c r="J341" i="13"/>
  <c r="BJ341" i="13"/>
  <c r="BG341" i="13"/>
  <c r="CE339" i="13"/>
  <c r="CD339" i="13"/>
  <c r="CB340" i="13"/>
  <c r="O450" i="12"/>
  <c r="BS340" i="13"/>
  <c r="N451" i="12"/>
  <c r="J277" i="15"/>
  <c r="AR340" i="13"/>
  <c r="O550" i="7"/>
  <c r="G551" i="7"/>
  <c r="K551" i="7"/>
  <c r="I551" i="7"/>
  <c r="J551" i="7"/>
  <c r="H551" i="7"/>
  <c r="M341" i="13" l="1"/>
  <c r="P341" i="13" s="1"/>
  <c r="S341" i="13"/>
  <c r="AB342" i="13" s="1"/>
  <c r="H280" i="15" s="1"/>
  <c r="BE340" i="13"/>
  <c r="AU340" i="13"/>
  <c r="AI341" i="13" s="1"/>
  <c r="H340" i="13"/>
  <c r="BV339" i="13"/>
  <c r="BU339" i="13"/>
  <c r="Q551" i="7"/>
  <c r="S551" i="7"/>
  <c r="T551" i="7"/>
  <c r="R551" i="7"/>
  <c r="P551" i="7"/>
  <c r="L551" i="7"/>
  <c r="G451" i="12" s="1"/>
  <c r="H451" i="12" s="1"/>
  <c r="I451" i="12" s="1"/>
  <c r="R340" i="13"/>
  <c r="AA341" i="13" s="1"/>
  <c r="G279" i="15" s="1"/>
  <c r="L340" i="13"/>
  <c r="U551" i="7" l="1"/>
  <c r="K340" i="13"/>
  <c r="BK340" i="13"/>
  <c r="Q340" i="13"/>
  <c r="Z341" i="13" s="1"/>
  <c r="I279" i="15"/>
  <c r="BP341" i="13"/>
  <c r="BY341" i="13"/>
  <c r="J452" i="12"/>
  <c r="O340" i="13"/>
  <c r="BX340" i="13"/>
  <c r="BO340" i="13"/>
  <c r="BR340" i="13"/>
  <c r="CA340" i="13"/>
  <c r="F279" i="15" l="1"/>
  <c r="BA341" i="13"/>
  <c r="F551" i="7"/>
  <c r="AT342" i="13"/>
  <c r="L279" i="15"/>
  <c r="BM341" i="13"/>
  <c r="BH341" i="13"/>
  <c r="N340" i="13"/>
  <c r="BW340" i="13"/>
  <c r="BN340" i="13"/>
  <c r="BQ340" i="13"/>
  <c r="BZ340" i="13"/>
  <c r="AS341" i="13"/>
  <c r="K278" i="15"/>
  <c r="V551" i="7"/>
  <c r="K451" i="12"/>
  <c r="L451" i="12" s="1"/>
  <c r="M451" i="12" s="1"/>
  <c r="BT340" i="13" l="1"/>
  <c r="J342" i="13"/>
  <c r="BG342" i="13"/>
  <c r="AW342" i="13"/>
  <c r="AK343" i="13" s="1"/>
  <c r="BJ342" i="13"/>
  <c r="AV341" i="13"/>
  <c r="AJ342" i="13" s="1"/>
  <c r="I341" i="13"/>
  <c r="BI341" i="13"/>
  <c r="BF341" i="13"/>
  <c r="O551" i="7"/>
  <c r="H552" i="7"/>
  <c r="G552" i="7"/>
  <c r="I552" i="7"/>
  <c r="K552" i="7"/>
  <c r="J552" i="7"/>
  <c r="J278" i="15"/>
  <c r="AR341" i="13"/>
  <c r="BS341" i="13"/>
  <c r="CB341" i="13"/>
  <c r="O451" i="12"/>
  <c r="N452" i="12"/>
  <c r="CC340" i="13"/>
  <c r="L552" i="7" l="1"/>
  <c r="G452" i="12" s="1"/>
  <c r="H452" i="12" s="1"/>
  <c r="I452" i="12" s="1"/>
  <c r="L341" i="13"/>
  <c r="R341" i="13"/>
  <c r="AA342" i="13" s="1"/>
  <c r="G280" i="15" s="1"/>
  <c r="BU340" i="13"/>
  <c r="BV340" i="13"/>
  <c r="Q552" i="7"/>
  <c r="P552" i="7"/>
  <c r="R552" i="7"/>
  <c r="S552" i="7"/>
  <c r="T552" i="7"/>
  <c r="S342" i="13"/>
  <c r="AB343" i="13" s="1"/>
  <c r="H281" i="15" s="1"/>
  <c r="M342" i="13"/>
  <c r="P342" i="13" s="1"/>
  <c r="H341" i="13"/>
  <c r="BE341" i="13"/>
  <c r="AU341" i="13"/>
  <c r="AI342" i="13" s="1"/>
  <c r="CE340" i="13"/>
  <c r="CD340" i="13"/>
  <c r="O341" i="13" l="1"/>
  <c r="BO341" i="13"/>
  <c r="BX341" i="13"/>
  <c r="CA341" i="13"/>
  <c r="BR341" i="13"/>
  <c r="U552" i="7"/>
  <c r="Q341" i="13"/>
  <c r="Z342" i="13" s="1"/>
  <c r="K341" i="13"/>
  <c r="BK341" i="13"/>
  <c r="I280" i="15"/>
  <c r="BP342" i="13"/>
  <c r="BY342" i="13"/>
  <c r="J453" i="12"/>
  <c r="N341" i="13" l="1"/>
  <c r="BN341" i="13"/>
  <c r="BW341" i="13"/>
  <c r="BZ341" i="13"/>
  <c r="BQ341" i="13"/>
  <c r="F280" i="15"/>
  <c r="BA342" i="13"/>
  <c r="F552" i="7"/>
  <c r="BM342" i="13"/>
  <c r="BH342" i="13"/>
  <c r="AS342" i="13"/>
  <c r="K279" i="15"/>
  <c r="AT343" i="13"/>
  <c r="L280" i="15"/>
  <c r="K452" i="12"/>
  <c r="L452" i="12" s="1"/>
  <c r="M452" i="12" s="1"/>
  <c r="V552" i="7"/>
  <c r="BT341" i="13" l="1"/>
  <c r="BJ343" i="13"/>
  <c r="BG343" i="13"/>
  <c r="AW343" i="13"/>
  <c r="AK344" i="13" s="1"/>
  <c r="J343" i="13"/>
  <c r="CB342" i="13"/>
  <c r="BS342" i="13"/>
  <c r="O452" i="12"/>
  <c r="N453" i="12"/>
  <c r="AV342" i="13"/>
  <c r="AJ343" i="13" s="1"/>
  <c r="BI342" i="13"/>
  <c r="I342" i="13"/>
  <c r="BF342" i="13"/>
  <c r="J279" i="15"/>
  <c r="AR342" i="13"/>
  <c r="CC341" i="13"/>
  <c r="O552" i="7"/>
  <c r="I553" i="7"/>
  <c r="J553" i="7"/>
  <c r="G553" i="7"/>
  <c r="H553" i="7"/>
  <c r="K553" i="7"/>
  <c r="CE341" i="13" l="1"/>
  <c r="CD341" i="13"/>
  <c r="M343" i="13"/>
  <c r="P343" i="13" s="1"/>
  <c r="S343" i="13"/>
  <c r="AB344" i="13" s="1"/>
  <c r="H282" i="15" s="1"/>
  <c r="L342" i="13"/>
  <c r="R342" i="13"/>
  <c r="AA343" i="13" s="1"/>
  <c r="G281" i="15" s="1"/>
  <c r="L553" i="7"/>
  <c r="G453" i="12" s="1"/>
  <c r="H453" i="12" s="1"/>
  <c r="I453" i="12" s="1"/>
  <c r="BV341" i="13"/>
  <c r="BU341" i="13"/>
  <c r="Q553" i="7"/>
  <c r="P553" i="7"/>
  <c r="S553" i="7"/>
  <c r="T553" i="7"/>
  <c r="R553" i="7"/>
  <c r="H342" i="13"/>
  <c r="BE342" i="13"/>
  <c r="AU342" i="13"/>
  <c r="AI343" i="13" s="1"/>
  <c r="U553" i="7" l="1"/>
  <c r="O342" i="13"/>
  <c r="BO342" i="13"/>
  <c r="BX342" i="13"/>
  <c r="BR342" i="13"/>
  <c r="CA342" i="13"/>
  <c r="Q342" i="13"/>
  <c r="Z343" i="13" s="1"/>
  <c r="K342" i="13"/>
  <c r="BK342" i="13"/>
  <c r="I281" i="15"/>
  <c r="BP343" i="13"/>
  <c r="BY343" i="13"/>
  <c r="J454" i="12"/>
  <c r="AS343" i="13" l="1"/>
  <c r="K280" i="15"/>
  <c r="N342" i="13"/>
  <c r="BN342" i="13"/>
  <c r="BW342" i="13"/>
  <c r="BQ342" i="13"/>
  <c r="BZ342" i="13"/>
  <c r="CC342" i="13" s="1"/>
  <c r="F281" i="15"/>
  <c r="BA343" i="13"/>
  <c r="F553" i="7"/>
  <c r="K453" i="12"/>
  <c r="L453" i="12" s="1"/>
  <c r="M453" i="12" s="1"/>
  <c r="V553" i="7"/>
  <c r="BH343" i="13"/>
  <c r="BM343" i="13"/>
  <c r="AT344" i="13"/>
  <c r="L281" i="15"/>
  <c r="BT342" i="13" l="1"/>
  <c r="BJ344" i="13"/>
  <c r="J344" i="13"/>
  <c r="AW344" i="13"/>
  <c r="AK345" i="13" s="1"/>
  <c r="BG344" i="13"/>
  <c r="CB343" i="13"/>
  <c r="O453" i="12"/>
  <c r="BS343" i="13"/>
  <c r="N454" i="12"/>
  <c r="CD342" i="13"/>
  <c r="CE342" i="13"/>
  <c r="J280" i="15"/>
  <c r="AR343" i="13"/>
  <c r="O553" i="7"/>
  <c r="K554" i="7"/>
  <c r="G554" i="7"/>
  <c r="J554" i="7"/>
  <c r="H554" i="7"/>
  <c r="I554" i="7"/>
  <c r="AV343" i="13"/>
  <c r="AJ344" i="13" s="1"/>
  <c r="BF343" i="13"/>
  <c r="I343" i="13"/>
  <c r="BI343" i="13"/>
  <c r="L554" i="7" l="1"/>
  <c r="G454" i="12" s="1"/>
  <c r="H454" i="12" s="1"/>
  <c r="I454" i="12" s="1"/>
  <c r="H343" i="13"/>
  <c r="AU343" i="13"/>
  <c r="AI344" i="13" s="1"/>
  <c r="BE343" i="13"/>
  <c r="M344" i="13"/>
  <c r="P344" i="13" s="1"/>
  <c r="S344" i="13"/>
  <c r="AB345" i="13" s="1"/>
  <c r="H283" i="15" s="1"/>
  <c r="BV342" i="13"/>
  <c r="BU342" i="13"/>
  <c r="L343" i="13"/>
  <c r="R343" i="13"/>
  <c r="AA344" i="13" s="1"/>
  <c r="G282" i="15" s="1"/>
  <c r="S554" i="7"/>
  <c r="T554" i="7"/>
  <c r="Q554" i="7"/>
  <c r="P554" i="7"/>
  <c r="R554" i="7"/>
  <c r="K343" i="13" l="1"/>
  <c r="BK343" i="13"/>
  <c r="Q343" i="13"/>
  <c r="Z344" i="13" s="1"/>
  <c r="O343" i="13"/>
  <c r="BO343" i="13"/>
  <c r="BX343" i="13"/>
  <c r="BR343" i="13"/>
  <c r="CA343" i="13"/>
  <c r="U554" i="7"/>
  <c r="I282" i="15"/>
  <c r="BY344" i="13"/>
  <c r="BP344" i="13"/>
  <c r="J455" i="12"/>
  <c r="AS344" i="13" l="1"/>
  <c r="K281" i="15"/>
  <c r="K454" i="12"/>
  <c r="L454" i="12" s="1"/>
  <c r="M454" i="12" s="1"/>
  <c r="V554" i="7"/>
  <c r="AT345" i="13"/>
  <c r="L282" i="15"/>
  <c r="F282" i="15"/>
  <c r="BA344" i="13"/>
  <c r="F554" i="7"/>
  <c r="BM344" i="13"/>
  <c r="BH344" i="13"/>
  <c r="N343" i="13"/>
  <c r="BN343" i="13"/>
  <c r="BW343" i="13"/>
  <c r="BQ343" i="13"/>
  <c r="BZ343" i="13"/>
  <c r="BT343" i="13" l="1"/>
  <c r="CC343" i="13"/>
  <c r="CD343" i="13" s="1"/>
  <c r="J281" i="15"/>
  <c r="AR344" i="13"/>
  <c r="AW345" i="13"/>
  <c r="AK346" i="13" s="1"/>
  <c r="BJ345" i="13"/>
  <c r="J345" i="13"/>
  <c r="BG345" i="13"/>
  <c r="BS344" i="13"/>
  <c r="O454" i="12"/>
  <c r="CB344" i="13"/>
  <c r="N455" i="12"/>
  <c r="O554" i="7"/>
  <c r="G555" i="7"/>
  <c r="I555" i="7"/>
  <c r="J555" i="7"/>
  <c r="K555" i="7"/>
  <c r="H555" i="7"/>
  <c r="BI344" i="13"/>
  <c r="BF344" i="13"/>
  <c r="AV344" i="13"/>
  <c r="AJ345" i="13" s="1"/>
  <c r="I344" i="13"/>
  <c r="CE343" i="13" l="1"/>
  <c r="M345" i="13"/>
  <c r="P345" i="13" s="1"/>
  <c r="S345" i="13"/>
  <c r="AB346" i="13" s="1"/>
  <c r="H284" i="15" s="1"/>
  <c r="L555" i="7"/>
  <c r="G455" i="12" s="1"/>
  <c r="H455" i="12" s="1"/>
  <c r="I455" i="12" s="1"/>
  <c r="BE344" i="13"/>
  <c r="AU344" i="13"/>
  <c r="AI345" i="13" s="1"/>
  <c r="H344" i="13"/>
  <c r="R344" i="13"/>
  <c r="AA345" i="13" s="1"/>
  <c r="G283" i="15" s="1"/>
  <c r="L344" i="13"/>
  <c r="Q555" i="7"/>
  <c r="R555" i="7"/>
  <c r="S555" i="7"/>
  <c r="P555" i="7"/>
  <c r="T555" i="7"/>
  <c r="BV343" i="13"/>
  <c r="BU343" i="13"/>
  <c r="Q344" i="13" l="1"/>
  <c r="Z345" i="13" s="1"/>
  <c r="K344" i="13"/>
  <c r="BK344" i="13"/>
  <c r="I283" i="15"/>
  <c r="BY345" i="13"/>
  <c r="BP345" i="13"/>
  <c r="J456" i="12"/>
  <c r="O344" i="13"/>
  <c r="BO344" i="13"/>
  <c r="BX344" i="13"/>
  <c r="BR344" i="13"/>
  <c r="CA344" i="13"/>
  <c r="U555" i="7"/>
  <c r="BH345" i="13" l="1"/>
  <c r="BM345" i="13"/>
  <c r="K455" i="12"/>
  <c r="L455" i="12" s="1"/>
  <c r="M455" i="12" s="1"/>
  <c r="V555" i="7"/>
  <c r="N344" i="13"/>
  <c r="BN344" i="13"/>
  <c r="BW344" i="13"/>
  <c r="BQ344" i="13"/>
  <c r="BZ344" i="13"/>
  <c r="F283" i="15"/>
  <c r="BA345" i="13"/>
  <c r="F555" i="7"/>
  <c r="AS345" i="13"/>
  <c r="K282" i="15"/>
  <c r="AT346" i="13"/>
  <c r="L283" i="15"/>
  <c r="BT344" i="13" l="1"/>
  <c r="J282" i="15"/>
  <c r="AR345" i="13"/>
  <c r="BJ346" i="13"/>
  <c r="J346" i="13"/>
  <c r="AW346" i="13"/>
  <c r="BG346" i="13"/>
  <c r="O555" i="7"/>
  <c r="I556" i="7"/>
  <c r="H556" i="7"/>
  <c r="G556" i="7"/>
  <c r="K556" i="7"/>
  <c r="J556" i="7"/>
  <c r="CB345" i="13"/>
  <c r="O455" i="12"/>
  <c r="BS345" i="13"/>
  <c r="N456" i="12"/>
  <c r="BI345" i="13"/>
  <c r="BF345" i="13"/>
  <c r="I345" i="13"/>
  <c r="AV345" i="13"/>
  <c r="AJ346" i="13" s="1"/>
  <c r="CC344" i="13"/>
  <c r="M346" i="13" l="1"/>
  <c r="P346" i="13" s="1"/>
  <c r="S346" i="13"/>
  <c r="T556" i="7"/>
  <c r="Q556" i="7"/>
  <c r="S556" i="7"/>
  <c r="P556" i="7"/>
  <c r="R556" i="7"/>
  <c r="L556" i="7"/>
  <c r="G456" i="12" s="1"/>
  <c r="H456" i="12" s="1"/>
  <c r="I456" i="12" s="1"/>
  <c r="H345" i="13"/>
  <c r="BE345" i="13"/>
  <c r="AU345" i="13"/>
  <c r="AI346" i="13" s="1"/>
  <c r="CE344" i="13"/>
  <c r="CD344" i="13"/>
  <c r="BU344" i="13"/>
  <c r="BV344" i="13"/>
  <c r="L345" i="13"/>
  <c r="R345" i="13"/>
  <c r="AA346" i="13" s="1"/>
  <c r="G284" i="15" s="1"/>
  <c r="U556" i="7" l="1"/>
  <c r="I284" i="15"/>
  <c r="BP346" i="13"/>
  <c r="L284" i="15" s="1"/>
  <c r="BY346" i="13"/>
  <c r="O345" i="13"/>
  <c r="BO345" i="13"/>
  <c r="BX345" i="13"/>
  <c r="CA345" i="13"/>
  <c r="BR345" i="13"/>
  <c r="V556" i="7"/>
  <c r="K456" i="12"/>
  <c r="L456" i="12" s="1"/>
  <c r="M456" i="12" s="1"/>
  <c r="Q345" i="13"/>
  <c r="Z346" i="13" s="1"/>
  <c r="BK345" i="13"/>
  <c r="K345" i="13"/>
  <c r="F284" i="15" l="1"/>
  <c r="BA346" i="13"/>
  <c r="F556" i="7"/>
  <c r="O556" i="7" s="1"/>
  <c r="O456" i="12"/>
  <c r="CB346" i="13"/>
  <c r="BS346" i="13"/>
  <c r="N345" i="13"/>
  <c r="BW345" i="13"/>
  <c r="BN345" i="13"/>
  <c r="BQ345" i="13"/>
  <c r="BZ345" i="13"/>
  <c r="BM346" i="13"/>
  <c r="BH346" i="13"/>
  <c r="AS346" i="13"/>
  <c r="K283" i="15"/>
  <c r="BT345" i="13" l="1"/>
  <c r="J283" i="15"/>
  <c r="AR346" i="13"/>
  <c r="AV346" i="13"/>
  <c r="I346" i="13"/>
  <c r="BF346" i="13"/>
  <c r="BI346" i="13"/>
  <c r="CC345" i="13"/>
  <c r="CE345" i="13" l="1"/>
  <c r="CD345" i="13"/>
  <c r="L346" i="13"/>
  <c r="R346" i="13"/>
  <c r="BV345" i="13"/>
  <c r="BU345" i="13"/>
  <c r="BE346" i="13"/>
  <c r="AU346" i="13"/>
  <c r="H346" i="13"/>
  <c r="O346" i="13" l="1"/>
  <c r="BX346" i="13"/>
  <c r="BO346" i="13"/>
  <c r="K284" i="15" s="1"/>
  <c r="CA346" i="13"/>
  <c r="BR346" i="13"/>
  <c r="Q346" i="13"/>
  <c r="BK346" i="13"/>
  <c r="K346" i="13"/>
  <c r="N346" i="13" l="1"/>
  <c r="BN346" i="13"/>
  <c r="BW346" i="13"/>
  <c r="BQ346" i="13"/>
  <c r="BZ346" i="13"/>
  <c r="CC346" i="13" s="1"/>
  <c r="BT346" i="13" l="1"/>
  <c r="J284" i="15"/>
  <c r="CD346" i="13"/>
  <c r="CD4" i="13" s="1"/>
  <c r="CE346" i="13"/>
  <c r="CE4" i="13" s="1"/>
  <c r="BU346" i="13" l="1"/>
  <c r="BU4" i="13" s="1"/>
  <c r="BV346" i="13"/>
  <c r="BV4" i="13" s="1"/>
  <c r="C1" i="15" l="1"/>
  <c r="H2" i="15"/>
</calcChain>
</file>

<file path=xl/sharedStrings.xml><?xml version="1.0" encoding="utf-8"?>
<sst xmlns="http://schemas.openxmlformats.org/spreadsheetml/2006/main" count="235" uniqueCount="87">
  <si>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</si>
  <si>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</si>
  <si>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</si>
  <si>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</si>
  <si>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</si>
  <si>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</si>
  <si>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</si>
  <si>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</si>
  <si>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</si>
  <si>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</si>
  <si>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</si>
  <si>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</si>
  <si>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</si>
  <si>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</si>
  <si>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</si>
  <si>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</si>
  <si>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</si>
  <si>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</si>
  <si>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</si>
  <si>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</si>
  <si>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</si>
  <si>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</si>
  <si>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</si>
  <si>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</si>
  <si>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</si>
  <si>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</si>
  <si>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</si>
  <si>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</si>
  <si>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</si>
  <si>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</si>
  <si>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</si>
  <si>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</si>
  <si>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</si>
  <si>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</si>
  <si>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</si>
  <si>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</si>
  <si>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</si>
  <si>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</si>
  <si>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</si>
  <si>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</si>
  <si>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</si>
  <si>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</si>
  <si>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</si>
  <si>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</si>
  <si>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</si>
  <si>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</si>
  <si>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</si>
  <si>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</si>
  <si>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</si>
  <si>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</si>
  <si>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</si>
  <si>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</si>
  <si>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</si>
  <si>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</si>
  <si>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</si>
  <si>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</si>
  <si>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</si>
  <si>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</si>
  <si>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</si>
  <si>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</si>
  <si>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</si>
  <si>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</si>
  <si>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</si>
  <si>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</si>
  <si>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Current</t>
  </si>
  <si>
    <t>Ramsey</t>
  </si>
  <si>
    <t>Perturbed</t>
  </si>
  <si>
    <t>perturbed</t>
  </si>
  <si>
    <t>perturbation</t>
  </si>
  <si>
    <t>difference</t>
  </si>
  <si>
    <t>Difference</t>
  </si>
  <si>
    <t>SCC</t>
  </si>
  <si>
    <t>Consumption</t>
  </si>
  <si>
    <t>Discount factor</t>
  </si>
  <si>
    <t>Emissions</t>
  </si>
  <si>
    <t>Temperature</t>
  </si>
  <si>
    <t>Impact</t>
  </si>
  <si>
    <t>rich</t>
  </si>
  <si>
    <t>mid</t>
  </si>
  <si>
    <t>poor</t>
  </si>
  <si>
    <t>No policy</t>
  </si>
  <si>
    <t>Reduction</t>
  </si>
  <si>
    <t>Transfer</t>
  </si>
  <si>
    <t>Differences with no policy case</t>
  </si>
  <si>
    <t>$/tC</t>
  </si>
  <si>
    <t>income transfer $10.5 bln</t>
  </si>
  <si>
    <t>5% emission reduction, cost $10.5 bln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</si>
</sst>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000"/>
    <numFmt numFmtId="168" formatCode="0.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7" fontId="0" fillId="0" borderId="0" xfId="0" applyNumberFormat="1"/>
    <xf numFmtId="165" fontId="14" fillId="0" borderId="0" xfId="0" applyNumberFormat="1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31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RowHeight="14.5"/>
  <cols>
    <col min="12" max="12" width="9.453125" customWidth="1"/>
  </cols>
  <sheetData>
    <row r="1" spans="1:38">
      <c r="A1" t="s">
        <v>49</v>
      </c>
      <c r="C1" t="s">
        <v>10</v>
      </c>
      <c r="E1" t="s">
        <v>10</v>
      </c>
      <c r="G1" t="s">
        <v>11</v>
      </c>
      <c r="N1">
        <v>0</v>
      </c>
      <c r="P1" t="s">
        <v>67</v>
      </c>
    </row>
    <row r="2" spans="1:38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  <c r="N2" t="s">
        <v>68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69</v>
      </c>
    </row>
    <row r="3" spans="1:38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</row>
    <row r="4" spans="1:38">
      <c r="A4" s="3" t="s">
        <v>51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P4">
        <f>G4</f>
        <v>0.13</v>
      </c>
      <c r="Q4">
        <f t="shared" ref="Q4:U4" si="0">H4</f>
        <v>0.2</v>
      </c>
      <c r="R4">
        <f t="shared" si="0"/>
        <v>0.32</v>
      </c>
      <c r="S4">
        <f t="shared" si="0"/>
        <v>0.25</v>
      </c>
      <c r="T4">
        <f t="shared" si="0"/>
        <v>0.1</v>
      </c>
      <c r="U4">
        <f t="shared" si="0"/>
        <v>0.46948356807511737</v>
      </c>
    </row>
    <row r="5" spans="1:38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  <c r="N5" s="2"/>
      <c r="Q5">
        <f t="shared" ref="Q5" si="1">H5</f>
        <v>2.7510298994511961E-3</v>
      </c>
      <c r="R5">
        <f t="shared" ref="R5" si="2">I5</f>
        <v>1.3422615899161938E-2</v>
      </c>
      <c r="S5">
        <f t="shared" ref="S5" si="3">J5</f>
        <v>5.7126856145125027E-2</v>
      </c>
      <c r="T5">
        <f t="shared" ref="T5" si="4">K5</f>
        <v>0.39346934028736658</v>
      </c>
      <c r="U5">
        <f t="shared" ref="U5" si="5">L5</f>
        <v>275</v>
      </c>
      <c r="V5" s="2"/>
    </row>
    <row r="6" spans="1:38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O6">
        <f>F6+N6</f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SUM(P6:T6,U$5)</f>
        <v>275</v>
      </c>
      <c r="V6" s="13">
        <f>U6-L6</f>
        <v>0</v>
      </c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6">1+E6</f>
        <v>1751</v>
      </c>
      <c r="F7">
        <v>3</v>
      </c>
      <c r="G7" s="2">
        <f t="shared" ref="G7:K22" si="7">G6*(1-G$5)+G$4*$F6*$L$4/1000</f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ref="L7:L70" si="8">SUM(G7:K7,L$5)</f>
        <v>275</v>
      </c>
      <c r="O7">
        <f t="shared" ref="O7:O70" si="9">F7+N7</f>
        <v>3</v>
      </c>
      <c r="P7" s="2">
        <f>P6*(1-P$5)+P$4*$O6*$L$4/1000</f>
        <v>0</v>
      </c>
      <c r="Q7" s="2">
        <f>Q6*(1-Q$5)+Q$4*$O6*$L$4/1000</f>
        <v>0</v>
      </c>
      <c r="R7" s="2">
        <f>R6*(1-R$5)+R$4*$O6*$L$4/1000</f>
        <v>0</v>
      </c>
      <c r="S7" s="2">
        <f>S6*(1-S$5)+S$4*$O6*$L$4/1000</f>
        <v>0</v>
      </c>
      <c r="T7" s="2">
        <f>T6*(1-T$5)+T$4*$O6*$L$4/1000</f>
        <v>0</v>
      </c>
      <c r="U7" s="2">
        <f t="shared" ref="U7:U70" si="10">SUM(P7:T7,U$5)</f>
        <v>275</v>
      </c>
      <c r="V7" s="13">
        <f t="shared" ref="V7:V70" si="11">U7-L7</f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6"/>
        <v>1752</v>
      </c>
      <c r="F8">
        <v>3</v>
      </c>
      <c r="G8" s="2">
        <f t="shared" si="7"/>
        <v>1.8309859154929577E-4</v>
      </c>
      <c r="H8" s="2">
        <f t="shared" si="7"/>
        <v>2.8169014084507049E-4</v>
      </c>
      <c r="I8" s="2">
        <f t="shared" si="7"/>
        <v>4.5070422535211269E-4</v>
      </c>
      <c r="J8" s="2">
        <f t="shared" si="7"/>
        <v>3.5211267605633799E-4</v>
      </c>
      <c r="K8" s="2">
        <f t="shared" si="7"/>
        <v>1.4084507042253525E-4</v>
      </c>
      <c r="L8" s="2">
        <f t="shared" si="8"/>
        <v>275.00140845070422</v>
      </c>
      <c r="O8">
        <f t="shared" si="9"/>
        <v>3</v>
      </c>
      <c r="P8" s="2">
        <f t="shared" ref="P8:P71" si="12">P7*(1-P$5)+P$4*$O7*$L$4/1000</f>
        <v>1.8309859154929577E-4</v>
      </c>
      <c r="Q8" s="2">
        <f t="shared" ref="Q8:Q71" si="13">Q7*(1-Q$5)+Q$4*$O7*$L$4/1000</f>
        <v>2.8169014084507049E-4</v>
      </c>
      <c r="R8" s="2">
        <f t="shared" ref="R8:R71" si="14">R7*(1-R$5)+R$4*$O7*$L$4/1000</f>
        <v>4.5070422535211269E-4</v>
      </c>
      <c r="S8" s="2">
        <f t="shared" ref="S8:S71" si="15">S7*(1-S$5)+S$4*$O7*$L$4/1000</f>
        <v>3.5211267605633799E-4</v>
      </c>
      <c r="T8" s="2">
        <f t="shared" ref="T8:T71" si="16">T7*(1-T$5)+T$4*$O7*$L$4/1000</f>
        <v>1.4084507042253525E-4</v>
      </c>
      <c r="U8" s="2">
        <f t="shared" si="10"/>
        <v>275.00140845070422</v>
      </c>
      <c r="V8" s="13">
        <f t="shared" si="11"/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6"/>
        <v>1753</v>
      </c>
      <c r="F9">
        <v>3</v>
      </c>
      <c r="G9" s="2">
        <f t="shared" si="7"/>
        <v>3.6619718309859154E-4</v>
      </c>
      <c r="H9" s="2">
        <f t="shared" si="7"/>
        <v>5.626053436902955E-4</v>
      </c>
      <c r="I9" s="2">
        <f t="shared" si="7"/>
        <v>8.9535882100319464E-4</v>
      </c>
      <c r="J9" s="2">
        <f t="shared" si="7"/>
        <v>6.8411026192073058E-4</v>
      </c>
      <c r="K9" s="2">
        <f t="shared" si="7"/>
        <v>2.2627192390318784E-4</v>
      </c>
      <c r="L9" s="2">
        <f t="shared" si="8"/>
        <v>275.00273454353362</v>
      </c>
      <c r="O9">
        <f t="shared" si="9"/>
        <v>3</v>
      </c>
      <c r="P9" s="2">
        <f t="shared" si="12"/>
        <v>3.6619718309859154E-4</v>
      </c>
      <c r="Q9" s="2">
        <f t="shared" si="13"/>
        <v>5.626053436902955E-4</v>
      </c>
      <c r="R9" s="2">
        <f t="shared" si="14"/>
        <v>8.9535882100319464E-4</v>
      </c>
      <c r="S9" s="2">
        <f t="shared" si="15"/>
        <v>6.8411026192073058E-4</v>
      </c>
      <c r="T9" s="2">
        <f t="shared" si="16"/>
        <v>2.2627192390318784E-4</v>
      </c>
      <c r="U9" s="2">
        <f t="shared" si="10"/>
        <v>275.00273454353362</v>
      </c>
      <c r="V9" s="13">
        <f t="shared" si="11"/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6"/>
        <v>1754</v>
      </c>
      <c r="F10">
        <v>3</v>
      </c>
      <c r="G10" s="2">
        <f t="shared" si="7"/>
        <v>5.4929577464788728E-4</v>
      </c>
      <c r="H10" s="2">
        <f t="shared" si="7"/>
        <v>8.4274774041328301E-4</v>
      </c>
      <c r="I10" s="2">
        <f t="shared" si="7"/>
        <v>1.334044988809055E-3</v>
      </c>
      <c r="J10" s="2">
        <f t="shared" si="7"/>
        <v>9.9714186945691922E-4</v>
      </c>
      <c r="K10" s="2">
        <f t="shared" si="7"/>
        <v>2.7808592970198257E-4</v>
      </c>
      <c r="L10" s="2">
        <f t="shared" si="8"/>
        <v>275.004001316303</v>
      </c>
      <c r="O10">
        <f t="shared" si="9"/>
        <v>3</v>
      </c>
      <c r="P10" s="2">
        <f t="shared" si="12"/>
        <v>5.4929577464788728E-4</v>
      </c>
      <c r="Q10" s="2">
        <f t="shared" si="13"/>
        <v>8.4274774041328301E-4</v>
      </c>
      <c r="R10" s="2">
        <f t="shared" si="14"/>
        <v>1.334044988809055E-3</v>
      </c>
      <c r="S10" s="2">
        <f t="shared" si="15"/>
        <v>9.9714186945691922E-4</v>
      </c>
      <c r="T10" s="2">
        <f t="shared" si="16"/>
        <v>2.7808592970198257E-4</v>
      </c>
      <c r="U10" s="2">
        <f t="shared" si="10"/>
        <v>275.004001316303</v>
      </c>
      <c r="V10" s="13">
        <f t="shared" si="11"/>
        <v>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6"/>
        <v>1755</v>
      </c>
      <c r="F11">
        <v>3</v>
      </c>
      <c r="G11" s="2">
        <f t="shared" si="7"/>
        <v>7.3239436619718307E-4</v>
      </c>
      <c r="H11" s="2">
        <f t="shared" si="7"/>
        <v>1.1221194570267816E-3</v>
      </c>
      <c r="I11" s="2">
        <f t="shared" si="7"/>
        <v>1.766842840684182E-3</v>
      </c>
      <c r="J11" s="2">
        <f t="shared" si="7"/>
        <v>1.2922909653805107E-3</v>
      </c>
      <c r="K11" s="2">
        <f t="shared" si="7"/>
        <v>3.0951271282147975E-4</v>
      </c>
      <c r="L11" s="2">
        <f t="shared" si="8"/>
        <v>275.0052231603421</v>
      </c>
      <c r="O11">
        <f t="shared" si="9"/>
        <v>3</v>
      </c>
      <c r="P11" s="2">
        <f t="shared" si="12"/>
        <v>7.3239436619718307E-4</v>
      </c>
      <c r="Q11" s="2">
        <f t="shared" si="13"/>
        <v>1.1221194570267816E-3</v>
      </c>
      <c r="R11" s="2">
        <f t="shared" si="14"/>
        <v>1.766842840684182E-3</v>
      </c>
      <c r="S11" s="2">
        <f t="shared" si="15"/>
        <v>1.2922909653805107E-3</v>
      </c>
      <c r="T11" s="2">
        <f t="shared" si="16"/>
        <v>3.0951271282147975E-4</v>
      </c>
      <c r="U11" s="2">
        <f t="shared" si="10"/>
        <v>275.0052231603421</v>
      </c>
      <c r="V11" s="13">
        <f t="shared" si="11"/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6"/>
        <v>1756</v>
      </c>
      <c r="F12">
        <v>3</v>
      </c>
      <c r="G12" s="2">
        <f t="shared" si="7"/>
        <v>9.1549295774647887E-4</v>
      </c>
      <c r="H12" s="2">
        <f t="shared" si="7"/>
        <v>1.4007226136948155E-3</v>
      </c>
      <c r="I12" s="2">
        <f t="shared" si="7"/>
        <v>2.1938314132316067E-3</v>
      </c>
      <c r="J12" s="2">
        <f t="shared" si="7"/>
        <v>1.5705791213599116E-3</v>
      </c>
      <c r="K12" s="2">
        <f t="shared" si="7"/>
        <v>3.2857402031959419E-4</v>
      </c>
      <c r="L12" s="2">
        <f t="shared" si="8"/>
        <v>275.00640920012637</v>
      </c>
      <c r="O12">
        <f t="shared" si="9"/>
        <v>3</v>
      </c>
      <c r="P12" s="2">
        <f t="shared" si="12"/>
        <v>9.1549295774647887E-4</v>
      </c>
      <c r="Q12" s="2">
        <f t="shared" si="13"/>
        <v>1.4007226136948155E-3</v>
      </c>
      <c r="R12" s="2">
        <f t="shared" si="14"/>
        <v>2.1938314132316067E-3</v>
      </c>
      <c r="S12" s="2">
        <f t="shared" si="15"/>
        <v>1.5705791213599116E-3</v>
      </c>
      <c r="T12" s="2">
        <f t="shared" si="16"/>
        <v>3.2857402031959419E-4</v>
      </c>
      <c r="U12" s="2">
        <f t="shared" si="10"/>
        <v>275.00640920012637</v>
      </c>
      <c r="V12" s="13">
        <f t="shared" si="11"/>
        <v>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6"/>
        <v>1757</v>
      </c>
      <c r="F13">
        <v>3</v>
      </c>
      <c r="G13" s="2">
        <f t="shared" si="7"/>
        <v>1.0985915492957746E-3</v>
      </c>
      <c r="H13" s="2">
        <f t="shared" si="7"/>
        <v>1.6785593247487741E-3</v>
      </c>
      <c r="I13" s="2">
        <f t="shared" si="7"/>
        <v>2.6150886821763959E-3</v>
      </c>
      <c r="J13" s="2">
        <f t="shared" si="7"/>
        <v>1.832969549885785E-3</v>
      </c>
      <c r="K13" s="2">
        <f t="shared" si="7"/>
        <v>3.4013528773141094E-4</v>
      </c>
      <c r="L13" s="2">
        <f t="shared" si="8"/>
        <v>275.00756534439381</v>
      </c>
      <c r="O13">
        <f t="shared" si="9"/>
        <v>3</v>
      </c>
      <c r="P13" s="2">
        <f t="shared" si="12"/>
        <v>1.0985915492957746E-3</v>
      </c>
      <c r="Q13" s="2">
        <f t="shared" si="13"/>
        <v>1.6785593247487741E-3</v>
      </c>
      <c r="R13" s="2">
        <f t="shared" si="14"/>
        <v>2.6150886821763959E-3</v>
      </c>
      <c r="S13" s="2">
        <f t="shared" si="15"/>
        <v>1.832969549885785E-3</v>
      </c>
      <c r="T13" s="2">
        <f t="shared" si="16"/>
        <v>3.4013528773141094E-4</v>
      </c>
      <c r="U13" s="2">
        <f t="shared" si="10"/>
        <v>275.00756534439381</v>
      </c>
      <c r="V13" s="13">
        <f t="shared" si="11"/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6"/>
        <v>1758</v>
      </c>
      <c r="F14">
        <v>3</v>
      </c>
      <c r="G14" s="2">
        <f t="shared" si="7"/>
        <v>1.2816901408450702E-3</v>
      </c>
      <c r="H14" s="2">
        <f t="shared" si="7"/>
        <v>1.9556316987034581E-3</v>
      </c>
      <c r="I14" s="2">
        <f t="shared" si="7"/>
        <v>3.0306915766054091E-3</v>
      </c>
      <c r="J14" s="2">
        <f t="shared" si="7"/>
        <v>2.0803704381474031E-3</v>
      </c>
      <c r="K14" s="2">
        <f t="shared" si="7"/>
        <v>3.4714755088181436E-4</v>
      </c>
      <c r="L14" s="2">
        <f t="shared" si="8"/>
        <v>275.00869553140518</v>
      </c>
      <c r="O14">
        <f t="shared" si="9"/>
        <v>3</v>
      </c>
      <c r="P14" s="2">
        <f t="shared" si="12"/>
        <v>1.2816901408450702E-3</v>
      </c>
      <c r="Q14" s="2">
        <f t="shared" si="13"/>
        <v>1.9556316987034581E-3</v>
      </c>
      <c r="R14" s="2">
        <f t="shared" si="14"/>
        <v>3.0306915766054091E-3</v>
      </c>
      <c r="S14" s="2">
        <f t="shared" si="15"/>
        <v>2.0803704381474031E-3</v>
      </c>
      <c r="T14" s="2">
        <f t="shared" si="16"/>
        <v>3.4714755088181436E-4</v>
      </c>
      <c r="U14" s="2">
        <f t="shared" si="10"/>
        <v>275.00869553140518</v>
      </c>
      <c r="V14" s="13">
        <f t="shared" si="11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6"/>
        <v>1759</v>
      </c>
      <c r="F15">
        <v>3</v>
      </c>
      <c r="G15" s="2">
        <f t="shared" si="7"/>
        <v>1.4647887323943659E-3</v>
      </c>
      <c r="H15" s="2">
        <f t="shared" si="7"/>
        <v>2.231941838273081E-3</v>
      </c>
      <c r="I15" s="2">
        <f t="shared" si="7"/>
        <v>3.4407159930159217E-3</v>
      </c>
      <c r="J15" s="2">
        <f t="shared" si="7"/>
        <v>2.3136380914551237E-3</v>
      </c>
      <c r="K15" s="2">
        <f t="shared" si="7"/>
        <v>3.5140070347650706E-4</v>
      </c>
      <c r="L15" s="2">
        <f t="shared" si="8"/>
        <v>275.00980248535859</v>
      </c>
      <c r="O15">
        <f t="shared" si="9"/>
        <v>3</v>
      </c>
      <c r="P15" s="2">
        <f t="shared" si="12"/>
        <v>1.4647887323943659E-3</v>
      </c>
      <c r="Q15" s="2">
        <f t="shared" si="13"/>
        <v>2.231941838273081E-3</v>
      </c>
      <c r="R15" s="2">
        <f t="shared" si="14"/>
        <v>3.4407159930159217E-3</v>
      </c>
      <c r="S15" s="2">
        <f t="shared" si="15"/>
        <v>2.3136380914551237E-3</v>
      </c>
      <c r="T15" s="2">
        <f t="shared" si="16"/>
        <v>3.5140070347650706E-4</v>
      </c>
      <c r="U15" s="2">
        <f t="shared" si="10"/>
        <v>275.00980248535859</v>
      </c>
      <c r="V15" s="13">
        <f t="shared" si="11"/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6"/>
        <v>1760</v>
      </c>
      <c r="F16">
        <v>3</v>
      </c>
      <c r="G16" s="2">
        <f t="shared" si="7"/>
        <v>1.6478873239436616E-3</v>
      </c>
      <c r="H16" s="2">
        <f t="shared" si="7"/>
        <v>2.5074918403872265E-3</v>
      </c>
      <c r="I16" s="2">
        <f t="shared" si="7"/>
        <v>3.845236809175678E-3</v>
      </c>
      <c r="J16" s="2">
        <f t="shared" si="7"/>
        <v>2.5335798970890231E-3</v>
      </c>
      <c r="K16" s="2">
        <f t="shared" si="7"/>
        <v>3.5398037092562458E-4</v>
      </c>
      <c r="L16" s="2">
        <f t="shared" si="8"/>
        <v>275.01088817624151</v>
      </c>
      <c r="O16">
        <f t="shared" si="9"/>
        <v>3</v>
      </c>
      <c r="P16" s="2">
        <f t="shared" si="12"/>
        <v>1.6478873239436616E-3</v>
      </c>
      <c r="Q16" s="2">
        <f t="shared" si="13"/>
        <v>2.5074918403872265E-3</v>
      </c>
      <c r="R16" s="2">
        <f t="shared" si="14"/>
        <v>3.845236809175678E-3</v>
      </c>
      <c r="S16" s="2">
        <f t="shared" si="15"/>
        <v>2.5335798970890231E-3</v>
      </c>
      <c r="T16" s="2">
        <f t="shared" si="16"/>
        <v>3.5398037092562458E-4</v>
      </c>
      <c r="U16" s="2">
        <f t="shared" si="10"/>
        <v>275.01088817624151</v>
      </c>
      <c r="V16" s="13">
        <f t="shared" si="11"/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6"/>
        <v>1761</v>
      </c>
      <c r="F17">
        <v>3</v>
      </c>
      <c r="G17" s="2">
        <f t="shared" si="7"/>
        <v>1.8309859154929573E-3</v>
      </c>
      <c r="H17" s="2">
        <f t="shared" si="7"/>
        <v>2.782283796206762E-3</v>
      </c>
      <c r="I17" s="2">
        <f t="shared" si="7"/>
        <v>4.2443278977969063E-3</v>
      </c>
      <c r="J17" s="2">
        <f t="shared" si="7"/>
        <v>2.7409571188321759E-3</v>
      </c>
      <c r="K17" s="2">
        <f t="shared" si="7"/>
        <v>3.5554501832537699E-4</v>
      </c>
      <c r="L17" s="2">
        <f t="shared" si="8"/>
        <v>275.01195409974667</v>
      </c>
      <c r="O17">
        <f t="shared" si="9"/>
        <v>3</v>
      </c>
      <c r="P17" s="2">
        <f t="shared" si="12"/>
        <v>1.8309859154929573E-3</v>
      </c>
      <c r="Q17" s="2">
        <f t="shared" si="13"/>
        <v>2.782283796206762E-3</v>
      </c>
      <c r="R17" s="2">
        <f t="shared" si="14"/>
        <v>4.2443278977969063E-3</v>
      </c>
      <c r="S17" s="2">
        <f t="shared" si="15"/>
        <v>2.7409571188321759E-3</v>
      </c>
      <c r="T17" s="2">
        <f t="shared" si="16"/>
        <v>3.5554501832537699E-4</v>
      </c>
      <c r="U17" s="2">
        <f t="shared" si="10"/>
        <v>275.01195409974667</v>
      </c>
      <c r="V17" s="13">
        <f t="shared" si="11"/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6"/>
        <v>1762</v>
      </c>
      <c r="F18">
        <v>3</v>
      </c>
      <c r="G18" s="2">
        <f t="shared" si="7"/>
        <v>2.014084507042253E-3</v>
      </c>
      <c r="H18" s="2">
        <f t="shared" si="7"/>
        <v>3.0563197911397093E-3</v>
      </c>
      <c r="I18" s="2">
        <f t="shared" si="7"/>
        <v>4.6380621400267932E-3</v>
      </c>
      <c r="J18" s="2">
        <f t="shared" si="7"/>
        <v>2.936487531861032E-3</v>
      </c>
      <c r="K18" s="2">
        <f t="shared" si="7"/>
        <v>3.5649402494496651E-4</v>
      </c>
      <c r="L18" s="2">
        <f t="shared" si="8"/>
        <v>275.01300144799501</v>
      </c>
      <c r="O18">
        <f t="shared" si="9"/>
        <v>3</v>
      </c>
      <c r="P18" s="2">
        <f t="shared" si="12"/>
        <v>2.014084507042253E-3</v>
      </c>
      <c r="Q18" s="2">
        <f t="shared" si="13"/>
        <v>3.0563197911397093E-3</v>
      </c>
      <c r="R18" s="2">
        <f t="shared" si="14"/>
        <v>4.6380621400267932E-3</v>
      </c>
      <c r="S18" s="2">
        <f t="shared" si="15"/>
        <v>2.936487531861032E-3</v>
      </c>
      <c r="T18" s="2">
        <f t="shared" si="16"/>
        <v>3.5649402494496651E-4</v>
      </c>
      <c r="U18" s="2">
        <f t="shared" si="10"/>
        <v>275.01300144799501</v>
      </c>
      <c r="V18" s="13">
        <f t="shared" si="11"/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6"/>
        <v>1763</v>
      </c>
      <c r="F19">
        <v>3</v>
      </c>
      <c r="G19" s="2">
        <f t="shared" si="7"/>
        <v>2.1971830985915487E-3</v>
      </c>
      <c r="H19" s="2">
        <f t="shared" si="7"/>
        <v>3.3296019048570701E-3</v>
      </c>
      <c r="I19" s="2">
        <f t="shared" si="7"/>
        <v>5.0265114387568807E-3</v>
      </c>
      <c r="J19" s="2">
        <f t="shared" si="7"/>
        <v>3.1208479071127915E-3</v>
      </c>
      <c r="K19" s="2">
        <f t="shared" si="7"/>
        <v>3.570696265560178E-4</v>
      </c>
      <c r="L19" s="2">
        <f t="shared" si="8"/>
        <v>275.0140312139759</v>
      </c>
      <c r="O19">
        <f t="shared" si="9"/>
        <v>3</v>
      </c>
      <c r="P19" s="2">
        <f t="shared" si="12"/>
        <v>2.1971830985915487E-3</v>
      </c>
      <c r="Q19" s="2">
        <f t="shared" si="13"/>
        <v>3.3296019048570701E-3</v>
      </c>
      <c r="R19" s="2">
        <f t="shared" si="14"/>
        <v>5.0265114387568807E-3</v>
      </c>
      <c r="S19" s="2">
        <f t="shared" si="15"/>
        <v>3.1208479071127915E-3</v>
      </c>
      <c r="T19" s="2">
        <f t="shared" si="16"/>
        <v>3.570696265560178E-4</v>
      </c>
      <c r="U19" s="2">
        <f t="shared" si="10"/>
        <v>275.0140312139759</v>
      </c>
      <c r="V19" s="13">
        <f t="shared" si="11"/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6"/>
        <v>1764</v>
      </c>
      <c r="F20">
        <v>3</v>
      </c>
      <c r="G20" s="2">
        <f t="shared" si="7"/>
        <v>2.3802816901408444E-3</v>
      </c>
      <c r="H20" s="2">
        <f t="shared" si="7"/>
        <v>3.6021322113086091E-3</v>
      </c>
      <c r="I20" s="2">
        <f t="shared" si="7"/>
        <v>5.4097467317538155E-3</v>
      </c>
      <c r="J20" s="2">
        <f t="shared" si="7"/>
        <v>3.2946763537286825E-3</v>
      </c>
      <c r="K20" s="2">
        <f t="shared" si="7"/>
        <v>3.5741874658090037E-4</v>
      </c>
      <c r="L20" s="2">
        <f t="shared" si="8"/>
        <v>275.01504425573353</v>
      </c>
      <c r="O20">
        <f t="shared" si="9"/>
        <v>3</v>
      </c>
      <c r="P20" s="2">
        <f t="shared" si="12"/>
        <v>2.3802816901408444E-3</v>
      </c>
      <c r="Q20" s="2">
        <f t="shared" si="13"/>
        <v>3.6021322113086091E-3</v>
      </c>
      <c r="R20" s="2">
        <f t="shared" si="14"/>
        <v>5.4097467317538155E-3</v>
      </c>
      <c r="S20" s="2">
        <f t="shared" si="15"/>
        <v>3.2946763537286825E-3</v>
      </c>
      <c r="T20" s="2">
        <f t="shared" si="16"/>
        <v>3.5741874658090037E-4</v>
      </c>
      <c r="U20" s="2">
        <f t="shared" si="10"/>
        <v>275.01504425573353</v>
      </c>
      <c r="V20" s="13">
        <f t="shared" si="11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6"/>
        <v>1765</v>
      </c>
      <c r="F21">
        <v>3</v>
      </c>
      <c r="G21" s="2">
        <f t="shared" si="7"/>
        <v>2.56338028169014E-3</v>
      </c>
      <c r="H21" s="2">
        <f t="shared" si="7"/>
        <v>3.8739127787385938E-3</v>
      </c>
      <c r="I21" s="2">
        <f t="shared" si="7"/>
        <v>5.7878380046138501E-3</v>
      </c>
      <c r="J21" s="2">
        <f t="shared" si="7"/>
        <v>3.4585745276808169E-3</v>
      </c>
      <c r="K21" s="2">
        <f t="shared" si="7"/>
        <v>3.576304985799113E-4</v>
      </c>
      <c r="L21" s="2">
        <f t="shared" si="8"/>
        <v>275.01604133609129</v>
      </c>
      <c r="O21">
        <f t="shared" si="9"/>
        <v>3</v>
      </c>
      <c r="P21" s="2">
        <f t="shared" si="12"/>
        <v>2.56338028169014E-3</v>
      </c>
      <c r="Q21" s="2">
        <f t="shared" si="13"/>
        <v>3.8739127787385938E-3</v>
      </c>
      <c r="R21" s="2">
        <f t="shared" si="14"/>
        <v>5.7878380046138501E-3</v>
      </c>
      <c r="S21" s="2">
        <f t="shared" si="15"/>
        <v>3.4585745276808169E-3</v>
      </c>
      <c r="T21" s="2">
        <f t="shared" si="16"/>
        <v>3.576304985799113E-4</v>
      </c>
      <c r="U21" s="2">
        <f t="shared" si="10"/>
        <v>275.01604133609129</v>
      </c>
      <c r="V21" s="13">
        <f t="shared" si="11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6"/>
        <v>1766</v>
      </c>
      <c r="F22">
        <v>3</v>
      </c>
      <c r="G22" s="2">
        <f t="shared" si="7"/>
        <v>2.7464788732394357E-3</v>
      </c>
      <c r="H22" s="2">
        <f t="shared" si="7"/>
        <v>4.1449456697014884E-3</v>
      </c>
      <c r="I22" s="2">
        <f t="shared" si="7"/>
        <v>6.1608543035434589E-3</v>
      </c>
      <c r="J22" s="2">
        <f t="shared" si="7"/>
        <v>3.613109714227139E-3</v>
      </c>
      <c r="K22" s="2">
        <f t="shared" si="7"/>
        <v>3.5775893265956689E-4</v>
      </c>
      <c r="L22" s="2">
        <f t="shared" si="8"/>
        <v>275.01702314749338</v>
      </c>
      <c r="O22">
        <f t="shared" si="9"/>
        <v>3</v>
      </c>
      <c r="P22" s="2">
        <f t="shared" si="12"/>
        <v>2.7464788732394357E-3</v>
      </c>
      <c r="Q22" s="2">
        <f t="shared" si="13"/>
        <v>4.1449456697014884E-3</v>
      </c>
      <c r="R22" s="2">
        <f t="shared" si="14"/>
        <v>6.1608543035434589E-3</v>
      </c>
      <c r="S22" s="2">
        <f t="shared" si="15"/>
        <v>3.613109714227139E-3</v>
      </c>
      <c r="T22" s="2">
        <f t="shared" si="16"/>
        <v>3.5775893265956689E-4</v>
      </c>
      <c r="U22" s="2">
        <f t="shared" si="10"/>
        <v>275.01702314749338</v>
      </c>
      <c r="V22" s="13">
        <f t="shared" si="11"/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6"/>
        <v>1767</v>
      </c>
      <c r="F23">
        <v>3</v>
      </c>
      <c r="G23" s="2">
        <f t="shared" ref="G23:K38" si="17">G22*(1-G$5)+G$4*$F22*$L$4/1000</f>
        <v>2.9295774647887314E-3</v>
      </c>
      <c r="H23" s="2">
        <f t="shared" si="17"/>
        <v>4.4152329410776089E-3</v>
      </c>
      <c r="I23" s="2">
        <f t="shared" si="17"/>
        <v>6.5288637479684088E-3</v>
      </c>
      <c r="J23" s="2">
        <f t="shared" si="17"/>
        <v>3.7588167914022696E-3</v>
      </c>
      <c r="K23" s="2">
        <f t="shared" si="17"/>
        <v>3.5783683186662994E-4</v>
      </c>
      <c r="L23" s="2">
        <f t="shared" si="8"/>
        <v>275.01799032777711</v>
      </c>
      <c r="O23">
        <f t="shared" si="9"/>
        <v>3</v>
      </c>
      <c r="P23" s="2">
        <f t="shared" si="12"/>
        <v>2.9295774647887314E-3</v>
      </c>
      <c r="Q23" s="2">
        <f t="shared" si="13"/>
        <v>4.4152329410776089E-3</v>
      </c>
      <c r="R23" s="2">
        <f t="shared" si="14"/>
        <v>6.5288637479684088E-3</v>
      </c>
      <c r="S23" s="2">
        <f t="shared" si="15"/>
        <v>3.7588167914022696E-3</v>
      </c>
      <c r="T23" s="2">
        <f t="shared" si="16"/>
        <v>3.5783683186662994E-4</v>
      </c>
      <c r="U23" s="2">
        <f t="shared" si="10"/>
        <v>275.01799032777711</v>
      </c>
      <c r="V23" s="13">
        <f t="shared" si="11"/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6"/>
        <v>1768</v>
      </c>
      <c r="F24">
        <v>3</v>
      </c>
      <c r="G24" s="2">
        <f t="shared" si="17"/>
        <v>3.1126760563380271E-3</v>
      </c>
      <c r="H24" s="2">
        <f t="shared" si="17"/>
        <v>4.6847766440887327E-3</v>
      </c>
      <c r="I24" s="2">
        <f t="shared" si="17"/>
        <v>6.8919335429735787E-3</v>
      </c>
      <c r="J24" s="2">
        <f t="shared" si="17"/>
        <v>3.8962000813402898E-3</v>
      </c>
      <c r="K24" s="2">
        <f t="shared" si="17"/>
        <v>3.5788408012408103E-4</v>
      </c>
      <c r="L24" s="2">
        <f t="shared" si="8"/>
        <v>275.01894347040485</v>
      </c>
      <c r="O24">
        <f t="shared" si="9"/>
        <v>3</v>
      </c>
      <c r="P24" s="2">
        <f t="shared" si="12"/>
        <v>3.1126760563380271E-3</v>
      </c>
      <c r="Q24" s="2">
        <f t="shared" si="13"/>
        <v>4.6847766440887327E-3</v>
      </c>
      <c r="R24" s="2">
        <f t="shared" si="14"/>
        <v>6.8919335429735787E-3</v>
      </c>
      <c r="S24" s="2">
        <f t="shared" si="15"/>
        <v>3.8962000813402898E-3</v>
      </c>
      <c r="T24" s="2">
        <f t="shared" si="16"/>
        <v>3.5788408012408103E-4</v>
      </c>
      <c r="U24" s="2">
        <f t="shared" si="10"/>
        <v>275.01894347040485</v>
      </c>
      <c r="V24" s="13">
        <f t="shared" si="11"/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6"/>
        <v>1769</v>
      </c>
      <c r="F25">
        <v>3</v>
      </c>
      <c r="G25" s="2">
        <f t="shared" si="17"/>
        <v>3.2957746478873228E-3</v>
      </c>
      <c r="H25" s="2">
        <f t="shared" si="17"/>
        <v>4.9535788243136643E-3</v>
      </c>
      <c r="I25" s="2">
        <f t="shared" si="17"/>
        <v>7.2501299915758068E-3</v>
      </c>
      <c r="J25" s="2">
        <f t="shared" si="17"/>
        <v>4.0257350958372764E-3</v>
      </c>
      <c r="K25" s="2">
        <f t="shared" si="17"/>
        <v>3.579127376408431E-4</v>
      </c>
      <c r="L25" s="2">
        <f t="shared" si="8"/>
        <v>275.01988313129726</v>
      </c>
      <c r="O25">
        <f t="shared" si="9"/>
        <v>3</v>
      </c>
      <c r="P25" s="2">
        <f t="shared" si="12"/>
        <v>3.2957746478873228E-3</v>
      </c>
      <c r="Q25" s="2">
        <f t="shared" si="13"/>
        <v>4.9535788243136643E-3</v>
      </c>
      <c r="R25" s="2">
        <f t="shared" si="14"/>
        <v>7.2501299915758068E-3</v>
      </c>
      <c r="S25" s="2">
        <f t="shared" si="15"/>
        <v>4.0257350958372764E-3</v>
      </c>
      <c r="T25" s="2">
        <f t="shared" si="16"/>
        <v>3.579127376408431E-4</v>
      </c>
      <c r="U25" s="2">
        <f t="shared" si="10"/>
        <v>275.01988313129726</v>
      </c>
      <c r="V25" s="13">
        <f t="shared" si="11"/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6"/>
        <v>1770</v>
      </c>
      <c r="F26">
        <v>3</v>
      </c>
      <c r="G26" s="2">
        <f t="shared" si="17"/>
        <v>3.4788732394366185E-3</v>
      </c>
      <c r="H26" s="2">
        <f t="shared" si="17"/>
        <v>5.2216415217037591E-3</v>
      </c>
      <c r="I26" s="2">
        <f t="shared" si="17"/>
        <v>7.6035185068320035E-3</v>
      </c>
      <c r="J26" s="2">
        <f t="shared" si="17"/>
        <v>4.1478701821953366E-3</v>
      </c>
      <c r="K26" s="2">
        <f t="shared" si="17"/>
        <v>3.5793011930339053E-4</v>
      </c>
      <c r="L26" s="2">
        <f t="shared" si="8"/>
        <v>275.02080983356944</v>
      </c>
      <c r="O26">
        <f t="shared" si="9"/>
        <v>3</v>
      </c>
      <c r="P26" s="2">
        <f t="shared" si="12"/>
        <v>3.4788732394366185E-3</v>
      </c>
      <c r="Q26" s="2">
        <f t="shared" si="13"/>
        <v>5.2216415217037591E-3</v>
      </c>
      <c r="R26" s="2">
        <f t="shared" si="14"/>
        <v>7.6035185068320035E-3</v>
      </c>
      <c r="S26" s="2">
        <f t="shared" si="15"/>
        <v>4.1478701821953366E-3</v>
      </c>
      <c r="T26" s="2">
        <f t="shared" si="16"/>
        <v>3.5793011930339053E-4</v>
      </c>
      <c r="U26" s="2">
        <f t="shared" si="10"/>
        <v>275.02080983356944</v>
      </c>
      <c r="V26" s="13">
        <f t="shared" si="11"/>
        <v>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6"/>
        <v>1771</v>
      </c>
      <c r="F27">
        <v>4</v>
      </c>
      <c r="G27" s="2">
        <f t="shared" si="17"/>
        <v>3.6619718309859142E-3</v>
      </c>
      <c r="H27" s="2">
        <f t="shared" si="17"/>
        <v>5.4889667705984068E-3</v>
      </c>
      <c r="I27" s="2">
        <f t="shared" si="17"/>
        <v>7.9521636237847408E-3</v>
      </c>
      <c r="J27" s="2">
        <f t="shared" si="17"/>
        <v>4.2630280750447485E-3</v>
      </c>
      <c r="K27" s="2">
        <f t="shared" si="17"/>
        <v>3.5794066181464232E-4</v>
      </c>
      <c r="L27" s="2">
        <f t="shared" si="8"/>
        <v>275.02172407096225</v>
      </c>
      <c r="O27">
        <f t="shared" si="9"/>
        <v>4</v>
      </c>
      <c r="P27" s="2">
        <f t="shared" si="12"/>
        <v>3.6619718309859142E-3</v>
      </c>
      <c r="Q27" s="2">
        <f t="shared" si="13"/>
        <v>5.4889667705984068E-3</v>
      </c>
      <c r="R27" s="2">
        <f t="shared" si="14"/>
        <v>7.9521636237847408E-3</v>
      </c>
      <c r="S27" s="2">
        <f t="shared" si="15"/>
        <v>4.2630280750447485E-3</v>
      </c>
      <c r="T27" s="2">
        <f t="shared" si="16"/>
        <v>3.5794066181464232E-4</v>
      </c>
      <c r="U27" s="2">
        <f t="shared" si="10"/>
        <v>275.02172407096225</v>
      </c>
      <c r="V27" s="13">
        <f t="shared" si="11"/>
        <v>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6"/>
        <v>1772</v>
      </c>
      <c r="F28">
        <v>4</v>
      </c>
      <c r="G28" s="2">
        <f t="shared" si="17"/>
        <v>3.9061032863849754E-3</v>
      </c>
      <c r="H28" s="2">
        <f t="shared" si="17"/>
        <v>5.8494533133554901E-3</v>
      </c>
      <c r="I28" s="2">
        <f t="shared" si="17"/>
        <v>8.44636375303154E-3</v>
      </c>
      <c r="J28" s="2">
        <f t="shared" si="17"/>
        <v>4.4889782515341549E-3</v>
      </c>
      <c r="K28" s="2">
        <f t="shared" si="17"/>
        <v>4.0489541297845856E-4</v>
      </c>
      <c r="L28" s="2">
        <f t="shared" si="8"/>
        <v>275.02309579401731</v>
      </c>
      <c r="O28">
        <f t="shared" si="9"/>
        <v>4</v>
      </c>
      <c r="P28" s="2">
        <f t="shared" si="12"/>
        <v>3.9061032863849754E-3</v>
      </c>
      <c r="Q28" s="2">
        <f t="shared" si="13"/>
        <v>5.8494533133554901E-3</v>
      </c>
      <c r="R28" s="2">
        <f t="shared" si="14"/>
        <v>8.44636375303154E-3</v>
      </c>
      <c r="S28" s="2">
        <f t="shared" si="15"/>
        <v>4.4889782515341549E-3</v>
      </c>
      <c r="T28" s="2">
        <f t="shared" si="16"/>
        <v>4.0489541297845856E-4</v>
      </c>
      <c r="U28" s="2">
        <f t="shared" si="10"/>
        <v>275.02309579401731</v>
      </c>
      <c r="V28" s="13">
        <f t="shared" si="11"/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6"/>
        <v>1773</v>
      </c>
      <c r="F29">
        <v>4</v>
      </c>
      <c r="G29" s="2">
        <f t="shared" si="17"/>
        <v>4.1502347417840361E-3</v>
      </c>
      <c r="H29" s="2">
        <f t="shared" si="17"/>
        <v>6.208948146855099E-3</v>
      </c>
      <c r="I29" s="2">
        <f t="shared" si="17"/>
        <v>8.9339304237661434E-3</v>
      </c>
      <c r="J29" s="2">
        <f t="shared" si="17"/>
        <v>4.7020206047952854E-3</v>
      </c>
      <c r="K29" s="2">
        <f t="shared" si="17"/>
        <v>4.3337490917849062E-4</v>
      </c>
      <c r="L29" s="2">
        <f t="shared" si="8"/>
        <v>275.02442850882636</v>
      </c>
      <c r="O29">
        <f t="shared" si="9"/>
        <v>4</v>
      </c>
      <c r="P29" s="2">
        <f t="shared" si="12"/>
        <v>4.1502347417840361E-3</v>
      </c>
      <c r="Q29" s="2">
        <f t="shared" si="13"/>
        <v>6.208948146855099E-3</v>
      </c>
      <c r="R29" s="2">
        <f t="shared" si="14"/>
        <v>8.9339304237661434E-3</v>
      </c>
      <c r="S29" s="2">
        <f t="shared" si="15"/>
        <v>4.7020206047952854E-3</v>
      </c>
      <c r="T29" s="2">
        <f t="shared" si="16"/>
        <v>4.3337490917849062E-4</v>
      </c>
      <c r="U29" s="2">
        <f t="shared" si="10"/>
        <v>275.02442850882636</v>
      </c>
      <c r="V29" s="13">
        <f t="shared" si="11"/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6"/>
        <v>1774</v>
      </c>
      <c r="F30">
        <v>4</v>
      </c>
      <c r="G30" s="2">
        <f t="shared" si="17"/>
        <v>4.3943661971830974E-3</v>
      </c>
      <c r="H30" s="2">
        <f t="shared" si="17"/>
        <v>6.567453999319052E-3</v>
      </c>
      <c r="I30" s="2">
        <f t="shared" si="17"/>
        <v>9.4149526743542433E-3</v>
      </c>
      <c r="J30" s="2">
        <f t="shared" si="17"/>
        <v>4.9028925181888484E-3</v>
      </c>
      <c r="K30" s="2">
        <f t="shared" si="17"/>
        <v>4.5064859679697951E-4</v>
      </c>
      <c r="L30" s="2">
        <f t="shared" si="8"/>
        <v>275.02573031398583</v>
      </c>
      <c r="O30">
        <f t="shared" si="9"/>
        <v>4</v>
      </c>
      <c r="P30" s="2">
        <f t="shared" si="12"/>
        <v>4.3943661971830974E-3</v>
      </c>
      <c r="Q30" s="2">
        <f t="shared" si="13"/>
        <v>6.567453999319052E-3</v>
      </c>
      <c r="R30" s="2">
        <f t="shared" si="14"/>
        <v>9.4149526743542433E-3</v>
      </c>
      <c r="S30" s="2">
        <f t="shared" si="15"/>
        <v>4.9028925181888484E-3</v>
      </c>
      <c r="T30" s="2">
        <f t="shared" si="16"/>
        <v>4.5064859679697951E-4</v>
      </c>
      <c r="U30" s="2">
        <f t="shared" si="10"/>
        <v>275.02573031398583</v>
      </c>
      <c r="V30" s="13">
        <f t="shared" si="11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6"/>
        <v>1775</v>
      </c>
      <c r="F31">
        <v>4</v>
      </c>
      <c r="G31" s="2">
        <f t="shared" si="17"/>
        <v>4.6384976525821586E-3</v>
      </c>
      <c r="H31" s="2">
        <f t="shared" si="17"/>
        <v>6.9249735914637487E-3</v>
      </c>
      <c r="I31" s="2">
        <f t="shared" si="17"/>
        <v>9.8895183480337476E-3</v>
      </c>
      <c r="J31" s="2">
        <f t="shared" si="17"/>
        <v>5.0922892506823809E-3</v>
      </c>
      <c r="K31" s="2">
        <f t="shared" si="17"/>
        <v>4.6112561794389148E-4</v>
      </c>
      <c r="L31" s="2">
        <f t="shared" si="8"/>
        <v>275.02700640446068</v>
      </c>
      <c r="O31">
        <f t="shared" si="9"/>
        <v>4</v>
      </c>
      <c r="P31" s="2">
        <f t="shared" si="12"/>
        <v>4.6384976525821586E-3</v>
      </c>
      <c r="Q31" s="2">
        <f t="shared" si="13"/>
        <v>6.9249735914637487E-3</v>
      </c>
      <c r="R31" s="2">
        <f t="shared" si="14"/>
        <v>9.8895183480337476E-3</v>
      </c>
      <c r="S31" s="2">
        <f t="shared" si="15"/>
        <v>5.0922892506823809E-3</v>
      </c>
      <c r="T31" s="2">
        <f t="shared" si="16"/>
        <v>4.6112561794389148E-4</v>
      </c>
      <c r="U31" s="2">
        <f t="shared" si="10"/>
        <v>275.02700640446068</v>
      </c>
      <c r="V31" s="13">
        <f t="shared" si="11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6"/>
        <v>1776</v>
      </c>
      <c r="F32">
        <v>4</v>
      </c>
      <c r="G32" s="2">
        <f t="shared" si="17"/>
        <v>4.8826291079812198E-3</v>
      </c>
      <c r="H32" s="2">
        <f t="shared" si="17"/>
        <v>7.2815096365208155E-3</v>
      </c>
      <c r="I32" s="2">
        <f t="shared" si="17"/>
        <v>1.0357714108956525E-2</v>
      </c>
      <c r="J32" s="2">
        <f t="shared" si="17"/>
        <v>5.2708663432843991E-3</v>
      </c>
      <c r="K32" s="2">
        <f t="shared" si="17"/>
        <v>4.6748025249195122E-4</v>
      </c>
      <c r="L32" s="2">
        <f t="shared" si="8"/>
        <v>275.02826019944922</v>
      </c>
      <c r="O32">
        <f t="shared" si="9"/>
        <v>4</v>
      </c>
      <c r="P32" s="2">
        <f t="shared" si="12"/>
        <v>4.8826291079812198E-3</v>
      </c>
      <c r="Q32" s="2">
        <f t="shared" si="13"/>
        <v>7.2815096365208155E-3</v>
      </c>
      <c r="R32" s="2">
        <f t="shared" si="14"/>
        <v>1.0357714108956525E-2</v>
      </c>
      <c r="S32" s="2">
        <f t="shared" si="15"/>
        <v>5.2708663432843991E-3</v>
      </c>
      <c r="T32" s="2">
        <f t="shared" si="16"/>
        <v>4.6748025249195122E-4</v>
      </c>
      <c r="U32" s="2">
        <f t="shared" si="10"/>
        <v>275.02826019944922</v>
      </c>
      <c r="V32" s="13">
        <f t="shared" si="11"/>
        <v>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6"/>
        <v>1777</v>
      </c>
      <c r="F33">
        <v>4</v>
      </c>
      <c r="G33" s="2">
        <f t="shared" si="17"/>
        <v>5.126760563380281E-3</v>
      </c>
      <c r="H33" s="2">
        <f t="shared" si="17"/>
        <v>7.6370648402576983E-3</v>
      </c>
      <c r="I33" s="2">
        <f t="shared" si="17"/>
        <v>1.081962545801482E-2</v>
      </c>
      <c r="J33" s="2">
        <f t="shared" si="17"/>
        <v>5.4392418880065269E-3</v>
      </c>
      <c r="K33" s="2">
        <f t="shared" si="17"/>
        <v>4.7133453317661859E-4</v>
      </c>
      <c r="L33" s="2">
        <f t="shared" si="8"/>
        <v>275.02949402728285</v>
      </c>
      <c r="O33">
        <f t="shared" si="9"/>
        <v>4</v>
      </c>
      <c r="P33" s="2">
        <f t="shared" si="12"/>
        <v>5.126760563380281E-3</v>
      </c>
      <c r="Q33" s="2">
        <f t="shared" si="13"/>
        <v>7.6370648402576983E-3</v>
      </c>
      <c r="R33" s="2">
        <f t="shared" si="14"/>
        <v>1.081962545801482E-2</v>
      </c>
      <c r="S33" s="2">
        <f t="shared" si="15"/>
        <v>5.4392418880065269E-3</v>
      </c>
      <c r="T33" s="2">
        <f t="shared" si="16"/>
        <v>4.7133453317661859E-4</v>
      </c>
      <c r="U33" s="2">
        <f t="shared" si="10"/>
        <v>275.02949402728285</v>
      </c>
      <c r="V33" s="13">
        <f t="shared" si="11"/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6"/>
        <v>1778</v>
      </c>
      <c r="F34">
        <v>4</v>
      </c>
      <c r="G34" s="2">
        <f t="shared" si="17"/>
        <v>5.3708920187793422E-3</v>
      </c>
      <c r="H34" s="2">
        <f t="shared" si="17"/>
        <v>7.9916419009981952E-3</v>
      </c>
      <c r="I34" s="2">
        <f t="shared" si="17"/>
        <v>1.1275336748455243E-2</v>
      </c>
      <c r="J34" s="2">
        <f t="shared" si="17"/>
        <v>5.5979986672069571E-3</v>
      </c>
      <c r="K34" s="2">
        <f t="shared" si="17"/>
        <v>4.7367227258300756E-4</v>
      </c>
      <c r="L34" s="2">
        <f t="shared" si="8"/>
        <v>275.03070954160802</v>
      </c>
      <c r="O34">
        <f t="shared" si="9"/>
        <v>4</v>
      </c>
      <c r="P34" s="2">
        <f t="shared" si="12"/>
        <v>5.3708920187793422E-3</v>
      </c>
      <c r="Q34" s="2">
        <f t="shared" si="13"/>
        <v>7.9916419009981952E-3</v>
      </c>
      <c r="R34" s="2">
        <f t="shared" si="14"/>
        <v>1.1275336748455243E-2</v>
      </c>
      <c r="S34" s="2">
        <f t="shared" si="15"/>
        <v>5.5979986672069571E-3</v>
      </c>
      <c r="T34" s="2">
        <f t="shared" si="16"/>
        <v>4.7367227258300756E-4</v>
      </c>
      <c r="U34" s="2">
        <f t="shared" si="10"/>
        <v>275.03070954160802</v>
      </c>
      <c r="V34" s="13">
        <f t="shared" si="11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6"/>
        <v>1779</v>
      </c>
      <c r="F35">
        <v>4</v>
      </c>
      <c r="G35" s="2">
        <f t="shared" si="17"/>
        <v>5.6150234741784034E-3</v>
      </c>
      <c r="H35" s="2">
        <f t="shared" si="17"/>
        <v>8.3452435096429359E-3</v>
      </c>
      <c r="I35" s="2">
        <f t="shared" si="17"/>
        <v>1.1724931201283172E-2</v>
      </c>
      <c r="J35" s="2">
        <f t="shared" si="17"/>
        <v>5.7476861707199409E-3</v>
      </c>
      <c r="K35" s="2">
        <f t="shared" si="17"/>
        <v>4.7509018320740086E-4</v>
      </c>
      <c r="L35" s="2">
        <f t="shared" si="8"/>
        <v>275.03190797453902</v>
      </c>
      <c r="O35">
        <f t="shared" si="9"/>
        <v>4</v>
      </c>
      <c r="P35" s="2">
        <f t="shared" si="12"/>
        <v>5.6150234741784034E-3</v>
      </c>
      <c r="Q35" s="2">
        <f t="shared" si="13"/>
        <v>8.3452435096429359E-3</v>
      </c>
      <c r="R35" s="2">
        <f t="shared" si="14"/>
        <v>1.1724931201283172E-2</v>
      </c>
      <c r="S35" s="2">
        <f t="shared" si="15"/>
        <v>5.7476861707199409E-3</v>
      </c>
      <c r="T35" s="2">
        <f t="shared" si="16"/>
        <v>4.7509018320740086E-4</v>
      </c>
      <c r="U35" s="2">
        <f t="shared" si="10"/>
        <v>275.03190797453902</v>
      </c>
      <c r="V35" s="13">
        <f t="shared" si="11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6"/>
        <v>1780</v>
      </c>
      <c r="F36">
        <v>4</v>
      </c>
      <c r="G36" s="2">
        <f t="shared" si="17"/>
        <v>5.8591549295774646E-3</v>
      </c>
      <c r="H36" s="2">
        <f t="shared" si="17"/>
        <v>8.6978723496898003E-3</v>
      </c>
      <c r="I36" s="2">
        <f t="shared" si="17"/>
        <v>1.2168490920460398E-2</v>
      </c>
      <c r="J36" s="2">
        <f t="shared" si="17"/>
        <v>5.8888224977530152E-3</v>
      </c>
      <c r="K36" s="2">
        <f t="shared" si="17"/>
        <v>4.7595018947382768E-4</v>
      </c>
      <c r="L36" s="2">
        <f t="shared" si="8"/>
        <v>275.03309029088695</v>
      </c>
      <c r="O36">
        <f t="shared" si="9"/>
        <v>4</v>
      </c>
      <c r="P36" s="2">
        <f t="shared" si="12"/>
        <v>5.8591549295774646E-3</v>
      </c>
      <c r="Q36" s="2">
        <f t="shared" si="13"/>
        <v>8.6978723496898003E-3</v>
      </c>
      <c r="R36" s="2">
        <f t="shared" si="14"/>
        <v>1.2168490920460398E-2</v>
      </c>
      <c r="S36" s="2">
        <f t="shared" si="15"/>
        <v>5.8888224977530152E-3</v>
      </c>
      <c r="T36" s="2">
        <f t="shared" si="16"/>
        <v>4.7595018947382768E-4</v>
      </c>
      <c r="U36" s="2">
        <f t="shared" si="10"/>
        <v>275.03309029088695</v>
      </c>
      <c r="V36" s="13">
        <f t="shared" si="11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6"/>
        <v>1781</v>
      </c>
      <c r="F37">
        <v>5</v>
      </c>
      <c r="G37" s="2">
        <f t="shared" si="17"/>
        <v>6.1032863849765258E-3</v>
      </c>
      <c r="H37" s="2">
        <f t="shared" si="17"/>
        <v>9.0495310972542875E-3</v>
      </c>
      <c r="I37" s="2">
        <f t="shared" si="17"/>
        <v>1.2606096907898767E-2</v>
      </c>
      <c r="J37" s="2">
        <f t="shared" si="17"/>
        <v>6.02189615013482E-3</v>
      </c>
      <c r="K37" s="2">
        <f t="shared" si="17"/>
        <v>4.7647180964196053E-4</v>
      </c>
      <c r="L37" s="2">
        <f t="shared" si="8"/>
        <v>275.03425728234993</v>
      </c>
      <c r="O37">
        <f t="shared" si="9"/>
        <v>5</v>
      </c>
      <c r="P37" s="2">
        <f t="shared" si="12"/>
        <v>6.1032863849765258E-3</v>
      </c>
      <c r="Q37" s="2">
        <f t="shared" si="13"/>
        <v>9.0495310972542875E-3</v>
      </c>
      <c r="R37" s="2">
        <f t="shared" si="14"/>
        <v>1.2606096907898767E-2</v>
      </c>
      <c r="S37" s="2">
        <f t="shared" si="15"/>
        <v>6.02189615013482E-3</v>
      </c>
      <c r="T37" s="2">
        <f t="shared" si="16"/>
        <v>4.7647180964196053E-4</v>
      </c>
      <c r="U37" s="2">
        <f t="shared" si="10"/>
        <v>275.03425728234993</v>
      </c>
      <c r="V37" s="13">
        <f t="shared" si="11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6"/>
        <v>1782</v>
      </c>
      <c r="F38">
        <v>5</v>
      </c>
      <c r="G38" s="2">
        <f t="shared" si="17"/>
        <v>6.4084507042253521E-3</v>
      </c>
      <c r="H38" s="2">
        <f t="shared" si="17"/>
        <v>9.494119134704845E-3</v>
      </c>
      <c r="I38" s="2">
        <f t="shared" si="17"/>
        <v>1.3188063820036617E-2</v>
      </c>
      <c r="J38" s="2">
        <f t="shared" si="17"/>
        <v>6.2647386151390826E-3</v>
      </c>
      <c r="K38" s="2">
        <f t="shared" si="17"/>
        <v>5.237365450741693E-4</v>
      </c>
      <c r="L38" s="2">
        <f t="shared" si="8"/>
        <v>275.03587910881919</v>
      </c>
      <c r="O38">
        <f t="shared" si="9"/>
        <v>5</v>
      </c>
      <c r="P38" s="2">
        <f t="shared" si="12"/>
        <v>6.4084507042253521E-3</v>
      </c>
      <c r="Q38" s="2">
        <f t="shared" si="13"/>
        <v>9.494119134704845E-3</v>
      </c>
      <c r="R38" s="2">
        <f t="shared" si="14"/>
        <v>1.3188063820036617E-2</v>
      </c>
      <c r="S38" s="2">
        <f t="shared" si="15"/>
        <v>6.2647386151390826E-3</v>
      </c>
      <c r="T38" s="2">
        <f t="shared" si="16"/>
        <v>5.237365450741693E-4</v>
      </c>
      <c r="U38" s="2">
        <f t="shared" si="10"/>
        <v>275.03587910881919</v>
      </c>
      <c r="V38" s="13">
        <f t="shared" si="11"/>
        <v>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6"/>
        <v>1783</v>
      </c>
      <c r="F39">
        <v>5</v>
      </c>
      <c r="G39" s="2">
        <f t="shared" ref="G39:K54" si="18">G38*(1-G$5)+G$4*$F38*$L$4/1000</f>
        <v>6.7136150234741784E-3</v>
      </c>
      <c r="H39" s="2">
        <f t="shared" si="18"/>
        <v>9.9374840971714375E-3</v>
      </c>
      <c r="I39" s="2">
        <f t="shared" si="18"/>
        <v>1.3762219213846818E-2</v>
      </c>
      <c r="J39" s="2">
        <f t="shared" si="18"/>
        <v>6.4937082535791186E-3</v>
      </c>
      <c r="K39" s="2">
        <f t="shared" si="18"/>
        <v>5.5240405623700989E-4</v>
      </c>
      <c r="L39" s="2">
        <f t="shared" si="8"/>
        <v>275.03745943064433</v>
      </c>
      <c r="O39">
        <f t="shared" si="9"/>
        <v>5</v>
      </c>
      <c r="P39" s="2">
        <f t="shared" si="12"/>
        <v>6.7136150234741784E-3</v>
      </c>
      <c r="Q39" s="2">
        <f t="shared" si="13"/>
        <v>9.9374840971714375E-3</v>
      </c>
      <c r="R39" s="2">
        <f t="shared" si="14"/>
        <v>1.3762219213846818E-2</v>
      </c>
      <c r="S39" s="2">
        <f t="shared" si="15"/>
        <v>6.4937082535791186E-3</v>
      </c>
      <c r="T39" s="2">
        <f t="shared" si="16"/>
        <v>5.5240405623700989E-4</v>
      </c>
      <c r="U39" s="2">
        <f t="shared" si="10"/>
        <v>275.03745943064433</v>
      </c>
      <c r="V39" s="13">
        <f t="shared" si="11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6"/>
        <v>1784</v>
      </c>
      <c r="F40">
        <v>5</v>
      </c>
      <c r="G40" s="2">
        <f t="shared" si="18"/>
        <v>7.0187793427230047E-3</v>
      </c>
      <c r="H40" s="2">
        <f t="shared" si="18"/>
        <v>1.0379629349369916E-2</v>
      </c>
      <c r="I40" s="2">
        <f t="shared" si="18"/>
        <v>1.4328667940339473E-2</v>
      </c>
      <c r="J40" s="2">
        <f t="shared" si="18"/>
        <v>6.7095975764223893E-3</v>
      </c>
      <c r="K40" s="2">
        <f t="shared" si="18"/>
        <v>5.6979178069492694E-4</v>
      </c>
      <c r="L40" s="2">
        <f t="shared" si="8"/>
        <v>275.03900646598953</v>
      </c>
      <c r="O40">
        <f t="shared" si="9"/>
        <v>5</v>
      </c>
      <c r="P40" s="2">
        <f t="shared" si="12"/>
        <v>7.0187793427230047E-3</v>
      </c>
      <c r="Q40" s="2">
        <f t="shared" si="13"/>
        <v>1.0379629349369916E-2</v>
      </c>
      <c r="R40" s="2">
        <f t="shared" si="14"/>
        <v>1.4328667940339473E-2</v>
      </c>
      <c r="S40" s="2">
        <f t="shared" si="15"/>
        <v>6.7095975764223893E-3</v>
      </c>
      <c r="T40" s="2">
        <f t="shared" si="16"/>
        <v>5.6979178069492694E-4</v>
      </c>
      <c r="U40" s="2">
        <f t="shared" si="10"/>
        <v>275.03900646598953</v>
      </c>
      <c r="V40" s="13">
        <f t="shared" si="11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6"/>
        <v>1785</v>
      </c>
      <c r="F41">
        <v>5</v>
      </c>
      <c r="G41" s="2">
        <f t="shared" si="18"/>
        <v>7.3239436619718309E-3</v>
      </c>
      <c r="H41" s="2">
        <f t="shared" si="18"/>
        <v>1.0820558246759697E-2</v>
      </c>
      <c r="I41" s="2">
        <f t="shared" si="18"/>
        <v>1.4887513443149848E-2</v>
      </c>
      <c r="J41" s="2">
        <f t="shared" si="18"/>
        <v>6.9131538209763243E-3</v>
      </c>
      <c r="K41" s="2">
        <f t="shared" si="18"/>
        <v>5.8033796868128882E-4</v>
      </c>
      <c r="L41" s="2">
        <f t="shared" si="8"/>
        <v>275.04052550714152</v>
      </c>
      <c r="O41">
        <f t="shared" si="9"/>
        <v>5</v>
      </c>
      <c r="P41" s="2">
        <f t="shared" si="12"/>
        <v>7.3239436619718309E-3</v>
      </c>
      <c r="Q41" s="2">
        <f t="shared" si="13"/>
        <v>1.0820558246759697E-2</v>
      </c>
      <c r="R41" s="2">
        <f t="shared" si="14"/>
        <v>1.4887513443149848E-2</v>
      </c>
      <c r="S41" s="2">
        <f t="shared" si="15"/>
        <v>6.9131538209763243E-3</v>
      </c>
      <c r="T41" s="2">
        <f t="shared" si="16"/>
        <v>5.8033796868128882E-4</v>
      </c>
      <c r="U41" s="2">
        <f t="shared" si="10"/>
        <v>275.04052550714152</v>
      </c>
      <c r="V41" s="13">
        <f t="shared" si="11"/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6"/>
        <v>1786</v>
      </c>
      <c r="F42">
        <v>5</v>
      </c>
      <c r="G42" s="2">
        <f t="shared" si="18"/>
        <v>7.6291079812206572E-3</v>
      </c>
      <c r="H42" s="2">
        <f t="shared" si="18"/>
        <v>1.1260274135569225E-2</v>
      </c>
      <c r="I42" s="2">
        <f t="shared" si="18"/>
        <v>1.5438857777429026E-2</v>
      </c>
      <c r="J42" s="2">
        <f t="shared" si="18"/>
        <v>7.1050815372301849E-3</v>
      </c>
      <c r="K42" s="2">
        <f t="shared" si="18"/>
        <v>5.867345550381103E-4</v>
      </c>
      <c r="L42" s="2">
        <f t="shared" si="8"/>
        <v>275.04202005598648</v>
      </c>
      <c r="O42">
        <f t="shared" si="9"/>
        <v>5</v>
      </c>
      <c r="P42" s="2">
        <f t="shared" si="12"/>
        <v>7.6291079812206572E-3</v>
      </c>
      <c r="Q42" s="2">
        <f t="shared" si="13"/>
        <v>1.1260274135569225E-2</v>
      </c>
      <c r="R42" s="2">
        <f t="shared" si="14"/>
        <v>1.5438857777429026E-2</v>
      </c>
      <c r="S42" s="2">
        <f t="shared" si="15"/>
        <v>7.1050815372301849E-3</v>
      </c>
      <c r="T42" s="2">
        <f t="shared" si="16"/>
        <v>5.867345550381103E-4</v>
      </c>
      <c r="U42" s="2">
        <f t="shared" si="10"/>
        <v>275.04202005598648</v>
      </c>
      <c r="V42" s="13">
        <f t="shared" si="11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6"/>
        <v>1787</v>
      </c>
      <c r="F43">
        <v>5</v>
      </c>
      <c r="G43" s="2">
        <f t="shared" si="18"/>
        <v>7.9342723004694835E-3</v>
      </c>
      <c r="H43" s="2">
        <f t="shared" si="18"/>
        <v>1.1698780352821375E-2</v>
      </c>
      <c r="I43" s="2">
        <f t="shared" si="18"/>
        <v>1.5982801628480994E-2</v>
      </c>
      <c r="J43" s="2">
        <f t="shared" si="18"/>
        <v>7.2860450264473492E-3</v>
      </c>
      <c r="K43" s="2">
        <f t="shared" si="18"/>
        <v>5.9061428078102207E-4</v>
      </c>
      <c r="L43" s="2">
        <f t="shared" si="8"/>
        <v>275.043492513589</v>
      </c>
      <c r="O43">
        <f t="shared" si="9"/>
        <v>5</v>
      </c>
      <c r="P43" s="2">
        <f t="shared" si="12"/>
        <v>7.9342723004694835E-3</v>
      </c>
      <c r="Q43" s="2">
        <f t="shared" si="13"/>
        <v>1.1698780352821375E-2</v>
      </c>
      <c r="R43" s="2">
        <f t="shared" si="14"/>
        <v>1.5982801628480994E-2</v>
      </c>
      <c r="S43" s="2">
        <f t="shared" si="15"/>
        <v>7.2860450264473492E-3</v>
      </c>
      <c r="T43" s="2">
        <f t="shared" si="16"/>
        <v>5.9061428078102207E-4</v>
      </c>
      <c r="U43" s="2">
        <f t="shared" si="10"/>
        <v>275.043492513589</v>
      </c>
      <c r="V43" s="13">
        <f t="shared" si="11"/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6"/>
        <v>1788</v>
      </c>
      <c r="F44">
        <v>5</v>
      </c>
      <c r="G44" s="2">
        <f t="shared" si="18"/>
        <v>8.2394366197183107E-3</v>
      </c>
      <c r="H44" s="2">
        <f t="shared" si="18"/>
        <v>1.2136080226358769E-2</v>
      </c>
      <c r="I44" s="2">
        <f t="shared" si="18"/>
        <v>1.6519444330149582E-2</v>
      </c>
      <c r="J44" s="2">
        <f t="shared" si="18"/>
        <v>7.4566706404484845E-3</v>
      </c>
      <c r="K44" s="2">
        <f t="shared" si="18"/>
        <v>5.9296745339537443E-4</v>
      </c>
      <c r="L44" s="2">
        <f t="shared" si="8"/>
        <v>275.04494459927008</v>
      </c>
      <c r="O44">
        <f t="shared" si="9"/>
        <v>5</v>
      </c>
      <c r="P44" s="2">
        <f t="shared" si="12"/>
        <v>8.2394366197183107E-3</v>
      </c>
      <c r="Q44" s="2">
        <f t="shared" si="13"/>
        <v>1.2136080226358769E-2</v>
      </c>
      <c r="R44" s="2">
        <f t="shared" si="14"/>
        <v>1.6519444330149582E-2</v>
      </c>
      <c r="S44" s="2">
        <f t="shared" si="15"/>
        <v>7.4566706404484845E-3</v>
      </c>
      <c r="T44" s="2">
        <f t="shared" si="16"/>
        <v>5.9296745339537443E-4</v>
      </c>
      <c r="U44" s="2">
        <f t="shared" si="10"/>
        <v>275.04494459927008</v>
      </c>
      <c r="V44" s="13">
        <f t="shared" si="11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6"/>
        <v>1789</v>
      </c>
      <c r="F45">
        <v>5</v>
      </c>
      <c r="G45" s="2">
        <f t="shared" si="18"/>
        <v>8.5446009389671361E-3</v>
      </c>
      <c r="H45" s="2">
        <f t="shared" si="18"/>
        <v>1.2572177074869035E-2</v>
      </c>
      <c r="I45" s="2">
        <f t="shared" si="18"/>
        <v>1.7048883882958582E-2</v>
      </c>
      <c r="J45" s="2">
        <f t="shared" si="18"/>
        <v>7.6175489495439027E-3</v>
      </c>
      <c r="K45" s="2">
        <f t="shared" si="18"/>
        <v>5.9439472473357528E-4</v>
      </c>
      <c r="L45" s="2">
        <f t="shared" si="8"/>
        <v>275.04637760557108</v>
      </c>
      <c r="O45">
        <f t="shared" si="9"/>
        <v>5</v>
      </c>
      <c r="P45" s="2">
        <f t="shared" si="12"/>
        <v>8.5446009389671361E-3</v>
      </c>
      <c r="Q45" s="2">
        <f t="shared" si="13"/>
        <v>1.2572177074869035E-2</v>
      </c>
      <c r="R45" s="2">
        <f t="shared" si="14"/>
        <v>1.7048883882958582E-2</v>
      </c>
      <c r="S45" s="2">
        <f t="shared" si="15"/>
        <v>7.6175489495439027E-3</v>
      </c>
      <c r="T45" s="2">
        <f t="shared" si="16"/>
        <v>5.9439472473357528E-4</v>
      </c>
      <c r="U45" s="2">
        <f t="shared" si="10"/>
        <v>275.04637760557108</v>
      </c>
      <c r="V45" s="13">
        <f t="shared" si="11"/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6"/>
        <v>1790</v>
      </c>
      <c r="F46">
        <v>5</v>
      </c>
      <c r="G46" s="2">
        <f t="shared" si="18"/>
        <v>8.8497652582159615E-3</v>
      </c>
      <c r="H46" s="2">
        <f t="shared" si="18"/>
        <v>1.3007074207909993E-2</v>
      </c>
      <c r="I46" s="2">
        <f t="shared" si="18"/>
        <v>1.7571216972008405E-2</v>
      </c>
      <c r="J46" s="2">
        <f t="shared" si="18"/>
        <v>7.7692367866187568E-3</v>
      </c>
      <c r="K46" s="2">
        <f t="shared" si="18"/>
        <v>5.9526040855992321E-4</v>
      </c>
      <c r="L46" s="2">
        <f t="shared" si="8"/>
        <v>275.04779255363331</v>
      </c>
      <c r="O46">
        <f t="shared" si="9"/>
        <v>5</v>
      </c>
      <c r="P46" s="2">
        <f t="shared" si="12"/>
        <v>8.8497652582159615E-3</v>
      </c>
      <c r="Q46" s="2">
        <f t="shared" si="13"/>
        <v>1.3007074207909993E-2</v>
      </c>
      <c r="R46" s="2">
        <f t="shared" si="14"/>
        <v>1.7571216972008405E-2</v>
      </c>
      <c r="S46" s="2">
        <f t="shared" si="15"/>
        <v>7.7692367866187568E-3</v>
      </c>
      <c r="T46" s="2">
        <f t="shared" si="16"/>
        <v>5.9526040855992321E-4</v>
      </c>
      <c r="U46" s="2">
        <f t="shared" si="10"/>
        <v>275.04779255363331</v>
      </c>
      <c r="V46" s="13">
        <f t="shared" si="11"/>
        <v>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6"/>
        <v>1791</v>
      </c>
      <c r="F47">
        <v>6</v>
      </c>
      <c r="G47" s="2">
        <f t="shared" si="18"/>
        <v>9.1549295774647869E-3</v>
      </c>
      <c r="H47" s="2">
        <f t="shared" si="18"/>
        <v>1.3440774925934771E-2</v>
      </c>
      <c r="I47" s="2">
        <f t="shared" si="18"/>
        <v>1.8086538984632489E-2</v>
      </c>
      <c r="J47" s="2">
        <f t="shared" si="18"/>
        <v>7.91225917444607E-3</v>
      </c>
      <c r="K47" s="2">
        <f t="shared" si="18"/>
        <v>5.9578547234222061E-4</v>
      </c>
      <c r="L47" s="2">
        <f t="shared" si="8"/>
        <v>275.04919028813481</v>
      </c>
      <c r="O47">
        <f t="shared" si="9"/>
        <v>6</v>
      </c>
      <c r="P47" s="2">
        <f t="shared" si="12"/>
        <v>9.1549295774647869E-3</v>
      </c>
      <c r="Q47" s="2">
        <f t="shared" si="13"/>
        <v>1.3440774925934771E-2</v>
      </c>
      <c r="R47" s="2">
        <f t="shared" si="14"/>
        <v>1.8086538984632489E-2</v>
      </c>
      <c r="S47" s="2">
        <f t="shared" si="15"/>
        <v>7.91225917444607E-3</v>
      </c>
      <c r="T47" s="2">
        <f t="shared" si="16"/>
        <v>5.9578547234222061E-4</v>
      </c>
      <c r="U47" s="2">
        <f t="shared" si="10"/>
        <v>275.04919028813481</v>
      </c>
      <c r="V47" s="13">
        <f t="shared" si="11"/>
        <v>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6"/>
        <v>1792</v>
      </c>
      <c r="F48">
        <v>6</v>
      </c>
      <c r="G48" s="2">
        <f t="shared" si="18"/>
        <v>9.5211267605633792E-3</v>
      </c>
      <c r="H48" s="2">
        <f t="shared" si="18"/>
        <v>1.396717923393187E-2</v>
      </c>
      <c r="I48" s="2">
        <f t="shared" si="18"/>
        <v>1.8745178769600777E-2</v>
      </c>
      <c r="J48" s="2">
        <f t="shared" si="18"/>
        <v>8.1644820349172191E-3</v>
      </c>
      <c r="K48" s="2">
        <f t="shared" si="18"/>
        <v>6.4305229643200055E-4</v>
      </c>
      <c r="L48" s="2">
        <f t="shared" si="8"/>
        <v>275.05104101909546</v>
      </c>
      <c r="O48">
        <f t="shared" si="9"/>
        <v>6</v>
      </c>
      <c r="P48" s="2">
        <f t="shared" si="12"/>
        <v>9.5211267605633792E-3</v>
      </c>
      <c r="Q48" s="2">
        <f t="shared" si="13"/>
        <v>1.396717923393187E-2</v>
      </c>
      <c r="R48" s="2">
        <f t="shared" si="14"/>
        <v>1.8745178769600777E-2</v>
      </c>
      <c r="S48" s="2">
        <f t="shared" si="15"/>
        <v>8.1644820349172191E-3</v>
      </c>
      <c r="T48" s="2">
        <f t="shared" si="16"/>
        <v>6.4305229643200055E-4</v>
      </c>
      <c r="U48" s="2">
        <f t="shared" si="10"/>
        <v>275.05104101909546</v>
      </c>
      <c r="V48" s="13">
        <f t="shared" si="11"/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6"/>
        <v>1793</v>
      </c>
      <c r="F49">
        <v>6</v>
      </c>
      <c r="G49" s="2">
        <f t="shared" si="18"/>
        <v>9.8873239436619714E-3</v>
      </c>
      <c r="H49" s="2">
        <f t="shared" si="18"/>
        <v>1.4492135387938469E-2</v>
      </c>
      <c r="I49" s="2">
        <f t="shared" si="18"/>
        <v>1.9394977885719526E-2</v>
      </c>
      <c r="J49" s="2">
        <f t="shared" si="18"/>
        <v>8.4022961963217211E-3</v>
      </c>
      <c r="K49" s="2">
        <f t="shared" si="18"/>
        <v>6.7172107442969571E-4</v>
      </c>
      <c r="L49" s="2">
        <f t="shared" si="8"/>
        <v>275.05284845448807</v>
      </c>
      <c r="O49">
        <f t="shared" si="9"/>
        <v>6</v>
      </c>
      <c r="P49" s="2">
        <f t="shared" si="12"/>
        <v>9.8873239436619714E-3</v>
      </c>
      <c r="Q49" s="2">
        <f t="shared" si="13"/>
        <v>1.4492135387938469E-2</v>
      </c>
      <c r="R49" s="2">
        <f t="shared" si="14"/>
        <v>1.9394977885719526E-2</v>
      </c>
      <c r="S49" s="2">
        <f t="shared" si="15"/>
        <v>8.4022961963217211E-3</v>
      </c>
      <c r="T49" s="2">
        <f t="shared" si="16"/>
        <v>6.7172107442969571E-4</v>
      </c>
      <c r="U49" s="2">
        <f t="shared" si="10"/>
        <v>275.05284845448807</v>
      </c>
      <c r="V49" s="13">
        <f t="shared" si="11"/>
        <v>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6"/>
        <v>1794</v>
      </c>
      <c r="F50">
        <v>6</v>
      </c>
      <c r="G50" s="2">
        <f t="shared" si="18"/>
        <v>1.0253521126760564E-2</v>
      </c>
      <c r="H50" s="2">
        <f t="shared" si="18"/>
        <v>1.5015647371869497E-2</v>
      </c>
      <c r="I50" s="2">
        <f t="shared" si="18"/>
        <v>2.0036054997891E-2</v>
      </c>
      <c r="J50" s="2">
        <f t="shared" si="18"/>
        <v>8.6265247823383955E-3</v>
      </c>
      <c r="K50" s="2">
        <f t="shared" si="18"/>
        <v>6.8910956726179269E-4</v>
      </c>
      <c r="L50" s="2">
        <f t="shared" si="8"/>
        <v>275.05462085784615</v>
      </c>
      <c r="O50">
        <f t="shared" si="9"/>
        <v>6</v>
      </c>
      <c r="P50" s="2">
        <f t="shared" si="12"/>
        <v>1.0253521126760564E-2</v>
      </c>
      <c r="Q50" s="2">
        <f t="shared" si="13"/>
        <v>1.5015647371869497E-2</v>
      </c>
      <c r="R50" s="2">
        <f t="shared" si="14"/>
        <v>2.0036054997891E-2</v>
      </c>
      <c r="S50" s="2">
        <f t="shared" si="15"/>
        <v>8.6265247823383955E-3</v>
      </c>
      <c r="T50" s="2">
        <f t="shared" si="16"/>
        <v>6.8910956726179269E-4</v>
      </c>
      <c r="U50" s="2">
        <f t="shared" si="10"/>
        <v>275.05462085784615</v>
      </c>
      <c r="V50" s="13">
        <f t="shared" si="11"/>
        <v>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6"/>
        <v>1795</v>
      </c>
      <c r="F51">
        <v>6</v>
      </c>
      <c r="G51" s="2">
        <f t="shared" si="18"/>
        <v>1.0619718309859156E-2</v>
      </c>
      <c r="H51" s="2">
        <f t="shared" si="18"/>
        <v>1.5537719158680009E-2</v>
      </c>
      <c r="I51" s="2">
        <f t="shared" si="18"/>
        <v>2.0668527178224053E-2</v>
      </c>
      <c r="J51" s="2">
        <f t="shared" si="18"/>
        <v>8.8379438941780693E-3</v>
      </c>
      <c r="K51" s="2">
        <f t="shared" si="18"/>
        <v>6.9965622129065301E-4</v>
      </c>
      <c r="L51" s="2">
        <f t="shared" si="8"/>
        <v>275.05636356476225</v>
      </c>
      <c r="O51">
        <f t="shared" si="9"/>
        <v>6</v>
      </c>
      <c r="P51" s="2">
        <f t="shared" si="12"/>
        <v>1.0619718309859156E-2</v>
      </c>
      <c r="Q51" s="2">
        <f t="shared" si="13"/>
        <v>1.5537719158680009E-2</v>
      </c>
      <c r="R51" s="2">
        <f t="shared" si="14"/>
        <v>2.0668527178224053E-2</v>
      </c>
      <c r="S51" s="2">
        <f t="shared" si="15"/>
        <v>8.8379438941780693E-3</v>
      </c>
      <c r="T51" s="2">
        <f t="shared" si="16"/>
        <v>6.9965622129065301E-4</v>
      </c>
      <c r="U51" s="2">
        <f t="shared" si="10"/>
        <v>275.05636356476225</v>
      </c>
      <c r="V51" s="13">
        <f t="shared" si="11"/>
        <v>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6"/>
        <v>1796</v>
      </c>
      <c r="F52">
        <v>6</v>
      </c>
      <c r="G52" s="2">
        <f t="shared" si="18"/>
        <v>1.0985915492957748E-2</v>
      </c>
      <c r="H52" s="2">
        <f t="shared" si="18"/>
        <v>1.6058354710395347E-2</v>
      </c>
      <c r="I52" s="2">
        <f t="shared" si="18"/>
        <v>2.1292509927413588E-2</v>
      </c>
      <c r="J52" s="2">
        <f t="shared" si="18"/>
        <v>9.0372852968293484E-3</v>
      </c>
      <c r="K52" s="2">
        <f t="shared" si="18"/>
        <v>7.0605309031653843E-4</v>
      </c>
      <c r="L52" s="2">
        <f t="shared" si="8"/>
        <v>275.05808011851792</v>
      </c>
      <c r="O52">
        <f t="shared" si="9"/>
        <v>6</v>
      </c>
      <c r="P52" s="2">
        <f t="shared" si="12"/>
        <v>1.0985915492957748E-2</v>
      </c>
      <c r="Q52" s="2">
        <f t="shared" si="13"/>
        <v>1.6058354710395347E-2</v>
      </c>
      <c r="R52" s="2">
        <f t="shared" si="14"/>
        <v>2.1292509927413588E-2</v>
      </c>
      <c r="S52" s="2">
        <f t="shared" si="15"/>
        <v>9.0372852968293484E-3</v>
      </c>
      <c r="T52" s="2">
        <f t="shared" si="16"/>
        <v>7.0605309031653843E-4</v>
      </c>
      <c r="U52" s="2">
        <f t="shared" si="10"/>
        <v>275.05808011851792</v>
      </c>
      <c r="V52" s="13">
        <f t="shared" si="11"/>
        <v>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6"/>
        <v>1797</v>
      </c>
      <c r="F53">
        <v>7</v>
      </c>
      <c r="G53" s="2">
        <f t="shared" si="18"/>
        <v>1.135211267605634E-2</v>
      </c>
      <c r="H53" s="2">
        <f t="shared" si="18"/>
        <v>1.65775579781412E-2</v>
      </c>
      <c r="I53" s="2">
        <f t="shared" si="18"/>
        <v>2.1908117195833049E-2</v>
      </c>
      <c r="J53" s="2">
        <f t="shared" si="18"/>
        <v>9.2252389518476009E-3</v>
      </c>
      <c r="K53" s="2">
        <f t="shared" si="18"/>
        <v>7.0993298750690408E-4</v>
      </c>
      <c r="L53" s="2">
        <f t="shared" si="8"/>
        <v>275.05977295978937</v>
      </c>
      <c r="O53">
        <f t="shared" si="9"/>
        <v>7</v>
      </c>
      <c r="P53" s="2">
        <f t="shared" si="12"/>
        <v>1.135211267605634E-2</v>
      </c>
      <c r="Q53" s="2">
        <f t="shared" si="13"/>
        <v>1.65775579781412E-2</v>
      </c>
      <c r="R53" s="2">
        <f t="shared" si="14"/>
        <v>2.1908117195833049E-2</v>
      </c>
      <c r="S53" s="2">
        <f t="shared" si="15"/>
        <v>9.2252389518476009E-3</v>
      </c>
      <c r="T53" s="2">
        <f t="shared" si="16"/>
        <v>7.0993298750690408E-4</v>
      </c>
      <c r="U53" s="2">
        <f t="shared" si="10"/>
        <v>275.05977295978937</v>
      </c>
      <c r="V53" s="13">
        <f t="shared" si="11"/>
        <v>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6"/>
        <v>1798</v>
      </c>
      <c r="F54">
        <v>7</v>
      </c>
      <c r="G54" s="2">
        <f t="shared" si="18"/>
        <v>1.1779342723004698E-2</v>
      </c>
      <c r="H54" s="2">
        <f t="shared" si="18"/>
        <v>1.7189229615788611E-2</v>
      </c>
      <c r="I54" s="2">
        <f t="shared" si="18"/>
        <v>2.2665696146127821E-2</v>
      </c>
      <c r="J54" s="2">
        <f t="shared" si="18"/>
        <v>9.519826297472455E-3</v>
      </c>
      <c r="K54" s="2">
        <f t="shared" si="18"/>
        <v>7.5923462091690547E-4</v>
      </c>
      <c r="L54" s="2">
        <f t="shared" si="8"/>
        <v>275.0619133294033</v>
      </c>
      <c r="O54">
        <f t="shared" si="9"/>
        <v>7</v>
      </c>
      <c r="P54" s="2">
        <f t="shared" si="12"/>
        <v>1.1779342723004698E-2</v>
      </c>
      <c r="Q54" s="2">
        <f t="shared" si="13"/>
        <v>1.7189229615788611E-2</v>
      </c>
      <c r="R54" s="2">
        <f t="shared" si="14"/>
        <v>2.2665696146127821E-2</v>
      </c>
      <c r="S54" s="2">
        <f t="shared" si="15"/>
        <v>9.519826297472455E-3</v>
      </c>
      <c r="T54" s="2">
        <f t="shared" si="16"/>
        <v>7.5923462091690547E-4</v>
      </c>
      <c r="U54" s="2">
        <f t="shared" si="10"/>
        <v>275.0619133294033</v>
      </c>
      <c r="V54" s="13">
        <f t="shared" si="11"/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6"/>
        <v>1799</v>
      </c>
      <c r="F55">
        <v>7</v>
      </c>
      <c r="G55" s="2">
        <f t="shared" ref="G55:K70" si="19">G54*(1-G$5)+G$4*$F54*$L$4/1000</f>
        <v>1.2206572769953055E-2</v>
      </c>
      <c r="H55" s="2">
        <f t="shared" si="19"/>
        <v>1.7799218526472208E-2</v>
      </c>
      <c r="I55" s="2">
        <f t="shared" si="19"/>
        <v>2.3413106405159496E-2</v>
      </c>
      <c r="J55" s="2">
        <f t="shared" si="19"/>
        <v>9.797584794181623E-3</v>
      </c>
      <c r="K55" s="2">
        <f t="shared" si="19"/>
        <v>7.8913757315398399E-4</v>
      </c>
      <c r="L55" s="2">
        <f t="shared" si="8"/>
        <v>275.06400562006894</v>
      </c>
      <c r="O55">
        <f t="shared" si="9"/>
        <v>7</v>
      </c>
      <c r="P55" s="2">
        <f t="shared" si="12"/>
        <v>1.2206572769953055E-2</v>
      </c>
      <c r="Q55" s="2">
        <f t="shared" si="13"/>
        <v>1.7799218526472208E-2</v>
      </c>
      <c r="R55" s="2">
        <f t="shared" si="14"/>
        <v>2.3413106405159496E-2</v>
      </c>
      <c r="S55" s="2">
        <f t="shared" si="15"/>
        <v>9.797584794181623E-3</v>
      </c>
      <c r="T55" s="2">
        <f t="shared" si="16"/>
        <v>7.8913757315398399E-4</v>
      </c>
      <c r="U55" s="2">
        <f t="shared" si="10"/>
        <v>275.06400562006894</v>
      </c>
      <c r="V55" s="13">
        <f t="shared" si="11"/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6"/>
        <v>1800</v>
      </c>
      <c r="F56">
        <v>8</v>
      </c>
      <c r="G56" s="2">
        <f t="shared" si="19"/>
        <v>1.2633802816901412E-2</v>
      </c>
      <c r="H56" s="2">
        <f t="shared" si="19"/>
        <v>1.8407529339424182E-2</v>
      </c>
      <c r="I56" s="2">
        <f t="shared" si="19"/>
        <v>2.4150484463365096E-2</v>
      </c>
      <c r="J56" s="2">
        <f t="shared" si="19"/>
        <v>1.00594758212062E-2</v>
      </c>
      <c r="K56" s="2">
        <f t="shared" si="19"/>
        <v>8.0727463050169466E-4</v>
      </c>
      <c r="L56" s="2">
        <f t="shared" si="8"/>
        <v>275.06605856707142</v>
      </c>
      <c r="O56">
        <f t="shared" si="9"/>
        <v>8</v>
      </c>
      <c r="P56" s="2">
        <f t="shared" si="12"/>
        <v>1.2633802816901412E-2</v>
      </c>
      <c r="Q56" s="2">
        <f t="shared" si="13"/>
        <v>1.8407529339424182E-2</v>
      </c>
      <c r="R56" s="2">
        <f t="shared" si="14"/>
        <v>2.4150484463365096E-2</v>
      </c>
      <c r="S56" s="2">
        <f t="shared" si="15"/>
        <v>1.00594758212062E-2</v>
      </c>
      <c r="T56" s="2">
        <f t="shared" si="16"/>
        <v>8.0727463050169466E-4</v>
      </c>
      <c r="U56" s="2">
        <f t="shared" si="10"/>
        <v>275.06605856707142</v>
      </c>
      <c r="V56" s="13">
        <f t="shared" si="11"/>
        <v>0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6"/>
        <v>1801</v>
      </c>
      <c r="F57">
        <v>8</v>
      </c>
      <c r="G57" s="2">
        <f t="shared" si="19"/>
        <v>1.3122065727699535E-2</v>
      </c>
      <c r="H57" s="2">
        <f t="shared" si="19"/>
        <v>1.9108063384756589E-2</v>
      </c>
      <c r="I57" s="2">
        <f t="shared" si="19"/>
        <v>2.5028199720906967E-2</v>
      </c>
      <c r="J57" s="2">
        <f t="shared" si="19"/>
        <v>1.0423776729223025E-2</v>
      </c>
      <c r="K57" s="2">
        <f t="shared" si="19"/>
        <v>8.6522366866755918E-4</v>
      </c>
      <c r="L57" s="2">
        <f t="shared" si="8"/>
        <v>275.06854732923125</v>
      </c>
      <c r="O57">
        <f t="shared" si="9"/>
        <v>8</v>
      </c>
      <c r="P57" s="2">
        <f t="shared" si="12"/>
        <v>1.3122065727699535E-2</v>
      </c>
      <c r="Q57" s="2">
        <f t="shared" si="13"/>
        <v>1.9108063384756589E-2</v>
      </c>
      <c r="R57" s="2">
        <f t="shared" si="14"/>
        <v>2.5028199720906967E-2</v>
      </c>
      <c r="S57" s="2">
        <f t="shared" si="15"/>
        <v>1.0423776729223025E-2</v>
      </c>
      <c r="T57" s="2">
        <f t="shared" si="16"/>
        <v>8.6522366866755918E-4</v>
      </c>
      <c r="U57" s="2">
        <f t="shared" si="10"/>
        <v>275.06854732923125</v>
      </c>
      <c r="V57" s="13">
        <f t="shared" si="11"/>
        <v>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6"/>
        <v>1802</v>
      </c>
      <c r="F58">
        <v>10</v>
      </c>
      <c r="G58" s="2">
        <f t="shared" si="19"/>
        <v>1.3610328638497657E-2</v>
      </c>
      <c r="H58" s="2">
        <f t="shared" si="19"/>
        <v>1.9806670239984704E-2</v>
      </c>
      <c r="I58" s="2">
        <f t="shared" si="19"/>
        <v>2.5894133743678018E-2</v>
      </c>
      <c r="J58" s="2">
        <f t="shared" si="19"/>
        <v>1.0767266271674033E-2</v>
      </c>
      <c r="K58" s="2">
        <f t="shared" si="19"/>
        <v>9.0037153701601354E-4</v>
      </c>
      <c r="L58" s="2">
        <f t="shared" si="8"/>
        <v>275.07097877043083</v>
      </c>
      <c r="O58">
        <f t="shared" si="9"/>
        <v>10</v>
      </c>
      <c r="P58" s="2">
        <f t="shared" si="12"/>
        <v>1.3610328638497657E-2</v>
      </c>
      <c r="Q58" s="2">
        <f t="shared" si="13"/>
        <v>1.9806670239984704E-2</v>
      </c>
      <c r="R58" s="2">
        <f t="shared" si="14"/>
        <v>2.5894133743678018E-2</v>
      </c>
      <c r="S58" s="2">
        <f t="shared" si="15"/>
        <v>1.0767266271674033E-2</v>
      </c>
      <c r="T58" s="2">
        <f t="shared" si="16"/>
        <v>9.0037153701601354E-4</v>
      </c>
      <c r="U58" s="2">
        <f t="shared" si="10"/>
        <v>275.07097877043083</v>
      </c>
      <c r="V58" s="13">
        <f t="shared" si="11"/>
        <v>0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6"/>
        <v>1803</v>
      </c>
      <c r="F59">
        <v>9</v>
      </c>
      <c r="G59" s="2">
        <f t="shared" si="19"/>
        <v>1.422065727699531E-2</v>
      </c>
      <c r="H59" s="2">
        <f t="shared" si="19"/>
        <v>2.0691148634096171E-2</v>
      </c>
      <c r="I59" s="2">
        <f t="shared" si="19"/>
        <v>2.7048914150235474E-2</v>
      </c>
      <c r="J59" s="2">
        <f t="shared" si="19"/>
        <v>1.1325875120483647E-2</v>
      </c>
      <c r="K59" s="2">
        <f t="shared" si="19"/>
        <v>1.0155865104079179E-3</v>
      </c>
      <c r="L59" s="2">
        <f t="shared" si="8"/>
        <v>275.07430218169225</v>
      </c>
      <c r="O59">
        <f t="shared" si="9"/>
        <v>9</v>
      </c>
      <c r="P59" s="2">
        <f t="shared" si="12"/>
        <v>1.422065727699531E-2</v>
      </c>
      <c r="Q59" s="2">
        <f t="shared" si="13"/>
        <v>2.0691148634096171E-2</v>
      </c>
      <c r="R59" s="2">
        <f t="shared" si="14"/>
        <v>2.7048914150235474E-2</v>
      </c>
      <c r="S59" s="2">
        <f t="shared" si="15"/>
        <v>1.1325875120483647E-2</v>
      </c>
      <c r="T59" s="2">
        <f t="shared" si="16"/>
        <v>1.0155865104079179E-3</v>
      </c>
      <c r="U59" s="2">
        <f t="shared" si="10"/>
        <v>275.07430218169225</v>
      </c>
      <c r="V59" s="13">
        <f t="shared" si="11"/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6"/>
        <v>1804</v>
      </c>
      <c r="F60">
        <v>9</v>
      </c>
      <c r="G60" s="2">
        <f t="shared" si="19"/>
        <v>1.4769953051643197E-2</v>
      </c>
      <c r="H60" s="2">
        <f t="shared" si="19"/>
        <v>2.1479297088084996E-2</v>
      </c>
      <c r="I60" s="2">
        <f t="shared" si="19"/>
        <v>2.8037959641163793E-2</v>
      </c>
      <c r="J60" s="2">
        <f t="shared" si="19"/>
        <v>1.1735201509927141E-2</v>
      </c>
      <c r="K60" s="2">
        <f t="shared" si="19"/>
        <v>1.0385195674205714E-3</v>
      </c>
      <c r="L60" s="2">
        <f t="shared" si="8"/>
        <v>275.07706093085824</v>
      </c>
      <c r="O60">
        <f t="shared" si="9"/>
        <v>9</v>
      </c>
      <c r="P60" s="2">
        <f t="shared" si="12"/>
        <v>1.4769953051643197E-2</v>
      </c>
      <c r="Q60" s="2">
        <f t="shared" si="13"/>
        <v>2.1479297088084996E-2</v>
      </c>
      <c r="R60" s="2">
        <f t="shared" si="14"/>
        <v>2.8037959641163793E-2</v>
      </c>
      <c r="S60" s="2">
        <f t="shared" si="15"/>
        <v>1.1735201509927141E-2</v>
      </c>
      <c r="T60" s="2">
        <f t="shared" si="16"/>
        <v>1.0385195674205714E-3</v>
      </c>
      <c r="U60" s="2">
        <f t="shared" si="10"/>
        <v>275.07706093085824</v>
      </c>
      <c r="V60" s="13">
        <f t="shared" si="11"/>
        <v>0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6"/>
        <v>1805</v>
      </c>
      <c r="F61">
        <v>9</v>
      </c>
      <c r="G61" s="2">
        <f t="shared" si="19"/>
        <v>1.5319248826291085E-2</v>
      </c>
      <c r="H61" s="2">
        <f t="shared" si="19"/>
        <v>2.2265277322111691E-2</v>
      </c>
      <c r="I61" s="2">
        <f t="shared" si="19"/>
        <v>2.9013729554360587E-2</v>
      </c>
      <c r="J61" s="2">
        <f t="shared" si="19"/>
        <v>1.2121144369604493E-2</v>
      </c>
      <c r="K61" s="2">
        <f t="shared" si="19"/>
        <v>1.0524291696196834E-3</v>
      </c>
      <c r="L61" s="2">
        <f t="shared" si="8"/>
        <v>275.07977182924196</v>
      </c>
      <c r="O61">
        <f t="shared" si="9"/>
        <v>9</v>
      </c>
      <c r="P61" s="2">
        <f t="shared" si="12"/>
        <v>1.5319248826291085E-2</v>
      </c>
      <c r="Q61" s="2">
        <f t="shared" si="13"/>
        <v>2.2265277322111691E-2</v>
      </c>
      <c r="R61" s="2">
        <f t="shared" si="14"/>
        <v>2.9013729554360587E-2</v>
      </c>
      <c r="S61" s="2">
        <f t="shared" si="15"/>
        <v>1.2121144369604493E-2</v>
      </c>
      <c r="T61" s="2">
        <f t="shared" si="16"/>
        <v>1.0524291696196834E-3</v>
      </c>
      <c r="U61" s="2">
        <f t="shared" si="10"/>
        <v>275.07977182924196</v>
      </c>
      <c r="V61" s="13">
        <f t="shared" si="11"/>
        <v>0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6"/>
        <v>1806</v>
      </c>
      <c r="F62">
        <v>10</v>
      </c>
      <c r="G62" s="2">
        <f t="shared" si="19"/>
        <v>1.5868544600938971E-2</v>
      </c>
      <c r="H62" s="2">
        <f t="shared" si="19"/>
        <v>2.3049095301014202E-2</v>
      </c>
      <c r="I62" s="2">
        <f t="shared" si="19"/>
        <v>2.997640208280658E-2</v>
      </c>
      <c r="J62" s="2">
        <f t="shared" si="19"/>
        <v>1.248503952705682E-2</v>
      </c>
      <c r="K62" s="2">
        <f t="shared" si="19"/>
        <v>1.0608657698178512E-3</v>
      </c>
      <c r="L62" s="2">
        <f t="shared" si="8"/>
        <v>275.08243994728161</v>
      </c>
      <c r="O62">
        <f t="shared" si="9"/>
        <v>10</v>
      </c>
      <c r="P62" s="2">
        <f t="shared" si="12"/>
        <v>1.5868544600938971E-2</v>
      </c>
      <c r="Q62" s="2">
        <f t="shared" si="13"/>
        <v>2.3049095301014202E-2</v>
      </c>
      <c r="R62" s="2">
        <f t="shared" si="14"/>
        <v>2.997640208280658E-2</v>
      </c>
      <c r="S62" s="2">
        <f t="shared" si="15"/>
        <v>1.248503952705682E-2</v>
      </c>
      <c r="T62" s="2">
        <f t="shared" si="16"/>
        <v>1.0608657698178512E-3</v>
      </c>
      <c r="U62" s="2">
        <f t="shared" si="10"/>
        <v>275.08243994728161</v>
      </c>
      <c r="V62" s="13">
        <f t="shared" si="11"/>
        <v>0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6"/>
        <v>1807</v>
      </c>
      <c r="F63">
        <v>10</v>
      </c>
      <c r="G63" s="2">
        <f t="shared" si="19"/>
        <v>1.6478873239436621E-2</v>
      </c>
      <c r="H63" s="2">
        <f t="shared" si="19"/>
        <v>2.3924653686836047E-2</v>
      </c>
      <c r="I63" s="2">
        <f t="shared" si="19"/>
        <v>3.1076387769450604E-2</v>
      </c>
      <c r="J63" s="2">
        <f t="shared" si="19"/>
        <v>1.2945517390216238E-2</v>
      </c>
      <c r="K63" s="2">
        <f t="shared" si="19"/>
        <v>1.1129311833092894E-3</v>
      </c>
      <c r="L63" s="2">
        <f t="shared" si="8"/>
        <v>275.08553836326922</v>
      </c>
      <c r="O63">
        <f t="shared" si="9"/>
        <v>10</v>
      </c>
      <c r="P63" s="2">
        <f t="shared" si="12"/>
        <v>1.6478873239436621E-2</v>
      </c>
      <c r="Q63" s="2">
        <f t="shared" si="13"/>
        <v>2.3924653686836047E-2</v>
      </c>
      <c r="R63" s="2">
        <f t="shared" si="14"/>
        <v>3.1076387769450604E-2</v>
      </c>
      <c r="S63" s="2">
        <f t="shared" si="15"/>
        <v>1.2945517390216238E-2</v>
      </c>
      <c r="T63" s="2">
        <f t="shared" si="16"/>
        <v>1.1129311833092894E-3</v>
      </c>
      <c r="U63" s="2">
        <f t="shared" si="10"/>
        <v>275.08553836326922</v>
      </c>
      <c r="V63" s="13">
        <f t="shared" si="11"/>
        <v>0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6"/>
        <v>1808</v>
      </c>
      <c r="F64">
        <v>10</v>
      </c>
      <c r="G64" s="2">
        <f t="shared" si="19"/>
        <v>1.7089201877934272E-2</v>
      </c>
      <c r="H64" s="2">
        <f t="shared" si="19"/>
        <v>2.4797803385359782E-2</v>
      </c>
      <c r="I64" s="2">
        <f t="shared" si="19"/>
        <v>3.2161608770728232E-2</v>
      </c>
      <c r="J64" s="2">
        <f t="shared" si="19"/>
        <v>1.3379689600728934E-2</v>
      </c>
      <c r="K64" s="2">
        <f t="shared" si="19"/>
        <v>1.1445104529024626E-3</v>
      </c>
      <c r="L64" s="2">
        <f t="shared" si="8"/>
        <v>275.08857281408763</v>
      </c>
      <c r="O64">
        <f t="shared" si="9"/>
        <v>10</v>
      </c>
      <c r="P64" s="2">
        <f t="shared" si="12"/>
        <v>1.7089201877934272E-2</v>
      </c>
      <c r="Q64" s="2">
        <f t="shared" si="13"/>
        <v>2.4797803385359782E-2</v>
      </c>
      <c r="R64" s="2">
        <f t="shared" si="14"/>
        <v>3.2161608770728232E-2</v>
      </c>
      <c r="S64" s="2">
        <f t="shared" si="15"/>
        <v>1.3379689600728934E-2</v>
      </c>
      <c r="T64" s="2">
        <f t="shared" si="16"/>
        <v>1.1445104529024626E-3</v>
      </c>
      <c r="U64" s="2">
        <f t="shared" si="10"/>
        <v>275.08857281408763</v>
      </c>
      <c r="V64" s="13">
        <f t="shared" si="11"/>
        <v>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6"/>
        <v>1809</v>
      </c>
      <c r="F65">
        <v>10</v>
      </c>
      <c r="G65" s="2">
        <f t="shared" si="19"/>
        <v>1.7699530516431923E-2</v>
      </c>
      <c r="H65" s="2">
        <f t="shared" si="19"/>
        <v>2.566855102295618E-2</v>
      </c>
      <c r="I65" s="2">
        <f t="shared" si="19"/>
        <v>3.3232263267340002E-2</v>
      </c>
      <c r="J65" s="2">
        <f t="shared" si="19"/>
        <v>1.378905891782946E-2</v>
      </c>
      <c r="K65" s="2">
        <f t="shared" si="19"/>
        <v>1.1636642481220529E-3</v>
      </c>
      <c r="L65" s="2">
        <f t="shared" si="8"/>
        <v>275.09155306797265</v>
      </c>
      <c r="O65">
        <f t="shared" si="9"/>
        <v>10</v>
      </c>
      <c r="P65" s="2">
        <f t="shared" si="12"/>
        <v>1.7699530516431923E-2</v>
      </c>
      <c r="Q65" s="2">
        <f t="shared" si="13"/>
        <v>2.566855102295618E-2</v>
      </c>
      <c r="R65" s="2">
        <f t="shared" si="14"/>
        <v>3.3232263267340002E-2</v>
      </c>
      <c r="S65" s="2">
        <f t="shared" si="15"/>
        <v>1.378905891782946E-2</v>
      </c>
      <c r="T65" s="2">
        <f t="shared" si="16"/>
        <v>1.1636642481220529E-3</v>
      </c>
      <c r="U65" s="2">
        <f t="shared" si="10"/>
        <v>275.09155306797265</v>
      </c>
      <c r="V65" s="13">
        <f t="shared" si="11"/>
        <v>0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6"/>
        <v>1810</v>
      </c>
      <c r="F66">
        <v>10</v>
      </c>
      <c r="G66" s="2">
        <f t="shared" si="19"/>
        <v>1.8309859154929574E-2</v>
      </c>
      <c r="H66" s="2">
        <f t="shared" si="19"/>
        <v>2.6536903207766676E-2</v>
      </c>
      <c r="I66" s="2">
        <f t="shared" si="19"/>
        <v>3.4288546779883043E-2</v>
      </c>
      <c r="J66" s="2">
        <f t="shared" si="19"/>
        <v>1.4175042252841757E-2</v>
      </c>
      <c r="K66" s="2">
        <f t="shared" si="19"/>
        <v>1.1752816121725915E-3</v>
      </c>
      <c r="L66" s="2">
        <f t="shared" si="8"/>
        <v>275.09448563300759</v>
      </c>
      <c r="O66">
        <f t="shared" si="9"/>
        <v>10</v>
      </c>
      <c r="P66" s="2">
        <f t="shared" si="12"/>
        <v>1.8309859154929574E-2</v>
      </c>
      <c r="Q66" s="2">
        <f t="shared" si="13"/>
        <v>2.6536903207766676E-2</v>
      </c>
      <c r="R66" s="2">
        <f t="shared" si="14"/>
        <v>3.4288546779883043E-2</v>
      </c>
      <c r="S66" s="2">
        <f t="shared" si="15"/>
        <v>1.4175042252841757E-2</v>
      </c>
      <c r="T66" s="2">
        <f t="shared" si="16"/>
        <v>1.1752816121725915E-3</v>
      </c>
      <c r="U66" s="2">
        <f t="shared" si="10"/>
        <v>275.09448563300759</v>
      </c>
      <c r="V66" s="13">
        <f t="shared" si="11"/>
        <v>0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6"/>
        <v>1811</v>
      </c>
      <c r="F67">
        <v>11</v>
      </c>
      <c r="G67" s="2">
        <f t="shared" si="19"/>
        <v>1.8920187793427225E-2</v>
      </c>
      <c r="H67" s="2">
        <f t="shared" si="19"/>
        <v>2.7402866529753503E-2</v>
      </c>
      <c r="I67" s="2">
        <f t="shared" si="19"/>
        <v>3.5330652204556605E-2</v>
      </c>
      <c r="J67" s="2">
        <f t="shared" si="19"/>
        <v>1.4538975573400391E-2</v>
      </c>
      <c r="K67" s="2">
        <f t="shared" si="19"/>
        <v>1.1823278996542868E-3</v>
      </c>
      <c r="L67" s="2">
        <f t="shared" si="8"/>
        <v>275.0973750100008</v>
      </c>
      <c r="O67">
        <f t="shared" si="9"/>
        <v>11</v>
      </c>
      <c r="P67" s="2">
        <f t="shared" si="12"/>
        <v>1.8920187793427225E-2</v>
      </c>
      <c r="Q67" s="2">
        <f t="shared" si="13"/>
        <v>2.7402866529753503E-2</v>
      </c>
      <c r="R67" s="2">
        <f t="shared" si="14"/>
        <v>3.5330652204556605E-2</v>
      </c>
      <c r="S67" s="2">
        <f t="shared" si="15"/>
        <v>1.4538975573400391E-2</v>
      </c>
      <c r="T67" s="2">
        <f t="shared" si="16"/>
        <v>1.1823278996542868E-3</v>
      </c>
      <c r="U67" s="2">
        <f t="shared" si="10"/>
        <v>275.0973750100008</v>
      </c>
      <c r="V67" s="13">
        <f t="shared" si="11"/>
        <v>0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6"/>
        <v>1812</v>
      </c>
      <c r="F68">
        <v>11</v>
      </c>
      <c r="G68" s="2">
        <f t="shared" si="19"/>
        <v>1.9591549295774644E-2</v>
      </c>
      <c r="H68" s="2">
        <f t="shared" si="19"/>
        <v>2.8360344274364742E-2</v>
      </c>
      <c r="I68" s="2">
        <f t="shared" si="19"/>
        <v>3.6509004590172374E-2</v>
      </c>
      <c r="J68" s="2">
        <f t="shared" si="19"/>
        <v>1.4999489419527834E-2</v>
      </c>
      <c r="K68" s="2">
        <f t="shared" si="19"/>
        <v>1.233550045856596E-3</v>
      </c>
      <c r="L68" s="2">
        <f t="shared" si="8"/>
        <v>275.10069393762569</v>
      </c>
      <c r="O68">
        <f t="shared" si="9"/>
        <v>11</v>
      </c>
      <c r="P68" s="2">
        <f t="shared" si="12"/>
        <v>1.9591549295774644E-2</v>
      </c>
      <c r="Q68" s="2">
        <f t="shared" si="13"/>
        <v>2.8360344274364742E-2</v>
      </c>
      <c r="R68" s="2">
        <f t="shared" si="14"/>
        <v>3.6509004590172374E-2</v>
      </c>
      <c r="S68" s="2">
        <f t="shared" si="15"/>
        <v>1.4999489419527834E-2</v>
      </c>
      <c r="T68" s="2">
        <f t="shared" si="16"/>
        <v>1.233550045856596E-3</v>
      </c>
      <c r="U68" s="2">
        <f t="shared" si="10"/>
        <v>275.10069393762569</v>
      </c>
      <c r="V68" s="13">
        <f t="shared" si="11"/>
        <v>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6"/>
        <v>1813</v>
      </c>
      <c r="F69">
        <v>11</v>
      </c>
      <c r="G69" s="2">
        <f t="shared" si="19"/>
        <v>2.0262910798122064E-2</v>
      </c>
      <c r="H69" s="2">
        <f t="shared" si="19"/>
        <v>2.9315187969072495E-2</v>
      </c>
      <c r="I69" s="2">
        <f t="shared" si="19"/>
        <v>3.7671540404322162E-2</v>
      </c>
      <c r="J69" s="2">
        <f t="shared" si="19"/>
        <v>1.5433695557414716E-2</v>
      </c>
      <c r="K69" s="2">
        <f t="shared" si="19"/>
        <v>1.2646178479845797E-3</v>
      </c>
      <c r="L69" s="2">
        <f t="shared" si="8"/>
        <v>275.1039479525769</v>
      </c>
      <c r="O69">
        <f t="shared" si="9"/>
        <v>11</v>
      </c>
      <c r="P69" s="2">
        <f t="shared" si="12"/>
        <v>2.0262910798122064E-2</v>
      </c>
      <c r="Q69" s="2">
        <f t="shared" si="13"/>
        <v>2.9315187969072495E-2</v>
      </c>
      <c r="R69" s="2">
        <f t="shared" si="14"/>
        <v>3.7671540404322162E-2</v>
      </c>
      <c r="S69" s="2">
        <f t="shared" si="15"/>
        <v>1.5433695557414716E-2</v>
      </c>
      <c r="T69" s="2">
        <f t="shared" si="16"/>
        <v>1.2646178479845797E-3</v>
      </c>
      <c r="U69" s="2">
        <f t="shared" si="10"/>
        <v>275.1039479525769</v>
      </c>
      <c r="V69" s="13">
        <f t="shared" si="11"/>
        <v>0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6"/>
        <v>1814</v>
      </c>
      <c r="F70">
        <v>11</v>
      </c>
      <c r="G70" s="2">
        <f t="shared" si="19"/>
        <v>2.0934272300469483E-2</v>
      </c>
      <c r="H70" s="2">
        <f t="shared" si="19"/>
        <v>3.0267404860226804E-2</v>
      </c>
      <c r="I70" s="2">
        <f t="shared" si="19"/>
        <v>3.88184719467696E-2</v>
      </c>
      <c r="J70" s="2">
        <f t="shared" si="19"/>
        <v>1.5843096863725203E-2</v>
      </c>
      <c r="K70" s="2">
        <f t="shared" si="19"/>
        <v>1.283461422505087E-3</v>
      </c>
      <c r="L70" s="2">
        <f t="shared" si="8"/>
        <v>275.10714670739372</v>
      </c>
      <c r="O70">
        <f t="shared" si="9"/>
        <v>11</v>
      </c>
      <c r="P70" s="2">
        <f t="shared" si="12"/>
        <v>2.0934272300469483E-2</v>
      </c>
      <c r="Q70" s="2">
        <f t="shared" si="13"/>
        <v>3.0267404860226804E-2</v>
      </c>
      <c r="R70" s="2">
        <f t="shared" si="14"/>
        <v>3.88184719467696E-2</v>
      </c>
      <c r="S70" s="2">
        <f t="shared" si="15"/>
        <v>1.5843096863725203E-2</v>
      </c>
      <c r="T70" s="2">
        <f t="shared" si="16"/>
        <v>1.283461422505087E-3</v>
      </c>
      <c r="U70" s="2">
        <f t="shared" si="10"/>
        <v>275.10714670739372</v>
      </c>
      <c r="V70" s="13">
        <f t="shared" si="11"/>
        <v>0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20">1+E70</f>
        <v>1815</v>
      </c>
      <c r="F71">
        <v>12</v>
      </c>
      <c r="G71" s="2">
        <f t="shared" ref="G71:K86" si="21">G70*(1-G$5)+G$4*$F70*$L$4/1000</f>
        <v>2.1605633802816902E-2</v>
      </c>
      <c r="H71" s="2">
        <f t="shared" si="21"/>
        <v>3.1217002174242788E-2</v>
      </c>
      <c r="I71" s="2">
        <f t="shared" si="21"/>
        <v>3.9950008667660131E-2</v>
      </c>
      <c r="J71" s="2">
        <f t="shared" si="21"/>
        <v>1.6229110360504465E-2</v>
      </c>
      <c r="K71" s="2">
        <f t="shared" si="21"/>
        <v>1.2948906281903545E-3</v>
      </c>
      <c r="L71" s="2">
        <f t="shared" ref="L71:L134" si="22">SUM(G71:K71,L$5)</f>
        <v>275.11029664563341</v>
      </c>
      <c r="O71">
        <f t="shared" ref="O71:O134" si="23">F71+N71</f>
        <v>12</v>
      </c>
      <c r="P71" s="2">
        <f t="shared" si="12"/>
        <v>2.1605633802816902E-2</v>
      </c>
      <c r="Q71" s="2">
        <f t="shared" si="13"/>
        <v>3.1217002174242788E-2</v>
      </c>
      <c r="R71" s="2">
        <f t="shared" si="14"/>
        <v>3.9950008667660131E-2</v>
      </c>
      <c r="S71" s="2">
        <f t="shared" si="15"/>
        <v>1.6229110360504465E-2</v>
      </c>
      <c r="T71" s="2">
        <f t="shared" si="16"/>
        <v>1.2948906281903545E-3</v>
      </c>
      <c r="U71" s="2">
        <f t="shared" ref="U71:U134" si="24">SUM(P71:T71,U$5)</f>
        <v>275.11029664563341</v>
      </c>
      <c r="V71" s="13">
        <f t="shared" ref="V71:V134" si="25">U71-L71</f>
        <v>0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20"/>
        <v>1816</v>
      </c>
      <c r="F72">
        <v>13</v>
      </c>
      <c r="G72" s="2">
        <f t="shared" si="21"/>
        <v>2.2338028169014087E-2</v>
      </c>
      <c r="H72" s="2">
        <f t="shared" si="21"/>
        <v>3.2257883831270498E-2</v>
      </c>
      <c r="I72" s="2">
        <f t="shared" si="21"/>
        <v>4.1216591947554393E-2</v>
      </c>
      <c r="J72" s="2">
        <f t="shared" si="21"/>
        <v>1.6710443011801919E-2</v>
      </c>
      <c r="K72" s="2">
        <f t="shared" si="21"/>
        <v>1.3487711486621431E-3</v>
      </c>
      <c r="L72" s="2">
        <f t="shared" si="22"/>
        <v>275.11387171810833</v>
      </c>
      <c r="O72">
        <f t="shared" si="23"/>
        <v>13</v>
      </c>
      <c r="P72" s="2">
        <f t="shared" ref="P72:P135" si="26">P71*(1-P$5)+P$4*$O71*$L$4/1000</f>
        <v>2.2338028169014087E-2</v>
      </c>
      <c r="Q72" s="2">
        <f t="shared" ref="Q72:Q135" si="27">Q71*(1-Q$5)+Q$4*$O71*$L$4/1000</f>
        <v>3.2257883831270498E-2</v>
      </c>
      <c r="R72" s="2">
        <f t="shared" ref="R72:R135" si="28">R71*(1-R$5)+R$4*$O71*$L$4/1000</f>
        <v>4.1216591947554393E-2</v>
      </c>
      <c r="S72" s="2">
        <f t="shared" ref="S72:S135" si="29">S71*(1-S$5)+S$4*$O71*$L$4/1000</f>
        <v>1.6710443011801919E-2</v>
      </c>
      <c r="T72" s="2">
        <f t="shared" ref="T72:T135" si="30">T71*(1-T$5)+T$4*$O71*$L$4/1000</f>
        <v>1.3487711486621431E-3</v>
      </c>
      <c r="U72" s="2">
        <f t="shared" si="24"/>
        <v>275.11387171810833</v>
      </c>
      <c r="V72" s="13">
        <f t="shared" si="25"/>
        <v>0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20"/>
        <v>1817</v>
      </c>
      <c r="F73">
        <v>14</v>
      </c>
      <c r="G73" s="2">
        <f t="shared" si="21"/>
        <v>2.3131455399061036E-2</v>
      </c>
      <c r="H73" s="2">
        <f t="shared" si="21"/>
        <v>3.3389798705352955E-2</v>
      </c>
      <c r="I73" s="2">
        <f t="shared" si="21"/>
        <v>4.2616409108362369E-2</v>
      </c>
      <c r="J73" s="2">
        <f t="shared" si="21"/>
        <v>1.7281649533989533E-2</v>
      </c>
      <c r="K73" s="2">
        <f t="shared" si="21"/>
        <v>1.4283996930970686E-3</v>
      </c>
      <c r="L73" s="2">
        <f t="shared" si="22"/>
        <v>275.11784771243987</v>
      </c>
      <c r="O73">
        <f t="shared" si="23"/>
        <v>14</v>
      </c>
      <c r="P73" s="2">
        <f t="shared" si="26"/>
        <v>2.3131455399061036E-2</v>
      </c>
      <c r="Q73" s="2">
        <f t="shared" si="27"/>
        <v>3.3389798705352955E-2</v>
      </c>
      <c r="R73" s="2">
        <f t="shared" si="28"/>
        <v>4.2616409108362369E-2</v>
      </c>
      <c r="S73" s="2">
        <f t="shared" si="29"/>
        <v>1.7281649533989533E-2</v>
      </c>
      <c r="T73" s="2">
        <f t="shared" si="30"/>
        <v>1.4283996930970686E-3</v>
      </c>
      <c r="U73" s="2">
        <f t="shared" si="24"/>
        <v>275.11784771243987</v>
      </c>
      <c r="V73" s="13">
        <f t="shared" si="25"/>
        <v>0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20"/>
        <v>1818</v>
      </c>
      <c r="F74">
        <v>14</v>
      </c>
      <c r="G74" s="2">
        <f t="shared" si="21"/>
        <v>2.3985915492957751E-2</v>
      </c>
      <c r="H74" s="2">
        <f t="shared" si="21"/>
        <v>3.4612496361388197E-2</v>
      </c>
      <c r="I74" s="2">
        <f t="shared" si="21"/>
        <v>4.41476718028758E-2</v>
      </c>
      <c r="J74" s="2">
        <f t="shared" si="21"/>
        <v>1.7937595715373757E-2</v>
      </c>
      <c r="K74" s="2">
        <f t="shared" si="21"/>
        <v>1.5236452034926525E-3</v>
      </c>
      <c r="L74" s="2">
        <f t="shared" si="22"/>
        <v>275.1222073245761</v>
      </c>
      <c r="O74">
        <f t="shared" si="23"/>
        <v>14</v>
      </c>
      <c r="P74" s="2">
        <f t="shared" si="26"/>
        <v>2.3985915492957751E-2</v>
      </c>
      <c r="Q74" s="2">
        <f t="shared" si="27"/>
        <v>3.4612496361388197E-2</v>
      </c>
      <c r="R74" s="2">
        <f t="shared" si="28"/>
        <v>4.41476718028758E-2</v>
      </c>
      <c r="S74" s="2">
        <f t="shared" si="29"/>
        <v>1.7937595715373757E-2</v>
      </c>
      <c r="T74" s="2">
        <f t="shared" si="30"/>
        <v>1.5236452034926525E-3</v>
      </c>
      <c r="U74" s="2">
        <f t="shared" si="24"/>
        <v>275.1222073245761</v>
      </c>
      <c r="V74" s="13">
        <f t="shared" si="25"/>
        <v>0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20"/>
        <v>1819</v>
      </c>
      <c r="F75">
        <v>14</v>
      </c>
      <c r="G75" s="2">
        <f t="shared" si="21"/>
        <v>2.4840375586854466E-2</v>
      </c>
      <c r="H75" s="2">
        <f t="shared" si="21"/>
        <v>3.58318303396137E-2</v>
      </c>
      <c r="I75" s="2">
        <f t="shared" si="21"/>
        <v>4.5658380946400061E-2</v>
      </c>
      <c r="J75" s="2">
        <f t="shared" si="21"/>
        <v>1.8556069753615102E-2</v>
      </c>
      <c r="K75" s="2">
        <f t="shared" si="21"/>
        <v>1.5814145257475524E-3</v>
      </c>
      <c r="L75" s="2">
        <f t="shared" si="22"/>
        <v>275.1264680711522</v>
      </c>
      <c r="O75">
        <f t="shared" si="23"/>
        <v>14</v>
      </c>
      <c r="P75" s="2">
        <f t="shared" si="26"/>
        <v>2.4840375586854466E-2</v>
      </c>
      <c r="Q75" s="2">
        <f t="shared" si="27"/>
        <v>3.58318303396137E-2</v>
      </c>
      <c r="R75" s="2">
        <f t="shared" si="28"/>
        <v>4.5658380946400061E-2</v>
      </c>
      <c r="S75" s="2">
        <f t="shared" si="29"/>
        <v>1.8556069753615102E-2</v>
      </c>
      <c r="T75" s="2">
        <f t="shared" si="30"/>
        <v>1.5814145257475524E-3</v>
      </c>
      <c r="U75" s="2">
        <f t="shared" si="24"/>
        <v>275.1264680711522</v>
      </c>
      <c r="V75" s="13">
        <f t="shared" si="25"/>
        <v>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20"/>
        <v>1820</v>
      </c>
      <c r="F76">
        <v>14</v>
      </c>
      <c r="G76" s="2">
        <f t="shared" si="21"/>
        <v>2.569483568075118E-2</v>
      </c>
      <c r="H76" s="2">
        <f t="shared" si="21"/>
        <v>3.7047809893607689E-2</v>
      </c>
      <c r="I76" s="2">
        <f t="shared" si="21"/>
        <v>4.7148812421355442E-2</v>
      </c>
      <c r="J76" s="2">
        <f t="shared" si="21"/>
        <v>1.9139212314444338E-2</v>
      </c>
      <c r="K76" s="2">
        <f t="shared" si="21"/>
        <v>1.6164533908859687E-3</v>
      </c>
      <c r="L76" s="2">
        <f t="shared" si="22"/>
        <v>275.13064712370107</v>
      </c>
      <c r="O76">
        <f t="shared" si="23"/>
        <v>14</v>
      </c>
      <c r="P76" s="2">
        <f t="shared" si="26"/>
        <v>2.569483568075118E-2</v>
      </c>
      <c r="Q76" s="2">
        <f t="shared" si="27"/>
        <v>3.7047809893607689E-2</v>
      </c>
      <c r="R76" s="2">
        <f t="shared" si="28"/>
        <v>4.7148812421355442E-2</v>
      </c>
      <c r="S76" s="2">
        <f t="shared" si="29"/>
        <v>1.9139212314444338E-2</v>
      </c>
      <c r="T76" s="2">
        <f t="shared" si="30"/>
        <v>1.6164533908859687E-3</v>
      </c>
      <c r="U76" s="2">
        <f t="shared" si="24"/>
        <v>275.13064712370107</v>
      </c>
      <c r="V76" s="13">
        <f t="shared" si="25"/>
        <v>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20"/>
        <v>1821</v>
      </c>
      <c r="F77">
        <v>14</v>
      </c>
      <c r="G77" s="2">
        <f t="shared" si="21"/>
        <v>2.6549295774647895E-2</v>
      </c>
      <c r="H77" s="2">
        <f t="shared" si="21"/>
        <v>3.826044425149152E-2</v>
      </c>
      <c r="I77" s="2">
        <f t="shared" si="21"/>
        <v>4.8619238407098475E-2</v>
      </c>
      <c r="J77" s="2">
        <f t="shared" si="21"/>
        <v>1.9689041774088981E-2</v>
      </c>
      <c r="K77" s="2">
        <f t="shared" si="21"/>
        <v>1.6377055368739543E-3</v>
      </c>
      <c r="L77" s="2">
        <f t="shared" si="22"/>
        <v>275.13475572574418</v>
      </c>
      <c r="O77">
        <f t="shared" si="23"/>
        <v>14</v>
      </c>
      <c r="P77" s="2">
        <f t="shared" si="26"/>
        <v>2.6549295774647895E-2</v>
      </c>
      <c r="Q77" s="2">
        <f t="shared" si="27"/>
        <v>3.826044425149152E-2</v>
      </c>
      <c r="R77" s="2">
        <f t="shared" si="28"/>
        <v>4.8619238407098475E-2</v>
      </c>
      <c r="S77" s="2">
        <f t="shared" si="29"/>
        <v>1.9689041774088981E-2</v>
      </c>
      <c r="T77" s="2">
        <f t="shared" si="30"/>
        <v>1.6377055368739543E-3</v>
      </c>
      <c r="U77" s="2">
        <f t="shared" si="24"/>
        <v>275.13475572574418</v>
      </c>
      <c r="V77" s="13">
        <f t="shared" si="25"/>
        <v>0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20"/>
        <v>1822</v>
      </c>
      <c r="F78">
        <v>15</v>
      </c>
      <c r="G78" s="2">
        <f t="shared" si="21"/>
        <v>2.740375586854461E-2</v>
      </c>
      <c r="H78" s="2">
        <f t="shared" si="21"/>
        <v>3.9469742615999705E-2</v>
      </c>
      <c r="I78" s="2">
        <f t="shared" si="21"/>
        <v>5.0069927429626737E-2</v>
      </c>
      <c r="J78" s="2">
        <f t="shared" si="21"/>
        <v>2.0207461205288154E-2</v>
      </c>
      <c r="K78" s="2">
        <f t="shared" si="21"/>
        <v>1.6505956150003566E-3</v>
      </c>
      <c r="L78" s="2">
        <f t="shared" si="22"/>
        <v>275.13880148273444</v>
      </c>
      <c r="O78">
        <f t="shared" si="23"/>
        <v>15</v>
      </c>
      <c r="P78" s="2">
        <f t="shared" si="26"/>
        <v>2.740375586854461E-2</v>
      </c>
      <c r="Q78" s="2">
        <f t="shared" si="27"/>
        <v>3.9469742615999705E-2</v>
      </c>
      <c r="R78" s="2">
        <f t="shared" si="28"/>
        <v>5.0069927429626737E-2</v>
      </c>
      <c r="S78" s="2">
        <f t="shared" si="29"/>
        <v>2.0207461205288154E-2</v>
      </c>
      <c r="T78" s="2">
        <f t="shared" si="30"/>
        <v>1.6505956150003566E-3</v>
      </c>
      <c r="U78" s="2">
        <f t="shared" si="24"/>
        <v>275.13880148273444</v>
      </c>
      <c r="V78" s="13">
        <f t="shared" si="25"/>
        <v>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20"/>
        <v>1823</v>
      </c>
      <c r="F79">
        <v>16</v>
      </c>
      <c r="G79" s="2">
        <f t="shared" si="21"/>
        <v>2.8319248826291089E-2</v>
      </c>
      <c r="H79" s="2">
        <f t="shared" si="21"/>
        <v>4.0769610878164796E-2</v>
      </c>
      <c r="I79" s="2">
        <f t="shared" si="21"/>
        <v>5.1651379152400506E-2</v>
      </c>
      <c r="J79" s="2">
        <f t="shared" si="21"/>
        <v>2.0813635856237155E-2</v>
      </c>
      <c r="K79" s="2">
        <f t="shared" si="21"/>
        <v>1.7053621993976221E-3</v>
      </c>
      <c r="L79" s="2">
        <f t="shared" si="22"/>
        <v>275.14325923691251</v>
      </c>
      <c r="O79">
        <f t="shared" si="23"/>
        <v>16</v>
      </c>
      <c r="P79" s="2">
        <f t="shared" si="26"/>
        <v>2.8319248826291089E-2</v>
      </c>
      <c r="Q79" s="2">
        <f t="shared" si="27"/>
        <v>4.0769610878164796E-2</v>
      </c>
      <c r="R79" s="2">
        <f t="shared" si="28"/>
        <v>5.1651379152400506E-2</v>
      </c>
      <c r="S79" s="2">
        <f t="shared" si="29"/>
        <v>2.0813635856237155E-2</v>
      </c>
      <c r="T79" s="2">
        <f t="shared" si="30"/>
        <v>1.7053621993976221E-3</v>
      </c>
      <c r="U79" s="2">
        <f t="shared" si="24"/>
        <v>275.14325923691251</v>
      </c>
      <c r="V79" s="13">
        <f t="shared" si="25"/>
        <v>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20"/>
        <v>1824</v>
      </c>
      <c r="F80">
        <v>16</v>
      </c>
      <c r="G80" s="2">
        <f t="shared" si="21"/>
        <v>2.9295774647887334E-2</v>
      </c>
      <c r="H80" s="2">
        <f t="shared" si="21"/>
        <v>4.2159799877490349E-2</v>
      </c>
      <c r="I80" s="2">
        <f t="shared" si="21"/>
        <v>5.3361838397920448E-2</v>
      </c>
      <c r="J80" s="2">
        <f t="shared" si="21"/>
        <v>2.1502552547121346E-2</v>
      </c>
      <c r="K80" s="2">
        <f t="shared" si="21"/>
        <v>1.7855281687698152E-3</v>
      </c>
      <c r="L80" s="2">
        <f t="shared" si="22"/>
        <v>275.14810549363921</v>
      </c>
      <c r="O80">
        <f t="shared" si="23"/>
        <v>16</v>
      </c>
      <c r="P80" s="2">
        <f t="shared" si="26"/>
        <v>2.9295774647887334E-2</v>
      </c>
      <c r="Q80" s="2">
        <f t="shared" si="27"/>
        <v>4.2159799877490349E-2</v>
      </c>
      <c r="R80" s="2">
        <f t="shared" si="28"/>
        <v>5.3361838397920448E-2</v>
      </c>
      <c r="S80" s="2">
        <f t="shared" si="29"/>
        <v>2.1502552547121346E-2</v>
      </c>
      <c r="T80" s="2">
        <f t="shared" si="30"/>
        <v>1.7855281687698152E-3</v>
      </c>
      <c r="U80" s="2">
        <f t="shared" si="24"/>
        <v>275.14810549363921</v>
      </c>
      <c r="V80" s="13">
        <f t="shared" si="25"/>
        <v>0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20"/>
        <v>1825</v>
      </c>
      <c r="F81">
        <v>17</v>
      </c>
      <c r="G81" s="2">
        <f t="shared" si="21"/>
        <v>3.0272300469483579E-2</v>
      </c>
      <c r="H81" s="2">
        <f t="shared" si="21"/>
        <v>4.3546164425312867E-2</v>
      </c>
      <c r="I81" s="2">
        <f t="shared" si="21"/>
        <v>5.5049338805976608E-2</v>
      </c>
      <c r="J81" s="2">
        <f t="shared" si="21"/>
        <v>2.215211359330942E-2</v>
      </c>
      <c r="K81" s="2">
        <f t="shared" si="21"/>
        <v>1.8341512870596341E-3</v>
      </c>
      <c r="L81" s="2">
        <f t="shared" si="22"/>
        <v>275.15285406858112</v>
      </c>
      <c r="O81">
        <f t="shared" si="23"/>
        <v>17</v>
      </c>
      <c r="P81" s="2">
        <f t="shared" si="26"/>
        <v>3.0272300469483579E-2</v>
      </c>
      <c r="Q81" s="2">
        <f t="shared" si="27"/>
        <v>4.3546164425312867E-2</v>
      </c>
      <c r="R81" s="2">
        <f t="shared" si="28"/>
        <v>5.5049338805976608E-2</v>
      </c>
      <c r="S81" s="2">
        <f t="shared" si="29"/>
        <v>2.215211359330942E-2</v>
      </c>
      <c r="T81" s="2">
        <f t="shared" si="30"/>
        <v>1.8341512870596341E-3</v>
      </c>
      <c r="U81" s="2">
        <f t="shared" si="24"/>
        <v>275.15285406858112</v>
      </c>
      <c r="V81" s="13">
        <f t="shared" si="25"/>
        <v>0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20"/>
        <v>1826</v>
      </c>
      <c r="F82">
        <v>17</v>
      </c>
      <c r="G82" s="2">
        <f t="shared" si="21"/>
        <v>3.1309859154929585E-2</v>
      </c>
      <c r="H82" s="2">
        <f t="shared" si="21"/>
        <v>4.5022611756427813E-2</v>
      </c>
      <c r="I82" s="2">
        <f t="shared" si="21"/>
        <v>5.6864423286009796E-2</v>
      </c>
      <c r="J82" s="2">
        <f t="shared" si="21"/>
        <v>2.2881938151073214E-2</v>
      </c>
      <c r="K82" s="2">
        <f t="shared" si="21"/>
        <v>1.9105910558807552E-3</v>
      </c>
      <c r="L82" s="2">
        <f t="shared" si="22"/>
        <v>275.15798942340433</v>
      </c>
      <c r="O82">
        <f t="shared" si="23"/>
        <v>17</v>
      </c>
      <c r="P82" s="2">
        <f t="shared" si="26"/>
        <v>3.1309859154929585E-2</v>
      </c>
      <c r="Q82" s="2">
        <f t="shared" si="27"/>
        <v>4.5022611756427813E-2</v>
      </c>
      <c r="R82" s="2">
        <f t="shared" si="28"/>
        <v>5.6864423286009796E-2</v>
      </c>
      <c r="S82" s="2">
        <f t="shared" si="29"/>
        <v>2.2881938151073214E-2</v>
      </c>
      <c r="T82" s="2">
        <f t="shared" si="30"/>
        <v>1.9105910558807552E-3</v>
      </c>
      <c r="U82" s="2">
        <f t="shared" si="24"/>
        <v>275.15798942340433</v>
      </c>
      <c r="V82" s="13">
        <f t="shared" si="25"/>
        <v>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20"/>
        <v>1827</v>
      </c>
      <c r="F83">
        <v>18</v>
      </c>
      <c r="G83" s="2">
        <f t="shared" si="21"/>
        <v>3.2347417840375592E-2</v>
      </c>
      <c r="H83" s="2">
        <f t="shared" si="21"/>
        <v>4.6494997336789898E-2</v>
      </c>
      <c r="I83" s="2">
        <f t="shared" si="21"/>
        <v>5.8655144584242966E-2</v>
      </c>
      <c r="J83" s="2">
        <f t="shared" si="21"/>
        <v>2.3570070126314454E-2</v>
      </c>
      <c r="K83" s="2">
        <f t="shared" si="21"/>
        <v>1.9569541192921112E-3</v>
      </c>
      <c r="L83" s="2">
        <f t="shared" si="22"/>
        <v>275.16302458400702</v>
      </c>
      <c r="O83">
        <f t="shared" si="23"/>
        <v>18</v>
      </c>
      <c r="P83" s="2">
        <f t="shared" si="26"/>
        <v>3.2347417840375592E-2</v>
      </c>
      <c r="Q83" s="2">
        <f t="shared" si="27"/>
        <v>4.6494997336789898E-2</v>
      </c>
      <c r="R83" s="2">
        <f t="shared" si="28"/>
        <v>5.8655144584242966E-2</v>
      </c>
      <c r="S83" s="2">
        <f t="shared" si="29"/>
        <v>2.3570070126314454E-2</v>
      </c>
      <c r="T83" s="2">
        <f t="shared" si="30"/>
        <v>1.9569541192921112E-3</v>
      </c>
      <c r="U83" s="2">
        <f t="shared" si="24"/>
        <v>275.16302458400702</v>
      </c>
      <c r="V83" s="13">
        <f t="shared" si="25"/>
        <v>0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20"/>
        <v>1828</v>
      </c>
      <c r="F84">
        <v>18</v>
      </c>
      <c r="G84" s="2">
        <f t="shared" si="21"/>
        <v>3.3446009389671363E-2</v>
      </c>
      <c r="H84" s="2">
        <f t="shared" si="21"/>
        <v>4.8057229054011906E-2</v>
      </c>
      <c r="I84" s="2">
        <f t="shared" si="21"/>
        <v>6.0572064460091543E-2</v>
      </c>
      <c r="J84" s="2">
        <f t="shared" si="21"/>
        <v>2.4336262177216007E-2</v>
      </c>
      <c r="K84" s="2">
        <f t="shared" si="21"/>
        <v>2.0320230955368111E-3</v>
      </c>
      <c r="L84" s="2">
        <f t="shared" si="22"/>
        <v>275.1684435881765</v>
      </c>
      <c r="O84">
        <f t="shared" si="23"/>
        <v>18</v>
      </c>
      <c r="P84" s="2">
        <f t="shared" si="26"/>
        <v>3.3446009389671363E-2</v>
      </c>
      <c r="Q84" s="2">
        <f t="shared" si="27"/>
        <v>4.8057229054011906E-2</v>
      </c>
      <c r="R84" s="2">
        <f t="shared" si="28"/>
        <v>6.0572064460091543E-2</v>
      </c>
      <c r="S84" s="2">
        <f t="shared" si="29"/>
        <v>2.4336262177216007E-2</v>
      </c>
      <c r="T84" s="2">
        <f t="shared" si="30"/>
        <v>2.0320230955368111E-3</v>
      </c>
      <c r="U84" s="2">
        <f t="shared" si="24"/>
        <v>275.1684435881765</v>
      </c>
      <c r="V84" s="13">
        <f t="shared" si="25"/>
        <v>0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20"/>
        <v>1829</v>
      </c>
      <c r="F85">
        <v>18</v>
      </c>
      <c r="G85" s="2">
        <f t="shared" si="21"/>
        <v>3.4544600938967135E-2</v>
      </c>
      <c r="H85" s="2">
        <f t="shared" si="21"/>
        <v>4.9615163025069971E-2</v>
      </c>
      <c r="I85" s="2">
        <f t="shared" si="21"/>
        <v>6.2463254256737134E-2</v>
      </c>
      <c r="J85" s="2">
        <f t="shared" si="21"/>
        <v>2.5058684085046169E-2</v>
      </c>
      <c r="K85" s="2">
        <f t="shared" si="21"/>
        <v>2.0775547312224607E-3</v>
      </c>
      <c r="L85" s="2">
        <f t="shared" si="22"/>
        <v>275.17375925703703</v>
      </c>
      <c r="O85">
        <f t="shared" si="23"/>
        <v>18</v>
      </c>
      <c r="P85" s="2">
        <f t="shared" si="26"/>
        <v>3.4544600938967135E-2</v>
      </c>
      <c r="Q85" s="2">
        <f t="shared" si="27"/>
        <v>4.9615163025069971E-2</v>
      </c>
      <c r="R85" s="2">
        <f t="shared" si="28"/>
        <v>6.2463254256737134E-2</v>
      </c>
      <c r="S85" s="2">
        <f t="shared" si="29"/>
        <v>2.5058684085046169E-2</v>
      </c>
      <c r="T85" s="2">
        <f t="shared" si="30"/>
        <v>2.0775547312224607E-3</v>
      </c>
      <c r="U85" s="2">
        <f t="shared" si="24"/>
        <v>275.17375925703703</v>
      </c>
      <c r="V85" s="13">
        <f t="shared" si="25"/>
        <v>0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20"/>
        <v>1830</v>
      </c>
      <c r="F86">
        <v>24</v>
      </c>
      <c r="G86" s="2">
        <f t="shared" si="21"/>
        <v>3.5643192488262906E-2</v>
      </c>
      <c r="H86" s="2">
        <f t="shared" si="21"/>
        <v>5.116881107319228E-2</v>
      </c>
      <c r="I86" s="2">
        <f t="shared" si="21"/>
        <v>6.4329059339149938E-2</v>
      </c>
      <c r="J86" s="2">
        <f t="shared" si="21"/>
        <v>2.5739836300471632E-2</v>
      </c>
      <c r="K86" s="2">
        <f t="shared" si="21"/>
        <v>2.1051710642526729E-3</v>
      </c>
      <c r="L86" s="2">
        <f t="shared" si="22"/>
        <v>275.17898607026535</v>
      </c>
      <c r="O86">
        <f t="shared" si="23"/>
        <v>24</v>
      </c>
      <c r="P86" s="2">
        <f t="shared" si="26"/>
        <v>3.5643192488262906E-2</v>
      </c>
      <c r="Q86" s="2">
        <f t="shared" si="27"/>
        <v>5.116881107319228E-2</v>
      </c>
      <c r="R86" s="2">
        <f t="shared" si="28"/>
        <v>6.4329059339149938E-2</v>
      </c>
      <c r="S86" s="2">
        <f t="shared" si="29"/>
        <v>2.5739836300471632E-2</v>
      </c>
      <c r="T86" s="2">
        <f t="shared" si="30"/>
        <v>2.1051710642526729E-3</v>
      </c>
      <c r="U86" s="2">
        <f t="shared" si="24"/>
        <v>275.17898607026535</v>
      </c>
      <c r="V86" s="13">
        <f t="shared" si="25"/>
        <v>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20"/>
        <v>1831</v>
      </c>
      <c r="F87">
        <v>23</v>
      </c>
      <c r="G87" s="2">
        <f t="shared" ref="G87:K102" si="31">G86*(1-G$5)+G$4*$F86*$L$4/1000</f>
        <v>3.7107981220657275E-2</v>
      </c>
      <c r="H87" s="2">
        <f t="shared" si="31"/>
        <v>5.3281565270771124E-2</v>
      </c>
      <c r="I87" s="2">
        <f t="shared" si="31"/>
        <v>6.7071228887303033E-2</v>
      </c>
      <c r="J87" s="2">
        <f t="shared" si="31"/>
        <v>2.7086301783386228E-2</v>
      </c>
      <c r="K87" s="2">
        <f t="shared" si="31"/>
        <v>2.4036113577894022E-3</v>
      </c>
      <c r="L87" s="2">
        <f t="shared" si="22"/>
        <v>275.18695068851991</v>
      </c>
      <c r="O87">
        <f t="shared" si="23"/>
        <v>23</v>
      </c>
      <c r="P87" s="2">
        <f t="shared" si="26"/>
        <v>3.7107981220657275E-2</v>
      </c>
      <c r="Q87" s="2">
        <f t="shared" si="27"/>
        <v>5.3281565270771124E-2</v>
      </c>
      <c r="R87" s="2">
        <f t="shared" si="28"/>
        <v>6.7071228887303033E-2</v>
      </c>
      <c r="S87" s="2">
        <f t="shared" si="29"/>
        <v>2.7086301783386228E-2</v>
      </c>
      <c r="T87" s="2">
        <f t="shared" si="30"/>
        <v>2.4036113577894022E-3</v>
      </c>
      <c r="U87" s="2">
        <f t="shared" si="24"/>
        <v>275.18695068851991</v>
      </c>
      <c r="V87" s="13">
        <f t="shared" si="25"/>
        <v>0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20"/>
        <v>1832</v>
      </c>
      <c r="F88">
        <v>23</v>
      </c>
      <c r="G88" s="2">
        <f t="shared" si="31"/>
        <v>3.8511737089201879E-2</v>
      </c>
      <c r="H88" s="2">
        <f t="shared" si="31"/>
        <v>5.5294610504767208E-2</v>
      </c>
      <c r="I88" s="2">
        <f t="shared" si="31"/>
        <v>6.9626356605096862E-2</v>
      </c>
      <c r="J88" s="2">
        <f t="shared" si="31"/>
        <v>2.8238477034335203E-2</v>
      </c>
      <c r="K88" s="2">
        <f t="shared" si="31"/>
        <v>2.537676189105555E-3</v>
      </c>
      <c r="L88" s="2">
        <f t="shared" si="22"/>
        <v>275.1942088574225</v>
      </c>
      <c r="O88">
        <f t="shared" si="23"/>
        <v>23</v>
      </c>
      <c r="P88" s="2">
        <f t="shared" si="26"/>
        <v>3.8511737089201879E-2</v>
      </c>
      <c r="Q88" s="2">
        <f t="shared" si="27"/>
        <v>5.5294610504767208E-2</v>
      </c>
      <c r="R88" s="2">
        <f t="shared" si="28"/>
        <v>6.9626356605096862E-2</v>
      </c>
      <c r="S88" s="2">
        <f t="shared" si="29"/>
        <v>2.8238477034335203E-2</v>
      </c>
      <c r="T88" s="2">
        <f t="shared" si="30"/>
        <v>2.537676189105555E-3</v>
      </c>
      <c r="U88" s="2">
        <f t="shared" si="24"/>
        <v>275.1942088574225</v>
      </c>
      <c r="V88" s="13">
        <f t="shared" si="25"/>
        <v>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20"/>
        <v>1833</v>
      </c>
      <c r="F89">
        <v>24</v>
      </c>
      <c r="G89" s="2">
        <f t="shared" si="31"/>
        <v>3.9915492957746483E-2</v>
      </c>
      <c r="H89" s="2">
        <f t="shared" si="31"/>
        <v>5.7302117791135622E-2</v>
      </c>
      <c r="I89" s="2">
        <f t="shared" si="31"/>
        <v>7.2147187824961434E-2</v>
      </c>
      <c r="J89" s="2">
        <f t="shared" si="31"/>
        <v>2.9324832135469242E-2</v>
      </c>
      <c r="K89" s="2">
        <f t="shared" si="31"/>
        <v>2.6189906196880039E-3</v>
      </c>
      <c r="L89" s="2">
        <f t="shared" si="22"/>
        <v>275.20130862132902</v>
      </c>
      <c r="O89">
        <f t="shared" si="23"/>
        <v>24</v>
      </c>
      <c r="P89" s="2">
        <f t="shared" si="26"/>
        <v>3.9915492957746483E-2</v>
      </c>
      <c r="Q89" s="2">
        <f t="shared" si="27"/>
        <v>5.7302117791135622E-2</v>
      </c>
      <c r="R89" s="2">
        <f t="shared" si="28"/>
        <v>7.2147187824961434E-2</v>
      </c>
      <c r="S89" s="2">
        <f t="shared" si="29"/>
        <v>2.9324832135469242E-2</v>
      </c>
      <c r="T89" s="2">
        <f t="shared" si="30"/>
        <v>2.6189906196880039E-3</v>
      </c>
      <c r="U89" s="2">
        <f t="shared" si="24"/>
        <v>275.20130862132902</v>
      </c>
      <c r="V89" s="13">
        <f t="shared" si="25"/>
        <v>0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20"/>
        <v>1834</v>
      </c>
      <c r="F90">
        <v>24</v>
      </c>
      <c r="G90" s="2">
        <f t="shared" si="31"/>
        <v>4.1380281690140852E-2</v>
      </c>
      <c r="H90" s="2">
        <f t="shared" si="31"/>
        <v>5.9397999078550895E-2</v>
      </c>
      <c r="I90" s="2">
        <f t="shared" si="31"/>
        <v>7.4784417637399195E-2</v>
      </c>
      <c r="J90" s="2">
        <f t="shared" si="31"/>
        <v>3.0466498077037055E-2</v>
      </c>
      <c r="K90" s="2">
        <f t="shared" si="31"/>
        <v>2.7152586717208455E-3</v>
      </c>
      <c r="L90" s="2">
        <f t="shared" si="22"/>
        <v>275.20874445515483</v>
      </c>
      <c r="O90">
        <f t="shared" si="23"/>
        <v>24</v>
      </c>
      <c r="P90" s="2">
        <f t="shared" si="26"/>
        <v>4.1380281690140852E-2</v>
      </c>
      <c r="Q90" s="2">
        <f t="shared" si="27"/>
        <v>5.9397999078550895E-2</v>
      </c>
      <c r="R90" s="2">
        <f t="shared" si="28"/>
        <v>7.4784417637399195E-2</v>
      </c>
      <c r="S90" s="2">
        <f t="shared" si="29"/>
        <v>3.0466498077037055E-2</v>
      </c>
      <c r="T90" s="2">
        <f t="shared" si="30"/>
        <v>2.7152586717208455E-3</v>
      </c>
      <c r="U90" s="2">
        <f t="shared" si="24"/>
        <v>275.20874445515483</v>
      </c>
      <c r="V90" s="13">
        <f t="shared" si="25"/>
        <v>0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20"/>
        <v>1835</v>
      </c>
      <c r="F91">
        <v>25</v>
      </c>
      <c r="G91" s="2">
        <f t="shared" si="31"/>
        <v>4.2845070422535221E-2</v>
      </c>
      <c r="H91" s="2">
        <f t="shared" si="31"/>
        <v>6.1488114533878792E-2</v>
      </c>
      <c r="I91" s="2">
        <f t="shared" si="31"/>
        <v>7.7386248927026779E-2</v>
      </c>
      <c r="J91" s="2">
        <f t="shared" si="31"/>
        <v>3.1542944232595134E-2</v>
      </c>
      <c r="K91" s="2">
        <f t="shared" si="31"/>
        <v>2.7736481968295753E-3</v>
      </c>
      <c r="L91" s="2">
        <f t="shared" si="22"/>
        <v>275.21603602631285</v>
      </c>
      <c r="O91">
        <f t="shared" si="23"/>
        <v>25</v>
      </c>
      <c r="P91" s="2">
        <f t="shared" si="26"/>
        <v>4.2845070422535221E-2</v>
      </c>
      <c r="Q91" s="2">
        <f t="shared" si="27"/>
        <v>6.1488114533878792E-2</v>
      </c>
      <c r="R91" s="2">
        <f t="shared" si="28"/>
        <v>7.7386248927026779E-2</v>
      </c>
      <c r="S91" s="2">
        <f t="shared" si="29"/>
        <v>3.1542944232595134E-2</v>
      </c>
      <c r="T91" s="2">
        <f t="shared" si="30"/>
        <v>2.7736481968295753E-3</v>
      </c>
      <c r="U91" s="2">
        <f t="shared" si="24"/>
        <v>275.21603602631285</v>
      </c>
      <c r="V91" s="13">
        <f t="shared" si="25"/>
        <v>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20"/>
        <v>1836</v>
      </c>
      <c r="F92">
        <v>29</v>
      </c>
      <c r="G92" s="2">
        <f t="shared" si="31"/>
        <v>4.4370892018779355E-2</v>
      </c>
      <c r="H92" s="2">
        <f t="shared" si="31"/>
        <v>6.3666376732710805E-2</v>
      </c>
      <c r="I92" s="2">
        <f t="shared" si="31"/>
        <v>8.010339157640331E-2</v>
      </c>
      <c r="J92" s="2">
        <f t="shared" si="31"/>
        <v>3.2675267295495455E-2</v>
      </c>
      <c r="K92" s="2">
        <f t="shared" si="31"/>
        <v>2.8560115908215916E-3</v>
      </c>
      <c r="L92" s="2">
        <f t="shared" si="22"/>
        <v>275.22367193921423</v>
      </c>
      <c r="O92">
        <f t="shared" si="23"/>
        <v>29</v>
      </c>
      <c r="P92" s="2">
        <f t="shared" si="26"/>
        <v>4.4370892018779355E-2</v>
      </c>
      <c r="Q92" s="2">
        <f t="shared" si="27"/>
        <v>6.3666376732710805E-2</v>
      </c>
      <c r="R92" s="2">
        <f t="shared" si="28"/>
        <v>8.010339157640331E-2</v>
      </c>
      <c r="S92" s="2">
        <f t="shared" si="29"/>
        <v>3.2675267295495455E-2</v>
      </c>
      <c r="T92" s="2">
        <f t="shared" si="30"/>
        <v>2.8560115908215916E-3</v>
      </c>
      <c r="U92" s="2">
        <f t="shared" si="24"/>
        <v>275.22367193921423</v>
      </c>
      <c r="V92" s="13">
        <f t="shared" si="25"/>
        <v>0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20"/>
        <v>1837</v>
      </c>
      <c r="F93">
        <v>29</v>
      </c>
      <c r="G93" s="2">
        <f t="shared" si="31"/>
        <v>4.614084507042255E-2</v>
      </c>
      <c r="H93" s="2">
        <f t="shared" si="31"/>
        <v>6.6214233321565064E-2</v>
      </c>
      <c r="I93" s="2">
        <f t="shared" si="31"/>
        <v>8.3385002030790176E-2</v>
      </c>
      <c r="J93" s="2">
        <f t="shared" si="31"/>
        <v>3.4212387869746778E-2</v>
      </c>
      <c r="K93" s="2">
        <f t="shared" si="31"/>
        <v>3.0937609417457882E-3</v>
      </c>
      <c r="L93" s="2">
        <f t="shared" si="22"/>
        <v>275.23304622923428</v>
      </c>
      <c r="O93">
        <f t="shared" si="23"/>
        <v>29</v>
      </c>
      <c r="P93" s="2">
        <f t="shared" si="26"/>
        <v>4.614084507042255E-2</v>
      </c>
      <c r="Q93" s="2">
        <f t="shared" si="27"/>
        <v>6.6214233321565064E-2</v>
      </c>
      <c r="R93" s="2">
        <f t="shared" si="28"/>
        <v>8.3385002030790176E-2</v>
      </c>
      <c r="S93" s="2">
        <f t="shared" si="29"/>
        <v>3.4212387869746778E-2</v>
      </c>
      <c r="T93" s="2">
        <f t="shared" si="30"/>
        <v>3.0937609417457882E-3</v>
      </c>
      <c r="U93" s="2">
        <f t="shared" si="24"/>
        <v>275.23304622923428</v>
      </c>
      <c r="V93" s="13">
        <f t="shared" si="25"/>
        <v>0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20"/>
        <v>1838</v>
      </c>
      <c r="F94">
        <v>30</v>
      </c>
      <c r="G94" s="2">
        <f t="shared" si="31"/>
        <v>4.7910798122065744E-2</v>
      </c>
      <c r="H94" s="2">
        <f t="shared" si="31"/>
        <v>6.8755080680763872E-2</v>
      </c>
      <c r="I94" s="2">
        <f t="shared" si="31"/>
        <v>8.6622564688517131E-2</v>
      </c>
      <c r="J94" s="2">
        <f t="shared" si="31"/>
        <v>3.5661697578075136E-2</v>
      </c>
      <c r="K94" s="2">
        <f t="shared" si="31"/>
        <v>3.2379632124080915E-3</v>
      </c>
      <c r="L94" s="2">
        <f t="shared" si="22"/>
        <v>275.24218810428181</v>
      </c>
      <c r="O94">
        <f t="shared" si="23"/>
        <v>30</v>
      </c>
      <c r="P94" s="2">
        <f t="shared" si="26"/>
        <v>4.7910798122065744E-2</v>
      </c>
      <c r="Q94" s="2">
        <f t="shared" si="27"/>
        <v>6.8755080680763872E-2</v>
      </c>
      <c r="R94" s="2">
        <f t="shared" si="28"/>
        <v>8.6622564688517131E-2</v>
      </c>
      <c r="S94" s="2">
        <f t="shared" si="29"/>
        <v>3.5661697578075136E-2</v>
      </c>
      <c r="T94" s="2">
        <f t="shared" si="30"/>
        <v>3.2379632124080915E-3</v>
      </c>
      <c r="U94" s="2">
        <f t="shared" si="24"/>
        <v>275.24218810428181</v>
      </c>
      <c r="V94" s="13">
        <f t="shared" si="25"/>
        <v>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20"/>
        <v>1839</v>
      </c>
      <c r="F95">
        <v>31</v>
      </c>
      <c r="G95" s="2">
        <f t="shared" si="31"/>
        <v>4.9741784037558703E-2</v>
      </c>
      <c r="H95" s="2">
        <f t="shared" si="31"/>
        <v>7.1382834806522619E-2</v>
      </c>
      <c r="I95" s="2">
        <f t="shared" si="31"/>
        <v>8.9966905528023985E-2</v>
      </c>
      <c r="J95" s="2">
        <f t="shared" si="31"/>
        <v>3.7145583671204865E-2</v>
      </c>
      <c r="K95" s="2">
        <f t="shared" si="31"/>
        <v>3.3723746675724696E-3</v>
      </c>
      <c r="L95" s="2">
        <f t="shared" si="22"/>
        <v>275.25160948271088</v>
      </c>
      <c r="O95">
        <f t="shared" si="23"/>
        <v>31</v>
      </c>
      <c r="P95" s="2">
        <f t="shared" si="26"/>
        <v>4.9741784037558703E-2</v>
      </c>
      <c r="Q95" s="2">
        <f t="shared" si="27"/>
        <v>7.1382834806522619E-2</v>
      </c>
      <c r="R95" s="2">
        <f t="shared" si="28"/>
        <v>8.9966905528023985E-2</v>
      </c>
      <c r="S95" s="2">
        <f t="shared" si="29"/>
        <v>3.7145583671204865E-2</v>
      </c>
      <c r="T95" s="2">
        <f t="shared" si="30"/>
        <v>3.3723746675724696E-3</v>
      </c>
      <c r="U95" s="2">
        <f t="shared" si="24"/>
        <v>275.25160948271088</v>
      </c>
      <c r="V95" s="13">
        <f t="shared" si="25"/>
        <v>0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20"/>
        <v>1840</v>
      </c>
      <c r="F96">
        <v>33</v>
      </c>
      <c r="G96" s="2">
        <f t="shared" si="31"/>
        <v>5.1633802816901428E-2</v>
      </c>
      <c r="H96" s="2">
        <f t="shared" si="31"/>
        <v>7.409725661572801E-2</v>
      </c>
      <c r="I96" s="2">
        <f t="shared" si="31"/>
        <v>9.3416591306790295E-2</v>
      </c>
      <c r="J96" s="2">
        <f t="shared" si="31"/>
        <v>3.8662070908975402E-2</v>
      </c>
      <c r="K96" s="2">
        <f t="shared" si="31"/>
        <v>3.5008476929537669E-3</v>
      </c>
      <c r="L96" s="2">
        <f t="shared" si="22"/>
        <v>275.26131056934133</v>
      </c>
      <c r="O96">
        <f t="shared" si="23"/>
        <v>33</v>
      </c>
      <c r="P96" s="2">
        <f t="shared" si="26"/>
        <v>5.1633802816901428E-2</v>
      </c>
      <c r="Q96" s="2">
        <f t="shared" si="27"/>
        <v>7.409725661572801E-2</v>
      </c>
      <c r="R96" s="2">
        <f t="shared" si="28"/>
        <v>9.3416591306790295E-2</v>
      </c>
      <c r="S96" s="2">
        <f t="shared" si="29"/>
        <v>3.8662070908975402E-2</v>
      </c>
      <c r="T96" s="2">
        <f t="shared" si="30"/>
        <v>3.5008476929537669E-3</v>
      </c>
      <c r="U96" s="2">
        <f t="shared" si="24"/>
        <v>275.26131056934133</v>
      </c>
      <c r="V96" s="13">
        <f t="shared" si="25"/>
        <v>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20"/>
        <v>1841</v>
      </c>
      <c r="F97">
        <v>34</v>
      </c>
      <c r="G97" s="2">
        <f t="shared" si="31"/>
        <v>5.3647887323943683E-2</v>
      </c>
      <c r="H97" s="2">
        <f t="shared" si="31"/>
        <v>7.6992004396606611E-2</v>
      </c>
      <c r="I97" s="2">
        <f t="shared" si="31"/>
        <v>9.712044276194351E-2</v>
      </c>
      <c r="J97" s="2">
        <f t="shared" si="31"/>
        <v>4.032666778250546E-2</v>
      </c>
      <c r="K97" s="2">
        <f t="shared" si="31"/>
        <v>3.6726672354085864E-3</v>
      </c>
      <c r="L97" s="2">
        <f t="shared" si="22"/>
        <v>275.2717596695004</v>
      </c>
      <c r="O97">
        <f t="shared" si="23"/>
        <v>34</v>
      </c>
      <c r="P97" s="2">
        <f t="shared" si="26"/>
        <v>5.3647887323943683E-2</v>
      </c>
      <c r="Q97" s="2">
        <f t="shared" si="27"/>
        <v>7.6992004396606611E-2</v>
      </c>
      <c r="R97" s="2">
        <f t="shared" si="28"/>
        <v>9.712044276194351E-2</v>
      </c>
      <c r="S97" s="2">
        <f t="shared" si="29"/>
        <v>4.032666778250546E-2</v>
      </c>
      <c r="T97" s="2">
        <f t="shared" si="30"/>
        <v>3.6726672354085864E-3</v>
      </c>
      <c r="U97" s="2">
        <f t="shared" si="24"/>
        <v>275.2717596695004</v>
      </c>
      <c r="V97" s="13">
        <f t="shared" si="25"/>
        <v>0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20"/>
        <v>1842</v>
      </c>
      <c r="F98">
        <v>36</v>
      </c>
      <c r="G98" s="2">
        <f t="shared" si="31"/>
        <v>5.5723004694835702E-2</v>
      </c>
      <c r="H98" s="2">
        <f t="shared" si="31"/>
        <v>7.9972685353403669E-2</v>
      </c>
      <c r="I98" s="2">
        <f t="shared" si="31"/>
        <v>0.10092481358345068</v>
      </c>
      <c r="J98" s="2">
        <f t="shared" si="31"/>
        <v>4.2013542361920522E-2</v>
      </c>
      <c r="K98" s="2">
        <f t="shared" si="31"/>
        <v>3.8238294126527426E-3</v>
      </c>
      <c r="L98" s="2">
        <f t="shared" si="22"/>
        <v>275.28245787540624</v>
      </c>
      <c r="O98">
        <f t="shared" si="23"/>
        <v>36</v>
      </c>
      <c r="P98" s="2">
        <f t="shared" si="26"/>
        <v>5.5723004694835702E-2</v>
      </c>
      <c r="Q98" s="2">
        <f t="shared" si="27"/>
        <v>7.9972685353403669E-2</v>
      </c>
      <c r="R98" s="2">
        <f t="shared" si="28"/>
        <v>0.10092481358345068</v>
      </c>
      <c r="S98" s="2">
        <f t="shared" si="29"/>
        <v>4.2013542361920522E-2</v>
      </c>
      <c r="T98" s="2">
        <f t="shared" si="30"/>
        <v>3.8238294126527426E-3</v>
      </c>
      <c r="U98" s="2">
        <f t="shared" si="24"/>
        <v>275.28245787540624</v>
      </c>
      <c r="V98" s="13">
        <f t="shared" si="25"/>
        <v>0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20"/>
        <v>1843</v>
      </c>
      <c r="F99">
        <v>37</v>
      </c>
      <c r="G99" s="2">
        <f t="shared" si="31"/>
        <v>5.7920187793427252E-2</v>
      </c>
      <c r="H99" s="2">
        <f t="shared" si="31"/>
        <v>8.3132959794997893E-2</v>
      </c>
      <c r="I99" s="2">
        <f t="shared" si="31"/>
        <v>0.10497858928025085</v>
      </c>
      <c r="J99" s="2">
        <f t="shared" si="31"/>
        <v>4.3838792883940027E-2</v>
      </c>
      <c r="K99" s="2">
        <f t="shared" si="31"/>
        <v>4.0094106213552621E-3</v>
      </c>
      <c r="L99" s="2">
        <f t="shared" si="22"/>
        <v>275.29387994037398</v>
      </c>
      <c r="O99">
        <f t="shared" si="23"/>
        <v>37</v>
      </c>
      <c r="P99" s="2">
        <f t="shared" si="26"/>
        <v>5.7920187793427252E-2</v>
      </c>
      <c r="Q99" s="2">
        <f t="shared" si="27"/>
        <v>8.3132959794997893E-2</v>
      </c>
      <c r="R99" s="2">
        <f t="shared" si="28"/>
        <v>0.10497858928025085</v>
      </c>
      <c r="S99" s="2">
        <f t="shared" si="29"/>
        <v>4.3838792883940027E-2</v>
      </c>
      <c r="T99" s="2">
        <f t="shared" si="30"/>
        <v>4.0094106213552621E-3</v>
      </c>
      <c r="U99" s="2">
        <f t="shared" si="24"/>
        <v>275.29387994037398</v>
      </c>
      <c r="V99" s="13">
        <f t="shared" si="25"/>
        <v>0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20"/>
        <v>1844</v>
      </c>
      <c r="F100">
        <v>39</v>
      </c>
      <c r="G100" s="2">
        <f t="shared" si="31"/>
        <v>6.0178403755868567E-2</v>
      </c>
      <c r="H100" s="2">
        <f t="shared" si="31"/>
        <v>8.6378436940727846E-2</v>
      </c>
      <c r="I100" s="2">
        <f t="shared" si="31"/>
        <v>0.10912818744471556</v>
      </c>
      <c r="J100" s="2">
        <f t="shared" si="31"/>
        <v>4.5677143473978089E-2</v>
      </c>
      <c r="K100" s="2">
        <f t="shared" si="31"/>
        <v>4.1689196711073816E-3</v>
      </c>
      <c r="L100" s="2">
        <f t="shared" si="22"/>
        <v>275.30553109128641</v>
      </c>
      <c r="O100">
        <f t="shared" si="23"/>
        <v>39</v>
      </c>
      <c r="P100" s="2">
        <f t="shared" si="26"/>
        <v>6.0178403755868567E-2</v>
      </c>
      <c r="Q100" s="2">
        <f t="shared" si="27"/>
        <v>8.6378436940727846E-2</v>
      </c>
      <c r="R100" s="2">
        <f t="shared" si="28"/>
        <v>0.10912818744471556</v>
      </c>
      <c r="S100" s="2">
        <f t="shared" si="29"/>
        <v>4.5677143473978089E-2</v>
      </c>
      <c r="T100" s="2">
        <f t="shared" si="30"/>
        <v>4.1689196711073816E-3</v>
      </c>
      <c r="U100" s="2">
        <f t="shared" si="24"/>
        <v>275.30553109128641</v>
      </c>
      <c r="V100" s="13">
        <f t="shared" si="25"/>
        <v>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20"/>
        <v>1845</v>
      </c>
      <c r="F101">
        <v>43</v>
      </c>
      <c r="G101" s="2">
        <f t="shared" si="31"/>
        <v>6.2558685446009413E-2</v>
      </c>
      <c r="H101" s="2">
        <f t="shared" si="31"/>
        <v>8.9802779109021957E-2</v>
      </c>
      <c r="I101" s="2">
        <f t="shared" si="31"/>
        <v>0.11352255663045085</v>
      </c>
      <c r="J101" s="2">
        <f t="shared" si="31"/>
        <v>4.76452166583523E-2</v>
      </c>
      <c r="K101" s="2">
        <f t="shared" si="31"/>
        <v>4.359563513898693E-3</v>
      </c>
      <c r="L101" s="2">
        <f t="shared" si="22"/>
        <v>275.31788880135775</v>
      </c>
      <c r="O101">
        <f t="shared" si="23"/>
        <v>43</v>
      </c>
      <c r="P101" s="2">
        <f t="shared" si="26"/>
        <v>6.2558685446009413E-2</v>
      </c>
      <c r="Q101" s="2">
        <f t="shared" si="27"/>
        <v>8.9802779109021957E-2</v>
      </c>
      <c r="R101" s="2">
        <f t="shared" si="28"/>
        <v>0.11352255663045085</v>
      </c>
      <c r="S101" s="2">
        <f t="shared" si="29"/>
        <v>4.76452166583523E-2</v>
      </c>
      <c r="T101" s="2">
        <f t="shared" si="30"/>
        <v>4.359563513898693E-3</v>
      </c>
      <c r="U101" s="2">
        <f t="shared" si="24"/>
        <v>275.31788880135775</v>
      </c>
      <c r="V101" s="13">
        <f t="shared" si="25"/>
        <v>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20"/>
        <v>1846</v>
      </c>
      <c r="F102">
        <v>43</v>
      </c>
      <c r="G102" s="2">
        <f t="shared" si="31"/>
        <v>6.5183098591549318E-2</v>
      </c>
      <c r="H102" s="2">
        <f t="shared" si="31"/>
        <v>9.3593287664085228E-2</v>
      </c>
      <c r="I102" s="2">
        <f t="shared" si="31"/>
        <v>0.11845888085362308</v>
      </c>
      <c r="J102" s="2">
        <f t="shared" si="31"/>
        <v>4.9970343577114801E-2</v>
      </c>
      <c r="K102" s="2">
        <f t="shared" si="31"/>
        <v>4.6629882768671055E-3</v>
      </c>
      <c r="L102" s="2">
        <f t="shared" si="22"/>
        <v>275.33186859896324</v>
      </c>
      <c r="O102">
        <f t="shared" si="23"/>
        <v>43</v>
      </c>
      <c r="P102" s="2">
        <f t="shared" si="26"/>
        <v>6.5183098591549318E-2</v>
      </c>
      <c r="Q102" s="2">
        <f t="shared" si="27"/>
        <v>9.3593287664085228E-2</v>
      </c>
      <c r="R102" s="2">
        <f t="shared" si="28"/>
        <v>0.11845888085362308</v>
      </c>
      <c r="S102" s="2">
        <f t="shared" si="29"/>
        <v>4.9970343577114801E-2</v>
      </c>
      <c r="T102" s="2">
        <f t="shared" si="30"/>
        <v>4.6629882768671055E-3</v>
      </c>
      <c r="U102" s="2">
        <f t="shared" si="24"/>
        <v>275.33186859896324</v>
      </c>
      <c r="V102" s="13">
        <f t="shared" si="25"/>
        <v>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20"/>
        <v>1847</v>
      </c>
      <c r="F103">
        <v>46</v>
      </c>
      <c r="G103" s="2">
        <f t="shared" ref="G103:K118" si="32">G102*(1-G$5)+G$4*$F102*$L$4/1000</f>
        <v>6.7807511737089224E-2</v>
      </c>
      <c r="H103" s="2">
        <f t="shared" si="32"/>
        <v>9.7373368416779404E-2</v>
      </c>
      <c r="I103" s="2">
        <f t="shared" si="32"/>
        <v>0.12332894669279393</v>
      </c>
      <c r="J103" s="2">
        <f t="shared" si="32"/>
        <v>5.2162643304869999E-2</v>
      </c>
      <c r="K103" s="2">
        <f t="shared" si="32"/>
        <v>4.8470246985234857E-3</v>
      </c>
      <c r="L103" s="2">
        <f t="shared" si="22"/>
        <v>275.34551949485007</v>
      </c>
      <c r="O103">
        <f t="shared" si="23"/>
        <v>46</v>
      </c>
      <c r="P103" s="2">
        <f t="shared" si="26"/>
        <v>6.7807511737089224E-2</v>
      </c>
      <c r="Q103" s="2">
        <f t="shared" si="27"/>
        <v>9.7373368416779404E-2</v>
      </c>
      <c r="R103" s="2">
        <f t="shared" si="28"/>
        <v>0.12332894669279393</v>
      </c>
      <c r="S103" s="2">
        <f t="shared" si="29"/>
        <v>5.2162643304869999E-2</v>
      </c>
      <c r="T103" s="2">
        <f t="shared" si="30"/>
        <v>4.8470246985234857E-3</v>
      </c>
      <c r="U103" s="2">
        <f t="shared" si="24"/>
        <v>275.34551949485007</v>
      </c>
      <c r="V103" s="13">
        <f t="shared" si="25"/>
        <v>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20"/>
        <v>1848</v>
      </c>
      <c r="F104">
        <v>47</v>
      </c>
      <c r="G104" s="2">
        <f t="shared" si="32"/>
        <v>7.0615023474178432E-2</v>
      </c>
      <c r="H104" s="2">
        <f t="shared" si="32"/>
        <v>0.10142474019514565</v>
      </c>
      <c r="I104" s="2">
        <f t="shared" si="32"/>
        <v>0.12858434773415406</v>
      </c>
      <c r="J104" s="2">
        <f t="shared" si="32"/>
        <v>5.458181651750707E-2</v>
      </c>
      <c r="K104" s="2">
        <f t="shared" si="32"/>
        <v>5.0994935011844178E-3</v>
      </c>
      <c r="L104" s="2">
        <f t="shared" si="22"/>
        <v>275.3603054214222</v>
      </c>
      <c r="O104">
        <f t="shared" si="23"/>
        <v>47</v>
      </c>
      <c r="P104" s="2">
        <f t="shared" si="26"/>
        <v>7.0615023474178432E-2</v>
      </c>
      <c r="Q104" s="2">
        <f t="shared" si="27"/>
        <v>0.10142474019514565</v>
      </c>
      <c r="R104" s="2">
        <f t="shared" si="28"/>
        <v>0.12858434773415406</v>
      </c>
      <c r="S104" s="2">
        <f t="shared" si="29"/>
        <v>5.458181651750707E-2</v>
      </c>
      <c r="T104" s="2">
        <f t="shared" si="30"/>
        <v>5.0994935011844178E-3</v>
      </c>
      <c r="U104" s="2">
        <f t="shared" si="24"/>
        <v>275.3603054214222</v>
      </c>
      <c r="V104" s="13">
        <f t="shared" si="25"/>
        <v>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20"/>
        <v>1849</v>
      </c>
      <c r="F105">
        <v>50</v>
      </c>
      <c r="G105" s="2">
        <f t="shared" si="32"/>
        <v>7.3483568075117398E-2</v>
      </c>
      <c r="H105" s="2">
        <f t="shared" si="32"/>
        <v>0.10555886324223084</v>
      </c>
      <c r="I105" s="2">
        <f t="shared" si="32"/>
        <v>0.13391944228772401</v>
      </c>
      <c r="J105" s="2">
        <f t="shared" si="32"/>
        <v>5.6980160862054464E-2</v>
      </c>
      <c r="K105" s="2">
        <f t="shared" si="32"/>
        <v>5.2995719274267234E-3</v>
      </c>
      <c r="L105" s="2">
        <f t="shared" si="22"/>
        <v>275.37524160639458</v>
      </c>
      <c r="O105">
        <f t="shared" si="23"/>
        <v>50</v>
      </c>
      <c r="P105" s="2">
        <f t="shared" si="26"/>
        <v>7.3483568075117398E-2</v>
      </c>
      <c r="Q105" s="2">
        <f t="shared" si="27"/>
        <v>0.10555886324223084</v>
      </c>
      <c r="R105" s="2">
        <f t="shared" si="28"/>
        <v>0.13391944228772401</v>
      </c>
      <c r="S105" s="2">
        <f t="shared" si="29"/>
        <v>5.6980160862054464E-2</v>
      </c>
      <c r="T105" s="2">
        <f t="shared" si="30"/>
        <v>5.2995719274267234E-3</v>
      </c>
      <c r="U105" s="2">
        <f t="shared" si="24"/>
        <v>275.37524160639458</v>
      </c>
      <c r="V105" s="13">
        <f t="shared" si="25"/>
        <v>0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20"/>
        <v>1850</v>
      </c>
      <c r="F106">
        <v>54</v>
      </c>
      <c r="G106" s="2">
        <f t="shared" si="32"/>
        <v>7.6535211267605666E-2</v>
      </c>
      <c r="H106" s="2">
        <f t="shared" si="32"/>
        <v>0.10996330333405055</v>
      </c>
      <c r="I106" s="2">
        <f t="shared" si="32"/>
        <v>0.1396336301416678</v>
      </c>
      <c r="J106" s="2">
        <f t="shared" si="32"/>
        <v>5.9593608010300766E-2</v>
      </c>
      <c r="K106" s="2">
        <f t="shared" si="32"/>
        <v>5.5617706977122696E-3</v>
      </c>
      <c r="L106" s="2">
        <f t="shared" si="22"/>
        <v>275.39128752345135</v>
      </c>
      <c r="M106" s="2">
        <f>B100</f>
        <v>287.73346999999995</v>
      </c>
      <c r="N106" s="2"/>
      <c r="O106">
        <f t="shared" si="23"/>
        <v>54</v>
      </c>
      <c r="P106" s="2">
        <f t="shared" si="26"/>
        <v>7.6535211267605666E-2</v>
      </c>
      <c r="Q106" s="2">
        <f t="shared" si="27"/>
        <v>0.10996330333405055</v>
      </c>
      <c r="R106" s="2">
        <f t="shared" si="28"/>
        <v>0.1396336301416678</v>
      </c>
      <c r="S106" s="2">
        <f t="shared" si="29"/>
        <v>5.9593608010300766E-2</v>
      </c>
      <c r="T106" s="2">
        <f t="shared" si="30"/>
        <v>5.5617706977122696E-3</v>
      </c>
      <c r="U106" s="2">
        <f t="shared" si="24"/>
        <v>275.39128752345135</v>
      </c>
      <c r="V106" s="13">
        <f t="shared" si="25"/>
        <v>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20"/>
        <v>1851</v>
      </c>
      <c r="F107">
        <v>54</v>
      </c>
      <c r="G107" s="2">
        <f t="shared" si="32"/>
        <v>7.9830985915492994E-2</v>
      </c>
      <c r="H107" s="2">
        <f t="shared" si="32"/>
        <v>0.11473121353394743</v>
      </c>
      <c r="I107" s="2">
        <f t="shared" si="32"/>
        <v>0.14587205761400859</v>
      </c>
      <c r="J107" s="2">
        <f t="shared" si="32"/>
        <v>6.2527240707341433E-2</v>
      </c>
      <c r="K107" s="2">
        <f t="shared" si="32"/>
        <v>5.9085957180594504E-3</v>
      </c>
      <c r="L107" s="2">
        <f t="shared" si="22"/>
        <v>275.40887009348887</v>
      </c>
      <c r="O107">
        <f t="shared" si="23"/>
        <v>54</v>
      </c>
      <c r="P107" s="2">
        <f t="shared" si="26"/>
        <v>7.9830985915492994E-2</v>
      </c>
      <c r="Q107" s="2">
        <f t="shared" si="27"/>
        <v>0.11473121353394743</v>
      </c>
      <c r="R107" s="2">
        <f t="shared" si="28"/>
        <v>0.14587205761400859</v>
      </c>
      <c r="S107" s="2">
        <f t="shared" si="29"/>
        <v>6.2527240707341433E-2</v>
      </c>
      <c r="T107" s="2">
        <f t="shared" si="30"/>
        <v>5.9085957180594504E-3</v>
      </c>
      <c r="U107" s="2">
        <f t="shared" si="24"/>
        <v>275.40887009348887</v>
      </c>
      <c r="V107" s="13">
        <f t="shared" si="25"/>
        <v>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20"/>
        <v>1852</v>
      </c>
      <c r="F108">
        <v>57</v>
      </c>
      <c r="G108" s="2">
        <f t="shared" si="32"/>
        <v>8.3126760563380322E-2</v>
      </c>
      <c r="H108" s="2">
        <f t="shared" si="32"/>
        <v>0.11948600707032649</v>
      </c>
      <c r="I108" s="2">
        <f t="shared" si="32"/>
        <v>0.15202674907057337</v>
      </c>
      <c r="J108" s="2">
        <f t="shared" si="32"/>
        <v>6.5293284191315623E-2</v>
      </c>
      <c r="K108" s="2">
        <f t="shared" si="32"/>
        <v>6.1189557264554736E-3</v>
      </c>
      <c r="L108" s="2">
        <f t="shared" si="22"/>
        <v>275.42605175662203</v>
      </c>
      <c r="M108" s="2">
        <f>B101</f>
        <v>285.17396666666662</v>
      </c>
      <c r="N108" s="2"/>
      <c r="O108">
        <f t="shared" si="23"/>
        <v>57</v>
      </c>
      <c r="P108" s="2">
        <f t="shared" si="26"/>
        <v>8.3126760563380322E-2</v>
      </c>
      <c r="Q108" s="2">
        <f t="shared" si="27"/>
        <v>0.11948600707032649</v>
      </c>
      <c r="R108" s="2">
        <f t="shared" si="28"/>
        <v>0.15202674907057337</v>
      </c>
      <c r="S108" s="2">
        <f t="shared" si="29"/>
        <v>6.5293284191315623E-2</v>
      </c>
      <c r="T108" s="2">
        <f t="shared" si="30"/>
        <v>6.1189557264554736E-3</v>
      </c>
      <c r="U108" s="2">
        <f t="shared" si="24"/>
        <v>275.42605175662203</v>
      </c>
      <c r="V108" s="13">
        <f t="shared" si="25"/>
        <v>0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20"/>
        <v>1853</v>
      </c>
      <c r="F109">
        <v>59</v>
      </c>
      <c r="G109" s="2">
        <f t="shared" si="32"/>
        <v>8.6605633802816939E-2</v>
      </c>
      <c r="H109" s="2">
        <f t="shared" si="32"/>
        <v>0.12450941016836632</v>
      </c>
      <c r="I109" s="2">
        <f t="shared" si="32"/>
        <v>0.15854953269309094</v>
      </c>
      <c r="J109" s="2">
        <f t="shared" si="32"/>
        <v>6.8253424983145988E-2</v>
      </c>
      <c r="K109" s="2">
        <f t="shared" si="32"/>
        <v>6.3873905915476032E-3</v>
      </c>
      <c r="L109" s="2">
        <f t="shared" si="22"/>
        <v>275.44430539223896</v>
      </c>
      <c r="O109">
        <f t="shared" si="23"/>
        <v>59</v>
      </c>
      <c r="P109" s="2">
        <f t="shared" si="26"/>
        <v>8.6605633802816939E-2</v>
      </c>
      <c r="Q109" s="2">
        <f t="shared" si="27"/>
        <v>0.12450941016836632</v>
      </c>
      <c r="R109" s="2">
        <f t="shared" si="28"/>
        <v>0.15854953269309094</v>
      </c>
      <c r="S109" s="2">
        <f t="shared" si="29"/>
        <v>6.8253424983145988E-2</v>
      </c>
      <c r="T109" s="2">
        <f t="shared" si="30"/>
        <v>6.3873905915476032E-3</v>
      </c>
      <c r="U109" s="2">
        <f t="shared" si="24"/>
        <v>275.44430539223896</v>
      </c>
      <c r="V109" s="13">
        <f t="shared" si="25"/>
        <v>0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20"/>
        <v>1854</v>
      </c>
      <c r="F110">
        <v>69</v>
      </c>
      <c r="G110" s="2">
        <f t="shared" si="32"/>
        <v>9.0206572769953086E-2</v>
      </c>
      <c r="H110" s="2">
        <f t="shared" si="32"/>
        <v>0.12970678716151648</v>
      </c>
      <c r="I110" s="2">
        <f t="shared" si="32"/>
        <v>0.16528523298001818</v>
      </c>
      <c r="J110" s="2">
        <f t="shared" si="32"/>
        <v>7.1279204021829703E-2</v>
      </c>
      <c r="K110" s="2">
        <f t="shared" si="32"/>
        <v>6.6441012809768281E-3</v>
      </c>
      <c r="L110" s="2">
        <f t="shared" si="22"/>
        <v>275.4631218982143</v>
      </c>
      <c r="O110">
        <f t="shared" si="23"/>
        <v>69</v>
      </c>
      <c r="P110" s="2">
        <f t="shared" si="26"/>
        <v>9.0206572769953086E-2</v>
      </c>
      <c r="Q110" s="2">
        <f t="shared" si="27"/>
        <v>0.12970678716151648</v>
      </c>
      <c r="R110" s="2">
        <f t="shared" si="28"/>
        <v>0.16528523298001818</v>
      </c>
      <c r="S110" s="2">
        <f t="shared" si="29"/>
        <v>7.1279204021829703E-2</v>
      </c>
      <c r="T110" s="2">
        <f t="shared" si="30"/>
        <v>6.6441012809768281E-3</v>
      </c>
      <c r="U110" s="2">
        <f t="shared" si="24"/>
        <v>275.4631218982143</v>
      </c>
      <c r="V110" s="13">
        <f t="shared" si="25"/>
        <v>0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20"/>
        <v>1855</v>
      </c>
      <c r="F111">
        <v>71</v>
      </c>
      <c r="G111" s="2">
        <f t="shared" si="32"/>
        <v>9.4417840375586884E-2</v>
      </c>
      <c r="H111" s="2">
        <f t="shared" si="32"/>
        <v>0.13582883315131003</v>
      </c>
      <c r="I111" s="2">
        <f t="shared" si="32"/>
        <v>0.17343286996702248</v>
      </c>
      <c r="J111" s="2">
        <f t="shared" si="32"/>
        <v>7.5305838736831401E-2</v>
      </c>
      <c r="K111" s="2">
        <f t="shared" si="32"/>
        <v>7.2692877528667387E-3</v>
      </c>
      <c r="L111" s="2">
        <f t="shared" si="22"/>
        <v>275.48625466998362</v>
      </c>
      <c r="O111">
        <f t="shared" si="23"/>
        <v>71</v>
      </c>
      <c r="P111" s="2">
        <f t="shared" si="26"/>
        <v>9.4417840375586884E-2</v>
      </c>
      <c r="Q111" s="2">
        <f t="shared" si="27"/>
        <v>0.13582883315131003</v>
      </c>
      <c r="R111" s="2">
        <f t="shared" si="28"/>
        <v>0.17343286996702248</v>
      </c>
      <c r="S111" s="2">
        <f t="shared" si="29"/>
        <v>7.5305838736831401E-2</v>
      </c>
      <c r="T111" s="2">
        <f t="shared" si="30"/>
        <v>7.2692877528667387E-3</v>
      </c>
      <c r="U111" s="2">
        <f t="shared" si="24"/>
        <v>275.48625466998362</v>
      </c>
      <c r="V111" s="13">
        <f t="shared" si="25"/>
        <v>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20"/>
        <v>1856</v>
      </c>
      <c r="F112">
        <v>76</v>
      </c>
      <c r="G112" s="2">
        <f t="shared" si="32"/>
        <v>9.8751173708920212E-2</v>
      </c>
      <c r="H112" s="2">
        <f t="shared" si="32"/>
        <v>0.14212183063676986</v>
      </c>
      <c r="I112" s="2">
        <f t="shared" si="32"/>
        <v>0.18177161383583249</v>
      </c>
      <c r="J112" s="2">
        <f t="shared" si="32"/>
        <v>7.9337186253757783E-2</v>
      </c>
      <c r="K112" s="2">
        <f t="shared" si="32"/>
        <v>7.7423792297205626E-3</v>
      </c>
      <c r="L112" s="2">
        <f t="shared" si="22"/>
        <v>275.50972418366501</v>
      </c>
      <c r="O112">
        <f t="shared" si="23"/>
        <v>76</v>
      </c>
      <c r="P112" s="2">
        <f t="shared" si="26"/>
        <v>9.8751173708920212E-2</v>
      </c>
      <c r="Q112" s="2">
        <f t="shared" si="27"/>
        <v>0.14212183063676986</v>
      </c>
      <c r="R112" s="2">
        <f t="shared" si="28"/>
        <v>0.18177161383583249</v>
      </c>
      <c r="S112" s="2">
        <f t="shared" si="29"/>
        <v>7.9337186253757783E-2</v>
      </c>
      <c r="T112" s="2">
        <f t="shared" si="30"/>
        <v>7.7423792297205626E-3</v>
      </c>
      <c r="U112" s="2">
        <f t="shared" si="24"/>
        <v>275.50972418366501</v>
      </c>
      <c r="V112" s="13">
        <f t="shared" si="25"/>
        <v>0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20"/>
        <v>1857</v>
      </c>
      <c r="F113">
        <v>77</v>
      </c>
      <c r="G113" s="2">
        <f t="shared" si="32"/>
        <v>0.10338967136150237</v>
      </c>
      <c r="H113" s="2">
        <f t="shared" si="32"/>
        <v>0.14886699946606516</v>
      </c>
      <c r="I113" s="2">
        <f t="shared" si="32"/>
        <v>0.19074960365753016</v>
      </c>
      <c r="J113" s="2">
        <f t="shared" si="32"/>
        <v>8.372509002110759E-2</v>
      </c>
      <c r="K113" s="2">
        <f t="shared" si="32"/>
        <v>8.2640654993186968E-3</v>
      </c>
      <c r="L113" s="2">
        <f t="shared" si="22"/>
        <v>275.53499543000555</v>
      </c>
      <c r="O113">
        <f t="shared" si="23"/>
        <v>77</v>
      </c>
      <c r="P113" s="2">
        <f t="shared" si="26"/>
        <v>0.10338967136150237</v>
      </c>
      <c r="Q113" s="2">
        <f t="shared" si="27"/>
        <v>0.14886699946606516</v>
      </c>
      <c r="R113" s="2">
        <f t="shared" si="28"/>
        <v>0.19074960365753016</v>
      </c>
      <c r="S113" s="2">
        <f t="shared" si="29"/>
        <v>8.372509002110759E-2</v>
      </c>
      <c r="T113" s="2">
        <f t="shared" si="30"/>
        <v>8.2640654993186968E-3</v>
      </c>
      <c r="U113" s="2">
        <f t="shared" si="24"/>
        <v>275.53499543000555</v>
      </c>
      <c r="V113" s="13">
        <f t="shared" si="25"/>
        <v>0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20"/>
        <v>1858</v>
      </c>
      <c r="F114">
        <v>78</v>
      </c>
      <c r="G114" s="2">
        <f t="shared" si="32"/>
        <v>0.1080892018779343</v>
      </c>
      <c r="H114" s="2">
        <f t="shared" si="32"/>
        <v>0.15568750884784924</v>
      </c>
      <c r="I114" s="2">
        <f t="shared" si="32"/>
        <v>0.19975732011208866</v>
      </c>
      <c r="J114" s="2">
        <f t="shared" si="32"/>
        <v>8.7979697533180135E-2</v>
      </c>
      <c r="K114" s="2">
        <f t="shared" si="32"/>
        <v>8.6274325733885857E-3</v>
      </c>
      <c r="L114" s="2">
        <f t="shared" si="22"/>
        <v>275.56014116094445</v>
      </c>
      <c r="O114">
        <f t="shared" si="23"/>
        <v>78</v>
      </c>
      <c r="P114" s="2">
        <f t="shared" si="26"/>
        <v>0.1080892018779343</v>
      </c>
      <c r="Q114" s="2">
        <f t="shared" si="27"/>
        <v>0.15568750884784924</v>
      </c>
      <c r="R114" s="2">
        <f t="shared" si="28"/>
        <v>0.19975732011208866</v>
      </c>
      <c r="S114" s="2">
        <f t="shared" si="29"/>
        <v>8.7979697533180135E-2</v>
      </c>
      <c r="T114" s="2">
        <f t="shared" si="30"/>
        <v>8.6274325733885857E-3</v>
      </c>
      <c r="U114" s="2">
        <f t="shared" si="24"/>
        <v>275.56014116094445</v>
      </c>
      <c r="V114" s="13">
        <f t="shared" si="25"/>
        <v>0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20"/>
        <v>1859</v>
      </c>
      <c r="F115">
        <v>83</v>
      </c>
      <c r="G115" s="2">
        <f t="shared" si="32"/>
        <v>0.11284976525821599</v>
      </c>
      <c r="H115" s="2">
        <f t="shared" si="32"/>
        <v>0.16258315151800956</v>
      </c>
      <c r="I115" s="2">
        <f t="shared" si="32"/>
        <v>0.20879436419033309</v>
      </c>
      <c r="J115" s="2">
        <f t="shared" si="32"/>
        <v>9.2108623585975338E-2</v>
      </c>
      <c r="K115" s="2">
        <f t="shared" si="32"/>
        <v>8.8947742013495579E-3</v>
      </c>
      <c r="L115" s="2">
        <f t="shared" si="22"/>
        <v>275.58523067875387</v>
      </c>
      <c r="O115">
        <f t="shared" si="23"/>
        <v>83</v>
      </c>
      <c r="P115" s="2">
        <f t="shared" si="26"/>
        <v>0.11284976525821599</v>
      </c>
      <c r="Q115" s="2">
        <f t="shared" si="27"/>
        <v>0.16258315151800956</v>
      </c>
      <c r="R115" s="2">
        <f t="shared" si="28"/>
        <v>0.20879436419033309</v>
      </c>
      <c r="S115" s="2">
        <f t="shared" si="29"/>
        <v>9.2108623585975338E-2</v>
      </c>
      <c r="T115" s="2">
        <f t="shared" si="30"/>
        <v>8.8947742013495579E-3</v>
      </c>
      <c r="U115" s="2">
        <f t="shared" si="24"/>
        <v>275.58523067875387</v>
      </c>
      <c r="V115" s="13">
        <f t="shared" si="25"/>
        <v>0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20"/>
        <v>1860</v>
      </c>
      <c r="F116">
        <v>91</v>
      </c>
      <c r="G116" s="2">
        <f t="shared" si="32"/>
        <v>0.11791549295774652</v>
      </c>
      <c r="H116" s="2">
        <f t="shared" si="32"/>
        <v>0.16992930763708347</v>
      </c>
      <c r="I116" s="2">
        <f t="shared" si="32"/>
        <v>0.21846128120597164</v>
      </c>
      <c r="J116" s="2">
        <f t="shared" si="32"/>
        <v>9.6588531534212541E-2</v>
      </c>
      <c r="K116" s="2">
        <f t="shared" si="32"/>
        <v>9.2916668793629337E-3</v>
      </c>
      <c r="L116" s="2">
        <f t="shared" si="22"/>
        <v>275.61218628021436</v>
      </c>
      <c r="O116">
        <f t="shared" si="23"/>
        <v>91</v>
      </c>
      <c r="P116" s="2">
        <f t="shared" si="26"/>
        <v>0.11791549295774652</v>
      </c>
      <c r="Q116" s="2">
        <f t="shared" si="27"/>
        <v>0.16992930763708347</v>
      </c>
      <c r="R116" s="2">
        <f t="shared" si="28"/>
        <v>0.21846128120597164</v>
      </c>
      <c r="S116" s="2">
        <f t="shared" si="29"/>
        <v>9.6588531534212541E-2</v>
      </c>
      <c r="T116" s="2">
        <f t="shared" si="30"/>
        <v>9.2916668793629337E-3</v>
      </c>
      <c r="U116" s="2">
        <f t="shared" si="24"/>
        <v>275.61218628021436</v>
      </c>
      <c r="V116" s="13">
        <f t="shared" si="25"/>
        <v>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20"/>
        <v>1861</v>
      </c>
      <c r="F117">
        <v>95</v>
      </c>
      <c r="G117" s="2">
        <f t="shared" si="32"/>
        <v>0.12346948356807516</v>
      </c>
      <c r="H117" s="2">
        <f t="shared" si="32"/>
        <v>0.17800642796994795</v>
      </c>
      <c r="I117" s="2">
        <f t="shared" si="32"/>
        <v>0.22920032084185249</v>
      </c>
      <c r="J117" s="2">
        <f t="shared" si="32"/>
        <v>0.10175148356169764</v>
      </c>
      <c r="K117" s="2">
        <f t="shared" si="32"/>
        <v>9.907981311653595E-3</v>
      </c>
      <c r="L117" s="2">
        <f t="shared" si="22"/>
        <v>275.6423356972532</v>
      </c>
      <c r="O117">
        <f t="shared" si="23"/>
        <v>95</v>
      </c>
      <c r="P117" s="2">
        <f t="shared" si="26"/>
        <v>0.12346948356807516</v>
      </c>
      <c r="Q117" s="2">
        <f t="shared" si="27"/>
        <v>0.17800642796994795</v>
      </c>
      <c r="R117" s="2">
        <f t="shared" si="28"/>
        <v>0.22920032084185249</v>
      </c>
      <c r="S117" s="2">
        <f t="shared" si="29"/>
        <v>0.10175148356169764</v>
      </c>
      <c r="T117" s="2">
        <f t="shared" si="30"/>
        <v>9.907981311653595E-3</v>
      </c>
      <c r="U117" s="2">
        <f t="shared" si="24"/>
        <v>275.6423356972532</v>
      </c>
      <c r="V117" s="13">
        <f t="shared" si="25"/>
        <v>0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20"/>
        <v>1862</v>
      </c>
      <c r="F118">
        <v>97</v>
      </c>
      <c r="G118" s="2">
        <f t="shared" si="32"/>
        <v>0.12926760563380285</v>
      </c>
      <c r="H118" s="2">
        <f t="shared" si="32"/>
        <v>0.18643691475773536</v>
      </c>
      <c r="I118" s="2">
        <f t="shared" si="32"/>
        <v>0.24039615344071119</v>
      </c>
      <c r="J118" s="2">
        <f t="shared" si="32"/>
        <v>0.10708897593949951</v>
      </c>
      <c r="K118" s="2">
        <f t="shared" si="32"/>
        <v>1.0469588338091314E-2</v>
      </c>
      <c r="L118" s="2">
        <f t="shared" si="22"/>
        <v>275.67365923810985</v>
      </c>
      <c r="O118">
        <f t="shared" si="23"/>
        <v>97</v>
      </c>
      <c r="P118" s="2">
        <f t="shared" si="26"/>
        <v>0.12926760563380285</v>
      </c>
      <c r="Q118" s="2">
        <f t="shared" si="27"/>
        <v>0.18643691475773536</v>
      </c>
      <c r="R118" s="2">
        <f t="shared" si="28"/>
        <v>0.24039615344071119</v>
      </c>
      <c r="S118" s="2">
        <f t="shared" si="29"/>
        <v>0.10708897593949951</v>
      </c>
      <c r="T118" s="2">
        <f t="shared" si="30"/>
        <v>1.0469588338091314E-2</v>
      </c>
      <c r="U118" s="2">
        <f t="shared" si="24"/>
        <v>275.67365923810985</v>
      </c>
      <c r="V118" s="13">
        <f t="shared" si="25"/>
        <v>0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20"/>
        <v>1863</v>
      </c>
      <c r="F119">
        <v>104</v>
      </c>
      <c r="G119" s="2">
        <f t="shared" ref="G119:K134" si="33">G118*(1-G$5)+G$4*$F118*$L$4/1000</f>
        <v>0.13518779342723009</v>
      </c>
      <c r="H119" s="2">
        <f t="shared" si="33"/>
        <v>0.19503200245153268</v>
      </c>
      <c r="I119" s="2">
        <f t="shared" si="33"/>
        <v>0.25174217816249217</v>
      </c>
      <c r="J119" s="2">
        <f t="shared" si="33"/>
        <v>0.11235629594209656</v>
      </c>
      <c r="K119" s="2">
        <f t="shared" si="33"/>
        <v>1.0904116931950857E-2</v>
      </c>
      <c r="L119" s="2">
        <f t="shared" si="22"/>
        <v>275.7052223869153</v>
      </c>
      <c r="O119">
        <f t="shared" si="23"/>
        <v>104</v>
      </c>
      <c r="P119" s="2">
        <f t="shared" si="26"/>
        <v>0.13518779342723009</v>
      </c>
      <c r="Q119" s="2">
        <f t="shared" si="27"/>
        <v>0.19503200245153268</v>
      </c>
      <c r="R119" s="2">
        <f t="shared" si="28"/>
        <v>0.25174217816249217</v>
      </c>
      <c r="S119" s="2">
        <f t="shared" si="29"/>
        <v>0.11235629594209656</v>
      </c>
      <c r="T119" s="2">
        <f t="shared" si="30"/>
        <v>1.0904116931950857E-2</v>
      </c>
      <c r="U119" s="2">
        <f t="shared" si="24"/>
        <v>275.7052223869153</v>
      </c>
      <c r="V119" s="13">
        <f t="shared" si="25"/>
        <v>0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20"/>
        <v>1864</v>
      </c>
      <c r="F120">
        <v>112</v>
      </c>
      <c r="G120" s="2">
        <f t="shared" si="33"/>
        <v>0.14153521126760568</v>
      </c>
      <c r="H120" s="2">
        <f t="shared" si="33"/>
        <v>0.20426072179740112</v>
      </c>
      <c r="I120" s="2">
        <f t="shared" si="33"/>
        <v>0.26398755274493857</v>
      </c>
      <c r="J120" s="2">
        <f t="shared" si="33"/>
        <v>0.11814430675676638</v>
      </c>
      <c r="K120" s="2">
        <f t="shared" si="33"/>
        <v>1.1496310344301069E-2</v>
      </c>
      <c r="L120" s="2">
        <f t="shared" si="22"/>
        <v>275.73942410291102</v>
      </c>
      <c r="O120">
        <f t="shared" si="23"/>
        <v>112</v>
      </c>
      <c r="P120" s="2">
        <f t="shared" si="26"/>
        <v>0.14153521126760568</v>
      </c>
      <c r="Q120" s="2">
        <f t="shared" si="27"/>
        <v>0.20426072179740112</v>
      </c>
      <c r="R120" s="2">
        <f t="shared" si="28"/>
        <v>0.26398755274493857</v>
      </c>
      <c r="S120" s="2">
        <f t="shared" si="29"/>
        <v>0.11814430675676638</v>
      </c>
      <c r="T120" s="2">
        <f t="shared" si="30"/>
        <v>1.1496310344301069E-2</v>
      </c>
      <c r="U120" s="2">
        <f t="shared" si="24"/>
        <v>275.73942410291102</v>
      </c>
      <c r="V120" s="13">
        <f t="shared" si="25"/>
        <v>0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20"/>
        <v>1865</v>
      </c>
      <c r="F121">
        <v>119</v>
      </c>
      <c r="G121" s="2">
        <f t="shared" si="33"/>
        <v>0.1483708920187794</v>
      </c>
      <c r="H121" s="2">
        <f t="shared" si="33"/>
        <v>0.21421522636933563</v>
      </c>
      <c r="I121" s="2">
        <f t="shared" si="33"/>
        <v>0.27727044030209569</v>
      </c>
      <c r="J121" s="2">
        <f t="shared" si="33"/>
        <v>0.12454063384641034</v>
      </c>
      <c r="K121" s="2">
        <f t="shared" si="33"/>
        <v>1.2231080659831414E-2</v>
      </c>
      <c r="L121" s="2">
        <f t="shared" si="22"/>
        <v>275.77662827319648</v>
      </c>
      <c r="O121">
        <f t="shared" si="23"/>
        <v>119</v>
      </c>
      <c r="P121" s="2">
        <f t="shared" si="26"/>
        <v>0.1483708920187794</v>
      </c>
      <c r="Q121" s="2">
        <f t="shared" si="27"/>
        <v>0.21421522636933563</v>
      </c>
      <c r="R121" s="2">
        <f t="shared" si="28"/>
        <v>0.27727044030209569</v>
      </c>
      <c r="S121" s="2">
        <f t="shared" si="29"/>
        <v>0.12454063384641034</v>
      </c>
      <c r="T121" s="2">
        <f t="shared" si="30"/>
        <v>1.2231080659831414E-2</v>
      </c>
      <c r="U121" s="2">
        <f t="shared" si="24"/>
        <v>275.77662827319648</v>
      </c>
      <c r="V121" s="13">
        <f t="shared" si="25"/>
        <v>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20"/>
        <v>1866</v>
      </c>
      <c r="F122">
        <v>122</v>
      </c>
      <c r="G122" s="2">
        <f t="shared" si="33"/>
        <v>0.15563380281690148</v>
      </c>
      <c r="H122" s="2">
        <f t="shared" si="33"/>
        <v>0.22479962279686366</v>
      </c>
      <c r="I122" s="2">
        <f t="shared" si="33"/>
        <v>0.2914266799540296</v>
      </c>
      <c r="J122" s="2">
        <f t="shared" si="33"/>
        <v>0.13139315512267852</v>
      </c>
      <c r="K122" s="2">
        <f t="shared" si="33"/>
        <v>1.3005379881699876E-2</v>
      </c>
      <c r="L122" s="2">
        <f t="shared" si="22"/>
        <v>275.81625864057219</v>
      </c>
      <c r="O122">
        <f t="shared" si="23"/>
        <v>122</v>
      </c>
      <c r="P122" s="2">
        <f t="shared" si="26"/>
        <v>0.15563380281690148</v>
      </c>
      <c r="Q122" s="2">
        <f t="shared" si="27"/>
        <v>0.22479962279686366</v>
      </c>
      <c r="R122" s="2">
        <f t="shared" si="28"/>
        <v>0.2914266799540296</v>
      </c>
      <c r="S122" s="2">
        <f t="shared" si="29"/>
        <v>0.13139315512267852</v>
      </c>
      <c r="T122" s="2">
        <f t="shared" si="30"/>
        <v>1.3005379881699876E-2</v>
      </c>
      <c r="U122" s="2">
        <f t="shared" si="24"/>
        <v>275.81625864057219</v>
      </c>
      <c r="V122" s="13">
        <f t="shared" si="25"/>
        <v>0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20"/>
        <v>1867</v>
      </c>
      <c r="F123">
        <v>130</v>
      </c>
      <c r="G123" s="2">
        <f t="shared" si="33"/>
        <v>0.16307981220657283</v>
      </c>
      <c r="H123" s="2">
        <f t="shared" si="33"/>
        <v>0.23563659137419701</v>
      </c>
      <c r="I123" s="2">
        <f t="shared" si="33"/>
        <v>0.30584361006389127</v>
      </c>
      <c r="J123" s="2">
        <f t="shared" si="33"/>
        <v>0.13820632607782224</v>
      </c>
      <c r="K123" s="2">
        <f t="shared" si="33"/>
        <v>1.3615861169977268E-2</v>
      </c>
      <c r="L123" s="2">
        <f t="shared" si="22"/>
        <v>275.85638220089248</v>
      </c>
      <c r="O123">
        <f t="shared" si="23"/>
        <v>130</v>
      </c>
      <c r="P123" s="2">
        <f t="shared" si="26"/>
        <v>0.16307981220657283</v>
      </c>
      <c r="Q123" s="2">
        <f t="shared" si="27"/>
        <v>0.23563659137419701</v>
      </c>
      <c r="R123" s="2">
        <f t="shared" si="28"/>
        <v>0.30584361006389127</v>
      </c>
      <c r="S123" s="2">
        <f t="shared" si="29"/>
        <v>0.13820632607782224</v>
      </c>
      <c r="T123" s="2">
        <f t="shared" si="30"/>
        <v>1.3615861169977268E-2</v>
      </c>
      <c r="U123" s="2">
        <f t="shared" si="24"/>
        <v>275.85638220089248</v>
      </c>
      <c r="V123" s="13">
        <f t="shared" si="25"/>
        <v>0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20"/>
        <v>1868</v>
      </c>
      <c r="F124">
        <v>135</v>
      </c>
      <c r="G124" s="2">
        <f t="shared" si="33"/>
        <v>0.17101408450704231</v>
      </c>
      <c r="H124" s="2">
        <f t="shared" si="33"/>
        <v>0.24719492083587488</v>
      </c>
      <c r="I124" s="2">
        <f t="shared" si="33"/>
        <v>0.3212689051927155</v>
      </c>
      <c r="J124" s="2">
        <f t="shared" si="33"/>
        <v>0.14556924913206956</v>
      </c>
      <c r="K124" s="2">
        <f t="shared" si="33"/>
        <v>1.4361723642958468E-2</v>
      </c>
      <c r="L124" s="2">
        <f t="shared" si="22"/>
        <v>275.89940888331068</v>
      </c>
      <c r="O124">
        <f t="shared" si="23"/>
        <v>135</v>
      </c>
      <c r="P124" s="2">
        <f t="shared" si="26"/>
        <v>0.17101408450704231</v>
      </c>
      <c r="Q124" s="2">
        <f t="shared" si="27"/>
        <v>0.24719492083587488</v>
      </c>
      <c r="R124" s="2">
        <f t="shared" si="28"/>
        <v>0.3212689051927155</v>
      </c>
      <c r="S124" s="2">
        <f t="shared" si="29"/>
        <v>0.14556924913206956</v>
      </c>
      <c r="T124" s="2">
        <f t="shared" si="30"/>
        <v>1.4361723642958468E-2</v>
      </c>
      <c r="U124" s="2">
        <f t="shared" si="24"/>
        <v>275.89940888331068</v>
      </c>
      <c r="V124" s="13">
        <f t="shared" si="25"/>
        <v>0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20"/>
        <v>1869</v>
      </c>
      <c r="F125">
        <v>142</v>
      </c>
      <c r="G125" s="2">
        <f t="shared" si="33"/>
        <v>0.17925352112676063</v>
      </c>
      <c r="H125" s="2">
        <f t="shared" si="33"/>
        <v>0.25919093655569109</v>
      </c>
      <c r="I125" s="2">
        <f t="shared" si="33"/>
        <v>0.3372383262188145</v>
      </c>
      <c r="J125" s="2">
        <f t="shared" si="33"/>
        <v>0.15309840600028318</v>
      </c>
      <c r="K125" s="2">
        <f t="shared" si="33"/>
        <v>1.5048853884788209E-2</v>
      </c>
      <c r="L125" s="2">
        <f t="shared" si="22"/>
        <v>275.94383004378636</v>
      </c>
      <c r="O125">
        <f t="shared" si="23"/>
        <v>142</v>
      </c>
      <c r="P125" s="2">
        <f t="shared" si="26"/>
        <v>0.17925352112676063</v>
      </c>
      <c r="Q125" s="2">
        <f t="shared" si="27"/>
        <v>0.25919093655569109</v>
      </c>
      <c r="R125" s="2">
        <f t="shared" si="28"/>
        <v>0.3372383262188145</v>
      </c>
      <c r="S125" s="2">
        <f t="shared" si="29"/>
        <v>0.15309840600028318</v>
      </c>
      <c r="T125" s="2">
        <f t="shared" si="30"/>
        <v>1.5048853884788209E-2</v>
      </c>
      <c r="U125" s="2">
        <f t="shared" si="24"/>
        <v>275.94383004378636</v>
      </c>
      <c r="V125" s="13">
        <f t="shared" si="25"/>
        <v>0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20"/>
        <v>1870</v>
      </c>
      <c r="F126">
        <v>147</v>
      </c>
      <c r="G126" s="2">
        <f t="shared" si="33"/>
        <v>0.18792018779342728</v>
      </c>
      <c r="H126" s="2">
        <f t="shared" si="33"/>
        <v>0.27181122787289291</v>
      </c>
      <c r="I126" s="2">
        <f t="shared" si="33"/>
        <v>0.35404503903283641</v>
      </c>
      <c r="J126" s="2">
        <f t="shared" si="33"/>
        <v>0.16101904205132372</v>
      </c>
      <c r="K126" s="2">
        <f t="shared" si="33"/>
        <v>1.5794257941326287E-2</v>
      </c>
      <c r="L126" s="2">
        <f t="shared" si="22"/>
        <v>275.99058975469183</v>
      </c>
      <c r="O126">
        <f t="shared" si="23"/>
        <v>147</v>
      </c>
      <c r="P126" s="2">
        <f t="shared" si="26"/>
        <v>0.18792018779342728</v>
      </c>
      <c r="Q126" s="2">
        <f t="shared" si="27"/>
        <v>0.27181122787289291</v>
      </c>
      <c r="R126" s="2">
        <f t="shared" si="28"/>
        <v>0.35404503903283641</v>
      </c>
      <c r="S126" s="2">
        <f t="shared" si="29"/>
        <v>0.16101904205132372</v>
      </c>
      <c r="T126" s="2">
        <f t="shared" si="30"/>
        <v>1.5794257941326287E-2</v>
      </c>
      <c r="U126" s="2">
        <f t="shared" si="24"/>
        <v>275.99058975469183</v>
      </c>
      <c r="V126" s="13">
        <f t="shared" si="25"/>
        <v>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20"/>
        <v>1871</v>
      </c>
      <c r="F127">
        <v>156</v>
      </c>
      <c r="G127" s="2">
        <f t="shared" si="33"/>
        <v>0.19689201877934279</v>
      </c>
      <c r="H127" s="2">
        <f t="shared" si="33"/>
        <v>0.28486628395941649</v>
      </c>
      <c r="I127" s="2">
        <f t="shared" si="33"/>
        <v>0.37137733550514834</v>
      </c>
      <c r="J127" s="2">
        <f t="shared" si="33"/>
        <v>0.16907405152619248</v>
      </c>
      <c r="K127" s="2">
        <f t="shared" si="33"/>
        <v>1.6481110139528358E-2</v>
      </c>
      <c r="L127" s="2">
        <f t="shared" si="22"/>
        <v>276.0386907999096</v>
      </c>
      <c r="O127">
        <f t="shared" si="23"/>
        <v>156</v>
      </c>
      <c r="P127" s="2">
        <f t="shared" si="26"/>
        <v>0.19689201877934279</v>
      </c>
      <c r="Q127" s="2">
        <f t="shared" si="27"/>
        <v>0.28486628395941649</v>
      </c>
      <c r="R127" s="2">
        <f t="shared" si="28"/>
        <v>0.37137733550514834</v>
      </c>
      <c r="S127" s="2">
        <f t="shared" si="29"/>
        <v>0.16907405152619248</v>
      </c>
      <c r="T127" s="2">
        <f t="shared" si="30"/>
        <v>1.6481110139528358E-2</v>
      </c>
      <c r="U127" s="2">
        <f t="shared" si="24"/>
        <v>276.0386907999096</v>
      </c>
      <c r="V127" s="13">
        <f t="shared" si="25"/>
        <v>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20"/>
        <v>1872</v>
      </c>
      <c r="F128">
        <v>173</v>
      </c>
      <c r="G128" s="2">
        <f t="shared" si="33"/>
        <v>0.20641314553990617</v>
      </c>
      <c r="H128" s="2">
        <f t="shared" si="33"/>
        <v>0.29873049561884224</v>
      </c>
      <c r="I128" s="2">
        <f t="shared" si="33"/>
        <v>0.38982909989531839</v>
      </c>
      <c r="J128" s="2">
        <f t="shared" si="33"/>
        <v>0.1777252416617118</v>
      </c>
      <c r="K128" s="2">
        <f t="shared" si="33"/>
        <v>1.7320242267696538E-2</v>
      </c>
      <c r="L128" s="2">
        <f t="shared" si="22"/>
        <v>276.09001822498345</v>
      </c>
      <c r="O128">
        <f t="shared" si="23"/>
        <v>173</v>
      </c>
      <c r="P128" s="2">
        <f t="shared" si="26"/>
        <v>0.20641314553990617</v>
      </c>
      <c r="Q128" s="2">
        <f t="shared" si="27"/>
        <v>0.29873049561884224</v>
      </c>
      <c r="R128" s="2">
        <f t="shared" si="28"/>
        <v>0.38982909989531839</v>
      </c>
      <c r="S128" s="2">
        <f t="shared" si="29"/>
        <v>0.1777252416617118</v>
      </c>
      <c r="T128" s="2">
        <f t="shared" si="30"/>
        <v>1.7320242267696538E-2</v>
      </c>
      <c r="U128" s="2">
        <f t="shared" si="24"/>
        <v>276.09001822498345</v>
      </c>
      <c r="V128" s="13">
        <f t="shared" si="25"/>
        <v>0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20"/>
        <v>1873</v>
      </c>
      <c r="F129">
        <v>184</v>
      </c>
      <c r="G129" s="2">
        <f t="shared" si="33"/>
        <v>0.21697183098591555</v>
      </c>
      <c r="H129" s="2">
        <f t="shared" si="33"/>
        <v>0.31415281054891597</v>
      </c>
      <c r="I129" s="2">
        <f t="shared" si="33"/>
        <v>0.41058718394974597</v>
      </c>
      <c r="J129" s="2">
        <f t="shared" si="33"/>
        <v>0.18787752166719446</v>
      </c>
      <c r="K129" s="2">
        <f t="shared" si="33"/>
        <v>1.8627323696708151E-2</v>
      </c>
      <c r="L129" s="2">
        <f t="shared" si="22"/>
        <v>276.14821667084846</v>
      </c>
      <c r="O129">
        <f t="shared" si="23"/>
        <v>184</v>
      </c>
      <c r="P129" s="2">
        <f t="shared" si="26"/>
        <v>0.21697183098591555</v>
      </c>
      <c r="Q129" s="2">
        <f t="shared" si="27"/>
        <v>0.31415281054891597</v>
      </c>
      <c r="R129" s="2">
        <f t="shared" si="28"/>
        <v>0.41058718394974597</v>
      </c>
      <c r="S129" s="2">
        <f t="shared" si="29"/>
        <v>0.18787752166719446</v>
      </c>
      <c r="T129" s="2">
        <f t="shared" si="30"/>
        <v>1.8627323696708151E-2</v>
      </c>
      <c r="U129" s="2">
        <f t="shared" si="24"/>
        <v>276.14821667084846</v>
      </c>
      <c r="V129" s="13">
        <f t="shared" si="25"/>
        <v>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20"/>
        <v>1874</v>
      </c>
      <c r="F130">
        <v>174</v>
      </c>
      <c r="G130" s="2">
        <f t="shared" si="33"/>
        <v>0.22820187793427235</v>
      </c>
      <c r="H130" s="2">
        <f t="shared" si="33"/>
        <v>0.33056556207926358</v>
      </c>
      <c r="I130" s="2">
        <f t="shared" si="33"/>
        <v>0.43271922237473287</v>
      </c>
      <c r="J130" s="2">
        <f t="shared" si="33"/>
        <v>0.19874091364546542</v>
      </c>
      <c r="K130" s="2">
        <f t="shared" si="33"/>
        <v>1.9936540583027323E-2</v>
      </c>
      <c r="L130" s="2">
        <f t="shared" si="22"/>
        <v>276.21016411661674</v>
      </c>
      <c r="O130">
        <f t="shared" si="23"/>
        <v>174</v>
      </c>
      <c r="P130" s="2">
        <f t="shared" si="26"/>
        <v>0.22820187793427235</v>
      </c>
      <c r="Q130" s="2">
        <f t="shared" si="27"/>
        <v>0.33056556207926358</v>
      </c>
      <c r="R130" s="2">
        <f t="shared" si="28"/>
        <v>0.43271922237473287</v>
      </c>
      <c r="S130" s="2">
        <f t="shared" si="29"/>
        <v>0.19874091364546542</v>
      </c>
      <c r="T130" s="2">
        <f t="shared" si="30"/>
        <v>1.9936540583027323E-2</v>
      </c>
      <c r="U130" s="2">
        <f t="shared" si="24"/>
        <v>276.21016411661674</v>
      </c>
      <c r="V130" s="13">
        <f t="shared" si="25"/>
        <v>0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20"/>
        <v>1875</v>
      </c>
      <c r="F131">
        <v>188</v>
      </c>
      <c r="G131" s="2">
        <f t="shared" si="33"/>
        <v>0.23882159624413152</v>
      </c>
      <c r="H131" s="2">
        <f t="shared" si="33"/>
        <v>0.34599419450326874</v>
      </c>
      <c r="I131" s="2">
        <f t="shared" si="33"/>
        <v>0.45305184353103534</v>
      </c>
      <c r="J131" s="2">
        <f t="shared" si="33"/>
        <v>0.20781000527275781</v>
      </c>
      <c r="K131" s="2">
        <f t="shared" si="33"/>
        <v>2.0261137196718296E-2</v>
      </c>
      <c r="L131" s="2">
        <f t="shared" si="22"/>
        <v>276.26593877674793</v>
      </c>
      <c r="O131">
        <f t="shared" si="23"/>
        <v>188</v>
      </c>
      <c r="P131" s="2">
        <f t="shared" si="26"/>
        <v>0.23882159624413152</v>
      </c>
      <c r="Q131" s="2">
        <f t="shared" si="27"/>
        <v>0.34599419450326874</v>
      </c>
      <c r="R131" s="2">
        <f t="shared" si="28"/>
        <v>0.45305184353103534</v>
      </c>
      <c r="S131" s="2">
        <f t="shared" si="29"/>
        <v>0.20781000527275781</v>
      </c>
      <c r="T131" s="2">
        <f t="shared" si="30"/>
        <v>2.0261137196718296E-2</v>
      </c>
      <c r="U131" s="2">
        <f t="shared" si="24"/>
        <v>276.26593877674793</v>
      </c>
      <c r="V131" s="13">
        <f t="shared" si="25"/>
        <v>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20"/>
        <v>1876</v>
      </c>
      <c r="F132">
        <v>191</v>
      </c>
      <c r="G132" s="2">
        <f t="shared" si="33"/>
        <v>0.25029577464788738</v>
      </c>
      <c r="H132" s="2">
        <f t="shared" si="33"/>
        <v>0.36269493628877814</v>
      </c>
      <c r="I132" s="2">
        <f t="shared" si="33"/>
        <v>0.47521483410831011</v>
      </c>
      <c r="J132" s="2">
        <f t="shared" si="33"/>
        <v>0.21800420069555382</v>
      </c>
      <c r="K132" s="2">
        <f t="shared" si="33"/>
        <v>2.1115291990265933E-2</v>
      </c>
      <c r="L132" s="2">
        <f t="shared" si="22"/>
        <v>276.32732503773082</v>
      </c>
      <c r="O132">
        <f t="shared" si="23"/>
        <v>191</v>
      </c>
      <c r="P132" s="2">
        <f t="shared" si="26"/>
        <v>0.25029577464788738</v>
      </c>
      <c r="Q132" s="2">
        <f t="shared" si="27"/>
        <v>0.36269493628877814</v>
      </c>
      <c r="R132" s="2">
        <f t="shared" si="28"/>
        <v>0.47521483410831011</v>
      </c>
      <c r="S132" s="2">
        <f t="shared" si="29"/>
        <v>0.21800420069555382</v>
      </c>
      <c r="T132" s="2">
        <f t="shared" si="30"/>
        <v>2.1115291990265933E-2</v>
      </c>
      <c r="U132" s="2">
        <f t="shared" si="24"/>
        <v>276.32732503773082</v>
      </c>
      <c r="V132" s="13">
        <f t="shared" si="25"/>
        <v>0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20"/>
        <v>1877</v>
      </c>
      <c r="F133">
        <v>194</v>
      </c>
      <c r="G133" s="2">
        <f t="shared" si="33"/>
        <v>0.26195305164319255</v>
      </c>
      <c r="H133" s="2">
        <f t="shared" si="33"/>
        <v>0.37963142397513761</v>
      </c>
      <c r="I133" s="2">
        <f t="shared" si="33"/>
        <v>0.49753104360124145</v>
      </c>
      <c r="J133" s="2">
        <f t="shared" si="33"/>
        <v>0.22796814645897281</v>
      </c>
      <c r="K133" s="2">
        <f t="shared" si="33"/>
        <v>2.1774208131115622E-2</v>
      </c>
      <c r="L133" s="2">
        <f t="shared" si="22"/>
        <v>276.38885787380968</v>
      </c>
      <c r="O133">
        <f t="shared" si="23"/>
        <v>194</v>
      </c>
      <c r="P133" s="2">
        <f t="shared" si="26"/>
        <v>0.26195305164319255</v>
      </c>
      <c r="Q133" s="2">
        <f t="shared" si="27"/>
        <v>0.37963142397513761</v>
      </c>
      <c r="R133" s="2">
        <f t="shared" si="28"/>
        <v>0.49753104360124145</v>
      </c>
      <c r="S133" s="2">
        <f t="shared" si="29"/>
        <v>0.22796814645897281</v>
      </c>
      <c r="T133" s="2">
        <f t="shared" si="30"/>
        <v>2.1774208131115622E-2</v>
      </c>
      <c r="U133" s="2">
        <f t="shared" si="24"/>
        <v>276.38885787380968</v>
      </c>
      <c r="V133" s="13">
        <f t="shared" si="25"/>
        <v>0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20"/>
        <v>1878</v>
      </c>
      <c r="F134">
        <v>196</v>
      </c>
      <c r="G134" s="2">
        <f t="shared" si="33"/>
        <v>0.27379342723004702</v>
      </c>
      <c r="H134" s="2">
        <f t="shared" si="33"/>
        <v>0.39680300901832533</v>
      </c>
      <c r="I134" s="2">
        <f t="shared" si="33"/>
        <v>0.51999841541117608</v>
      </c>
      <c r="J134" s="2">
        <f t="shared" si="33"/>
        <v>0.23771499600218349</v>
      </c>
      <c r="K134" s="2">
        <f t="shared" si="33"/>
        <v>2.2314706043143024E-2</v>
      </c>
      <c r="L134" s="2">
        <f t="shared" si="22"/>
        <v>276.45062455370487</v>
      </c>
      <c r="O134">
        <f t="shared" si="23"/>
        <v>196</v>
      </c>
      <c r="P134" s="2">
        <f t="shared" si="26"/>
        <v>0.27379342723004702</v>
      </c>
      <c r="Q134" s="2">
        <f t="shared" si="27"/>
        <v>0.39680300901832533</v>
      </c>
      <c r="R134" s="2">
        <f t="shared" si="28"/>
        <v>0.51999841541117608</v>
      </c>
      <c r="S134" s="2">
        <f t="shared" si="29"/>
        <v>0.23771499600218349</v>
      </c>
      <c r="T134" s="2">
        <f t="shared" si="30"/>
        <v>2.2314706043143024E-2</v>
      </c>
      <c r="U134" s="2">
        <f t="shared" si="24"/>
        <v>276.45062455370487</v>
      </c>
      <c r="V134" s="13">
        <f t="shared" si="25"/>
        <v>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34">1+E134</f>
        <v>1879</v>
      </c>
      <c r="F135">
        <v>210</v>
      </c>
      <c r="G135" s="2">
        <f t="shared" ref="G135:K150" si="35">G134*(1-G$5)+G$4*$F134*$L$4/1000</f>
        <v>0.285755868544601</v>
      </c>
      <c r="H135" s="2">
        <f t="shared" si="35"/>
        <v>0.41411514794486831</v>
      </c>
      <c r="I135" s="2">
        <f t="shared" si="35"/>
        <v>0.54246468580261031</v>
      </c>
      <c r="J135" s="2">
        <f t="shared" si="35"/>
        <v>0.24713978045770851</v>
      </c>
      <c r="K135" s="2">
        <f t="shared" si="35"/>
        <v>2.273643131191333E-2</v>
      </c>
      <c r="L135" s="2">
        <f t="shared" ref="L135:L198" si="36">SUM(G135:K135,L$5)</f>
        <v>276.51221191406171</v>
      </c>
      <c r="O135">
        <f t="shared" ref="O135:O198" si="37">F135+N135</f>
        <v>210</v>
      </c>
      <c r="P135" s="2">
        <f t="shared" si="26"/>
        <v>0.285755868544601</v>
      </c>
      <c r="Q135" s="2">
        <f t="shared" si="27"/>
        <v>0.41411514794486831</v>
      </c>
      <c r="R135" s="2">
        <f t="shared" si="28"/>
        <v>0.54246468580261031</v>
      </c>
      <c r="S135" s="2">
        <f t="shared" si="29"/>
        <v>0.24713978045770851</v>
      </c>
      <c r="T135" s="2">
        <f t="shared" si="30"/>
        <v>2.273643131191333E-2</v>
      </c>
      <c r="U135" s="2">
        <f t="shared" ref="U135:U198" si="38">SUM(P135:T135,U$5)</f>
        <v>276.51221191406171</v>
      </c>
      <c r="V135" s="13">
        <f t="shared" ref="V135:V198" si="39">U135-L135</f>
        <v>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34"/>
        <v>1880</v>
      </c>
      <c r="F136">
        <v>236</v>
      </c>
      <c r="G136" s="2">
        <f t="shared" si="35"/>
        <v>0.29857276995305171</v>
      </c>
      <c r="H136" s="2">
        <f t="shared" si="35"/>
        <v>0.43269421465021124</v>
      </c>
      <c r="I136" s="2">
        <f t="shared" si="35"/>
        <v>0.56673268646087027</v>
      </c>
      <c r="J136" s="2">
        <f t="shared" si="35"/>
        <v>0.25766934909570688</v>
      </c>
      <c r="K136" s="2">
        <f t="shared" si="35"/>
        <v>2.364949761270323E-2</v>
      </c>
      <c r="L136" s="2">
        <f t="shared" si="36"/>
        <v>276.57931851777255</v>
      </c>
      <c r="O136">
        <f t="shared" si="37"/>
        <v>236</v>
      </c>
      <c r="P136" s="2">
        <f t="shared" ref="P136:P199" si="40">P135*(1-P$5)+P$4*$O135*$L$4/1000</f>
        <v>0.29857276995305171</v>
      </c>
      <c r="Q136" s="2">
        <f t="shared" ref="Q136:Q199" si="41">Q135*(1-Q$5)+Q$4*$O135*$L$4/1000</f>
        <v>0.43269421465021124</v>
      </c>
      <c r="R136" s="2">
        <f t="shared" ref="R136:R199" si="42">R135*(1-R$5)+R$4*$O135*$L$4/1000</f>
        <v>0.56673268646087027</v>
      </c>
      <c r="S136" s="2">
        <f t="shared" ref="S136:S199" si="43">S135*(1-S$5)+S$4*$O135*$L$4/1000</f>
        <v>0.25766934909570688</v>
      </c>
      <c r="T136" s="2">
        <f t="shared" ref="T136:T199" si="44">T135*(1-T$5)+T$4*$O135*$L$4/1000</f>
        <v>2.364949761270323E-2</v>
      </c>
      <c r="U136" s="2">
        <f t="shared" si="38"/>
        <v>276.57931851777255</v>
      </c>
      <c r="V136" s="13">
        <f t="shared" si="39"/>
        <v>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34"/>
        <v>1881</v>
      </c>
      <c r="F137">
        <v>243</v>
      </c>
      <c r="G137" s="2">
        <f t="shared" si="35"/>
        <v>0.3129765258215963</v>
      </c>
      <c r="H137" s="2">
        <f t="shared" si="35"/>
        <v>0.45366348434153453</v>
      </c>
      <c r="I137" s="2">
        <f t="shared" si="35"/>
        <v>0.59458105035403874</v>
      </c>
      <c r="J137" s="2">
        <f t="shared" si="35"/>
        <v>0.27064903977334032</v>
      </c>
      <c r="K137" s="2">
        <f t="shared" si="35"/>
        <v>2.5423957595478011E-2</v>
      </c>
      <c r="L137" s="2">
        <f t="shared" si="36"/>
        <v>276.65729405788596</v>
      </c>
      <c r="O137">
        <f t="shared" si="37"/>
        <v>243</v>
      </c>
      <c r="P137" s="2">
        <f t="shared" si="40"/>
        <v>0.3129765258215963</v>
      </c>
      <c r="Q137" s="2">
        <f t="shared" si="41"/>
        <v>0.45366348434153453</v>
      </c>
      <c r="R137" s="2">
        <f t="shared" si="42"/>
        <v>0.59458105035403874</v>
      </c>
      <c r="S137" s="2">
        <f t="shared" si="43"/>
        <v>0.27064903977334032</v>
      </c>
      <c r="T137" s="2">
        <f t="shared" si="44"/>
        <v>2.5423957595478011E-2</v>
      </c>
      <c r="U137" s="2">
        <f t="shared" si="38"/>
        <v>276.65729405788596</v>
      </c>
      <c r="V137" s="13">
        <f t="shared" si="39"/>
        <v>0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34"/>
        <v>1882</v>
      </c>
      <c r="F138">
        <v>256</v>
      </c>
      <c r="G138" s="2">
        <f t="shared" si="35"/>
        <v>0.32780751173708927</v>
      </c>
      <c r="H138" s="2">
        <f t="shared" si="35"/>
        <v>0.47523234394027247</v>
      </c>
      <c r="I138" s="2">
        <f t="shared" si="35"/>
        <v>0.62310725954773727</v>
      </c>
      <c r="J138" s="2">
        <f t="shared" si="35"/>
        <v>0.28370883777295586</v>
      </c>
      <c r="K138" s="2">
        <f t="shared" si="35"/>
        <v>2.6828860477116648E-2</v>
      </c>
      <c r="L138" s="2">
        <f t="shared" si="36"/>
        <v>276.73668481347516</v>
      </c>
      <c r="O138">
        <f t="shared" si="37"/>
        <v>256</v>
      </c>
      <c r="P138" s="2">
        <f t="shared" si="40"/>
        <v>0.32780751173708927</v>
      </c>
      <c r="Q138" s="2">
        <f t="shared" si="41"/>
        <v>0.47523234394027247</v>
      </c>
      <c r="R138" s="2">
        <f t="shared" si="42"/>
        <v>0.62310725954773727</v>
      </c>
      <c r="S138" s="2">
        <f t="shared" si="43"/>
        <v>0.28370883777295586</v>
      </c>
      <c r="T138" s="2">
        <f t="shared" si="44"/>
        <v>2.6828860477116648E-2</v>
      </c>
      <c r="U138" s="2">
        <f t="shared" si="38"/>
        <v>276.73668481347516</v>
      </c>
      <c r="V138" s="13">
        <f t="shared" si="39"/>
        <v>0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34"/>
        <v>1883</v>
      </c>
      <c r="F139">
        <v>272</v>
      </c>
      <c r="G139" s="2">
        <f t="shared" si="35"/>
        <v>0.34343192488262919</v>
      </c>
      <c r="H139" s="2">
        <f t="shared" si="35"/>
        <v>0.49796252423835252</v>
      </c>
      <c r="I139" s="2">
        <f t="shared" si="35"/>
        <v>0.6532036240355622</v>
      </c>
      <c r="J139" s="2">
        <f t="shared" si="35"/>
        <v>0.29754839216720708</v>
      </c>
      <c r="K139" s="2">
        <f t="shared" si="35"/>
        <v>2.8291305787246764E-2</v>
      </c>
      <c r="L139" s="2">
        <f t="shared" si="36"/>
        <v>276.82043777111102</v>
      </c>
      <c r="O139">
        <f t="shared" si="37"/>
        <v>272</v>
      </c>
      <c r="P139" s="2">
        <f t="shared" si="40"/>
        <v>0.34343192488262919</v>
      </c>
      <c r="Q139" s="2">
        <f t="shared" si="41"/>
        <v>0.49796252423835252</v>
      </c>
      <c r="R139" s="2">
        <f t="shared" si="42"/>
        <v>0.6532036240355622</v>
      </c>
      <c r="S139" s="2">
        <f t="shared" si="43"/>
        <v>0.29754839216720708</v>
      </c>
      <c r="T139" s="2">
        <f t="shared" si="44"/>
        <v>2.8291305787246764E-2</v>
      </c>
      <c r="U139" s="2">
        <f t="shared" si="38"/>
        <v>276.82043777111102</v>
      </c>
      <c r="V139" s="13">
        <f t="shared" si="39"/>
        <v>0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34"/>
        <v>1884</v>
      </c>
      <c r="F140">
        <v>275</v>
      </c>
      <c r="G140" s="2">
        <f t="shared" si="35"/>
        <v>0.36003286384976535</v>
      </c>
      <c r="H140" s="2">
        <f t="shared" si="35"/>
        <v>0.522132520548653</v>
      </c>
      <c r="I140" s="2">
        <f t="shared" si="35"/>
        <v>0.68529977245145057</v>
      </c>
      <c r="J140" s="2">
        <f t="shared" si="35"/>
        <v>0.31247527060076574</v>
      </c>
      <c r="K140" s="2">
        <f t="shared" si="35"/>
        <v>2.9929497414913818E-2</v>
      </c>
      <c r="L140" s="2">
        <f t="shared" si="36"/>
        <v>276.90986992486557</v>
      </c>
      <c r="O140">
        <f t="shared" si="37"/>
        <v>275</v>
      </c>
      <c r="P140" s="2">
        <f t="shared" si="40"/>
        <v>0.36003286384976535</v>
      </c>
      <c r="Q140" s="2">
        <f t="shared" si="41"/>
        <v>0.522132520548653</v>
      </c>
      <c r="R140" s="2">
        <f t="shared" si="42"/>
        <v>0.68529977245145057</v>
      </c>
      <c r="S140" s="2">
        <f t="shared" si="43"/>
        <v>0.31247527060076574</v>
      </c>
      <c r="T140" s="2">
        <f t="shared" si="44"/>
        <v>2.9929497414913818E-2</v>
      </c>
      <c r="U140" s="2">
        <f t="shared" si="38"/>
        <v>276.90986992486557</v>
      </c>
      <c r="V140" s="13">
        <f t="shared" si="39"/>
        <v>0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34"/>
        <v>1885</v>
      </c>
      <c r="F141">
        <v>277</v>
      </c>
      <c r="G141" s="2">
        <f t="shared" si="35"/>
        <v>0.37681690140845081</v>
      </c>
      <c r="H141" s="2">
        <f t="shared" si="35"/>
        <v>0.54651771461727938</v>
      </c>
      <c r="I141" s="2">
        <f t="shared" si="35"/>
        <v>0.71741581082066197</v>
      </c>
      <c r="J141" s="2">
        <f t="shared" si="35"/>
        <v>0.3269015360734111</v>
      </c>
      <c r="K141" s="2">
        <f t="shared" si="35"/>
        <v>3.1063955934000964E-2</v>
      </c>
      <c r="L141" s="2">
        <f t="shared" si="36"/>
        <v>276.9987159188538</v>
      </c>
      <c r="O141">
        <f t="shared" si="37"/>
        <v>277</v>
      </c>
      <c r="P141" s="2">
        <f t="shared" si="40"/>
        <v>0.37681690140845081</v>
      </c>
      <c r="Q141" s="2">
        <f t="shared" si="41"/>
        <v>0.54651771461727938</v>
      </c>
      <c r="R141" s="2">
        <f t="shared" si="42"/>
        <v>0.71741581082066197</v>
      </c>
      <c r="S141" s="2">
        <f t="shared" si="43"/>
        <v>0.3269015360734111</v>
      </c>
      <c r="T141" s="2">
        <f t="shared" si="44"/>
        <v>3.1063955934000964E-2</v>
      </c>
      <c r="U141" s="2">
        <f t="shared" si="38"/>
        <v>276.9987159188538</v>
      </c>
      <c r="V141" s="13">
        <f t="shared" si="39"/>
        <v>0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34"/>
        <v>1886</v>
      </c>
      <c r="F142">
        <v>281</v>
      </c>
      <c r="G142" s="2">
        <f t="shared" si="35"/>
        <v>0.39372300469483579</v>
      </c>
      <c r="H142" s="2">
        <f t="shared" si="35"/>
        <v>0.57102361771514898</v>
      </c>
      <c r="I142" s="2">
        <f t="shared" si="35"/>
        <v>0.7494012374262089</v>
      </c>
      <c r="J142" s="2">
        <f t="shared" si="35"/>
        <v>0.34073841613772682</v>
      </c>
      <c r="K142" s="2">
        <f t="shared" si="35"/>
        <v>3.1845936521614535E-2</v>
      </c>
      <c r="L142" s="2">
        <f t="shared" si="36"/>
        <v>277.08673221249552</v>
      </c>
      <c r="O142">
        <f t="shared" si="37"/>
        <v>281</v>
      </c>
      <c r="P142" s="2">
        <f t="shared" si="40"/>
        <v>0.39372300469483579</v>
      </c>
      <c r="Q142" s="2">
        <f t="shared" si="41"/>
        <v>0.57102361771514898</v>
      </c>
      <c r="R142" s="2">
        <f t="shared" si="42"/>
        <v>0.7494012374262089</v>
      </c>
      <c r="S142" s="2">
        <f t="shared" si="43"/>
        <v>0.34073841613772682</v>
      </c>
      <c r="T142" s="2">
        <f t="shared" si="44"/>
        <v>3.1845936521614535E-2</v>
      </c>
      <c r="U142" s="2">
        <f t="shared" si="38"/>
        <v>277.08673221249552</v>
      </c>
      <c r="V142" s="13">
        <f t="shared" si="39"/>
        <v>0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34"/>
        <v>1887</v>
      </c>
      <c r="F143">
        <v>295</v>
      </c>
      <c r="G143" s="2">
        <f t="shared" si="35"/>
        <v>0.41087323943661985</v>
      </c>
      <c r="H143" s="2">
        <f t="shared" si="35"/>
        <v>0.59583769119534347</v>
      </c>
      <c r="I143" s="2">
        <f t="shared" si="35"/>
        <v>0.78155827490319474</v>
      </c>
      <c r="J143" s="2">
        <f t="shared" si="35"/>
        <v>0.35425432231318615</v>
      </c>
      <c r="K143" s="2">
        <f t="shared" si="35"/>
        <v>3.2508025150532305E-2</v>
      </c>
      <c r="L143" s="2">
        <f t="shared" si="36"/>
        <v>277.17503155299886</v>
      </c>
      <c r="O143">
        <f t="shared" si="37"/>
        <v>295</v>
      </c>
      <c r="P143" s="2">
        <f t="shared" si="40"/>
        <v>0.41087323943661985</v>
      </c>
      <c r="Q143" s="2">
        <f t="shared" si="41"/>
        <v>0.59583769119534347</v>
      </c>
      <c r="R143" s="2">
        <f t="shared" si="42"/>
        <v>0.78155827490319474</v>
      </c>
      <c r="S143" s="2">
        <f t="shared" si="43"/>
        <v>0.35425432231318615</v>
      </c>
      <c r="T143" s="2">
        <f t="shared" si="44"/>
        <v>3.2508025150532305E-2</v>
      </c>
      <c r="U143" s="2">
        <f t="shared" si="38"/>
        <v>277.17503155299886</v>
      </c>
      <c r="V143" s="13">
        <f t="shared" si="39"/>
        <v>0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34"/>
        <v>1888</v>
      </c>
      <c r="F144">
        <v>327</v>
      </c>
      <c r="G144" s="2">
        <f t="shared" si="35"/>
        <v>0.42887793427230059</v>
      </c>
      <c r="H144" s="2">
        <f t="shared" si="35"/>
        <v>0.62189805440807699</v>
      </c>
      <c r="I144" s="2">
        <f t="shared" si="35"/>
        <v>0.81538696720264869</v>
      </c>
      <c r="J144" s="2">
        <f t="shared" si="35"/>
        <v>0.36864129974915194</v>
      </c>
      <c r="K144" s="2">
        <f t="shared" si="35"/>
        <v>3.3566879198723198E-2</v>
      </c>
      <c r="L144" s="2">
        <f t="shared" si="36"/>
        <v>277.26837113483089</v>
      </c>
      <c r="O144">
        <f t="shared" si="37"/>
        <v>327</v>
      </c>
      <c r="P144" s="2">
        <f t="shared" si="40"/>
        <v>0.42887793427230059</v>
      </c>
      <c r="Q144" s="2">
        <f t="shared" si="41"/>
        <v>0.62189805440807699</v>
      </c>
      <c r="R144" s="2">
        <f t="shared" si="42"/>
        <v>0.81538696720264869</v>
      </c>
      <c r="S144" s="2">
        <f t="shared" si="43"/>
        <v>0.36864129974915194</v>
      </c>
      <c r="T144" s="2">
        <f t="shared" si="44"/>
        <v>3.3566879198723198E-2</v>
      </c>
      <c r="U144" s="2">
        <f t="shared" si="38"/>
        <v>277.26837113483089</v>
      </c>
      <c r="V144" s="13">
        <f t="shared" si="39"/>
        <v>0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34"/>
        <v>1889</v>
      </c>
      <c r="F145">
        <v>327</v>
      </c>
      <c r="G145" s="2">
        <f t="shared" si="35"/>
        <v>0.4488356807511738</v>
      </c>
      <c r="H145" s="2">
        <f t="shared" si="35"/>
        <v>0.6508914196181026</v>
      </c>
      <c r="I145" s="2">
        <f t="shared" si="35"/>
        <v>0.85356910169608524</v>
      </c>
      <c r="J145" s="2">
        <f t="shared" si="35"/>
        <v>0.38596226293937108</v>
      </c>
      <c r="K145" s="2">
        <f t="shared" si="35"/>
        <v>3.5711454060952191E-2</v>
      </c>
      <c r="L145" s="2">
        <f t="shared" si="36"/>
        <v>277.37496991906568</v>
      </c>
      <c r="O145">
        <f t="shared" si="37"/>
        <v>327</v>
      </c>
      <c r="P145" s="2">
        <f t="shared" si="40"/>
        <v>0.4488356807511738</v>
      </c>
      <c r="Q145" s="2">
        <f t="shared" si="41"/>
        <v>0.6508914196181026</v>
      </c>
      <c r="R145" s="2">
        <f t="shared" si="42"/>
        <v>0.85356910169608524</v>
      </c>
      <c r="S145" s="2">
        <f t="shared" si="43"/>
        <v>0.38596226293937108</v>
      </c>
      <c r="T145" s="2">
        <f t="shared" si="44"/>
        <v>3.5711454060952191E-2</v>
      </c>
      <c r="U145" s="2">
        <f t="shared" si="38"/>
        <v>277.37496991906568</v>
      </c>
      <c r="V145" s="13">
        <f t="shared" si="39"/>
        <v>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34"/>
        <v>1890</v>
      </c>
      <c r="F146">
        <v>356</v>
      </c>
      <c r="G146" s="2">
        <f t="shared" si="35"/>
        <v>0.46879342723004702</v>
      </c>
      <c r="H146" s="2">
        <f t="shared" si="35"/>
        <v>0.67980502321354963</v>
      </c>
      <c r="I146" s="2">
        <f t="shared" si="35"/>
        <v>0.89123873206400628</v>
      </c>
      <c r="J146" s="2">
        <f t="shared" si="35"/>
        <v>0.40229373395712759</v>
      </c>
      <c r="K146" s="2">
        <f t="shared" si="35"/>
        <v>3.7012204466943074E-2</v>
      </c>
      <c r="L146" s="2">
        <f t="shared" si="36"/>
        <v>277.47914312093167</v>
      </c>
      <c r="O146">
        <f t="shared" si="37"/>
        <v>356</v>
      </c>
      <c r="P146" s="2">
        <f t="shared" si="40"/>
        <v>0.46879342723004702</v>
      </c>
      <c r="Q146" s="2">
        <f t="shared" si="41"/>
        <v>0.67980502321354963</v>
      </c>
      <c r="R146" s="2">
        <f t="shared" si="42"/>
        <v>0.89123873206400628</v>
      </c>
      <c r="S146" s="2">
        <f t="shared" si="43"/>
        <v>0.40229373395712759</v>
      </c>
      <c r="T146" s="2">
        <f t="shared" si="44"/>
        <v>3.7012204466943074E-2</v>
      </c>
      <c r="U146" s="2">
        <f t="shared" si="38"/>
        <v>277.47914312093167</v>
      </c>
      <c r="V146" s="13">
        <f t="shared" si="39"/>
        <v>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34"/>
        <v>1891</v>
      </c>
      <c r="F147">
        <v>372</v>
      </c>
      <c r="G147" s="2">
        <f t="shared" si="35"/>
        <v>0.49052112676056348</v>
      </c>
      <c r="H147" s="2">
        <f t="shared" si="35"/>
        <v>0.71136208931584044</v>
      </c>
      <c r="I147" s="2">
        <f t="shared" si="35"/>
        <v>0.93275954496417235</v>
      </c>
      <c r="J147" s="2">
        <f t="shared" si="35"/>
        <v>0.42109599524795899</v>
      </c>
      <c r="K147" s="2">
        <f t="shared" si="35"/>
        <v>3.9162651816228036E-2</v>
      </c>
      <c r="L147" s="2">
        <f t="shared" si="36"/>
        <v>277.59490140810476</v>
      </c>
      <c r="O147">
        <f t="shared" si="37"/>
        <v>372</v>
      </c>
      <c r="P147" s="2">
        <f t="shared" si="40"/>
        <v>0.49052112676056348</v>
      </c>
      <c r="Q147" s="2">
        <f t="shared" si="41"/>
        <v>0.71136208931584044</v>
      </c>
      <c r="R147" s="2">
        <f t="shared" si="42"/>
        <v>0.93275954496417235</v>
      </c>
      <c r="S147" s="2">
        <f t="shared" si="43"/>
        <v>0.42109599524795899</v>
      </c>
      <c r="T147" s="2">
        <f t="shared" si="44"/>
        <v>3.9162651816228036E-2</v>
      </c>
      <c r="U147" s="2">
        <f t="shared" si="38"/>
        <v>277.59490140810476</v>
      </c>
      <c r="V147" s="13">
        <f t="shared" si="39"/>
        <v>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34"/>
        <v>1892</v>
      </c>
      <c r="F148">
        <v>374</v>
      </c>
      <c r="G148" s="2">
        <f t="shared" si="35"/>
        <v>0.51322535211267617</v>
      </c>
      <c r="H148" s="2">
        <f t="shared" si="35"/>
        <v>0.7443346884035853</v>
      </c>
      <c r="I148" s="2">
        <f t="shared" si="35"/>
        <v>0.97612679580950323</v>
      </c>
      <c r="J148" s="2">
        <f t="shared" si="35"/>
        <v>0.44070207673512651</v>
      </c>
      <c r="K148" s="2">
        <f t="shared" si="35"/>
        <v>4.1218137774587327E-2</v>
      </c>
      <c r="L148" s="2">
        <f t="shared" si="36"/>
        <v>277.7156070508355</v>
      </c>
      <c r="O148">
        <f t="shared" si="37"/>
        <v>374</v>
      </c>
      <c r="P148" s="2">
        <f t="shared" si="40"/>
        <v>0.51322535211267617</v>
      </c>
      <c r="Q148" s="2">
        <f t="shared" si="41"/>
        <v>0.7443346884035853</v>
      </c>
      <c r="R148" s="2">
        <f t="shared" si="42"/>
        <v>0.97612679580950323</v>
      </c>
      <c r="S148" s="2">
        <f t="shared" si="43"/>
        <v>0.44070207673512651</v>
      </c>
      <c r="T148" s="2">
        <f t="shared" si="44"/>
        <v>4.1218137774587327E-2</v>
      </c>
      <c r="U148" s="2">
        <f t="shared" si="38"/>
        <v>277.7156070508355</v>
      </c>
      <c r="V148" s="13">
        <f t="shared" si="39"/>
        <v>0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34"/>
        <v>1893</v>
      </c>
      <c r="F149">
        <v>370</v>
      </c>
      <c r="G149" s="2">
        <f t="shared" si="35"/>
        <v>0.53605164319248833</v>
      </c>
      <c r="H149" s="2">
        <f t="shared" si="35"/>
        <v>0.77740437231260717</v>
      </c>
      <c r="I149" s="2">
        <f t="shared" si="35"/>
        <v>1.0192124141877026</v>
      </c>
      <c r="J149" s="2">
        <f t="shared" si="35"/>
        <v>0.45942286620964456</v>
      </c>
      <c r="K149" s="2">
        <f t="shared" si="35"/>
        <v>4.2558749742556051E-2</v>
      </c>
      <c r="L149" s="2">
        <f t="shared" si="36"/>
        <v>277.83465004564499</v>
      </c>
      <c r="O149">
        <f t="shared" si="37"/>
        <v>370</v>
      </c>
      <c r="P149" s="2">
        <f t="shared" si="40"/>
        <v>0.53605164319248833</v>
      </c>
      <c r="Q149" s="2">
        <f t="shared" si="41"/>
        <v>0.77740437231260717</v>
      </c>
      <c r="R149" s="2">
        <f t="shared" si="42"/>
        <v>1.0192124141877026</v>
      </c>
      <c r="S149" s="2">
        <f t="shared" si="43"/>
        <v>0.45942286620964456</v>
      </c>
      <c r="T149" s="2">
        <f t="shared" si="44"/>
        <v>4.2558749742556051E-2</v>
      </c>
      <c r="U149" s="2">
        <f t="shared" si="38"/>
        <v>277.83465004564499</v>
      </c>
      <c r="V149" s="13">
        <f t="shared" si="39"/>
        <v>0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">
        <v>1929</v>
      </c>
      <c r="B150" s="5">
        <v>305.71715</v>
      </c>
      <c r="C150">
        <v>1970.2027</v>
      </c>
      <c r="D150">
        <v>326.93</v>
      </c>
      <c r="E150" s="1">
        <f t="shared" si="34"/>
        <v>1894</v>
      </c>
      <c r="F150">
        <v>383</v>
      </c>
      <c r="G150" s="2">
        <f t="shared" si="35"/>
        <v>0.55863380281690145</v>
      </c>
      <c r="H150" s="2">
        <f t="shared" si="35"/>
        <v>0.81000749367796976</v>
      </c>
      <c r="I150" s="2">
        <f t="shared" si="35"/>
        <v>1.0611187718924975</v>
      </c>
      <c r="J150" s="2">
        <f t="shared" si="35"/>
        <v>0.47660471226885354</v>
      </c>
      <c r="K150" s="2">
        <f t="shared" si="35"/>
        <v>4.3184078576676735E-2</v>
      </c>
      <c r="L150" s="2">
        <f t="shared" si="36"/>
        <v>277.94954885923289</v>
      </c>
      <c r="O150">
        <f t="shared" si="37"/>
        <v>383</v>
      </c>
      <c r="P150" s="2">
        <f t="shared" si="40"/>
        <v>0.55863380281690145</v>
      </c>
      <c r="Q150" s="2">
        <f t="shared" si="41"/>
        <v>0.81000749367796976</v>
      </c>
      <c r="R150" s="2">
        <f t="shared" si="42"/>
        <v>1.0611187718924975</v>
      </c>
      <c r="S150" s="2">
        <f t="shared" si="43"/>
        <v>0.47660471226885354</v>
      </c>
      <c r="T150" s="2">
        <f t="shared" si="44"/>
        <v>4.3184078576676735E-2</v>
      </c>
      <c r="U150" s="2">
        <f t="shared" si="38"/>
        <v>277.94954885923289</v>
      </c>
      <c r="V150" s="13">
        <f t="shared" si="39"/>
        <v>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34"/>
        <v>1895</v>
      </c>
      <c r="F151">
        <v>406</v>
      </c>
      <c r="G151" s="2">
        <f t="shared" ref="G151:K166" si="45">G150*(1-G$5)+G$4*$F150*$L$4/1000</f>
        <v>0.58200938967136151</v>
      </c>
      <c r="H151" s="2">
        <f t="shared" si="45"/>
        <v>0.8437415801586361</v>
      </c>
      <c r="I151" s="2">
        <f t="shared" si="45"/>
        <v>1.1044156882972804</v>
      </c>
      <c r="J151" s="2">
        <f t="shared" si="45"/>
        <v>0.49433083507617448</v>
      </c>
      <c r="K151" s="2">
        <f t="shared" si="45"/>
        <v>4.4173688325470931E-2</v>
      </c>
      <c r="L151" s="2">
        <f t="shared" si="36"/>
        <v>278.06867118152894</v>
      </c>
      <c r="O151">
        <f t="shared" si="37"/>
        <v>406</v>
      </c>
      <c r="P151" s="2">
        <f t="shared" si="40"/>
        <v>0.58200938967136151</v>
      </c>
      <c r="Q151" s="2">
        <f t="shared" si="41"/>
        <v>0.8437415801586361</v>
      </c>
      <c r="R151" s="2">
        <f t="shared" si="42"/>
        <v>1.1044156882972804</v>
      </c>
      <c r="S151" s="2">
        <f t="shared" si="43"/>
        <v>0.49433083507617448</v>
      </c>
      <c r="T151" s="2">
        <f t="shared" si="44"/>
        <v>4.4173688325470931E-2</v>
      </c>
      <c r="U151" s="2">
        <f t="shared" si="38"/>
        <v>278.06867118152894</v>
      </c>
      <c r="V151" s="13">
        <f t="shared" si="39"/>
        <v>0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34"/>
        <v>1896</v>
      </c>
      <c r="F152">
        <v>419</v>
      </c>
      <c r="G152" s="2">
        <f t="shared" si="45"/>
        <v>0.60678873239436626</v>
      </c>
      <c r="H152" s="2">
        <f t="shared" si="45"/>
        <v>0.879542487571909</v>
      </c>
      <c r="I152" s="2">
        <f t="shared" si="45"/>
        <v>1.1505868458845767</v>
      </c>
      <c r="J152" s="2">
        <f t="shared" si="45"/>
        <v>0.51374385073230278</v>
      </c>
      <c r="K152" s="2">
        <f t="shared" si="45"/>
        <v>4.5853729185837903E-2</v>
      </c>
      <c r="L152" s="2">
        <f t="shared" si="36"/>
        <v>278.19651564576901</v>
      </c>
      <c r="O152">
        <f t="shared" si="37"/>
        <v>419</v>
      </c>
      <c r="P152" s="2">
        <f t="shared" si="40"/>
        <v>0.60678873239436626</v>
      </c>
      <c r="Q152" s="2">
        <f t="shared" si="41"/>
        <v>0.879542487571909</v>
      </c>
      <c r="R152" s="2">
        <f t="shared" si="42"/>
        <v>1.1505868458845767</v>
      </c>
      <c r="S152" s="2">
        <f t="shared" si="43"/>
        <v>0.51374385073230278</v>
      </c>
      <c r="T152" s="2">
        <f t="shared" si="44"/>
        <v>4.5853729185837903E-2</v>
      </c>
      <c r="U152" s="2">
        <f t="shared" si="38"/>
        <v>278.19651564576901</v>
      </c>
      <c r="V152" s="13">
        <f t="shared" si="39"/>
        <v>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34"/>
        <v>1897</v>
      </c>
      <c r="F153">
        <v>440</v>
      </c>
      <c r="G153" s="2">
        <f t="shared" si="45"/>
        <v>0.63236150234741795</v>
      </c>
      <c r="H153" s="2">
        <f t="shared" si="45"/>
        <v>0.91646556289545589</v>
      </c>
      <c r="I153" s="2">
        <f t="shared" si="45"/>
        <v>1.1980913174011516</v>
      </c>
      <c r="J153" s="2">
        <f t="shared" si="45"/>
        <v>0.53357368343194445</v>
      </c>
      <c r="K153" s="2">
        <f t="shared" si="45"/>
        <v>4.7483054115718112E-2</v>
      </c>
      <c r="L153" s="2">
        <f t="shared" si="36"/>
        <v>278.3279751201917</v>
      </c>
      <c r="O153">
        <f t="shared" si="37"/>
        <v>440</v>
      </c>
      <c r="P153" s="2">
        <f t="shared" si="40"/>
        <v>0.63236150234741795</v>
      </c>
      <c r="Q153" s="2">
        <f t="shared" si="41"/>
        <v>0.91646556289545589</v>
      </c>
      <c r="R153" s="2">
        <f t="shared" si="42"/>
        <v>1.1980913174011516</v>
      </c>
      <c r="S153" s="2">
        <f t="shared" si="43"/>
        <v>0.53357368343194445</v>
      </c>
      <c r="T153" s="2">
        <f t="shared" si="44"/>
        <v>4.7483054115718112E-2</v>
      </c>
      <c r="U153" s="2">
        <f t="shared" si="38"/>
        <v>278.3279751201917</v>
      </c>
      <c r="V153" s="13">
        <f t="shared" si="39"/>
        <v>0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34"/>
        <v>1898</v>
      </c>
      <c r="F154">
        <v>465</v>
      </c>
      <c r="G154" s="2">
        <f t="shared" si="45"/>
        <v>0.65921596244131464</v>
      </c>
      <c r="H154" s="2">
        <f t="shared" si="45"/>
        <v>0.95525889272072351</v>
      </c>
      <c r="I154" s="2">
        <f t="shared" si="45"/>
        <v>1.2481130842205315</v>
      </c>
      <c r="J154" s="2">
        <f t="shared" si="45"/>
        <v>0.55473548886396618</v>
      </c>
      <c r="K154" s="2">
        <f t="shared" si="45"/>
        <v>4.9457205133282348E-2</v>
      </c>
      <c r="L154" s="2">
        <f t="shared" si="36"/>
        <v>278.46678063337981</v>
      </c>
      <c r="O154">
        <f t="shared" si="37"/>
        <v>465</v>
      </c>
      <c r="P154" s="2">
        <f t="shared" si="40"/>
        <v>0.65921596244131464</v>
      </c>
      <c r="Q154" s="2">
        <f t="shared" si="41"/>
        <v>0.95525889272072351</v>
      </c>
      <c r="R154" s="2">
        <f t="shared" si="42"/>
        <v>1.2481130842205315</v>
      </c>
      <c r="S154" s="2">
        <f t="shared" si="43"/>
        <v>0.55473548886396618</v>
      </c>
      <c r="T154" s="2">
        <f t="shared" si="44"/>
        <v>4.9457205133282348E-2</v>
      </c>
      <c r="U154" s="2">
        <f t="shared" si="38"/>
        <v>278.46678063337981</v>
      </c>
      <c r="V154" s="13">
        <f t="shared" si="39"/>
        <v>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34"/>
        <v>1899</v>
      </c>
      <c r="F155">
        <v>507</v>
      </c>
      <c r="G155" s="2">
        <f t="shared" si="45"/>
        <v>0.68759624413145548</v>
      </c>
      <c r="H155" s="2">
        <f t="shared" si="45"/>
        <v>0.99629291877611803</v>
      </c>
      <c r="I155" s="2">
        <f t="shared" si="45"/>
        <v>1.3012192966218985</v>
      </c>
      <c r="J155" s="2">
        <f t="shared" si="45"/>
        <v>0.57762265918177114</v>
      </c>
      <c r="K155" s="2">
        <f t="shared" si="45"/>
        <v>5.1828297172525739E-2</v>
      </c>
      <c r="L155" s="2">
        <f t="shared" si="36"/>
        <v>278.61455941588378</v>
      </c>
      <c r="O155">
        <f t="shared" si="37"/>
        <v>507</v>
      </c>
      <c r="P155" s="2">
        <f t="shared" si="40"/>
        <v>0.68759624413145548</v>
      </c>
      <c r="Q155" s="2">
        <f t="shared" si="41"/>
        <v>0.99629291877611803</v>
      </c>
      <c r="R155" s="2">
        <f t="shared" si="42"/>
        <v>1.3012192966218985</v>
      </c>
      <c r="S155" s="2">
        <f t="shared" si="43"/>
        <v>0.57762265918177114</v>
      </c>
      <c r="T155" s="2">
        <f t="shared" si="44"/>
        <v>5.1828297172525739E-2</v>
      </c>
      <c r="U155" s="2">
        <f t="shared" si="38"/>
        <v>278.61455941588378</v>
      </c>
      <c r="V155" s="13">
        <f t="shared" si="39"/>
        <v>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34"/>
        <v>1900</v>
      </c>
      <c r="F156">
        <v>534</v>
      </c>
      <c r="G156" s="2">
        <f t="shared" si="45"/>
        <v>0.71853990610328644</v>
      </c>
      <c r="H156" s="2">
        <f t="shared" si="45"/>
        <v>1.0411577209707703</v>
      </c>
      <c r="I156" s="2">
        <f t="shared" si="45"/>
        <v>1.3599225438872722</v>
      </c>
      <c r="J156" s="2">
        <f t="shared" si="45"/>
        <v>0.60413193487805061</v>
      </c>
      <c r="K156" s="2">
        <f t="shared" si="45"/>
        <v>5.5238268177242901E-2</v>
      </c>
      <c r="L156" s="2">
        <f t="shared" si="36"/>
        <v>278.77899037401664</v>
      </c>
      <c r="O156">
        <f t="shared" si="37"/>
        <v>534</v>
      </c>
      <c r="P156" s="2">
        <f t="shared" si="40"/>
        <v>0.71853990610328644</v>
      </c>
      <c r="Q156" s="2">
        <f t="shared" si="41"/>
        <v>1.0411577209707703</v>
      </c>
      <c r="R156" s="2">
        <f t="shared" si="42"/>
        <v>1.3599225438872722</v>
      </c>
      <c r="S156" s="2">
        <f t="shared" si="43"/>
        <v>0.60413193487805061</v>
      </c>
      <c r="T156" s="2">
        <f t="shared" si="44"/>
        <v>5.5238268177242901E-2</v>
      </c>
      <c r="U156" s="2">
        <f t="shared" si="38"/>
        <v>278.77899037401664</v>
      </c>
      <c r="V156" s="13">
        <f t="shared" si="39"/>
        <v>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34"/>
        <v>1901</v>
      </c>
      <c r="F157">
        <v>552</v>
      </c>
      <c r="G157" s="2">
        <f t="shared" si="45"/>
        <v>0.75113145539906112</v>
      </c>
      <c r="H157" s="2">
        <f t="shared" si="45"/>
        <v>1.0884343100207579</v>
      </c>
      <c r="I157" s="2">
        <f t="shared" si="45"/>
        <v>1.4218941780407381</v>
      </c>
      <c r="J157" s="2">
        <f t="shared" si="45"/>
        <v>0.63229583307962434</v>
      </c>
      <c r="K157" s="2">
        <f t="shared" si="45"/>
        <v>5.8574125774137772E-2</v>
      </c>
      <c r="L157" s="2">
        <f t="shared" si="36"/>
        <v>278.95232990231432</v>
      </c>
      <c r="O157">
        <f t="shared" si="37"/>
        <v>552</v>
      </c>
      <c r="P157" s="2">
        <f t="shared" si="40"/>
        <v>0.75113145539906112</v>
      </c>
      <c r="Q157" s="2">
        <f t="shared" si="41"/>
        <v>1.0884343100207579</v>
      </c>
      <c r="R157" s="2">
        <f t="shared" si="42"/>
        <v>1.4218941780407381</v>
      </c>
      <c r="S157" s="2">
        <f t="shared" si="43"/>
        <v>0.63229583307962434</v>
      </c>
      <c r="T157" s="2">
        <f t="shared" si="44"/>
        <v>5.8574125774137772E-2</v>
      </c>
      <c r="U157" s="2">
        <f t="shared" si="38"/>
        <v>278.95232990231432</v>
      </c>
      <c r="V157" s="13">
        <f t="shared" si="39"/>
        <v>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34"/>
        <v>1902</v>
      </c>
      <c r="F158">
        <v>566</v>
      </c>
      <c r="G158" s="2">
        <f t="shared" si="45"/>
        <v>0.7848215962441315</v>
      </c>
      <c r="H158" s="2">
        <f t="shared" si="45"/>
        <v>1.1372709806057952</v>
      </c>
      <c r="I158" s="2">
        <f t="shared" si="45"/>
        <v>1.4857382161044315</v>
      </c>
      <c r="J158" s="2">
        <f t="shared" si="45"/>
        <v>0.66096349237648888</v>
      </c>
      <c r="K158" s="2">
        <f t="shared" si="45"/>
        <v>6.1442496105625036E-2</v>
      </c>
      <c r="L158" s="2">
        <f t="shared" si="36"/>
        <v>279.13023678143645</v>
      </c>
      <c r="O158">
        <f t="shared" si="37"/>
        <v>566</v>
      </c>
      <c r="P158" s="2">
        <f t="shared" si="40"/>
        <v>0.7848215962441315</v>
      </c>
      <c r="Q158" s="2">
        <f t="shared" si="41"/>
        <v>1.1372709806057952</v>
      </c>
      <c r="R158" s="2">
        <f t="shared" si="42"/>
        <v>1.4857382161044315</v>
      </c>
      <c r="S158" s="2">
        <f t="shared" si="43"/>
        <v>0.66096349237648888</v>
      </c>
      <c r="T158" s="2">
        <f t="shared" si="44"/>
        <v>6.1442496105625036E-2</v>
      </c>
      <c r="U158" s="2">
        <f t="shared" si="38"/>
        <v>279.13023678143645</v>
      </c>
      <c r="V158" s="13">
        <f t="shared" si="39"/>
        <v>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34"/>
        <v>1903</v>
      </c>
      <c r="F159">
        <v>617</v>
      </c>
      <c r="G159" s="2">
        <f t="shared" si="45"/>
        <v>0.81936619718309867</v>
      </c>
      <c r="H159" s="2">
        <f t="shared" si="45"/>
        <v>1.1872878540404739</v>
      </c>
      <c r="I159" s="2">
        <f t="shared" si="45"/>
        <v>1.5508285865527209</v>
      </c>
      <c r="J159" s="2">
        <f t="shared" si="45"/>
        <v>0.68963665091294679</v>
      </c>
      <c r="K159" s="2">
        <f t="shared" si="45"/>
        <v>6.3839527650387307E-2</v>
      </c>
      <c r="L159" s="2">
        <f t="shared" si="36"/>
        <v>279.31095881633962</v>
      </c>
      <c r="O159">
        <f t="shared" si="37"/>
        <v>617</v>
      </c>
      <c r="P159" s="2">
        <f t="shared" si="40"/>
        <v>0.81936619718309867</v>
      </c>
      <c r="Q159" s="2">
        <f t="shared" si="41"/>
        <v>1.1872878540404739</v>
      </c>
      <c r="R159" s="2">
        <f t="shared" si="42"/>
        <v>1.5508285865527209</v>
      </c>
      <c r="S159" s="2">
        <f t="shared" si="43"/>
        <v>0.68963665091294679</v>
      </c>
      <c r="T159" s="2">
        <f t="shared" si="44"/>
        <v>6.3839527650387307E-2</v>
      </c>
      <c r="U159" s="2">
        <f t="shared" si="38"/>
        <v>279.31095881633962</v>
      </c>
      <c r="V159" s="13">
        <f t="shared" si="39"/>
        <v>0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34"/>
        <v>1904</v>
      </c>
      <c r="F160">
        <v>624</v>
      </c>
      <c r="G160" s="2">
        <f t="shared" si="45"/>
        <v>0.85702347417840385</v>
      </c>
      <c r="H160" s="2">
        <f t="shared" si="45"/>
        <v>1.2419558619552227</v>
      </c>
      <c r="I160" s="2">
        <f t="shared" si="45"/>
        <v>1.6227072457907346</v>
      </c>
      <c r="J160" s="2">
        <f t="shared" si="45"/>
        <v>0.72265771753942387</v>
      </c>
      <c r="K160" s="2">
        <f t="shared" si="45"/>
        <v>6.7687766971767052E-2</v>
      </c>
      <c r="L160" s="2">
        <f t="shared" si="36"/>
        <v>279.51203206643555</v>
      </c>
      <c r="O160">
        <f t="shared" si="37"/>
        <v>624</v>
      </c>
      <c r="P160" s="2">
        <f t="shared" si="40"/>
        <v>0.85702347417840385</v>
      </c>
      <c r="Q160" s="2">
        <f t="shared" si="41"/>
        <v>1.2419558619552227</v>
      </c>
      <c r="R160" s="2">
        <f t="shared" si="42"/>
        <v>1.6227072457907346</v>
      </c>
      <c r="S160" s="2">
        <f t="shared" si="43"/>
        <v>0.72265771753942387</v>
      </c>
      <c r="T160" s="2">
        <f t="shared" si="44"/>
        <v>6.7687766971767052E-2</v>
      </c>
      <c r="U160" s="2">
        <f t="shared" si="38"/>
        <v>279.51203206643555</v>
      </c>
      <c r="V160" s="13">
        <f t="shared" si="39"/>
        <v>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34"/>
        <v>1905</v>
      </c>
      <c r="F161">
        <v>663</v>
      </c>
      <c r="G161" s="2">
        <f t="shared" si="45"/>
        <v>0.89510798122065738</v>
      </c>
      <c r="H161" s="2">
        <f t="shared" si="45"/>
        <v>1.29713075354096</v>
      </c>
      <c r="I161" s="2">
        <f t="shared" si="45"/>
        <v>1.6946727485869379</v>
      </c>
      <c r="J161" s="2">
        <f t="shared" si="45"/>
        <v>0.75461399068710311</v>
      </c>
      <c r="K161" s="2">
        <f t="shared" si="45"/>
        <v>7.0350480603748197E-2</v>
      </c>
      <c r="L161" s="2">
        <f t="shared" si="36"/>
        <v>279.71187595463942</v>
      </c>
      <c r="O161">
        <f t="shared" si="37"/>
        <v>663</v>
      </c>
      <c r="P161" s="2">
        <f t="shared" si="40"/>
        <v>0.89510798122065738</v>
      </c>
      <c r="Q161" s="2">
        <f t="shared" si="41"/>
        <v>1.29713075354096</v>
      </c>
      <c r="R161" s="2">
        <f t="shared" si="42"/>
        <v>1.6946727485869379</v>
      </c>
      <c r="S161" s="2">
        <f t="shared" si="43"/>
        <v>0.75461399068710311</v>
      </c>
      <c r="T161" s="2">
        <f t="shared" si="44"/>
        <v>7.0350480603748197E-2</v>
      </c>
      <c r="U161" s="2">
        <f t="shared" si="38"/>
        <v>279.71187595463942</v>
      </c>
      <c r="V161" s="13">
        <f t="shared" si="39"/>
        <v>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34"/>
        <v>1906</v>
      </c>
      <c r="F162">
        <v>707</v>
      </c>
      <c r="G162" s="2">
        <f t="shared" si="45"/>
        <v>0.93557276995305172</v>
      </c>
      <c r="H162" s="2">
        <f t="shared" si="45"/>
        <v>1.3558158291812317</v>
      </c>
      <c r="I162" s="2">
        <f t="shared" si="45"/>
        <v>1.7715314410106953</v>
      </c>
      <c r="J162" s="2">
        <f t="shared" si="45"/>
        <v>0.7893221672044729</v>
      </c>
      <c r="K162" s="2">
        <f t="shared" si="45"/>
        <v>7.3796483975072491E-2</v>
      </c>
      <c r="L162" s="2">
        <f t="shared" si="36"/>
        <v>279.92603869132455</v>
      </c>
      <c r="O162">
        <f t="shared" si="37"/>
        <v>707</v>
      </c>
      <c r="P162" s="2">
        <f t="shared" si="40"/>
        <v>0.93557276995305172</v>
      </c>
      <c r="Q162" s="2">
        <f t="shared" si="41"/>
        <v>1.3558158291812317</v>
      </c>
      <c r="R162" s="2">
        <f t="shared" si="42"/>
        <v>1.7715314410106953</v>
      </c>
      <c r="S162" s="2">
        <f t="shared" si="43"/>
        <v>0.7893221672044729</v>
      </c>
      <c r="T162" s="2">
        <f t="shared" si="44"/>
        <v>7.3796483975072491E-2</v>
      </c>
      <c r="U162" s="2">
        <f t="shared" si="38"/>
        <v>279.92603869132455</v>
      </c>
      <c r="V162" s="13">
        <f t="shared" si="39"/>
        <v>0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34"/>
        <v>1907</v>
      </c>
      <c r="F163">
        <v>784</v>
      </c>
      <c r="G163" s="2">
        <f t="shared" si="45"/>
        <v>0.97872300469483575</v>
      </c>
      <c r="H163" s="2">
        <f t="shared" si="45"/>
        <v>1.4184709158228264</v>
      </c>
      <c r="I163" s="2">
        <f t="shared" si="45"/>
        <v>1.8539688173660345</v>
      </c>
      <c r="J163" s="2">
        <f t="shared" si="45"/>
        <v>0.82721189396370165</v>
      </c>
      <c r="K163" s="2">
        <f t="shared" si="45"/>
        <v>7.7952318372784296E-2</v>
      </c>
      <c r="L163" s="2">
        <f t="shared" si="36"/>
        <v>280.1563269502202</v>
      </c>
      <c r="O163">
        <f t="shared" si="37"/>
        <v>784</v>
      </c>
      <c r="P163" s="2">
        <f t="shared" si="40"/>
        <v>0.97872300469483575</v>
      </c>
      <c r="Q163" s="2">
        <f t="shared" si="41"/>
        <v>1.4184709158228264</v>
      </c>
      <c r="R163" s="2">
        <f t="shared" si="42"/>
        <v>1.8539688173660345</v>
      </c>
      <c r="S163" s="2">
        <f t="shared" si="43"/>
        <v>0.82721189396370165</v>
      </c>
      <c r="T163" s="2">
        <f t="shared" si="44"/>
        <v>7.7952318372784296E-2</v>
      </c>
      <c r="U163" s="2">
        <f t="shared" si="38"/>
        <v>280.1563269502202</v>
      </c>
      <c r="V163" s="13">
        <f t="shared" si="39"/>
        <v>0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34"/>
        <v>1908</v>
      </c>
      <c r="F164">
        <v>750</v>
      </c>
      <c r="G164" s="2">
        <f t="shared" si="45"/>
        <v>1.0265727699530518</v>
      </c>
      <c r="H164" s="2">
        <f t="shared" si="45"/>
        <v>1.4881836833960742</v>
      </c>
      <c r="I164" s="2">
        <f t="shared" si="45"/>
        <v>1.946867743600192</v>
      </c>
      <c r="J164" s="2">
        <f t="shared" si="45"/>
        <v>0.87197465843842381</v>
      </c>
      <c r="K164" s="2">
        <f t="shared" si="45"/>
        <v>8.40879828258633E-2</v>
      </c>
      <c r="L164" s="2">
        <f t="shared" si="36"/>
        <v>280.41768683821363</v>
      </c>
      <c r="O164">
        <f t="shared" si="37"/>
        <v>750</v>
      </c>
      <c r="P164" s="2">
        <f t="shared" si="40"/>
        <v>1.0265727699530518</v>
      </c>
      <c r="Q164" s="2">
        <f t="shared" si="41"/>
        <v>1.4881836833960742</v>
      </c>
      <c r="R164" s="2">
        <f t="shared" si="42"/>
        <v>1.946867743600192</v>
      </c>
      <c r="S164" s="2">
        <f t="shared" si="43"/>
        <v>0.87197465843842381</v>
      </c>
      <c r="T164" s="2">
        <f t="shared" si="44"/>
        <v>8.40879828258633E-2</v>
      </c>
      <c r="U164" s="2">
        <f t="shared" si="38"/>
        <v>280.41768683821363</v>
      </c>
      <c r="V164" s="13">
        <f t="shared" si="39"/>
        <v>0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34"/>
        <v>1909</v>
      </c>
      <c r="F165">
        <v>785</v>
      </c>
      <c r="G165" s="2">
        <f t="shared" si="45"/>
        <v>1.0723474178403758</v>
      </c>
      <c r="H165" s="2">
        <f t="shared" si="45"/>
        <v>1.5545121807984437</v>
      </c>
      <c r="I165" s="2">
        <f t="shared" si="45"/>
        <v>2.0334117420094064</v>
      </c>
      <c r="J165" s="2">
        <f t="shared" si="45"/>
        <v>0.9101896565777019</v>
      </c>
      <c r="K165" s="2">
        <f t="shared" si="45"/>
        <v>8.6213207302909253E-2</v>
      </c>
      <c r="L165" s="2">
        <f t="shared" si="36"/>
        <v>280.65667420452883</v>
      </c>
      <c r="O165">
        <f t="shared" si="37"/>
        <v>785</v>
      </c>
      <c r="P165" s="2">
        <f t="shared" si="40"/>
        <v>1.0723474178403758</v>
      </c>
      <c r="Q165" s="2">
        <f t="shared" si="41"/>
        <v>1.5545121807984437</v>
      </c>
      <c r="R165" s="2">
        <f t="shared" si="42"/>
        <v>2.0334117420094064</v>
      </c>
      <c r="S165" s="2">
        <f t="shared" si="43"/>
        <v>0.9101896565777019</v>
      </c>
      <c r="T165" s="2">
        <f t="shared" si="44"/>
        <v>8.6213207302909253E-2</v>
      </c>
      <c r="U165" s="2">
        <f t="shared" si="38"/>
        <v>280.65667420452883</v>
      </c>
      <c r="V165" s="13">
        <f t="shared" si="39"/>
        <v>0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34"/>
        <v>1910</v>
      </c>
      <c r="F166">
        <v>819</v>
      </c>
      <c r="G166" s="2">
        <f t="shared" si="45"/>
        <v>1.1202582159624415</v>
      </c>
      <c r="H166" s="2">
        <f t="shared" si="45"/>
        <v>1.6239445914977995</v>
      </c>
      <c r="I166" s="2">
        <f t="shared" si="45"/>
        <v>2.1240523095320381</v>
      </c>
      <c r="J166" s="2">
        <f t="shared" si="45"/>
        <v>0.9503295332363485</v>
      </c>
      <c r="K166" s="2">
        <f t="shared" si="45"/>
        <v>8.9145413595272283E-2</v>
      </c>
      <c r="L166" s="2">
        <f t="shared" si="36"/>
        <v>280.90773006382392</v>
      </c>
      <c r="O166">
        <f t="shared" si="37"/>
        <v>819</v>
      </c>
      <c r="P166" s="2">
        <f t="shared" si="40"/>
        <v>1.1202582159624415</v>
      </c>
      <c r="Q166" s="2">
        <f t="shared" si="41"/>
        <v>1.6239445914977995</v>
      </c>
      <c r="R166" s="2">
        <f t="shared" si="42"/>
        <v>2.1240523095320381</v>
      </c>
      <c r="S166" s="2">
        <f t="shared" si="43"/>
        <v>0.9503295332363485</v>
      </c>
      <c r="T166" s="2">
        <f t="shared" si="44"/>
        <v>8.9145413595272283E-2</v>
      </c>
      <c r="U166" s="2">
        <f t="shared" si="38"/>
        <v>280.90773006382392</v>
      </c>
      <c r="V166" s="13">
        <f t="shared" si="39"/>
        <v>0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34"/>
        <v>1911</v>
      </c>
      <c r="F167">
        <v>836</v>
      </c>
      <c r="G167" s="2">
        <f t="shared" ref="G167:K182" si="46">G166*(1-G$5)+G$4*$F166*$L$4/1000</f>
        <v>1.1702441314553993</v>
      </c>
      <c r="H167" s="2">
        <f t="shared" si="46"/>
        <v>1.6963784798222412</v>
      </c>
      <c r="I167" s="2">
        <f t="shared" si="46"/>
        <v>2.2185842247525884</v>
      </c>
      <c r="J167" s="2">
        <f t="shared" si="46"/>
        <v>0.99216695526407217</v>
      </c>
      <c r="K167" s="2">
        <f t="shared" si="46"/>
        <v>9.2520130743648177E-2</v>
      </c>
      <c r="L167" s="2">
        <f t="shared" si="36"/>
        <v>281.16989392203794</v>
      </c>
      <c r="O167">
        <f t="shared" si="37"/>
        <v>836</v>
      </c>
      <c r="P167" s="2">
        <f t="shared" si="40"/>
        <v>1.1702441314553993</v>
      </c>
      <c r="Q167" s="2">
        <f t="shared" si="41"/>
        <v>1.6963784798222412</v>
      </c>
      <c r="R167" s="2">
        <f t="shared" si="42"/>
        <v>2.2185842247525884</v>
      </c>
      <c r="S167" s="2">
        <f t="shared" si="43"/>
        <v>0.99216695526407217</v>
      </c>
      <c r="T167" s="2">
        <f t="shared" si="44"/>
        <v>9.2520130743648177E-2</v>
      </c>
      <c r="U167" s="2">
        <f t="shared" si="38"/>
        <v>281.16989392203794</v>
      </c>
      <c r="V167" s="13">
        <f t="shared" si="39"/>
        <v>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34"/>
        <v>1912</v>
      </c>
      <c r="F168">
        <v>879</v>
      </c>
      <c r="G168" s="2">
        <f t="shared" si="46"/>
        <v>1.221267605633803</v>
      </c>
      <c r="H168" s="2">
        <f t="shared" si="46"/>
        <v>1.7702093444856244</v>
      </c>
      <c r="I168" s="2">
        <f t="shared" si="46"/>
        <v>2.3144012649952499</v>
      </c>
      <c r="J168" s="2">
        <f t="shared" si="46"/>
        <v>1.0336096420664542</v>
      </c>
      <c r="K168" s="2">
        <f t="shared" si="46"/>
        <v>9.5365122227723836E-2</v>
      </c>
      <c r="L168" s="2">
        <f t="shared" si="36"/>
        <v>281.43485297940884</v>
      </c>
      <c r="O168">
        <f t="shared" si="37"/>
        <v>879</v>
      </c>
      <c r="P168" s="2">
        <f t="shared" si="40"/>
        <v>1.221267605633803</v>
      </c>
      <c r="Q168" s="2">
        <f t="shared" si="41"/>
        <v>1.7702093444856244</v>
      </c>
      <c r="R168" s="2">
        <f t="shared" si="42"/>
        <v>2.3144012649952499</v>
      </c>
      <c r="S168" s="2">
        <f t="shared" si="43"/>
        <v>1.0336096420664542</v>
      </c>
      <c r="T168" s="2">
        <f t="shared" si="44"/>
        <v>9.5365122227723836E-2</v>
      </c>
      <c r="U168" s="2">
        <f t="shared" si="38"/>
        <v>281.43485297940884</v>
      </c>
      <c r="V168" s="13">
        <f t="shared" si="39"/>
        <v>0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34"/>
        <v>1913</v>
      </c>
      <c r="F169">
        <v>943</v>
      </c>
      <c r="G169" s="2">
        <f t="shared" si="46"/>
        <v>1.2749154929577466</v>
      </c>
      <c r="H169" s="2">
        <f t="shared" si="46"/>
        <v>1.8478746569182622</v>
      </c>
      <c r="I169" s="2">
        <f t="shared" si="46"/>
        <v>2.4153922838068533</v>
      </c>
      <c r="J169" s="2">
        <f t="shared" si="46"/>
        <v>1.0777317868184166</v>
      </c>
      <c r="K169" s="2">
        <f t="shared" si="46"/>
        <v>9.910947613216009E-2</v>
      </c>
      <c r="L169" s="2">
        <f t="shared" si="36"/>
        <v>281.71502369663347</v>
      </c>
      <c r="O169">
        <f t="shared" si="37"/>
        <v>943</v>
      </c>
      <c r="P169" s="2">
        <f t="shared" si="40"/>
        <v>1.2749154929577466</v>
      </c>
      <c r="Q169" s="2">
        <f t="shared" si="41"/>
        <v>1.8478746569182622</v>
      </c>
      <c r="R169" s="2">
        <f t="shared" si="42"/>
        <v>2.4153922838068533</v>
      </c>
      <c r="S169" s="2">
        <f t="shared" si="43"/>
        <v>1.0777317868184166</v>
      </c>
      <c r="T169" s="2">
        <f t="shared" si="44"/>
        <v>9.910947613216009E-2</v>
      </c>
      <c r="U169" s="2">
        <f t="shared" si="38"/>
        <v>281.71502369663347</v>
      </c>
      <c r="V169" s="13">
        <f t="shared" si="39"/>
        <v>0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34"/>
        <v>1914</v>
      </c>
      <c r="F170">
        <v>850</v>
      </c>
      <c r="G170" s="2">
        <f t="shared" si="46"/>
        <v>1.3324694835680753</v>
      </c>
      <c r="H170" s="2">
        <f t="shared" si="46"/>
        <v>1.9313356994256092</v>
      </c>
      <c r="I170" s="2">
        <f t="shared" si="46"/>
        <v>2.5246427624378618</v>
      </c>
      <c r="J170" s="2">
        <f t="shared" si="46"/>
        <v>1.1268451092435212</v>
      </c>
      <c r="K170" s="2">
        <f t="shared" si="46"/>
        <v>0.10438523641169614</v>
      </c>
      <c r="L170" s="2">
        <f t="shared" si="36"/>
        <v>282.01967829108679</v>
      </c>
      <c r="O170">
        <f t="shared" si="37"/>
        <v>850</v>
      </c>
      <c r="P170" s="2">
        <f t="shared" si="40"/>
        <v>1.3324694835680753</v>
      </c>
      <c r="Q170" s="2">
        <f t="shared" si="41"/>
        <v>1.9313356994256092</v>
      </c>
      <c r="R170" s="2">
        <f t="shared" si="42"/>
        <v>2.5246427624378618</v>
      </c>
      <c r="S170" s="2">
        <f t="shared" si="43"/>
        <v>1.1268451092435212</v>
      </c>
      <c r="T170" s="2">
        <f t="shared" si="44"/>
        <v>0.10438523641169614</v>
      </c>
      <c r="U170" s="2">
        <f t="shared" si="38"/>
        <v>282.01967829108679</v>
      </c>
      <c r="V170" s="13">
        <f t="shared" si="39"/>
        <v>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34"/>
        <v>1915</v>
      </c>
      <c r="F171">
        <v>838</v>
      </c>
      <c r="G171" s="2">
        <f t="shared" si="46"/>
        <v>1.3843474178403756</v>
      </c>
      <c r="H171" s="2">
        <f t="shared" si="46"/>
        <v>2.0058347437433817</v>
      </c>
      <c r="I171" s="2">
        <f t="shared" si="46"/>
        <v>2.6184549828714911</v>
      </c>
      <c r="J171" s="2">
        <f t="shared" si="46"/>
        <v>1.1622372490058914</v>
      </c>
      <c r="K171" s="2">
        <f t="shared" si="46"/>
        <v>0.10321894959143024</v>
      </c>
      <c r="L171" s="2">
        <f t="shared" si="36"/>
        <v>282.27409334305258</v>
      </c>
      <c r="O171">
        <f t="shared" si="37"/>
        <v>838</v>
      </c>
      <c r="P171" s="2">
        <f t="shared" si="40"/>
        <v>1.3843474178403756</v>
      </c>
      <c r="Q171" s="2">
        <f t="shared" si="41"/>
        <v>2.0058347437433817</v>
      </c>
      <c r="R171" s="2">
        <f t="shared" si="42"/>
        <v>2.6184549828714911</v>
      </c>
      <c r="S171" s="2">
        <f t="shared" si="43"/>
        <v>1.1622372490058914</v>
      </c>
      <c r="T171" s="2">
        <f t="shared" si="44"/>
        <v>0.10321894959143024</v>
      </c>
      <c r="U171" s="2">
        <f t="shared" si="38"/>
        <v>282.27409334305258</v>
      </c>
      <c r="V171" s="13">
        <f t="shared" si="39"/>
        <v>0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34"/>
        <v>1916</v>
      </c>
      <c r="F172">
        <v>901</v>
      </c>
      <c r="G172" s="2">
        <f t="shared" si="46"/>
        <v>1.435492957746479</v>
      </c>
      <c r="H172" s="2">
        <f t="shared" si="46"/>
        <v>2.079002078399375</v>
      </c>
      <c r="I172" s="2">
        <f t="shared" si="46"/>
        <v>2.7092051810021838</v>
      </c>
      <c r="J172" s="2">
        <f t="shared" si="46"/>
        <v>1.1941990963871632</v>
      </c>
      <c r="K172" s="2">
        <f t="shared" si="46"/>
        <v>0.10194818059523007</v>
      </c>
      <c r="L172" s="2">
        <f t="shared" si="36"/>
        <v>282.51984749413043</v>
      </c>
      <c r="O172">
        <f t="shared" si="37"/>
        <v>901</v>
      </c>
      <c r="P172" s="2">
        <f t="shared" si="40"/>
        <v>1.435492957746479</v>
      </c>
      <c r="Q172" s="2">
        <f t="shared" si="41"/>
        <v>2.079002078399375</v>
      </c>
      <c r="R172" s="2">
        <f t="shared" si="42"/>
        <v>2.7092051810021838</v>
      </c>
      <c r="S172" s="2">
        <f t="shared" si="43"/>
        <v>1.1941990963871632</v>
      </c>
      <c r="T172" s="2">
        <f t="shared" si="44"/>
        <v>0.10194818059523007</v>
      </c>
      <c r="U172" s="2">
        <f t="shared" si="38"/>
        <v>282.51984749413043</v>
      </c>
      <c r="V172" s="13">
        <f t="shared" si="39"/>
        <v>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34"/>
        <v>1917</v>
      </c>
      <c r="F173">
        <v>955</v>
      </c>
      <c r="G173" s="2">
        <f t="shared" si="46"/>
        <v>1.4904835680751174</v>
      </c>
      <c r="H173" s="2">
        <f t="shared" si="46"/>
        <v>2.1578836204878131</v>
      </c>
      <c r="I173" s="2">
        <f t="shared" si="46"/>
        <v>2.80820206281299</v>
      </c>
      <c r="J173" s="2">
        <f t="shared" si="46"/>
        <v>1.2317294301081356</v>
      </c>
      <c r="K173" s="2">
        <f t="shared" si="46"/>
        <v>0.10413516671649567</v>
      </c>
      <c r="L173" s="2">
        <f t="shared" si="36"/>
        <v>282.79243384820057</v>
      </c>
      <c r="O173">
        <f t="shared" si="37"/>
        <v>955</v>
      </c>
      <c r="P173" s="2">
        <f t="shared" si="40"/>
        <v>1.4904835680751174</v>
      </c>
      <c r="Q173" s="2">
        <f t="shared" si="41"/>
        <v>2.1578836204878131</v>
      </c>
      <c r="R173" s="2">
        <f t="shared" si="42"/>
        <v>2.80820206281299</v>
      </c>
      <c r="S173" s="2">
        <f t="shared" si="43"/>
        <v>1.2317294301081356</v>
      </c>
      <c r="T173" s="2">
        <f t="shared" si="44"/>
        <v>0.10413516671649567</v>
      </c>
      <c r="U173" s="2">
        <f t="shared" si="38"/>
        <v>282.79243384820057</v>
      </c>
      <c r="V173" s="13">
        <f t="shared" si="39"/>
        <v>0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34"/>
        <v>1918</v>
      </c>
      <c r="F174">
        <v>936</v>
      </c>
      <c r="G174" s="2">
        <f t="shared" si="46"/>
        <v>1.5487699530516432</v>
      </c>
      <c r="H174" s="2">
        <f t="shared" si="46"/>
        <v>2.2416185796306625</v>
      </c>
      <c r="I174" s="2">
        <f t="shared" si="46"/>
        <v>2.9139828235603726</v>
      </c>
      <c r="J174" s="2">
        <f t="shared" si="46"/>
        <v>1.2734538020225656</v>
      </c>
      <c r="K174" s="2">
        <f t="shared" si="46"/>
        <v>0.1079968521190149</v>
      </c>
      <c r="L174" s="2">
        <f t="shared" si="36"/>
        <v>283.08582201038428</v>
      </c>
      <c r="O174">
        <f t="shared" si="37"/>
        <v>936</v>
      </c>
      <c r="P174" s="2">
        <f t="shared" si="40"/>
        <v>1.5487699530516432</v>
      </c>
      <c r="Q174" s="2">
        <f t="shared" si="41"/>
        <v>2.2416185796306625</v>
      </c>
      <c r="R174" s="2">
        <f t="shared" si="42"/>
        <v>2.9139828235603726</v>
      </c>
      <c r="S174" s="2">
        <f t="shared" si="43"/>
        <v>1.2734538020225656</v>
      </c>
      <c r="T174" s="2">
        <f t="shared" si="44"/>
        <v>0.1079968521190149</v>
      </c>
      <c r="U174" s="2">
        <f t="shared" si="38"/>
        <v>283.08582201038428</v>
      </c>
      <c r="V174" s="13">
        <f t="shared" si="39"/>
        <v>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34"/>
        <v>1919</v>
      </c>
      <c r="F175">
        <v>806</v>
      </c>
      <c r="G175" s="2">
        <f t="shared" si="46"/>
        <v>1.6058967136150235</v>
      </c>
      <c r="H175" s="2">
        <f t="shared" si="46"/>
        <v>2.3233391438385951</v>
      </c>
      <c r="I175" s="2">
        <f t="shared" si="46"/>
        <v>3.0154892696928255</v>
      </c>
      <c r="J175" s="2">
        <f t="shared" si="46"/>
        <v>1.3105645447965375</v>
      </c>
      <c r="K175" s="2">
        <f t="shared" si="46"/>
        <v>0.10944706393446482</v>
      </c>
      <c r="L175" s="2">
        <f t="shared" si="36"/>
        <v>283.36473673587744</v>
      </c>
      <c r="O175">
        <f t="shared" si="37"/>
        <v>806</v>
      </c>
      <c r="P175" s="2">
        <f t="shared" si="40"/>
        <v>1.6058967136150235</v>
      </c>
      <c r="Q175" s="2">
        <f t="shared" si="41"/>
        <v>2.3233391438385951</v>
      </c>
      <c r="R175" s="2">
        <f t="shared" si="42"/>
        <v>3.0154892696928255</v>
      </c>
      <c r="S175" s="2">
        <f t="shared" si="43"/>
        <v>1.3105645447965375</v>
      </c>
      <c r="T175" s="2">
        <f t="shared" si="44"/>
        <v>0.10944706393446482</v>
      </c>
      <c r="U175" s="2">
        <f t="shared" si="38"/>
        <v>283.36473673587744</v>
      </c>
      <c r="V175" s="13">
        <f t="shared" si="39"/>
        <v>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34"/>
        <v>1920</v>
      </c>
      <c r="F176">
        <v>932</v>
      </c>
      <c r="G176" s="2">
        <f t="shared" si="46"/>
        <v>1.6550892018779344</v>
      </c>
      <c r="H176" s="2">
        <f t="shared" si="46"/>
        <v>2.3926283195610387</v>
      </c>
      <c r="I176" s="2">
        <f t="shared" si="46"/>
        <v>3.0961027173556288</v>
      </c>
      <c r="J176" s="2">
        <f t="shared" si="46"/>
        <v>1.3302970515441805</v>
      </c>
      <c r="K176" s="2">
        <f t="shared" si="46"/>
        <v>0.10422337547863618</v>
      </c>
      <c r="L176" s="2">
        <f t="shared" si="36"/>
        <v>283.57834066581739</v>
      </c>
      <c r="O176">
        <f t="shared" si="37"/>
        <v>932</v>
      </c>
      <c r="P176" s="2">
        <f t="shared" si="40"/>
        <v>1.6550892018779344</v>
      </c>
      <c r="Q176" s="2">
        <f t="shared" si="41"/>
        <v>2.3926283195610387</v>
      </c>
      <c r="R176" s="2">
        <f t="shared" si="42"/>
        <v>3.0961027173556288</v>
      </c>
      <c r="S176" s="2">
        <f t="shared" si="43"/>
        <v>1.3302970515441805</v>
      </c>
      <c r="T176" s="2">
        <f t="shared" si="44"/>
        <v>0.10422337547863618</v>
      </c>
      <c r="U176" s="2">
        <f t="shared" si="38"/>
        <v>283.57834066581739</v>
      </c>
      <c r="V176" s="13">
        <f t="shared" si="39"/>
        <v>0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34"/>
        <v>1921</v>
      </c>
      <c r="F177">
        <v>803</v>
      </c>
      <c r="G177" s="2">
        <f t="shared" si="46"/>
        <v>1.7119718309859155</v>
      </c>
      <c r="H177" s="2">
        <f t="shared" si="46"/>
        <v>2.4735578646048544</v>
      </c>
      <c r="I177" s="2">
        <f t="shared" si="46"/>
        <v>3.1945636991389357</v>
      </c>
      <c r="J177" s="2">
        <f t="shared" si="46"/>
        <v>1.3636910346118345</v>
      </c>
      <c r="K177" s="2">
        <f t="shared" si="46"/>
        <v>0.10697054123113564</v>
      </c>
      <c r="L177" s="2">
        <f t="shared" si="36"/>
        <v>283.85075497057267</v>
      </c>
      <c r="O177">
        <f t="shared" si="37"/>
        <v>803</v>
      </c>
      <c r="P177" s="2">
        <f t="shared" si="40"/>
        <v>1.7119718309859155</v>
      </c>
      <c r="Q177" s="2">
        <f t="shared" si="41"/>
        <v>2.4735578646048544</v>
      </c>
      <c r="R177" s="2">
        <f t="shared" si="42"/>
        <v>3.1945636991389357</v>
      </c>
      <c r="S177" s="2">
        <f t="shared" si="43"/>
        <v>1.3636910346118345</v>
      </c>
      <c r="T177" s="2">
        <f t="shared" si="44"/>
        <v>0.10697054123113564</v>
      </c>
      <c r="U177" s="2">
        <f t="shared" si="38"/>
        <v>283.85075497057267</v>
      </c>
      <c r="V177" s="13">
        <f t="shared" si="39"/>
        <v>0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34"/>
        <v>1922</v>
      </c>
      <c r="F178">
        <v>845</v>
      </c>
      <c r="G178" s="2">
        <f t="shared" si="46"/>
        <v>1.760981220657277</v>
      </c>
      <c r="H178" s="2">
        <f t="shared" si="46"/>
        <v>2.5421520939941673</v>
      </c>
      <c r="I178" s="2">
        <f t="shared" si="46"/>
        <v>3.27232279529257</v>
      </c>
      <c r="J178" s="2">
        <f t="shared" si="46"/>
        <v>1.3800364793422475</v>
      </c>
      <c r="K178" s="2">
        <f t="shared" si="46"/>
        <v>0.10258044345917008</v>
      </c>
      <c r="L178" s="2">
        <f t="shared" si="36"/>
        <v>284.05807303274543</v>
      </c>
      <c r="O178">
        <f t="shared" si="37"/>
        <v>845</v>
      </c>
      <c r="P178" s="2">
        <f t="shared" si="40"/>
        <v>1.760981220657277</v>
      </c>
      <c r="Q178" s="2">
        <f t="shared" si="41"/>
        <v>2.5421520939941673</v>
      </c>
      <c r="R178" s="2">
        <f t="shared" si="42"/>
        <v>3.27232279529257</v>
      </c>
      <c r="S178" s="2">
        <f t="shared" si="43"/>
        <v>1.3800364793422475</v>
      </c>
      <c r="T178" s="2">
        <f t="shared" si="44"/>
        <v>0.10258044345917008</v>
      </c>
      <c r="U178" s="2">
        <f t="shared" si="38"/>
        <v>284.05807303274543</v>
      </c>
      <c r="V178" s="13">
        <f t="shared" si="39"/>
        <v>0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34"/>
        <v>1923</v>
      </c>
      <c r="F179">
        <v>970</v>
      </c>
      <c r="G179" s="2">
        <f t="shared" si="46"/>
        <v>1.8125539906103287</v>
      </c>
      <c r="H179" s="2">
        <f t="shared" si="46"/>
        <v>2.6145012805793315</v>
      </c>
      <c r="I179" s="2">
        <f t="shared" si="46"/>
        <v>3.3553480201207977</v>
      </c>
      <c r="J179" s="2">
        <f t="shared" si="46"/>
        <v>1.4003777376677067</v>
      </c>
      <c r="K179" s="2">
        <f t="shared" si="46"/>
        <v>0.10188954554725234</v>
      </c>
      <c r="L179" s="2">
        <f t="shared" si="36"/>
        <v>284.28467057452542</v>
      </c>
      <c r="O179">
        <f t="shared" si="37"/>
        <v>970</v>
      </c>
      <c r="P179" s="2">
        <f t="shared" si="40"/>
        <v>1.8125539906103287</v>
      </c>
      <c r="Q179" s="2">
        <f t="shared" si="41"/>
        <v>2.6145012805793315</v>
      </c>
      <c r="R179" s="2">
        <f t="shared" si="42"/>
        <v>3.3553480201207977</v>
      </c>
      <c r="S179" s="2">
        <f t="shared" si="43"/>
        <v>1.4003777376677067</v>
      </c>
      <c r="T179" s="2">
        <f t="shared" si="44"/>
        <v>0.10188954554725234</v>
      </c>
      <c r="U179" s="2">
        <f t="shared" si="38"/>
        <v>284.28467057452542</v>
      </c>
      <c r="V179" s="13">
        <f t="shared" si="39"/>
        <v>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34"/>
        <v>1924</v>
      </c>
      <c r="F180">
        <v>963</v>
      </c>
      <c r="G180" s="2">
        <f t="shared" si="46"/>
        <v>1.871755868544601</v>
      </c>
      <c r="H180" s="2">
        <f t="shared" si="46"/>
        <v>2.6983885215908772</v>
      </c>
      <c r="I180" s="2">
        <f t="shared" si="46"/>
        <v>3.4560381719692193</v>
      </c>
      <c r="J180" s="2">
        <f t="shared" si="46"/>
        <v>1.434228325357344</v>
      </c>
      <c r="K180" s="2">
        <f t="shared" si="46"/>
        <v>0.10733903938188176</v>
      </c>
      <c r="L180" s="2">
        <f t="shared" si="36"/>
        <v>284.56774992684393</v>
      </c>
      <c r="O180">
        <f t="shared" si="37"/>
        <v>963</v>
      </c>
      <c r="P180" s="2">
        <f t="shared" si="40"/>
        <v>1.871755868544601</v>
      </c>
      <c r="Q180" s="2">
        <f t="shared" si="41"/>
        <v>2.6983885215908772</v>
      </c>
      <c r="R180" s="2">
        <f t="shared" si="42"/>
        <v>3.4560381719692193</v>
      </c>
      <c r="S180" s="2">
        <f t="shared" si="43"/>
        <v>1.434228325357344</v>
      </c>
      <c r="T180" s="2">
        <f t="shared" si="44"/>
        <v>0.10733903938188176</v>
      </c>
      <c r="U180" s="2">
        <f t="shared" si="38"/>
        <v>284.56774992684393</v>
      </c>
      <c r="V180" s="13">
        <f t="shared" si="39"/>
        <v>0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34"/>
        <v>1925</v>
      </c>
      <c r="F181">
        <v>975</v>
      </c>
      <c r="G181" s="2">
        <f t="shared" si="46"/>
        <v>1.9305305164319249</v>
      </c>
      <c r="H181" s="2">
        <f t="shared" si="46"/>
        <v>2.7813877092989121</v>
      </c>
      <c r="I181" s="2">
        <f t="shared" si="46"/>
        <v>3.5543251553920627</v>
      </c>
      <c r="J181" s="2">
        <f t="shared" si="46"/>
        <v>1.4653235391494759</v>
      </c>
      <c r="K181" s="2">
        <f t="shared" si="46"/>
        <v>0.11031568597484689</v>
      </c>
      <c r="L181" s="2">
        <f t="shared" si="36"/>
        <v>284.84188260624722</v>
      </c>
      <c r="O181">
        <f t="shared" si="37"/>
        <v>975</v>
      </c>
      <c r="P181" s="2">
        <f t="shared" si="40"/>
        <v>1.9305305164319249</v>
      </c>
      <c r="Q181" s="2">
        <f t="shared" si="41"/>
        <v>2.7813877092989121</v>
      </c>
      <c r="R181" s="2">
        <f t="shared" si="42"/>
        <v>3.5543251553920627</v>
      </c>
      <c r="S181" s="2">
        <f t="shared" si="43"/>
        <v>1.4653235391494759</v>
      </c>
      <c r="T181" s="2">
        <f t="shared" si="44"/>
        <v>0.11031568597484689</v>
      </c>
      <c r="U181" s="2">
        <f t="shared" si="38"/>
        <v>284.84188260624722</v>
      </c>
      <c r="V181" s="13">
        <f t="shared" si="39"/>
        <v>0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34"/>
        <v>1926</v>
      </c>
      <c r="F182">
        <v>983</v>
      </c>
      <c r="G182" s="2">
        <f t="shared" si="46"/>
        <v>1.990037558685446</v>
      </c>
      <c r="H182" s="2">
        <f t="shared" si="46"/>
        <v>2.8652853243233127</v>
      </c>
      <c r="I182" s="2">
        <f t="shared" si="46"/>
        <v>3.6530956872899423</v>
      </c>
      <c r="J182" s="2">
        <f t="shared" si="46"/>
        <v>1.496050831840728</v>
      </c>
      <c r="K182" s="2">
        <f t="shared" si="46"/>
        <v>0.11268449367829952</v>
      </c>
      <c r="L182" s="2">
        <f t="shared" si="36"/>
        <v>285.11715389581775</v>
      </c>
      <c r="O182">
        <f t="shared" si="37"/>
        <v>983</v>
      </c>
      <c r="P182" s="2">
        <f t="shared" si="40"/>
        <v>1.990037558685446</v>
      </c>
      <c r="Q182" s="2">
        <f t="shared" si="41"/>
        <v>2.8652853243233127</v>
      </c>
      <c r="R182" s="2">
        <f t="shared" si="42"/>
        <v>3.6530956872899423</v>
      </c>
      <c r="S182" s="2">
        <f t="shared" si="43"/>
        <v>1.496050831840728</v>
      </c>
      <c r="T182" s="2">
        <f t="shared" si="44"/>
        <v>0.11268449367829952</v>
      </c>
      <c r="U182" s="2">
        <f t="shared" si="38"/>
        <v>285.11715389581775</v>
      </c>
      <c r="V182" s="13">
        <f t="shared" si="39"/>
        <v>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34"/>
        <v>1927</v>
      </c>
      <c r="F183">
        <v>1062</v>
      </c>
      <c r="G183" s="2">
        <f t="shared" ref="G183:K198" si="47">G182*(1-G$5)+G$4*$F182*$L$4/1000</f>
        <v>2.0500328638497654</v>
      </c>
      <c r="H183" s="2">
        <f t="shared" si="47"/>
        <v>2.9497033082092088</v>
      </c>
      <c r="I183" s="2">
        <f t="shared" si="47"/>
        <v>3.7517423382102733</v>
      </c>
      <c r="J183" s="2">
        <f t="shared" si="47"/>
        <v>1.5259617380388282</v>
      </c>
      <c r="K183" s="2">
        <f t="shared" si="47"/>
        <v>0.11449683503186711</v>
      </c>
      <c r="L183" s="2">
        <f t="shared" si="36"/>
        <v>285.39193708333994</v>
      </c>
      <c r="O183">
        <f t="shared" si="37"/>
        <v>1062</v>
      </c>
      <c r="P183" s="2">
        <f t="shared" si="40"/>
        <v>2.0500328638497654</v>
      </c>
      <c r="Q183" s="2">
        <f t="shared" si="41"/>
        <v>2.9497033082092088</v>
      </c>
      <c r="R183" s="2">
        <f t="shared" si="42"/>
        <v>3.7517423382102733</v>
      </c>
      <c r="S183" s="2">
        <f t="shared" si="43"/>
        <v>1.5259617380388282</v>
      </c>
      <c r="T183" s="2">
        <f t="shared" si="44"/>
        <v>0.11449683503186711</v>
      </c>
      <c r="U183" s="2">
        <f t="shared" si="38"/>
        <v>285.39193708333994</v>
      </c>
      <c r="V183" s="13">
        <f t="shared" si="39"/>
        <v>0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34"/>
        <v>1928</v>
      </c>
      <c r="F184">
        <v>1065</v>
      </c>
      <c r="G184" s="2">
        <f t="shared" si="47"/>
        <v>2.1148497652582159</v>
      </c>
      <c r="H184" s="2">
        <f t="shared" si="47"/>
        <v>3.0413068960729701</v>
      </c>
      <c r="I184" s="2">
        <f t="shared" si="47"/>
        <v>3.860933437626501</v>
      </c>
      <c r="J184" s="2">
        <f t="shared" si="47"/>
        <v>1.5634362286708627</v>
      </c>
      <c r="K184" s="2">
        <f t="shared" si="47"/>
        <v>0.11930499581646439</v>
      </c>
      <c r="L184" s="2">
        <f t="shared" si="36"/>
        <v>285.69983132344504</v>
      </c>
      <c r="O184">
        <f t="shared" si="37"/>
        <v>1065</v>
      </c>
      <c r="P184" s="2">
        <f t="shared" si="40"/>
        <v>2.1148497652582159</v>
      </c>
      <c r="Q184" s="2">
        <f t="shared" si="41"/>
        <v>3.0413068960729701</v>
      </c>
      <c r="R184" s="2">
        <f t="shared" si="42"/>
        <v>3.860933437626501</v>
      </c>
      <c r="S184" s="2">
        <f t="shared" si="43"/>
        <v>1.5634362286708627</v>
      </c>
      <c r="T184" s="2">
        <f t="shared" si="44"/>
        <v>0.11930499581646439</v>
      </c>
      <c r="U184" s="2">
        <f t="shared" si="38"/>
        <v>285.69983132344504</v>
      </c>
      <c r="V184" s="13">
        <f t="shared" si="39"/>
        <v>0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34"/>
        <v>1929</v>
      </c>
      <c r="F185">
        <v>1145</v>
      </c>
      <c r="G185" s="2">
        <f t="shared" si="47"/>
        <v>2.1798497652582158</v>
      </c>
      <c r="H185" s="2">
        <f t="shared" si="47"/>
        <v>3.1329401698684665</v>
      </c>
      <c r="I185" s="2">
        <f t="shared" si="47"/>
        <v>3.9691096110810098</v>
      </c>
      <c r="J185" s="2">
        <f t="shared" si="47"/>
        <v>1.5991220321435056</v>
      </c>
      <c r="K185" s="2">
        <f t="shared" si="47"/>
        <v>0.12236213781957313</v>
      </c>
      <c r="L185" s="2">
        <f t="shared" si="36"/>
        <v>286.00338371617079</v>
      </c>
      <c r="O185">
        <f t="shared" si="37"/>
        <v>1145</v>
      </c>
      <c r="P185" s="2">
        <f t="shared" si="40"/>
        <v>2.1798497652582158</v>
      </c>
      <c r="Q185" s="2">
        <f t="shared" si="41"/>
        <v>3.1329401698684665</v>
      </c>
      <c r="R185" s="2">
        <f t="shared" si="42"/>
        <v>3.9691096110810098</v>
      </c>
      <c r="S185" s="2">
        <f t="shared" si="43"/>
        <v>1.5991220321435056</v>
      </c>
      <c r="T185" s="2">
        <f t="shared" si="44"/>
        <v>0.12236213781957313</v>
      </c>
      <c r="U185" s="2">
        <f t="shared" si="38"/>
        <v>286.00338371617079</v>
      </c>
      <c r="V185" s="13">
        <f t="shared" si="39"/>
        <v>0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">
        <v>1954</v>
      </c>
      <c r="B186" s="5">
        <v>311.88655</v>
      </c>
      <c r="C186">
        <v>1973.2027</v>
      </c>
      <c r="D186">
        <v>330.3</v>
      </c>
      <c r="E186" s="1">
        <f t="shared" si="34"/>
        <v>1930</v>
      </c>
      <c r="F186">
        <v>1053</v>
      </c>
      <c r="G186" s="2">
        <f t="shared" si="47"/>
        <v>2.2497323943661969</v>
      </c>
      <c r="H186" s="2">
        <f t="shared" si="47"/>
        <v>3.2318330948771683</v>
      </c>
      <c r="I186" s="2">
        <f t="shared" si="47"/>
        <v>4.0878525566525203</v>
      </c>
      <c r="J186" s="2">
        <f t="shared" si="47"/>
        <v>1.6421588892162458</v>
      </c>
      <c r="K186" s="2">
        <f t="shared" si="47"/>
        <v>0.1279722567201548</v>
      </c>
      <c r="L186" s="2">
        <f t="shared" si="36"/>
        <v>286.3395491918323</v>
      </c>
      <c r="O186">
        <f t="shared" si="37"/>
        <v>1053</v>
      </c>
      <c r="P186" s="2">
        <f t="shared" si="40"/>
        <v>2.2497323943661969</v>
      </c>
      <c r="Q186" s="2">
        <f t="shared" si="41"/>
        <v>3.2318330948771683</v>
      </c>
      <c r="R186" s="2">
        <f t="shared" si="42"/>
        <v>4.0878525566525203</v>
      </c>
      <c r="S186" s="2">
        <f t="shared" si="43"/>
        <v>1.6421588892162458</v>
      </c>
      <c r="T186" s="2">
        <f t="shared" si="44"/>
        <v>0.1279722567201548</v>
      </c>
      <c r="U186" s="2">
        <f t="shared" si="38"/>
        <v>286.3395491918323</v>
      </c>
      <c r="V186" s="13">
        <f t="shared" si="39"/>
        <v>0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34"/>
        <v>1931</v>
      </c>
      <c r="F187">
        <v>940</v>
      </c>
      <c r="G187" s="2">
        <f t="shared" si="47"/>
        <v>2.3139999999999996</v>
      </c>
      <c r="H187" s="2">
        <f t="shared" si="47"/>
        <v>3.3218154648397449</v>
      </c>
      <c r="I187" s="2">
        <f t="shared" si="47"/>
        <v>4.1911800650307578</v>
      </c>
      <c r="J187" s="2">
        <f t="shared" si="47"/>
        <v>1.6719390638803255</v>
      </c>
      <c r="K187" s="2">
        <f t="shared" si="47"/>
        <v>0.12705571701169985</v>
      </c>
      <c r="L187" s="2">
        <f t="shared" si="36"/>
        <v>286.62599031076252</v>
      </c>
      <c r="O187">
        <f t="shared" si="37"/>
        <v>940</v>
      </c>
      <c r="P187" s="2">
        <f t="shared" si="40"/>
        <v>2.3139999999999996</v>
      </c>
      <c r="Q187" s="2">
        <f t="shared" si="41"/>
        <v>3.3218154648397449</v>
      </c>
      <c r="R187" s="2">
        <f t="shared" si="42"/>
        <v>4.1911800650307578</v>
      </c>
      <c r="S187" s="2">
        <f t="shared" si="43"/>
        <v>1.6719390638803255</v>
      </c>
      <c r="T187" s="2">
        <f t="shared" si="44"/>
        <v>0.12705571701169985</v>
      </c>
      <c r="U187" s="2">
        <f t="shared" si="38"/>
        <v>286.62599031076252</v>
      </c>
      <c r="V187" s="13">
        <f t="shared" si="39"/>
        <v>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34"/>
        <v>1932</v>
      </c>
      <c r="F188">
        <v>847</v>
      </c>
      <c r="G188" s="2">
        <f t="shared" si="47"/>
        <v>2.371370892018779</v>
      </c>
      <c r="H188" s="2">
        <f t="shared" si="47"/>
        <v>3.4009399619736334</v>
      </c>
      <c r="I188" s="2">
        <f t="shared" si="47"/>
        <v>4.2761441221306207</v>
      </c>
      <c r="J188" s="2">
        <f t="shared" si="47"/>
        <v>1.6867550799922717</v>
      </c>
      <c r="K188" s="2">
        <f t="shared" si="47"/>
        <v>0.12119464325842901</v>
      </c>
      <c r="L188" s="2">
        <f t="shared" si="36"/>
        <v>286.85640469937374</v>
      </c>
      <c r="O188">
        <f t="shared" si="37"/>
        <v>847</v>
      </c>
      <c r="P188" s="2">
        <f t="shared" si="40"/>
        <v>2.371370892018779</v>
      </c>
      <c r="Q188" s="2">
        <f t="shared" si="41"/>
        <v>3.4009399619736334</v>
      </c>
      <c r="R188" s="2">
        <f t="shared" si="42"/>
        <v>4.2761441221306207</v>
      </c>
      <c r="S188" s="2">
        <f t="shared" si="43"/>
        <v>1.6867550799922717</v>
      </c>
      <c r="T188" s="2">
        <f t="shared" si="44"/>
        <v>0.12119464325842901</v>
      </c>
      <c r="U188" s="2">
        <f t="shared" si="38"/>
        <v>286.85640469937374</v>
      </c>
      <c r="V188" s="13">
        <f t="shared" si="39"/>
        <v>0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34"/>
        <v>1933</v>
      </c>
      <c r="F189">
        <v>893</v>
      </c>
      <c r="G189" s="2">
        <f t="shared" si="47"/>
        <v>2.4230657276995302</v>
      </c>
      <c r="H189" s="2">
        <f t="shared" si="47"/>
        <v>3.4711143908839301</v>
      </c>
      <c r="I189" s="2">
        <f t="shared" si="47"/>
        <v>4.3459959083408819</v>
      </c>
      <c r="J189" s="2">
        <f t="shared" si="47"/>
        <v>1.6898092107254004</v>
      </c>
      <c r="K189" s="2">
        <f t="shared" si="47"/>
        <v>0.11327352514513464</v>
      </c>
      <c r="L189" s="2">
        <f t="shared" si="36"/>
        <v>287.04325876279489</v>
      </c>
      <c r="O189">
        <f t="shared" si="37"/>
        <v>893</v>
      </c>
      <c r="P189" s="2">
        <f t="shared" si="40"/>
        <v>2.4230657276995302</v>
      </c>
      <c r="Q189" s="2">
        <f t="shared" si="41"/>
        <v>3.4711143908839301</v>
      </c>
      <c r="R189" s="2">
        <f t="shared" si="42"/>
        <v>4.3459959083408819</v>
      </c>
      <c r="S189" s="2">
        <f t="shared" si="43"/>
        <v>1.6898092107254004</v>
      </c>
      <c r="T189" s="2">
        <f t="shared" si="44"/>
        <v>0.11327352514513464</v>
      </c>
      <c r="U189" s="2">
        <f t="shared" si="38"/>
        <v>287.04325876279489</v>
      </c>
      <c r="V189" s="13">
        <f t="shared" si="39"/>
        <v>0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34"/>
        <v>1934</v>
      </c>
      <c r="F190">
        <v>973</v>
      </c>
      <c r="G190" s="2">
        <f t="shared" si="47"/>
        <v>2.4775680751173708</v>
      </c>
      <c r="H190" s="2">
        <f t="shared" si="47"/>
        <v>3.5454150166684091</v>
      </c>
      <c r="I190" s="2">
        <f t="shared" si="47"/>
        <v>4.421820898977038</v>
      </c>
      <c r="J190" s="2">
        <f t="shared" si="47"/>
        <v>1.698087929604353</v>
      </c>
      <c r="K190" s="2">
        <f t="shared" si="47"/>
        <v>0.11062874856336206</v>
      </c>
      <c r="L190" s="2">
        <f t="shared" si="36"/>
        <v>287.25352066893055</v>
      </c>
      <c r="O190">
        <f t="shared" si="37"/>
        <v>973</v>
      </c>
      <c r="P190" s="2">
        <f t="shared" si="40"/>
        <v>2.4775680751173708</v>
      </c>
      <c r="Q190" s="2">
        <f t="shared" si="41"/>
        <v>3.5454150166684091</v>
      </c>
      <c r="R190" s="2">
        <f t="shared" si="42"/>
        <v>4.421820898977038</v>
      </c>
      <c r="S190" s="2">
        <f t="shared" si="43"/>
        <v>1.698087929604353</v>
      </c>
      <c r="T190" s="2">
        <f t="shared" si="44"/>
        <v>0.11062874856336206</v>
      </c>
      <c r="U190" s="2">
        <f t="shared" si="38"/>
        <v>287.25352066893055</v>
      </c>
      <c r="V190" s="13">
        <f t="shared" si="39"/>
        <v>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34"/>
        <v>1935</v>
      </c>
      <c r="F191">
        <v>1027</v>
      </c>
      <c r="G191" s="2">
        <f t="shared" si="47"/>
        <v>2.5369530516431924</v>
      </c>
      <c r="H191" s="2">
        <f t="shared" si="47"/>
        <v>3.6270229762990089</v>
      </c>
      <c r="I191" s="2">
        <f t="shared" si="47"/>
        <v>4.5086468992310511</v>
      </c>
      <c r="J191" s="2">
        <f t="shared" si="47"/>
        <v>1.7152833826623444</v>
      </c>
      <c r="K191" s="2">
        <f t="shared" si="47"/>
        <v>0.11278047902302797</v>
      </c>
      <c r="L191" s="2">
        <f t="shared" si="36"/>
        <v>287.50068678885862</v>
      </c>
      <c r="O191">
        <f t="shared" si="37"/>
        <v>1027</v>
      </c>
      <c r="P191" s="2">
        <f t="shared" si="40"/>
        <v>2.5369530516431924</v>
      </c>
      <c r="Q191" s="2">
        <f t="shared" si="41"/>
        <v>3.6270229762990089</v>
      </c>
      <c r="R191" s="2">
        <f t="shared" si="42"/>
        <v>4.5086468992310511</v>
      </c>
      <c r="S191" s="2">
        <f t="shared" si="43"/>
        <v>1.7152833826623444</v>
      </c>
      <c r="T191" s="2">
        <f t="shared" si="44"/>
        <v>0.11278047902302797</v>
      </c>
      <c r="U191" s="2">
        <f t="shared" si="38"/>
        <v>287.50068678885862</v>
      </c>
      <c r="V191" s="13">
        <f t="shared" si="39"/>
        <v>0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34"/>
        <v>1936</v>
      </c>
      <c r="F192">
        <v>1130</v>
      </c>
      <c r="G192" s="2">
        <f t="shared" si="47"/>
        <v>2.5996338028169013</v>
      </c>
      <c r="H192" s="2">
        <f t="shared" si="47"/>
        <v>3.713476852527843</v>
      </c>
      <c r="I192" s="2">
        <f t="shared" si="47"/>
        <v>4.6024201434899314</v>
      </c>
      <c r="J192" s="2">
        <f t="shared" si="47"/>
        <v>1.7378345417161556</v>
      </c>
      <c r="K192" s="2">
        <f t="shared" si="47"/>
        <v>0.11662078078585852</v>
      </c>
      <c r="L192" s="2">
        <f t="shared" si="36"/>
        <v>287.76998612133667</v>
      </c>
      <c r="O192">
        <f t="shared" si="37"/>
        <v>1130</v>
      </c>
      <c r="P192" s="2">
        <f t="shared" si="40"/>
        <v>2.5996338028169013</v>
      </c>
      <c r="Q192" s="2">
        <f t="shared" si="41"/>
        <v>3.713476852527843</v>
      </c>
      <c r="R192" s="2">
        <f t="shared" si="42"/>
        <v>4.6024201434899314</v>
      </c>
      <c r="S192" s="2">
        <f t="shared" si="43"/>
        <v>1.7378345417161556</v>
      </c>
      <c r="T192" s="2">
        <f t="shared" si="44"/>
        <v>0.11662078078585852</v>
      </c>
      <c r="U192" s="2">
        <f t="shared" si="38"/>
        <v>287.76998612133667</v>
      </c>
      <c r="V192" s="13">
        <f t="shared" si="39"/>
        <v>0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34"/>
        <v>1937</v>
      </c>
      <c r="F193">
        <v>1209</v>
      </c>
      <c r="G193" s="2">
        <f t="shared" si="47"/>
        <v>2.6686009389671361</v>
      </c>
      <c r="H193" s="2">
        <f t="shared" si="47"/>
        <v>3.8093642530605956</v>
      </c>
      <c r="I193" s="2">
        <f t="shared" si="47"/>
        <v>4.7104088839132627</v>
      </c>
      <c r="J193" s="2">
        <f t="shared" si="47"/>
        <v>1.7711866258287283</v>
      </c>
      <c r="K193" s="2">
        <f t="shared" si="47"/>
        <v>0.12378572229873744</v>
      </c>
      <c r="L193" s="2">
        <f t="shared" si="36"/>
        <v>288.08334642406845</v>
      </c>
      <c r="O193">
        <f t="shared" si="37"/>
        <v>1209</v>
      </c>
      <c r="P193" s="2">
        <f t="shared" si="40"/>
        <v>2.6686009389671361</v>
      </c>
      <c r="Q193" s="2">
        <f t="shared" si="41"/>
        <v>3.8093642530605956</v>
      </c>
      <c r="R193" s="2">
        <f t="shared" si="42"/>
        <v>4.7104088839132627</v>
      </c>
      <c r="S193" s="2">
        <f t="shared" si="43"/>
        <v>1.7711866258287283</v>
      </c>
      <c r="T193" s="2">
        <f t="shared" si="44"/>
        <v>0.12378572229873744</v>
      </c>
      <c r="U193" s="2">
        <f t="shared" si="38"/>
        <v>288.08334642406845</v>
      </c>
      <c r="V193" s="13">
        <f t="shared" si="39"/>
        <v>0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34"/>
        <v>1938</v>
      </c>
      <c r="F194">
        <v>1142</v>
      </c>
      <c r="G194" s="2">
        <f t="shared" si="47"/>
        <v>2.7423896713615021</v>
      </c>
      <c r="H194" s="2">
        <f t="shared" si="47"/>
        <v>3.9124057048630885</v>
      </c>
      <c r="I194" s="2">
        <f t="shared" si="47"/>
        <v>4.8288166775533963</v>
      </c>
      <c r="J194" s="2">
        <f t="shared" si="47"/>
        <v>1.8119057106995453</v>
      </c>
      <c r="K194" s="2">
        <f t="shared" si="47"/>
        <v>0.13184039918913976</v>
      </c>
      <c r="L194" s="2">
        <f t="shared" si="36"/>
        <v>288.42735816366667</v>
      </c>
      <c r="O194">
        <f t="shared" si="37"/>
        <v>1142</v>
      </c>
      <c r="P194" s="2">
        <f t="shared" si="40"/>
        <v>2.7423896713615021</v>
      </c>
      <c r="Q194" s="2">
        <f t="shared" si="41"/>
        <v>3.9124057048630885</v>
      </c>
      <c r="R194" s="2">
        <f t="shared" si="42"/>
        <v>4.8288166775533963</v>
      </c>
      <c r="S194" s="2">
        <f t="shared" si="43"/>
        <v>1.8119057106995453</v>
      </c>
      <c r="T194" s="2">
        <f t="shared" si="44"/>
        <v>0.13184039918913976</v>
      </c>
      <c r="U194" s="2">
        <f t="shared" si="38"/>
        <v>288.42735816366667</v>
      </c>
      <c r="V194" s="13">
        <f t="shared" si="39"/>
        <v>0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34"/>
        <v>1939</v>
      </c>
      <c r="F195">
        <v>1192</v>
      </c>
      <c r="G195" s="2">
        <f t="shared" si="47"/>
        <v>2.8120892018779342</v>
      </c>
      <c r="H195" s="2">
        <f t="shared" si="47"/>
        <v>4.008872606738584</v>
      </c>
      <c r="I195" s="2">
        <f t="shared" si="47"/>
        <v>4.9355694011605005</v>
      </c>
      <c r="J195" s="2">
        <f t="shared" si="47"/>
        <v>1.842434792501328</v>
      </c>
      <c r="K195" s="2">
        <f t="shared" si="47"/>
        <v>0.13358026777114429</v>
      </c>
      <c r="L195" s="2">
        <f t="shared" si="36"/>
        <v>288.73254627004951</v>
      </c>
      <c r="O195">
        <f t="shared" si="37"/>
        <v>1192</v>
      </c>
      <c r="P195" s="2">
        <f t="shared" si="40"/>
        <v>2.8120892018779342</v>
      </c>
      <c r="Q195" s="2">
        <f t="shared" si="41"/>
        <v>4.008872606738584</v>
      </c>
      <c r="R195" s="2">
        <f t="shared" si="42"/>
        <v>4.9355694011605005</v>
      </c>
      <c r="S195" s="2">
        <f t="shared" si="43"/>
        <v>1.842434792501328</v>
      </c>
      <c r="T195" s="2">
        <f t="shared" si="44"/>
        <v>0.13358026777114429</v>
      </c>
      <c r="U195" s="2">
        <f t="shared" si="38"/>
        <v>288.73254627004951</v>
      </c>
      <c r="V195" s="13">
        <f t="shared" si="39"/>
        <v>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34"/>
        <v>1940</v>
      </c>
      <c r="F196">
        <v>1299</v>
      </c>
      <c r="G196" s="2">
        <f t="shared" si="47"/>
        <v>2.8848403755868546</v>
      </c>
      <c r="H196" s="2">
        <f t="shared" si="47"/>
        <v>4.1097689609634633</v>
      </c>
      <c r="I196" s="2">
        <f t="shared" si="47"/>
        <v>5.0484009610516392</v>
      </c>
      <c r="J196" s="2">
        <f t="shared" si="47"/>
        <v>1.8770883884397165</v>
      </c>
      <c r="K196" s="2">
        <f t="shared" si="47"/>
        <v>0.13698296925037637</v>
      </c>
      <c r="L196" s="2">
        <f t="shared" si="36"/>
        <v>289.05708165529205</v>
      </c>
      <c r="O196">
        <f t="shared" si="37"/>
        <v>1299</v>
      </c>
      <c r="P196" s="2">
        <f t="shared" si="40"/>
        <v>2.8848403755868546</v>
      </c>
      <c r="Q196" s="2">
        <f t="shared" si="41"/>
        <v>4.1097689609634633</v>
      </c>
      <c r="R196" s="2">
        <f t="shared" si="42"/>
        <v>5.0484009610516392</v>
      </c>
      <c r="S196" s="2">
        <f t="shared" si="43"/>
        <v>1.8770883884397165</v>
      </c>
      <c r="T196" s="2">
        <f t="shared" si="44"/>
        <v>0.13698296925037637</v>
      </c>
      <c r="U196" s="2">
        <f t="shared" si="38"/>
        <v>289.05708165529205</v>
      </c>
      <c r="V196" s="13">
        <f t="shared" si="39"/>
        <v>0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34"/>
        <v>1941</v>
      </c>
      <c r="F197">
        <v>1334</v>
      </c>
      <c r="G197" s="2">
        <f t="shared" si="47"/>
        <v>2.9641220657276994</v>
      </c>
      <c r="H197" s="2">
        <f t="shared" si="47"/>
        <v>4.2204346946579321</v>
      </c>
      <c r="I197" s="2">
        <f t="shared" si="47"/>
        <v>5.175793143623947</v>
      </c>
      <c r="J197" s="2">
        <f t="shared" si="47"/>
        <v>1.9223210188340307</v>
      </c>
      <c r="K197" s="2">
        <f t="shared" si="47"/>
        <v>0.14407028620178391</v>
      </c>
      <c r="L197" s="2">
        <f t="shared" si="36"/>
        <v>289.42674120904542</v>
      </c>
      <c r="O197">
        <f t="shared" si="37"/>
        <v>1334</v>
      </c>
      <c r="P197" s="2">
        <f t="shared" si="40"/>
        <v>2.9641220657276994</v>
      </c>
      <c r="Q197" s="2">
        <f t="shared" si="41"/>
        <v>4.2204346946579321</v>
      </c>
      <c r="R197" s="2">
        <f t="shared" si="42"/>
        <v>5.175793143623947</v>
      </c>
      <c r="S197" s="2">
        <f t="shared" si="43"/>
        <v>1.9223210188340307</v>
      </c>
      <c r="T197" s="2">
        <f t="shared" si="44"/>
        <v>0.14407028620178391</v>
      </c>
      <c r="U197" s="2">
        <f t="shared" si="38"/>
        <v>289.42674120904542</v>
      </c>
      <c r="V197" s="13">
        <f t="shared" si="39"/>
        <v>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34"/>
        <v>1942</v>
      </c>
      <c r="F198">
        <v>1342</v>
      </c>
      <c r="G198" s="2">
        <f t="shared" si="47"/>
        <v>3.0455399061032864</v>
      </c>
      <c r="H198" s="2">
        <f t="shared" si="47"/>
        <v>4.3340823685866887</v>
      </c>
      <c r="I198" s="2">
        <f t="shared" si="47"/>
        <v>5.3067336058234735</v>
      </c>
      <c r="J198" s="2">
        <f t="shared" si="47"/>
        <v>1.9690776324794006</v>
      </c>
      <c r="K198" s="2">
        <f t="shared" si="47"/>
        <v>0.15001215371617657</v>
      </c>
      <c r="L198" s="2">
        <f t="shared" si="36"/>
        <v>289.80544566670903</v>
      </c>
      <c r="O198">
        <f t="shared" si="37"/>
        <v>1342</v>
      </c>
      <c r="P198" s="2">
        <f t="shared" si="40"/>
        <v>3.0455399061032864</v>
      </c>
      <c r="Q198" s="2">
        <f t="shared" si="41"/>
        <v>4.3340823685866887</v>
      </c>
      <c r="R198" s="2">
        <f t="shared" si="42"/>
        <v>5.3067336058234735</v>
      </c>
      <c r="S198" s="2">
        <f t="shared" si="43"/>
        <v>1.9690776324794006</v>
      </c>
      <c r="T198" s="2">
        <f t="shared" si="44"/>
        <v>0.15001215371617657</v>
      </c>
      <c r="U198" s="2">
        <f t="shared" si="38"/>
        <v>289.80544566670903</v>
      </c>
      <c r="V198" s="13">
        <f t="shared" si="39"/>
        <v>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48">1+E198</f>
        <v>1943</v>
      </c>
      <c r="F199">
        <v>1391</v>
      </c>
      <c r="G199" s="2">
        <f t="shared" ref="G199:K214" si="49">G198*(1-G$5)+G$4*$F198*$L$4/1000</f>
        <v>3.1274460093896712</v>
      </c>
      <c r="H199" s="2">
        <f t="shared" si="49"/>
        <v>4.448168568075384</v>
      </c>
      <c r="I199" s="2">
        <f t="shared" si="49"/>
        <v>5.4371183824275091</v>
      </c>
      <c r="J199" s="2">
        <f t="shared" si="49"/>
        <v>2.0141021549193683</v>
      </c>
      <c r="K199" s="2">
        <f t="shared" si="49"/>
        <v>0.15399166539406631</v>
      </c>
      <c r="L199" s="2">
        <f t="shared" ref="L199:L262" si="50">SUM(G199:K199,L$5)</f>
        <v>290.18082678020602</v>
      </c>
      <c r="O199">
        <f t="shared" ref="O199:O262" si="51">F199+N199</f>
        <v>1391</v>
      </c>
      <c r="P199" s="2">
        <f t="shared" si="40"/>
        <v>3.1274460093896712</v>
      </c>
      <c r="Q199" s="2">
        <f t="shared" si="41"/>
        <v>4.448168568075384</v>
      </c>
      <c r="R199" s="2">
        <f t="shared" si="42"/>
        <v>5.4371183824275091</v>
      </c>
      <c r="S199" s="2">
        <f t="shared" si="43"/>
        <v>2.0141021549193683</v>
      </c>
      <c r="T199" s="2">
        <f t="shared" si="44"/>
        <v>0.15399166539406631</v>
      </c>
      <c r="U199" s="2">
        <f t="shared" ref="U199:U262" si="52">SUM(P199:T199,U$5)</f>
        <v>290.18082678020602</v>
      </c>
      <c r="V199" s="13">
        <f t="shared" ref="V199:V262" si="53">U199-L199</f>
        <v>0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48"/>
        <v>1944</v>
      </c>
      <c r="F200">
        <v>1383</v>
      </c>
      <c r="G200" s="2">
        <f t="shared" si="49"/>
        <v>3.2123427230046948</v>
      </c>
      <c r="H200" s="2">
        <f t="shared" si="49"/>
        <v>4.5665418519853072</v>
      </c>
      <c r="I200" s="2">
        <f t="shared" si="49"/>
        <v>5.5731145566035076</v>
      </c>
      <c r="J200" s="2">
        <f t="shared" si="49"/>
        <v>2.0623057416518256</v>
      </c>
      <c r="K200" s="2">
        <f t="shared" si="49"/>
        <v>0.15870583072095895</v>
      </c>
      <c r="L200" s="2">
        <f t="shared" si="50"/>
        <v>290.5730107039663</v>
      </c>
      <c r="O200">
        <f t="shared" si="51"/>
        <v>1383</v>
      </c>
      <c r="P200" s="2">
        <f t="shared" ref="P200:P263" si="54">P199*(1-P$5)+P$4*$O199*$L$4/1000</f>
        <v>3.2123427230046948</v>
      </c>
      <c r="Q200" s="2">
        <f t="shared" ref="Q200:Q263" si="55">Q199*(1-Q$5)+Q$4*$O199*$L$4/1000</f>
        <v>4.5665418519853072</v>
      </c>
      <c r="R200" s="2">
        <f t="shared" ref="R200:R263" si="56">R199*(1-R$5)+R$4*$O199*$L$4/1000</f>
        <v>5.5731145566035076</v>
      </c>
      <c r="S200" s="2">
        <f t="shared" ref="S200:S263" si="57">S199*(1-S$5)+S$4*$O199*$L$4/1000</f>
        <v>2.0623057416518256</v>
      </c>
      <c r="T200" s="2">
        <f t="shared" ref="T200:T263" si="58">T199*(1-T$5)+T$4*$O199*$L$4/1000</f>
        <v>0.15870583072095895</v>
      </c>
      <c r="U200" s="2">
        <f t="shared" si="52"/>
        <v>290.5730107039663</v>
      </c>
      <c r="V200" s="13">
        <f t="shared" si="53"/>
        <v>0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">
        <v>1963</v>
      </c>
      <c r="B201" s="5">
        <v>319.3528</v>
      </c>
      <c r="C201">
        <v>1974.4583</v>
      </c>
      <c r="D201">
        <v>332.2</v>
      </c>
      <c r="E201" s="1">
        <f t="shared" si="48"/>
        <v>1945</v>
      </c>
      <c r="F201">
        <v>1160</v>
      </c>
      <c r="G201" s="2">
        <f t="shared" si="49"/>
        <v>3.2967511737089201</v>
      </c>
      <c r="H201" s="2">
        <f t="shared" si="49"/>
        <v>4.683838313742978</v>
      </c>
      <c r="I201" s="2">
        <f t="shared" si="49"/>
        <v>5.7060834284355142</v>
      </c>
      <c r="J201" s="2">
        <f t="shared" si="49"/>
        <v>2.1068166418831882</v>
      </c>
      <c r="K201" s="2">
        <f t="shared" si="49"/>
        <v>0.16118952967221351</v>
      </c>
      <c r="L201" s="2">
        <f t="shared" si="50"/>
        <v>290.9546790874428</v>
      </c>
      <c r="O201">
        <f t="shared" si="51"/>
        <v>1160</v>
      </c>
      <c r="P201" s="2">
        <f t="shared" si="54"/>
        <v>3.2967511737089201</v>
      </c>
      <c r="Q201" s="2">
        <f t="shared" si="55"/>
        <v>4.683838313742978</v>
      </c>
      <c r="R201" s="2">
        <f t="shared" si="56"/>
        <v>5.7060834284355142</v>
      </c>
      <c r="S201" s="2">
        <f t="shared" si="57"/>
        <v>2.1068166418831882</v>
      </c>
      <c r="T201" s="2">
        <f t="shared" si="58"/>
        <v>0.16118952967221351</v>
      </c>
      <c r="U201" s="2">
        <f t="shared" si="52"/>
        <v>290.9546790874428</v>
      </c>
      <c r="V201" s="13">
        <f t="shared" si="53"/>
        <v>0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48"/>
        <v>1946</v>
      </c>
      <c r="F202">
        <v>1238</v>
      </c>
      <c r="G202" s="2">
        <f t="shared" si="49"/>
        <v>3.3675492957746478</v>
      </c>
      <c r="H202" s="2">
        <f t="shared" si="49"/>
        <v>4.7798731222911037</v>
      </c>
      <c r="I202" s="2">
        <f t="shared" si="49"/>
        <v>5.8037651627565348</v>
      </c>
      <c r="J202" s="2">
        <f t="shared" si="49"/>
        <v>2.1226110653999561</v>
      </c>
      <c r="K202" s="2">
        <f t="shared" si="49"/>
        <v>0.15222648566757038</v>
      </c>
      <c r="L202" s="2">
        <f t="shared" si="50"/>
        <v>291.2260251318898</v>
      </c>
      <c r="O202">
        <f t="shared" si="51"/>
        <v>1238</v>
      </c>
      <c r="P202" s="2">
        <f t="shared" si="54"/>
        <v>3.3675492957746478</v>
      </c>
      <c r="Q202" s="2">
        <f t="shared" si="55"/>
        <v>4.7798731222911037</v>
      </c>
      <c r="R202" s="2">
        <f t="shared" si="56"/>
        <v>5.8037651627565348</v>
      </c>
      <c r="S202" s="2">
        <f t="shared" si="57"/>
        <v>2.1226110653999561</v>
      </c>
      <c r="T202" s="2">
        <f t="shared" si="58"/>
        <v>0.15222648566757038</v>
      </c>
      <c r="U202" s="2">
        <f t="shared" si="52"/>
        <v>291.2260251318898</v>
      </c>
      <c r="V202" s="13">
        <f t="shared" si="53"/>
        <v>0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48"/>
        <v>1947</v>
      </c>
      <c r="F203">
        <v>1392</v>
      </c>
      <c r="G203" s="2">
        <f t="shared" si="49"/>
        <v>3.4431079812206571</v>
      </c>
      <c r="H203" s="2">
        <f t="shared" si="49"/>
        <v>4.8829676798714976</v>
      </c>
      <c r="I203" s="2">
        <f t="shared" si="49"/>
        <v>5.9118540625365554</v>
      </c>
      <c r="J203" s="2">
        <f t="shared" si="49"/>
        <v>2.1466581327340513</v>
      </c>
      <c r="K203" s="2">
        <f t="shared" si="49"/>
        <v>0.15045209650538674</v>
      </c>
      <c r="L203" s="2">
        <f t="shared" si="50"/>
        <v>291.53503995286815</v>
      </c>
      <c r="O203">
        <f t="shared" si="51"/>
        <v>1392</v>
      </c>
      <c r="P203" s="2">
        <f t="shared" si="54"/>
        <v>3.4431079812206571</v>
      </c>
      <c r="Q203" s="2">
        <f t="shared" si="55"/>
        <v>4.8829676798714976</v>
      </c>
      <c r="R203" s="2">
        <f t="shared" si="56"/>
        <v>5.9118540625365554</v>
      </c>
      <c r="S203" s="2">
        <f t="shared" si="57"/>
        <v>2.1466581327340513</v>
      </c>
      <c r="T203" s="2">
        <f t="shared" si="58"/>
        <v>0.15045209650538674</v>
      </c>
      <c r="U203" s="2">
        <f t="shared" si="52"/>
        <v>291.53503995286815</v>
      </c>
      <c r="V203" s="13">
        <f t="shared" si="53"/>
        <v>0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48"/>
        <v>1948</v>
      </c>
      <c r="F204">
        <v>1469</v>
      </c>
      <c r="G204" s="2">
        <f t="shared" si="49"/>
        <v>3.5280657276995302</v>
      </c>
      <c r="H204" s="2">
        <f t="shared" si="49"/>
        <v>5.0002387151382299</v>
      </c>
      <c r="I204" s="2">
        <f t="shared" si="49"/>
        <v>6.0416282767666081</v>
      </c>
      <c r="J204" s="2">
        <f t="shared" si="49"/>
        <v>2.1874065840827313</v>
      </c>
      <c r="K204" s="2">
        <f t="shared" si="49"/>
        <v>0.15660592202461737</v>
      </c>
      <c r="L204" s="2">
        <f t="shared" si="50"/>
        <v>291.9139452257117</v>
      </c>
      <c r="O204">
        <f t="shared" si="51"/>
        <v>1469</v>
      </c>
      <c r="P204" s="2">
        <f t="shared" si="54"/>
        <v>3.5280657276995302</v>
      </c>
      <c r="Q204" s="2">
        <f t="shared" si="55"/>
        <v>5.0002387151382299</v>
      </c>
      <c r="R204" s="2">
        <f t="shared" si="56"/>
        <v>6.0416282767666081</v>
      </c>
      <c r="S204" s="2">
        <f t="shared" si="57"/>
        <v>2.1874065840827313</v>
      </c>
      <c r="T204" s="2">
        <f t="shared" si="58"/>
        <v>0.15660592202461737</v>
      </c>
      <c r="U204" s="2">
        <f t="shared" si="52"/>
        <v>291.9139452257117</v>
      </c>
      <c r="V204" s="13">
        <f t="shared" si="53"/>
        <v>0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48"/>
        <v>1949</v>
      </c>
      <c r="F205">
        <v>1419</v>
      </c>
      <c r="G205" s="2">
        <f t="shared" si="49"/>
        <v>3.6177230046948354</v>
      </c>
      <c r="H205" s="2">
        <f t="shared" si="49"/>
        <v>5.1244171812289609</v>
      </c>
      <c r="I205" s="2">
        <f t="shared" si="49"/>
        <v>6.1812286566828059</v>
      </c>
      <c r="J205" s="2">
        <f t="shared" si="49"/>
        <v>2.2348647631985243</v>
      </c>
      <c r="K205" s="2">
        <f t="shared" si="49"/>
        <v>0.16395342935073115</v>
      </c>
      <c r="L205" s="2">
        <f t="shared" si="50"/>
        <v>292.32218703515588</v>
      </c>
      <c r="O205">
        <f t="shared" si="51"/>
        <v>1419</v>
      </c>
      <c r="P205" s="2">
        <f t="shared" si="54"/>
        <v>3.6177230046948354</v>
      </c>
      <c r="Q205" s="2">
        <f t="shared" si="55"/>
        <v>5.1244171812289609</v>
      </c>
      <c r="R205" s="2">
        <f t="shared" si="56"/>
        <v>6.1812286566828059</v>
      </c>
      <c r="S205" s="2">
        <f t="shared" si="57"/>
        <v>2.2348647631985243</v>
      </c>
      <c r="T205" s="2">
        <f t="shared" si="58"/>
        <v>0.16395342935073115</v>
      </c>
      <c r="U205" s="2">
        <f t="shared" si="52"/>
        <v>292.32218703515588</v>
      </c>
      <c r="V205" s="13">
        <f t="shared" si="53"/>
        <v>0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48"/>
        <v>1950</v>
      </c>
      <c r="F206">
        <v>1630</v>
      </c>
      <c r="G206" s="2">
        <f t="shared" si="49"/>
        <v>3.7043286384976524</v>
      </c>
      <c r="H206" s="2">
        <f t="shared" si="49"/>
        <v>5.2435591929658569</v>
      </c>
      <c r="I206" s="2">
        <f t="shared" si="49"/>
        <v>6.3114434972308091</v>
      </c>
      <c r="J206" s="2">
        <f t="shared" si="49"/>
        <v>2.2737432611421209</v>
      </c>
      <c r="K206" s="2">
        <f t="shared" si="49"/>
        <v>0.16606249997610675</v>
      </c>
      <c r="L206" s="2">
        <f t="shared" si="50"/>
        <v>292.69913708981255</v>
      </c>
      <c r="O206">
        <f t="shared" si="51"/>
        <v>1630</v>
      </c>
      <c r="P206" s="2">
        <f t="shared" si="54"/>
        <v>3.7043286384976524</v>
      </c>
      <c r="Q206" s="2">
        <f t="shared" si="55"/>
        <v>5.2435591929658569</v>
      </c>
      <c r="R206" s="2">
        <f t="shared" si="56"/>
        <v>6.3114434972308091</v>
      </c>
      <c r="S206" s="2">
        <f t="shared" si="57"/>
        <v>2.2737432611421209</v>
      </c>
      <c r="T206" s="2">
        <f t="shared" si="58"/>
        <v>0.16606249997610675</v>
      </c>
      <c r="U206" s="2">
        <f t="shared" si="52"/>
        <v>292.69913708981255</v>
      </c>
      <c r="V206" s="13">
        <f t="shared" si="53"/>
        <v>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">
        <v>1969</v>
      </c>
      <c r="B207" s="5">
        <v>323.733</v>
      </c>
      <c r="C207">
        <v>1974.9583</v>
      </c>
      <c r="D207">
        <v>329.58</v>
      </c>
      <c r="E207" s="1">
        <f t="shared" si="48"/>
        <v>1951</v>
      </c>
      <c r="F207">
        <v>1767</v>
      </c>
      <c r="G207" s="2">
        <f t="shared" si="49"/>
        <v>3.8038122065727697</v>
      </c>
      <c r="H207" s="2">
        <f t="shared" si="49"/>
        <v>5.3821856480389538</v>
      </c>
      <c r="I207" s="2">
        <f t="shared" si="49"/>
        <v>6.4716100445061979</v>
      </c>
      <c r="J207" s="2">
        <f t="shared" si="49"/>
        <v>2.3351660109425181</v>
      </c>
      <c r="K207" s="2">
        <f t="shared" si="49"/>
        <v>0.17724781926028133</v>
      </c>
      <c r="L207" s="2">
        <f t="shared" si="50"/>
        <v>293.17002172932069</v>
      </c>
      <c r="O207">
        <f t="shared" si="51"/>
        <v>1767</v>
      </c>
      <c r="P207" s="2">
        <f t="shared" si="54"/>
        <v>3.8038122065727697</v>
      </c>
      <c r="Q207" s="2">
        <f t="shared" si="55"/>
        <v>5.3821856480389538</v>
      </c>
      <c r="R207" s="2">
        <f t="shared" si="56"/>
        <v>6.4716100445061979</v>
      </c>
      <c r="S207" s="2">
        <f t="shared" si="57"/>
        <v>2.3351660109425181</v>
      </c>
      <c r="T207" s="2">
        <f t="shared" si="58"/>
        <v>0.17724781926028133</v>
      </c>
      <c r="U207" s="2">
        <f t="shared" si="52"/>
        <v>293.17002172932069</v>
      </c>
      <c r="V207" s="13">
        <f t="shared" si="53"/>
        <v>0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48"/>
        <v>1952</v>
      </c>
      <c r="F208">
        <v>1795</v>
      </c>
      <c r="G208" s="2">
        <f t="shared" si="49"/>
        <v>3.9116572769953049</v>
      </c>
      <c r="H208" s="2">
        <f t="shared" si="49"/>
        <v>5.5332945873545478</v>
      </c>
      <c r="I208" s="2">
        <f t="shared" si="49"/>
        <v>6.6502088973620275</v>
      </c>
      <c r="J208" s="2">
        <f t="shared" si="49"/>
        <v>2.4091596843576024</v>
      </c>
      <c r="K208" s="2">
        <f t="shared" si="49"/>
        <v>0.19046398322743729</v>
      </c>
      <c r="L208" s="2">
        <f t="shared" si="50"/>
        <v>293.69478442929693</v>
      </c>
      <c r="O208">
        <f t="shared" si="51"/>
        <v>1795</v>
      </c>
      <c r="P208" s="2">
        <f t="shared" si="54"/>
        <v>3.9116572769953049</v>
      </c>
      <c r="Q208" s="2">
        <f t="shared" si="55"/>
        <v>5.5332945873545478</v>
      </c>
      <c r="R208" s="2">
        <f t="shared" si="56"/>
        <v>6.6502088973620275</v>
      </c>
      <c r="S208" s="2">
        <f t="shared" si="57"/>
        <v>2.4091596843576024</v>
      </c>
      <c r="T208" s="2">
        <f t="shared" si="58"/>
        <v>0.19046398322743729</v>
      </c>
      <c r="U208" s="2">
        <f t="shared" si="52"/>
        <v>293.69478442929693</v>
      </c>
      <c r="V208" s="13">
        <f t="shared" si="53"/>
        <v>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">
        <v>1970.7</v>
      </c>
      <c r="B209" s="5">
        <v>324.7285</v>
      </c>
      <c r="C209">
        <v>1975.125</v>
      </c>
      <c r="D209">
        <v>331.46</v>
      </c>
      <c r="E209" s="1">
        <f t="shared" si="48"/>
        <v>1953</v>
      </c>
      <c r="F209">
        <v>1841</v>
      </c>
      <c r="G209" s="2">
        <f t="shared" si="49"/>
        <v>4.0212112676056337</v>
      </c>
      <c r="H209" s="2">
        <f t="shared" si="49"/>
        <v>5.6866169294412305</v>
      </c>
      <c r="I209" s="2">
        <f t="shared" si="49"/>
        <v>6.8306170591858955</v>
      </c>
      <c r="J209" s="2">
        <f t="shared" si="49"/>
        <v>2.4822127168123798</v>
      </c>
      <c r="K209" s="2">
        <f t="shared" si="49"/>
        <v>0.19979454586791706</v>
      </c>
      <c r="L209" s="2">
        <f t="shared" si="50"/>
        <v>294.22045251891308</v>
      </c>
      <c r="O209">
        <f t="shared" si="51"/>
        <v>1841</v>
      </c>
      <c r="P209" s="2">
        <f t="shared" si="54"/>
        <v>4.0212112676056337</v>
      </c>
      <c r="Q209" s="2">
        <f t="shared" si="55"/>
        <v>5.6866169294412305</v>
      </c>
      <c r="R209" s="2">
        <f t="shared" si="56"/>
        <v>6.8306170591858955</v>
      </c>
      <c r="S209" s="2">
        <f t="shared" si="57"/>
        <v>2.4822127168123798</v>
      </c>
      <c r="T209" s="2">
        <f t="shared" si="58"/>
        <v>0.19979454586791706</v>
      </c>
      <c r="U209" s="2">
        <f t="shared" si="52"/>
        <v>294.22045251891308</v>
      </c>
      <c r="V209" s="13">
        <f t="shared" si="53"/>
        <v>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48"/>
        <v>1954</v>
      </c>
      <c r="F210">
        <v>1865</v>
      </c>
      <c r="G210" s="2">
        <f t="shared" si="49"/>
        <v>4.1335727699530516</v>
      </c>
      <c r="H210" s="2">
        <f t="shared" si="49"/>
        <v>5.8438367260068711</v>
      </c>
      <c r="I210" s="2">
        <f t="shared" si="49"/>
        <v>7.0155144696705936</v>
      </c>
      <c r="J210" s="2">
        <f t="shared" si="49"/>
        <v>2.5564915202240117</v>
      </c>
      <c r="K210" s="2">
        <f t="shared" si="49"/>
        <v>0.20761344259488285</v>
      </c>
      <c r="L210" s="2">
        <f t="shared" si="50"/>
        <v>294.75702892844942</v>
      </c>
      <c r="O210">
        <f t="shared" si="51"/>
        <v>1865</v>
      </c>
      <c r="P210" s="2">
        <f t="shared" si="54"/>
        <v>4.1335727699530516</v>
      </c>
      <c r="Q210" s="2">
        <f t="shared" si="55"/>
        <v>5.8438367260068711</v>
      </c>
      <c r="R210" s="2">
        <f t="shared" si="56"/>
        <v>7.0155144696705936</v>
      </c>
      <c r="S210" s="2">
        <f t="shared" si="57"/>
        <v>2.5564915202240117</v>
      </c>
      <c r="T210" s="2">
        <f t="shared" si="58"/>
        <v>0.20761344259488285</v>
      </c>
      <c r="U210" s="2">
        <f t="shared" si="52"/>
        <v>294.75702892844942</v>
      </c>
      <c r="V210" s="13">
        <f t="shared" si="53"/>
        <v>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48"/>
        <v>1955</v>
      </c>
      <c r="F211">
        <v>2043</v>
      </c>
      <c r="G211" s="2">
        <f t="shared" si="49"/>
        <v>4.2473990610328638</v>
      </c>
      <c r="H211" s="2">
        <f t="shared" si="49"/>
        <v>6.0028775273381338</v>
      </c>
      <c r="I211" s="2">
        <f t="shared" si="49"/>
        <v>7.201535707036423</v>
      </c>
      <c r="J211" s="2">
        <f t="shared" si="49"/>
        <v>2.6293439105269663</v>
      </c>
      <c r="K211" s="2">
        <f t="shared" si="49"/>
        <v>0.21348260374829464</v>
      </c>
      <c r="L211" s="2">
        <f t="shared" si="50"/>
        <v>295.29463880968268</v>
      </c>
      <c r="O211">
        <f t="shared" si="51"/>
        <v>2043</v>
      </c>
      <c r="P211" s="2">
        <f t="shared" si="54"/>
        <v>4.2473990610328638</v>
      </c>
      <c r="Q211" s="2">
        <f t="shared" si="55"/>
        <v>6.0028775273381338</v>
      </c>
      <c r="R211" s="2">
        <f t="shared" si="56"/>
        <v>7.201535707036423</v>
      </c>
      <c r="S211" s="2">
        <f t="shared" si="57"/>
        <v>2.6293439105269663</v>
      </c>
      <c r="T211" s="2">
        <f t="shared" si="58"/>
        <v>0.21348260374829464</v>
      </c>
      <c r="U211" s="2">
        <f t="shared" si="52"/>
        <v>295.29463880968268</v>
      </c>
      <c r="V211" s="13">
        <f t="shared" si="53"/>
        <v>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48"/>
        <v>1956</v>
      </c>
      <c r="F212">
        <v>2177</v>
      </c>
      <c r="G212" s="2">
        <f t="shared" si="49"/>
        <v>4.3720892018779338</v>
      </c>
      <c r="H212" s="2">
        <f t="shared" si="49"/>
        <v>6.1781944176931756</v>
      </c>
      <c r="I212" s="2">
        <f t="shared" si="49"/>
        <v>7.4118018368215628</v>
      </c>
      <c r="J212" s="2">
        <f t="shared" si="49"/>
        <v>2.718926491588598</v>
      </c>
      <c r="K212" s="2">
        <f t="shared" si="49"/>
        <v>0.22539923744637033</v>
      </c>
      <c r="L212" s="2">
        <f t="shared" si="50"/>
        <v>295.90641118542766</v>
      </c>
      <c r="O212">
        <f t="shared" si="51"/>
        <v>2177</v>
      </c>
      <c r="P212" s="2">
        <f t="shared" si="54"/>
        <v>4.3720892018779338</v>
      </c>
      <c r="Q212" s="2">
        <f t="shared" si="55"/>
        <v>6.1781944176931756</v>
      </c>
      <c r="R212" s="2">
        <f t="shared" si="56"/>
        <v>7.4118018368215628</v>
      </c>
      <c r="S212" s="2">
        <f t="shared" si="57"/>
        <v>2.718926491588598</v>
      </c>
      <c r="T212" s="2">
        <f t="shared" si="58"/>
        <v>0.22539923744637033</v>
      </c>
      <c r="U212" s="2">
        <f t="shared" si="52"/>
        <v>295.90641118542766</v>
      </c>
      <c r="V212" s="13">
        <f t="shared" si="53"/>
        <v>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48"/>
        <v>1957</v>
      </c>
      <c r="F213">
        <v>2270</v>
      </c>
      <c r="G213" s="2">
        <f t="shared" si="49"/>
        <v>4.5049577464788726</v>
      </c>
      <c r="H213" s="2">
        <f t="shared" si="49"/>
        <v>6.3656111656653849</v>
      </c>
      <c r="I213" s="2">
        <f t="shared" si="49"/>
        <v>7.6393771005090541</v>
      </c>
      <c r="J213" s="2">
        <f t="shared" si="49"/>
        <v>2.8191192009593293</v>
      </c>
      <c r="K213" s="2">
        <f t="shared" si="49"/>
        <v>0.23891812095702458</v>
      </c>
      <c r="L213" s="2">
        <f t="shared" si="50"/>
        <v>296.56798333456965</v>
      </c>
      <c r="O213">
        <f t="shared" si="51"/>
        <v>2270</v>
      </c>
      <c r="P213" s="2">
        <f t="shared" si="54"/>
        <v>4.5049577464788726</v>
      </c>
      <c r="Q213" s="2">
        <f t="shared" si="55"/>
        <v>6.3656111656653849</v>
      </c>
      <c r="R213" s="2">
        <f t="shared" si="56"/>
        <v>7.6393771005090541</v>
      </c>
      <c r="S213" s="2">
        <f t="shared" si="57"/>
        <v>2.8191192009593293</v>
      </c>
      <c r="T213" s="2">
        <f t="shared" si="58"/>
        <v>0.23891812095702458</v>
      </c>
      <c r="U213" s="2">
        <f t="shared" si="52"/>
        <v>296.56798333456965</v>
      </c>
      <c r="V213" s="13">
        <f t="shared" si="53"/>
        <v>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">
        <v>1974</v>
      </c>
      <c r="B214" s="5">
        <v>328.063425</v>
      </c>
      <c r="C214">
        <v>1975.5417</v>
      </c>
      <c r="D214">
        <v>331.97</v>
      </c>
      <c r="E214" s="1">
        <f t="shared" si="48"/>
        <v>1958</v>
      </c>
      <c r="F214">
        <v>2330</v>
      </c>
      <c r="G214" s="2">
        <f t="shared" si="49"/>
        <v>4.6435023474178401</v>
      </c>
      <c r="H214" s="2">
        <f t="shared" si="49"/>
        <v>6.5612447189264618</v>
      </c>
      <c r="I214" s="2">
        <f t="shared" si="49"/>
        <v>7.8778695398298328</v>
      </c>
      <c r="J214" s="2">
        <f t="shared" si="49"/>
        <v>2.9245037087927948</v>
      </c>
      <c r="K214" s="2">
        <f t="shared" si="49"/>
        <v>0.2514839354744185</v>
      </c>
      <c r="L214" s="2">
        <f t="shared" si="50"/>
        <v>297.25860425044135</v>
      </c>
      <c r="M214">
        <f>AVERAGE(D6:D15)</f>
        <v>315.23200000000003</v>
      </c>
      <c r="O214">
        <f t="shared" si="51"/>
        <v>2330</v>
      </c>
      <c r="P214" s="2">
        <f t="shared" si="54"/>
        <v>4.6435023474178401</v>
      </c>
      <c r="Q214" s="2">
        <f t="shared" si="55"/>
        <v>6.5612447189264618</v>
      </c>
      <c r="R214" s="2">
        <f t="shared" si="56"/>
        <v>7.8778695398298328</v>
      </c>
      <c r="S214" s="2">
        <f t="shared" si="57"/>
        <v>2.9245037087927948</v>
      </c>
      <c r="T214" s="2">
        <f t="shared" si="58"/>
        <v>0.2514839354744185</v>
      </c>
      <c r="U214" s="2">
        <f t="shared" si="52"/>
        <v>297.25860425044135</v>
      </c>
      <c r="V214" s="13">
        <f t="shared" si="53"/>
        <v>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48"/>
        <v>1959</v>
      </c>
      <c r="F215">
        <v>2454</v>
      </c>
      <c r="G215" s="2">
        <f t="shared" ref="G215:K230" si="59">G214*(1-G$5)+G$4*$F214*$L$4/1000</f>
        <v>4.7857089201877931</v>
      </c>
      <c r="H215" s="2">
        <f t="shared" si="59"/>
        <v>6.7619738812500838</v>
      </c>
      <c r="I215" s="2">
        <f t="shared" si="59"/>
        <v>8.122174871249797</v>
      </c>
      <c r="J215" s="2">
        <f t="shared" si="59"/>
        <v>3.0309101845284601</v>
      </c>
      <c r="K215" s="2">
        <f t="shared" si="59"/>
        <v>0.26192238865193074</v>
      </c>
      <c r="L215" s="2">
        <f t="shared" si="50"/>
        <v>297.96269024586809</v>
      </c>
      <c r="O215">
        <f t="shared" si="51"/>
        <v>2454</v>
      </c>
      <c r="P215" s="2">
        <f t="shared" si="54"/>
        <v>4.7857089201877931</v>
      </c>
      <c r="Q215" s="2">
        <f t="shared" si="55"/>
        <v>6.7619738812500838</v>
      </c>
      <c r="R215" s="2">
        <f t="shared" si="56"/>
        <v>8.122174871249797</v>
      </c>
      <c r="S215" s="2">
        <f t="shared" si="57"/>
        <v>3.0309101845284601</v>
      </c>
      <c r="T215" s="2">
        <f t="shared" si="58"/>
        <v>0.26192238865193074</v>
      </c>
      <c r="U215" s="2">
        <f t="shared" si="52"/>
        <v>297.96269024586809</v>
      </c>
      <c r="V215" s="13">
        <f t="shared" si="53"/>
        <v>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48"/>
        <v>1960</v>
      </c>
      <c r="F216">
        <v>2569</v>
      </c>
      <c r="G216" s="2">
        <f t="shared" si="59"/>
        <v>4.9354835680751172</v>
      </c>
      <c r="H216" s="2">
        <f t="shared" si="59"/>
        <v>6.9737940241347243</v>
      </c>
      <c r="I216" s="2">
        <f t="shared" si="59"/>
        <v>8.3818300940252133</v>
      </c>
      <c r="J216" s="2">
        <f t="shared" si="59"/>
        <v>3.1457919834421926</v>
      </c>
      <c r="K216" s="2">
        <f t="shared" si="59"/>
        <v>0.27407522678819812</v>
      </c>
      <c r="L216" s="2">
        <f t="shared" si="50"/>
        <v>298.71097489646547</v>
      </c>
      <c r="O216">
        <f t="shared" si="51"/>
        <v>2569</v>
      </c>
      <c r="P216" s="2">
        <f t="shared" si="54"/>
        <v>4.9354835680751172</v>
      </c>
      <c r="Q216" s="2">
        <f t="shared" si="55"/>
        <v>6.9737940241347243</v>
      </c>
      <c r="R216" s="2">
        <f t="shared" si="56"/>
        <v>8.3818300940252133</v>
      </c>
      <c r="S216" s="2">
        <f t="shared" si="57"/>
        <v>3.1457919834421926</v>
      </c>
      <c r="T216" s="2">
        <f t="shared" si="58"/>
        <v>0.27407522678819812</v>
      </c>
      <c r="U216" s="2">
        <f t="shared" si="52"/>
        <v>298.71097489646547</v>
      </c>
      <c r="V216" s="13">
        <f t="shared" si="53"/>
        <v>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">
        <v>1978</v>
      </c>
      <c r="B217" s="5">
        <v>333.49275</v>
      </c>
      <c r="C217">
        <v>1975.7917</v>
      </c>
      <c r="D217">
        <v>328.36</v>
      </c>
      <c r="E217" s="1">
        <f t="shared" si="48"/>
        <v>1961</v>
      </c>
      <c r="F217">
        <v>2580</v>
      </c>
      <c r="G217" s="2">
        <f t="shared" si="59"/>
        <v>5.0922769953051645</v>
      </c>
      <c r="H217" s="2">
        <f t="shared" si="59"/>
        <v>7.1958295655387117</v>
      </c>
      <c r="I217" s="2">
        <f t="shared" si="59"/>
        <v>8.6552770597842681</v>
      </c>
      <c r="J217" s="2">
        <f t="shared" si="59"/>
        <v>3.2676085989378469</v>
      </c>
      <c r="K217" s="2">
        <f t="shared" si="59"/>
        <v>0.28684535675323308</v>
      </c>
      <c r="L217" s="2">
        <f t="shared" si="50"/>
        <v>299.49783757631923</v>
      </c>
      <c r="O217">
        <f t="shared" si="51"/>
        <v>2580</v>
      </c>
      <c r="P217" s="2">
        <f t="shared" si="54"/>
        <v>5.0922769953051645</v>
      </c>
      <c r="Q217" s="2">
        <f t="shared" si="55"/>
        <v>7.1958295655387117</v>
      </c>
      <c r="R217" s="2">
        <f t="shared" si="56"/>
        <v>8.6552770597842681</v>
      </c>
      <c r="S217" s="2">
        <f t="shared" si="57"/>
        <v>3.2676085989378469</v>
      </c>
      <c r="T217" s="2">
        <f t="shared" si="58"/>
        <v>0.28684535675323308</v>
      </c>
      <c r="U217" s="2">
        <f t="shared" si="52"/>
        <v>299.49783757631923</v>
      </c>
      <c r="V217" s="13">
        <f t="shared" si="53"/>
        <v>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">
        <v>1979</v>
      </c>
      <c r="B218" s="5">
        <v>335.2824167</v>
      </c>
      <c r="C218">
        <v>1975.875</v>
      </c>
      <c r="D218">
        <v>329.38</v>
      </c>
      <c r="E218" s="1">
        <f t="shared" si="48"/>
        <v>1962</v>
      </c>
      <c r="F218">
        <v>2686</v>
      </c>
      <c r="G218" s="2">
        <f t="shared" si="59"/>
        <v>5.2497417840375586</v>
      </c>
      <c r="H218" s="2">
        <f t="shared" si="59"/>
        <v>7.4182871443793204</v>
      </c>
      <c r="I218" s="2">
        <f t="shared" si="59"/>
        <v>8.926706234112773</v>
      </c>
      <c r="J218" s="2">
        <f t="shared" si="59"/>
        <v>3.3837572939762017</v>
      </c>
      <c r="K218" s="2">
        <f t="shared" si="59"/>
        <v>0.29510726403042442</v>
      </c>
      <c r="L218" s="2">
        <f t="shared" si="50"/>
        <v>300.27359972053625</v>
      </c>
      <c r="O218">
        <f t="shared" si="51"/>
        <v>2686</v>
      </c>
      <c r="P218" s="2">
        <f t="shared" si="54"/>
        <v>5.2497417840375586</v>
      </c>
      <c r="Q218" s="2">
        <f t="shared" si="55"/>
        <v>7.4182871443793204</v>
      </c>
      <c r="R218" s="2">
        <f t="shared" si="56"/>
        <v>8.926706234112773</v>
      </c>
      <c r="S218" s="2">
        <f t="shared" si="57"/>
        <v>3.3837572939762017</v>
      </c>
      <c r="T218" s="2">
        <f t="shared" si="58"/>
        <v>0.29510726403042442</v>
      </c>
      <c r="U218" s="2">
        <f t="shared" si="52"/>
        <v>300.27359972053625</v>
      </c>
      <c r="V218" s="13">
        <f t="shared" si="53"/>
        <v>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48"/>
        <v>1963</v>
      </c>
      <c r="F219">
        <v>2833</v>
      </c>
      <c r="G219" s="2">
        <f t="shared" si="59"/>
        <v>5.4136760563380282</v>
      </c>
      <c r="H219" s="2">
        <f t="shared" si="59"/>
        <v>7.6500857874123716</v>
      </c>
      <c r="I219" s="2">
        <f t="shared" si="59"/>
        <v>9.2104170015195468</v>
      </c>
      <c r="J219" s="2">
        <f t="shared" si="59"/>
        <v>3.5057120937756472</v>
      </c>
      <c r="K219" s="2">
        <f t="shared" si="59"/>
        <v>0.30509488992334016</v>
      </c>
      <c r="L219" s="2">
        <f t="shared" si="50"/>
        <v>301.08498582896891</v>
      </c>
      <c r="O219">
        <f t="shared" si="51"/>
        <v>2833</v>
      </c>
      <c r="P219" s="2">
        <f t="shared" si="54"/>
        <v>5.4136760563380282</v>
      </c>
      <c r="Q219" s="2">
        <f t="shared" si="55"/>
        <v>7.6500857874123716</v>
      </c>
      <c r="R219" s="2">
        <f t="shared" si="56"/>
        <v>9.2104170015195468</v>
      </c>
      <c r="S219" s="2">
        <f t="shared" si="57"/>
        <v>3.5057120937756472</v>
      </c>
      <c r="T219" s="2">
        <f t="shared" si="58"/>
        <v>0.30509488992334016</v>
      </c>
      <c r="U219" s="2">
        <f t="shared" si="52"/>
        <v>301.08498582896891</v>
      </c>
      <c r="V219" s="13">
        <f t="shared" si="53"/>
        <v>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48"/>
        <v>1964</v>
      </c>
      <c r="F220">
        <v>2995</v>
      </c>
      <c r="G220" s="2">
        <f t="shared" si="59"/>
        <v>5.5865821596244132</v>
      </c>
      <c r="H220" s="2">
        <f t="shared" si="59"/>
        <v>7.895049562349195</v>
      </c>
      <c r="I220" s="2">
        <f t="shared" si="59"/>
        <v>9.5124041353112165</v>
      </c>
      <c r="J220" s="2">
        <f t="shared" si="59"/>
        <v>3.6379535203975024</v>
      </c>
      <c r="K220" s="2">
        <f t="shared" si="59"/>
        <v>0.31805409969583753</v>
      </c>
      <c r="L220" s="2">
        <f t="shared" si="50"/>
        <v>301.95004347737819</v>
      </c>
      <c r="O220">
        <f t="shared" si="51"/>
        <v>2995</v>
      </c>
      <c r="P220" s="2">
        <f t="shared" si="54"/>
        <v>5.5865821596244132</v>
      </c>
      <c r="Q220" s="2">
        <f t="shared" si="55"/>
        <v>7.895049562349195</v>
      </c>
      <c r="R220" s="2">
        <f t="shared" si="56"/>
        <v>9.5124041353112165</v>
      </c>
      <c r="S220" s="2">
        <f t="shared" si="57"/>
        <v>3.6379535203975024</v>
      </c>
      <c r="T220" s="2">
        <f t="shared" si="58"/>
        <v>0.31805409969583753</v>
      </c>
      <c r="U220" s="2">
        <f t="shared" si="52"/>
        <v>301.95004347737819</v>
      </c>
      <c r="V220" s="13">
        <f t="shared" si="53"/>
        <v>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48"/>
        <v>1965</v>
      </c>
      <c r="F221">
        <v>3130</v>
      </c>
      <c r="G221" s="2">
        <f t="shared" si="59"/>
        <v>5.7693755868544603</v>
      </c>
      <c r="H221" s="2">
        <f t="shared" si="59"/>
        <v>8.1545507022225188</v>
      </c>
      <c r="I221" s="2">
        <f t="shared" si="59"/>
        <v>9.8346758399685257</v>
      </c>
      <c r="J221" s="2">
        <f t="shared" si="59"/>
        <v>3.7816544945713471</v>
      </c>
      <c r="K221" s="2">
        <f t="shared" si="59"/>
        <v>0.33351989155132167</v>
      </c>
      <c r="L221" s="2">
        <f t="shared" si="50"/>
        <v>302.87377651516817</v>
      </c>
      <c r="O221">
        <f t="shared" si="51"/>
        <v>3130</v>
      </c>
      <c r="P221" s="2">
        <f t="shared" si="54"/>
        <v>5.7693755868544603</v>
      </c>
      <c r="Q221" s="2">
        <f t="shared" si="55"/>
        <v>8.1545507022225188</v>
      </c>
      <c r="R221" s="2">
        <f t="shared" si="56"/>
        <v>9.8346758399685257</v>
      </c>
      <c r="S221" s="2">
        <f t="shared" si="57"/>
        <v>3.7816544945713471</v>
      </c>
      <c r="T221" s="2">
        <f t="shared" si="58"/>
        <v>0.33351989155132167</v>
      </c>
      <c r="U221" s="2">
        <f t="shared" si="52"/>
        <v>302.87377651516817</v>
      </c>
      <c r="V221" s="13">
        <f t="shared" si="53"/>
        <v>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48"/>
        <v>1966</v>
      </c>
      <c r="F222">
        <v>3288</v>
      </c>
      <c r="G222" s="2">
        <f t="shared" si="59"/>
        <v>5.9604084507042252</v>
      </c>
      <c r="H222" s="2">
        <f t="shared" si="59"/>
        <v>8.4260140030391373</v>
      </c>
      <c r="I222" s="2">
        <f t="shared" si="59"/>
        <v>10.172903505459898</v>
      </c>
      <c r="J222" s="2">
        <f t="shared" si="59"/>
        <v>3.9329913542881836</v>
      </c>
      <c r="K222" s="2">
        <f t="shared" si="59"/>
        <v>0.34923839665742085</v>
      </c>
      <c r="L222" s="2">
        <f t="shared" si="50"/>
        <v>303.84155571014884</v>
      </c>
      <c r="O222">
        <f t="shared" si="51"/>
        <v>3288</v>
      </c>
      <c r="P222" s="2">
        <f t="shared" si="54"/>
        <v>5.9604084507042252</v>
      </c>
      <c r="Q222" s="2">
        <f t="shared" si="55"/>
        <v>8.4260140030391373</v>
      </c>
      <c r="R222" s="2">
        <f t="shared" si="56"/>
        <v>10.172903505459898</v>
      </c>
      <c r="S222" s="2">
        <f t="shared" si="57"/>
        <v>3.9329913542881836</v>
      </c>
      <c r="T222" s="2">
        <f t="shared" si="58"/>
        <v>0.34923839665742085</v>
      </c>
      <c r="U222" s="2">
        <f t="shared" si="52"/>
        <v>303.84155571014884</v>
      </c>
      <c r="V222" s="13">
        <f t="shared" si="53"/>
        <v>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48"/>
        <v>1967</v>
      </c>
      <c r="F223">
        <v>3393</v>
      </c>
      <c r="G223" s="2">
        <f t="shared" si="59"/>
        <v>6.1610845070422533</v>
      </c>
      <c r="H223" s="2">
        <f t="shared" si="59"/>
        <v>8.7115661809497791</v>
      </c>
      <c r="I223" s="2">
        <f t="shared" si="59"/>
        <v>10.530328360112787</v>
      </c>
      <c r="J223" s="2">
        <f t="shared" si="59"/>
        <v>4.0942274159294891</v>
      </c>
      <c r="K223" s="2">
        <f t="shared" si="59"/>
        <v>0.36618999230470639</v>
      </c>
      <c r="L223" s="2">
        <f t="shared" si="50"/>
        <v>304.86339645633899</v>
      </c>
      <c r="O223">
        <f t="shared" si="51"/>
        <v>3393</v>
      </c>
      <c r="P223" s="2">
        <f t="shared" si="54"/>
        <v>6.1610845070422533</v>
      </c>
      <c r="Q223" s="2">
        <f t="shared" si="55"/>
        <v>8.7115661809497791</v>
      </c>
      <c r="R223" s="2">
        <f t="shared" si="56"/>
        <v>10.530328360112787</v>
      </c>
      <c r="S223" s="2">
        <f t="shared" si="57"/>
        <v>4.0942274159294891</v>
      </c>
      <c r="T223" s="2">
        <f t="shared" si="58"/>
        <v>0.36618999230470639</v>
      </c>
      <c r="U223" s="2">
        <f t="shared" si="52"/>
        <v>304.86339645633899</v>
      </c>
      <c r="V223" s="13">
        <f t="shared" si="53"/>
        <v>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48"/>
        <v>1968</v>
      </c>
      <c r="F224">
        <v>3566</v>
      </c>
      <c r="G224" s="2">
        <f t="shared" si="59"/>
        <v>6.3681690140845069</v>
      </c>
      <c r="H224" s="2">
        <f t="shared" si="59"/>
        <v>9.0061919512107131</v>
      </c>
      <c r="I224" s="2">
        <f t="shared" si="59"/>
        <v>10.89873028611618</v>
      </c>
      <c r="J224" s="2">
        <f t="shared" si="59"/>
        <v>4.2585765119339767</v>
      </c>
      <c r="K224" s="2">
        <f t="shared" si="59"/>
        <v>0.38140123226062506</v>
      </c>
      <c r="L224" s="2">
        <f t="shared" si="50"/>
        <v>305.91306899560601</v>
      </c>
      <c r="O224">
        <f t="shared" si="51"/>
        <v>3566</v>
      </c>
      <c r="P224" s="2">
        <f t="shared" si="54"/>
        <v>6.3681690140845069</v>
      </c>
      <c r="Q224" s="2">
        <f t="shared" si="55"/>
        <v>9.0061919512107131</v>
      </c>
      <c r="R224" s="2">
        <f t="shared" si="56"/>
        <v>10.89873028611618</v>
      </c>
      <c r="S224" s="2">
        <f t="shared" si="57"/>
        <v>4.2585765119339767</v>
      </c>
      <c r="T224" s="2">
        <f t="shared" si="58"/>
        <v>0.38140123226062506</v>
      </c>
      <c r="U224" s="2">
        <f t="shared" si="52"/>
        <v>305.91306899560601</v>
      </c>
      <c r="V224" s="13">
        <f t="shared" si="53"/>
        <v>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48"/>
        <v>1969</v>
      </c>
      <c r="F225">
        <v>3780</v>
      </c>
      <c r="G225" s="2">
        <f t="shared" si="59"/>
        <v>6.5858122065727702</v>
      </c>
      <c r="H225" s="2">
        <f t="shared" si="59"/>
        <v>9.3162513286239097</v>
      </c>
      <c r="I225" s="2">
        <f t="shared" si="59"/>
        <v>11.288177904898959</v>
      </c>
      <c r="J225" s="2">
        <f t="shared" si="59"/>
        <v>4.4338420250926829</v>
      </c>
      <c r="K225" s="2">
        <f t="shared" si="59"/>
        <v>0.39874938139383509</v>
      </c>
      <c r="L225" s="2">
        <f t="shared" si="50"/>
        <v>307.02283284658216</v>
      </c>
      <c r="O225">
        <f t="shared" si="51"/>
        <v>3780</v>
      </c>
      <c r="P225" s="2">
        <f t="shared" si="54"/>
        <v>6.5858122065727702</v>
      </c>
      <c r="Q225" s="2">
        <f t="shared" si="55"/>
        <v>9.3162513286239097</v>
      </c>
      <c r="R225" s="2">
        <f t="shared" si="56"/>
        <v>11.288177904898959</v>
      </c>
      <c r="S225" s="2">
        <f t="shared" si="57"/>
        <v>4.4338420250926829</v>
      </c>
      <c r="T225" s="2">
        <f t="shared" si="58"/>
        <v>0.39874938139383509</v>
      </c>
      <c r="U225" s="2">
        <f t="shared" si="52"/>
        <v>307.02283284658216</v>
      </c>
      <c r="V225" s="13">
        <f t="shared" si="53"/>
        <v>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48"/>
        <v>1970</v>
      </c>
      <c r="F226">
        <v>4053</v>
      </c>
      <c r="G226" s="2">
        <f t="shared" si="59"/>
        <v>6.8165164319248825</v>
      </c>
      <c r="H226" s="2">
        <f t="shared" si="59"/>
        <v>9.6455516201328528</v>
      </c>
      <c r="I226" s="2">
        <f t="shared" si="59"/>
        <v>11.704548352623755</v>
      </c>
      <c r="J226" s="2">
        <f t="shared" si="59"/>
        <v>4.6242125413859894</v>
      </c>
      <c r="K226" s="2">
        <f t="shared" si="59"/>
        <v>0.41931851408920162</v>
      </c>
      <c r="L226" s="2">
        <f t="shared" si="50"/>
        <v>308.21014746015669</v>
      </c>
      <c r="O226">
        <f t="shared" si="51"/>
        <v>4053</v>
      </c>
      <c r="P226" s="2">
        <f t="shared" si="54"/>
        <v>6.8165164319248825</v>
      </c>
      <c r="Q226" s="2">
        <f t="shared" si="55"/>
        <v>9.6455516201328528</v>
      </c>
      <c r="R226" s="2">
        <f t="shared" si="56"/>
        <v>11.704548352623755</v>
      </c>
      <c r="S226" s="2">
        <f t="shared" si="57"/>
        <v>4.6242125413859894</v>
      </c>
      <c r="T226" s="2">
        <f t="shared" si="58"/>
        <v>0.41931851408920162</v>
      </c>
      <c r="U226" s="2">
        <f t="shared" si="52"/>
        <v>308.21014746015669</v>
      </c>
      <c r="V226" s="13">
        <f t="shared" si="53"/>
        <v>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48"/>
        <v>1971</v>
      </c>
      <c r="F227">
        <v>4208</v>
      </c>
      <c r="G227" s="2">
        <f t="shared" si="59"/>
        <v>7.0638826291079813</v>
      </c>
      <c r="H227" s="2">
        <f t="shared" si="59"/>
        <v>9.9995797995108582</v>
      </c>
      <c r="I227" s="2">
        <f t="shared" si="59"/>
        <v>12.156344104264022</v>
      </c>
      <c r="J227" s="2">
        <f t="shared" si="59"/>
        <v>4.8357500421018615</v>
      </c>
      <c r="K227" s="2">
        <f t="shared" si="59"/>
        <v>0.44461122512108975</v>
      </c>
      <c r="L227" s="2">
        <f t="shared" si="50"/>
        <v>309.50016780010583</v>
      </c>
      <c r="O227">
        <f t="shared" si="51"/>
        <v>4208</v>
      </c>
      <c r="P227" s="2">
        <f t="shared" si="54"/>
        <v>7.0638826291079813</v>
      </c>
      <c r="Q227" s="2">
        <f t="shared" si="55"/>
        <v>9.9995797995108582</v>
      </c>
      <c r="R227" s="2">
        <f t="shared" si="56"/>
        <v>12.156344104264022</v>
      </c>
      <c r="S227" s="2">
        <f t="shared" si="57"/>
        <v>4.8357500421018615</v>
      </c>
      <c r="T227" s="2">
        <f t="shared" si="58"/>
        <v>0.44461122512108975</v>
      </c>
      <c r="U227" s="2">
        <f t="shared" si="52"/>
        <v>309.50016780010583</v>
      </c>
      <c r="V227" s="13">
        <f t="shared" si="53"/>
        <v>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48"/>
        <v>1972</v>
      </c>
      <c r="F228">
        <v>4376</v>
      </c>
      <c r="G228" s="2">
        <f t="shared" si="59"/>
        <v>7.3207089201877933</v>
      </c>
      <c r="H228" s="2">
        <f t="shared" si="59"/>
        <v>10.367188027392475</v>
      </c>
      <c r="I228" s="2">
        <f t="shared" si="59"/>
        <v>12.625361960041674</v>
      </c>
      <c r="J228" s="2">
        <f t="shared" si="59"/>
        <v>5.0533955587079493</v>
      </c>
      <c r="K228" s="2">
        <f t="shared" si="59"/>
        <v>0.46722902513434617</v>
      </c>
      <c r="L228" s="2">
        <f t="shared" si="50"/>
        <v>310.83388349146423</v>
      </c>
      <c r="O228">
        <f t="shared" si="51"/>
        <v>4376</v>
      </c>
      <c r="P228" s="2">
        <f t="shared" si="54"/>
        <v>7.3207089201877933</v>
      </c>
      <c r="Q228" s="2">
        <f t="shared" si="55"/>
        <v>10.367188027392475</v>
      </c>
      <c r="R228" s="2">
        <f t="shared" si="56"/>
        <v>12.625361960041674</v>
      </c>
      <c r="S228" s="2">
        <f t="shared" si="57"/>
        <v>5.0533955587079493</v>
      </c>
      <c r="T228" s="2">
        <f t="shared" si="58"/>
        <v>0.46722902513434617</v>
      </c>
      <c r="U228" s="2">
        <f t="shared" si="52"/>
        <v>310.83388349146423</v>
      </c>
      <c r="V228" s="13">
        <f t="shared" si="53"/>
        <v>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48"/>
        <v>1973</v>
      </c>
      <c r="F229">
        <v>4615</v>
      </c>
      <c r="G229" s="2">
        <f t="shared" si="59"/>
        <v>7.5877887323943662</v>
      </c>
      <c r="H229" s="2">
        <f t="shared" si="59"/>
        <v>10.749559601935228</v>
      </c>
      <c r="I229" s="2">
        <f t="shared" si="59"/>
        <v>13.113323805911094</v>
      </c>
      <c r="J229" s="2">
        <f t="shared" si="59"/>
        <v>5.2783259810554055</v>
      </c>
      <c r="K229" s="2">
        <f t="shared" si="59"/>
        <v>0.48883473824129697</v>
      </c>
      <c r="L229" s="2">
        <f t="shared" si="50"/>
        <v>312.2178328595374</v>
      </c>
      <c r="O229">
        <f t="shared" si="51"/>
        <v>4615</v>
      </c>
      <c r="P229" s="2">
        <f t="shared" si="54"/>
        <v>7.5877887323943662</v>
      </c>
      <c r="Q229" s="2">
        <f t="shared" si="55"/>
        <v>10.749559601935228</v>
      </c>
      <c r="R229" s="2">
        <f t="shared" si="56"/>
        <v>13.113323805911094</v>
      </c>
      <c r="S229" s="2">
        <f t="shared" si="57"/>
        <v>5.2783259810554055</v>
      </c>
      <c r="T229" s="2">
        <f t="shared" si="58"/>
        <v>0.48883473824129697</v>
      </c>
      <c r="U229" s="2">
        <f t="shared" si="52"/>
        <v>312.2178328595374</v>
      </c>
      <c r="V229" s="13">
        <f t="shared" si="53"/>
        <v>0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48"/>
        <v>1974</v>
      </c>
      <c r="F230">
        <v>4623</v>
      </c>
      <c r="G230" s="2">
        <f t="shared" si="59"/>
        <v>7.8694553990610325</v>
      </c>
      <c r="H230" s="2">
        <f t="shared" si="59"/>
        <v>11.153320575397705</v>
      </c>
      <c r="I230" s="2">
        <f t="shared" si="59"/>
        <v>13.630642030636347</v>
      </c>
      <c r="J230" s="2">
        <f t="shared" si="59"/>
        <v>5.5184584787152442</v>
      </c>
      <c r="K230" s="2">
        <f t="shared" si="59"/>
        <v>0.51315992294261292</v>
      </c>
      <c r="L230" s="2">
        <f t="shared" si="50"/>
        <v>313.68503640675294</v>
      </c>
      <c r="O230">
        <f t="shared" si="51"/>
        <v>4623</v>
      </c>
      <c r="P230" s="2">
        <f t="shared" si="54"/>
        <v>7.8694553990610325</v>
      </c>
      <c r="Q230" s="2">
        <f t="shared" si="55"/>
        <v>11.153320575397705</v>
      </c>
      <c r="R230" s="2">
        <f t="shared" si="56"/>
        <v>13.630642030636347</v>
      </c>
      <c r="S230" s="2">
        <f t="shared" si="57"/>
        <v>5.5184584787152442</v>
      </c>
      <c r="T230" s="2">
        <f t="shared" si="58"/>
        <v>0.51315992294261292</v>
      </c>
      <c r="U230" s="2">
        <f t="shared" si="52"/>
        <v>313.68503640675294</v>
      </c>
      <c r="V230" s="13">
        <f t="shared" si="53"/>
        <v>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48"/>
        <v>1975</v>
      </c>
      <c r="F231">
        <v>4596</v>
      </c>
      <c r="G231" s="2">
        <f t="shared" ref="G231:K246" si="60">G230*(1-G$5)+G$4*$F230*$L$4/1000</f>
        <v>8.1516103286384975</v>
      </c>
      <c r="H231" s="2">
        <f t="shared" si="60"/>
        <v>11.556721964058877</v>
      </c>
      <c r="I231" s="2">
        <f t="shared" si="60"/>
        <v>14.142218369467749</v>
      </c>
      <c r="J231" s="2">
        <f t="shared" si="60"/>
        <v>5.7458119288616505</v>
      </c>
      <c r="K231" s="2">
        <f t="shared" si="60"/>
        <v>0.52828948012159394</v>
      </c>
      <c r="L231" s="2">
        <f t="shared" si="50"/>
        <v>315.12465207114838</v>
      </c>
      <c r="O231">
        <f t="shared" si="51"/>
        <v>4596</v>
      </c>
      <c r="P231" s="2">
        <f t="shared" si="54"/>
        <v>8.1516103286384975</v>
      </c>
      <c r="Q231" s="2">
        <f t="shared" si="55"/>
        <v>11.556721964058877</v>
      </c>
      <c r="R231" s="2">
        <f t="shared" si="56"/>
        <v>14.142218369467749</v>
      </c>
      <c r="S231" s="2">
        <f t="shared" si="57"/>
        <v>5.7458119288616505</v>
      </c>
      <c r="T231" s="2">
        <f t="shared" si="58"/>
        <v>0.52828948012159394</v>
      </c>
      <c r="U231" s="2">
        <f t="shared" si="52"/>
        <v>315.12465207114838</v>
      </c>
      <c r="V231" s="13">
        <f t="shared" si="53"/>
        <v>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48"/>
        <v>1976</v>
      </c>
      <c r="F232">
        <v>4864</v>
      </c>
      <c r="G232" s="2">
        <f t="shared" si="60"/>
        <v>8.4321173708920192</v>
      </c>
      <c r="H232" s="2">
        <f t="shared" si="60"/>
        <v>11.956478372170753</v>
      </c>
      <c r="I232" s="2">
        <f t="shared" si="60"/>
        <v>14.642871677571748</v>
      </c>
      <c r="J232" s="2">
        <f t="shared" si="60"/>
        <v>5.9570083770829374</v>
      </c>
      <c r="K232" s="2">
        <f t="shared" si="60"/>
        <v>0.53619841478471852</v>
      </c>
      <c r="L232" s="2">
        <f t="shared" si="50"/>
        <v>316.52467421250219</v>
      </c>
      <c r="O232">
        <f t="shared" si="51"/>
        <v>4864</v>
      </c>
      <c r="P232" s="2">
        <f t="shared" si="54"/>
        <v>8.4321173708920192</v>
      </c>
      <c r="Q232" s="2">
        <f t="shared" si="55"/>
        <v>11.956478372170753</v>
      </c>
      <c r="R232" s="2">
        <f t="shared" si="56"/>
        <v>14.642871677571748</v>
      </c>
      <c r="S232" s="2">
        <f t="shared" si="57"/>
        <v>5.9570083770829374</v>
      </c>
      <c r="T232" s="2">
        <f t="shared" si="58"/>
        <v>0.53619841478471852</v>
      </c>
      <c r="U232" s="2">
        <f t="shared" si="52"/>
        <v>316.52467421250219</v>
      </c>
      <c r="V232" s="13">
        <f t="shared" si="53"/>
        <v>0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5">
        <v>1992</v>
      </c>
      <c r="B233" s="5">
        <v>354.07</v>
      </c>
      <c r="C233">
        <v>1977.125</v>
      </c>
      <c r="D233">
        <v>333.17</v>
      </c>
      <c r="E233" s="1">
        <f t="shared" si="48"/>
        <v>1977</v>
      </c>
      <c r="F233">
        <v>5026</v>
      </c>
      <c r="G233" s="2">
        <f t="shared" si="60"/>
        <v>8.7289812206572783</v>
      </c>
      <c r="H233" s="2">
        <f t="shared" si="60"/>
        <v>12.380299357700245</v>
      </c>
      <c r="I233" s="2">
        <f t="shared" si="60"/>
        <v>15.177067819420543</v>
      </c>
      <c r="J233" s="2">
        <f t="shared" si="60"/>
        <v>6.1875952352493577</v>
      </c>
      <c r="K233" s="2">
        <f t="shared" si="60"/>
        <v>0.55357758576798066</v>
      </c>
      <c r="L233" s="2">
        <f t="shared" si="50"/>
        <v>318.02752121879541</v>
      </c>
      <c r="O233">
        <f t="shared" si="51"/>
        <v>5026</v>
      </c>
      <c r="P233" s="2">
        <f t="shared" si="54"/>
        <v>8.7289812206572783</v>
      </c>
      <c r="Q233" s="2">
        <f t="shared" si="55"/>
        <v>12.380299357700245</v>
      </c>
      <c r="R233" s="2">
        <f t="shared" si="56"/>
        <v>15.177067819420543</v>
      </c>
      <c r="S233" s="2">
        <f t="shared" si="57"/>
        <v>6.1875952352493577</v>
      </c>
      <c r="T233" s="2">
        <f t="shared" si="58"/>
        <v>0.55357758576798066</v>
      </c>
      <c r="U233" s="2">
        <f t="shared" si="52"/>
        <v>318.02752121879541</v>
      </c>
      <c r="V233" s="13">
        <f t="shared" si="53"/>
        <v>0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5">
        <v>1993</v>
      </c>
      <c r="B234" s="5">
        <v>354.87</v>
      </c>
      <c r="C234">
        <v>1977.2083</v>
      </c>
      <c r="D234">
        <v>334.96</v>
      </c>
      <c r="E234" s="1">
        <f t="shared" si="48"/>
        <v>1978</v>
      </c>
      <c r="F234">
        <v>5087</v>
      </c>
      <c r="G234" s="2">
        <f t="shared" si="60"/>
        <v>9.0357323943661978</v>
      </c>
      <c r="H234" s="2">
        <f t="shared" si="60"/>
        <v>12.818165666632165</v>
      </c>
      <c r="I234" s="2">
        <f t="shared" si="60"/>
        <v>15.728431679811502</v>
      </c>
      <c r="J234" s="2">
        <f t="shared" si="60"/>
        <v>6.4240234756473917</v>
      </c>
      <c r="K234" s="2">
        <f t="shared" si="60"/>
        <v>0.57172421961253428</v>
      </c>
      <c r="L234" s="2">
        <f t="shared" si="50"/>
        <v>319.5780774360698</v>
      </c>
      <c r="O234">
        <f t="shared" si="51"/>
        <v>5087</v>
      </c>
      <c r="P234" s="2">
        <f t="shared" si="54"/>
        <v>9.0357323943661978</v>
      </c>
      <c r="Q234" s="2">
        <f t="shared" si="55"/>
        <v>12.818165666632165</v>
      </c>
      <c r="R234" s="2">
        <f t="shared" si="56"/>
        <v>15.728431679811502</v>
      </c>
      <c r="S234" s="2">
        <f t="shared" si="57"/>
        <v>6.4240234756473917</v>
      </c>
      <c r="T234" s="2">
        <f t="shared" si="58"/>
        <v>0.57172421961253428</v>
      </c>
      <c r="U234" s="2">
        <f t="shared" si="52"/>
        <v>319.5780774360698</v>
      </c>
      <c r="V234" s="13">
        <f t="shared" si="53"/>
        <v>0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5">
        <v>1994</v>
      </c>
      <c r="B235" s="5">
        <v>356.32</v>
      </c>
      <c r="C235">
        <v>1977.2917</v>
      </c>
      <c r="D235">
        <v>336.14</v>
      </c>
      <c r="E235" s="1">
        <f t="shared" si="48"/>
        <v>1979</v>
      </c>
      <c r="F235">
        <v>5369</v>
      </c>
      <c r="G235" s="2">
        <f t="shared" si="60"/>
        <v>9.3462065727699546</v>
      </c>
      <c r="H235" s="2">
        <f t="shared" si="60"/>
        <v>13.260555091786765</v>
      </c>
      <c r="I235" s="2">
        <f t="shared" si="60"/>
        <v>16.28155911413258</v>
      </c>
      <c r="J235" s="2">
        <f t="shared" si="60"/>
        <v>6.6541049383807076</v>
      </c>
      <c r="K235" s="2">
        <f t="shared" si="60"/>
        <v>0.58559455917509318</v>
      </c>
      <c r="L235" s="2">
        <f t="shared" si="50"/>
        <v>321.12802027624508</v>
      </c>
      <c r="O235">
        <f t="shared" si="51"/>
        <v>5369</v>
      </c>
      <c r="P235" s="2">
        <f t="shared" si="54"/>
        <v>9.3462065727699546</v>
      </c>
      <c r="Q235" s="2">
        <f t="shared" si="55"/>
        <v>13.260555091786765</v>
      </c>
      <c r="R235" s="2">
        <f t="shared" si="56"/>
        <v>16.28155911413258</v>
      </c>
      <c r="S235" s="2">
        <f t="shared" si="57"/>
        <v>6.6541049383807076</v>
      </c>
      <c r="T235" s="2">
        <f t="shared" si="58"/>
        <v>0.58559455917509318</v>
      </c>
      <c r="U235" s="2">
        <f t="shared" si="52"/>
        <v>321.12802027624508</v>
      </c>
      <c r="V235" s="13">
        <f t="shared" si="53"/>
        <v>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5">
        <v>1995</v>
      </c>
      <c r="B236" s="5">
        <v>358.31</v>
      </c>
      <c r="C236">
        <v>1977.375</v>
      </c>
      <c r="D236">
        <v>336.93</v>
      </c>
      <c r="E236" s="1">
        <f t="shared" si="48"/>
        <v>1980</v>
      </c>
      <c r="F236">
        <v>5316</v>
      </c>
      <c r="G236" s="2">
        <f t="shared" si="60"/>
        <v>9.6738920187793447</v>
      </c>
      <c r="H236" s="2">
        <f t="shared" si="60"/>
        <v>13.728206363645002</v>
      </c>
      <c r="I236" s="2">
        <f t="shared" si="60"/>
        <v>16.869628328542579</v>
      </c>
      <c r="J236" s="2">
        <f t="shared" si="60"/>
        <v>6.9041411620400934</v>
      </c>
      <c r="K236" s="2">
        <f t="shared" si="60"/>
        <v>0.6072467820001286</v>
      </c>
      <c r="L236" s="2">
        <f t="shared" si="50"/>
        <v>322.78311465500713</v>
      </c>
      <c r="O236">
        <f t="shared" si="51"/>
        <v>5316</v>
      </c>
      <c r="P236" s="2">
        <f t="shared" si="54"/>
        <v>9.6738920187793447</v>
      </c>
      <c r="Q236" s="2">
        <f t="shared" si="55"/>
        <v>13.728206363645002</v>
      </c>
      <c r="R236" s="2">
        <f t="shared" si="56"/>
        <v>16.869628328542579</v>
      </c>
      <c r="S236" s="2">
        <f t="shared" si="57"/>
        <v>6.9041411620400934</v>
      </c>
      <c r="T236" s="2">
        <f t="shared" si="58"/>
        <v>0.6072467820001286</v>
      </c>
      <c r="U236" s="2">
        <f t="shared" si="52"/>
        <v>322.78311465500713</v>
      </c>
      <c r="V236" s="13">
        <f t="shared" si="53"/>
        <v>0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5">
        <v>1996</v>
      </c>
      <c r="B237" s="5">
        <v>359.8</v>
      </c>
      <c r="C237">
        <v>1977.4583</v>
      </c>
      <c r="D237">
        <v>336.17</v>
      </c>
      <c r="E237" s="1">
        <f t="shared" si="48"/>
        <v>1981</v>
      </c>
      <c r="F237">
        <v>5152</v>
      </c>
      <c r="G237" s="2">
        <f t="shared" si="60"/>
        <v>9.9983427230046971</v>
      </c>
      <c r="H237" s="2">
        <f t="shared" si="60"/>
        <v>14.189594587050243</v>
      </c>
      <c r="I237" s="2">
        <f t="shared" si="60"/>
        <v>17.441841674450874</v>
      </c>
      <c r="J237" s="2">
        <f t="shared" si="60"/>
        <v>7.1336729450424237</v>
      </c>
      <c r="K237" s="2">
        <f t="shared" si="60"/>
        <v>0.61789125608364415</v>
      </c>
      <c r="L237" s="2">
        <f t="shared" si="50"/>
        <v>324.38134318563186</v>
      </c>
      <c r="O237">
        <f t="shared" si="51"/>
        <v>5152</v>
      </c>
      <c r="P237" s="2">
        <f t="shared" si="54"/>
        <v>9.9983427230046971</v>
      </c>
      <c r="Q237" s="2">
        <f t="shared" si="55"/>
        <v>14.189594587050243</v>
      </c>
      <c r="R237" s="2">
        <f t="shared" si="56"/>
        <v>17.441841674450874</v>
      </c>
      <c r="S237" s="2">
        <f t="shared" si="57"/>
        <v>7.1336729450424237</v>
      </c>
      <c r="T237" s="2">
        <f t="shared" si="58"/>
        <v>0.61789125608364415</v>
      </c>
      <c r="U237" s="2">
        <f t="shared" si="52"/>
        <v>324.38134318563186</v>
      </c>
      <c r="V237" s="13">
        <f t="shared" si="53"/>
        <v>0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5">
        <v>1997</v>
      </c>
      <c r="B238" s="5">
        <v>361.13</v>
      </c>
      <c r="C238">
        <v>1977.5417</v>
      </c>
      <c r="D238">
        <v>334.89</v>
      </c>
      <c r="E238" s="1">
        <f t="shared" si="48"/>
        <v>1982</v>
      </c>
      <c r="F238">
        <v>5113</v>
      </c>
      <c r="G238" s="2">
        <f t="shared" si="60"/>
        <v>10.312784037558687</v>
      </c>
      <c r="H238" s="2">
        <f t="shared" si="60"/>
        <v>14.634314456624777</v>
      </c>
      <c r="I238" s="2">
        <f t="shared" si="60"/>
        <v>17.981735922752087</v>
      </c>
      <c r="J238" s="2">
        <f t="shared" si="60"/>
        <v>7.3308434726053662</v>
      </c>
      <c r="K238" s="2">
        <f t="shared" si="60"/>
        <v>0.61664792545538094</v>
      </c>
      <c r="L238" s="2">
        <f t="shared" si="50"/>
        <v>325.87632581499628</v>
      </c>
      <c r="O238">
        <f t="shared" si="51"/>
        <v>5113</v>
      </c>
      <c r="P238" s="2">
        <f t="shared" si="54"/>
        <v>10.312784037558687</v>
      </c>
      <c r="Q238" s="2">
        <f t="shared" si="55"/>
        <v>14.634314456624777</v>
      </c>
      <c r="R238" s="2">
        <f t="shared" si="56"/>
        <v>17.981735922752087</v>
      </c>
      <c r="S238" s="2">
        <f t="shared" si="57"/>
        <v>7.3308434726053662</v>
      </c>
      <c r="T238" s="2">
        <f t="shared" si="58"/>
        <v>0.61664792545538094</v>
      </c>
      <c r="U238" s="2">
        <f t="shared" si="52"/>
        <v>325.87632581499628</v>
      </c>
      <c r="V238" s="13">
        <f t="shared" si="53"/>
        <v>0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5">
        <v>1998</v>
      </c>
      <c r="B239" s="5">
        <v>363.6</v>
      </c>
      <c r="C239">
        <v>1977.625</v>
      </c>
      <c r="D239">
        <v>332.56</v>
      </c>
      <c r="E239" s="1">
        <f t="shared" si="48"/>
        <v>1983</v>
      </c>
      <c r="F239">
        <v>5095</v>
      </c>
      <c r="G239" s="2">
        <f t="shared" si="60"/>
        <v>10.624845070422538</v>
      </c>
      <c r="H239" s="2">
        <f t="shared" si="60"/>
        <v>15.074148916710246</v>
      </c>
      <c r="I239" s="2">
        <f t="shared" si="60"/>
        <v>18.50852422300261</v>
      </c>
      <c r="J239" s="2">
        <f t="shared" si="60"/>
        <v>7.5121728030154289</v>
      </c>
      <c r="K239" s="2">
        <f t="shared" si="60"/>
        <v>0.61406282139368651</v>
      </c>
      <c r="L239" s="2">
        <f t="shared" si="50"/>
        <v>327.3337538345445</v>
      </c>
      <c r="O239">
        <f t="shared" si="51"/>
        <v>5095</v>
      </c>
      <c r="P239" s="2">
        <f t="shared" si="54"/>
        <v>10.624845070422538</v>
      </c>
      <c r="Q239" s="2">
        <f t="shared" si="55"/>
        <v>15.074148916710246</v>
      </c>
      <c r="R239" s="2">
        <f t="shared" si="56"/>
        <v>18.50852422300261</v>
      </c>
      <c r="S239" s="2">
        <f t="shared" si="57"/>
        <v>7.5121728030154289</v>
      </c>
      <c r="T239" s="2">
        <f t="shared" si="58"/>
        <v>0.61406282139368651</v>
      </c>
      <c r="U239" s="2">
        <f t="shared" si="52"/>
        <v>327.3337538345445</v>
      </c>
      <c r="V239" s="13">
        <f t="shared" si="53"/>
        <v>0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5">
        <v>1999</v>
      </c>
      <c r="B240" s="5">
        <v>365.54</v>
      </c>
      <c r="C240">
        <v>1977.7083</v>
      </c>
      <c r="D240">
        <v>331.29</v>
      </c>
      <c r="E240" s="1">
        <f t="shared" si="48"/>
        <v>1984</v>
      </c>
      <c r="F240">
        <v>5283</v>
      </c>
      <c r="G240" s="2">
        <f t="shared" si="60"/>
        <v>10.935807511737092</v>
      </c>
      <c r="H240" s="2">
        <f t="shared" si="60"/>
        <v>15.511083238200142</v>
      </c>
      <c r="I240" s="2">
        <f t="shared" si="60"/>
        <v>19.025537420886582</v>
      </c>
      <c r="J240" s="2">
        <f t="shared" si="60"/>
        <v>7.6810306827959272</v>
      </c>
      <c r="K240" s="2">
        <f t="shared" si="60"/>
        <v>0.61164980609918596</v>
      </c>
      <c r="L240" s="2">
        <f t="shared" si="50"/>
        <v>328.76510865971892</v>
      </c>
      <c r="O240">
        <f t="shared" si="51"/>
        <v>5283</v>
      </c>
      <c r="P240" s="2">
        <f t="shared" si="54"/>
        <v>10.935807511737092</v>
      </c>
      <c r="Q240" s="2">
        <f t="shared" si="55"/>
        <v>15.511083238200142</v>
      </c>
      <c r="R240" s="2">
        <f t="shared" si="56"/>
        <v>19.025537420886582</v>
      </c>
      <c r="S240" s="2">
        <f t="shared" si="57"/>
        <v>7.6810306827959272</v>
      </c>
      <c r="T240" s="2">
        <f t="shared" si="58"/>
        <v>0.61164980609918596</v>
      </c>
      <c r="U240" s="2">
        <f t="shared" si="52"/>
        <v>328.76510865971892</v>
      </c>
      <c r="V240" s="13">
        <f t="shared" si="53"/>
        <v>0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5">
        <v>2000</v>
      </c>
      <c r="B241" s="5">
        <v>366.82</v>
      </c>
      <c r="C241">
        <v>1977.7917</v>
      </c>
      <c r="D241">
        <v>331.28</v>
      </c>
      <c r="E241" s="1">
        <f t="shared" si="48"/>
        <v>1985</v>
      </c>
      <c r="F241">
        <v>5441</v>
      </c>
      <c r="G241" s="2">
        <f t="shared" si="60"/>
        <v>11.258244131455402</v>
      </c>
      <c r="H241" s="2">
        <f t="shared" si="60"/>
        <v>15.964468122467146</v>
      </c>
      <c r="I241" s="2">
        <f t="shared" si="60"/>
        <v>19.563855080655962</v>
      </c>
      <c r="J241" s="2">
        <f t="shared" si="60"/>
        <v>7.8623079704687644</v>
      </c>
      <c r="K241" s="2">
        <f t="shared" si="60"/>
        <v>0.61901252942052809</v>
      </c>
      <c r="L241" s="2">
        <f t="shared" si="50"/>
        <v>330.26788783446779</v>
      </c>
      <c r="O241">
        <f t="shared" si="51"/>
        <v>5441</v>
      </c>
      <c r="P241" s="2">
        <f t="shared" si="54"/>
        <v>11.258244131455402</v>
      </c>
      <c r="Q241" s="2">
        <f t="shared" si="55"/>
        <v>15.964468122467146</v>
      </c>
      <c r="R241" s="2">
        <f t="shared" si="56"/>
        <v>19.563855080655962</v>
      </c>
      <c r="S241" s="2">
        <f t="shared" si="57"/>
        <v>7.8623079704687644</v>
      </c>
      <c r="T241" s="2">
        <f t="shared" si="58"/>
        <v>0.61901252942052809</v>
      </c>
      <c r="U241" s="2">
        <f t="shared" si="52"/>
        <v>330.26788783446779</v>
      </c>
      <c r="V241" s="13">
        <f t="shared" si="53"/>
        <v>0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5">
        <v>2001</v>
      </c>
      <c r="B242" s="5">
        <v>368.33</v>
      </c>
      <c r="C242">
        <v>1977.875</v>
      </c>
      <c r="D242">
        <v>332.46</v>
      </c>
      <c r="E242" s="1">
        <f t="shared" si="48"/>
        <v>1986</v>
      </c>
      <c r="F242">
        <v>5609</v>
      </c>
      <c r="G242" s="2">
        <f t="shared" si="60"/>
        <v>11.590323943661975</v>
      </c>
      <c r="H242" s="2">
        <f t="shared" si="60"/>
        <v>16.431441412112747</v>
      </c>
      <c r="I242" s="2">
        <f t="shared" si="60"/>
        <v>20.118684198448399</v>
      </c>
      <c r="J242" s="2">
        <f t="shared" si="60"/>
        <v>8.0517740575453036</v>
      </c>
      <c r="K242" s="2">
        <f t="shared" si="60"/>
        <v>0.6308960872294902</v>
      </c>
      <c r="L242" s="2">
        <f t="shared" si="50"/>
        <v>331.82311969899791</v>
      </c>
      <c r="O242">
        <f t="shared" si="51"/>
        <v>5609</v>
      </c>
      <c r="P242" s="2">
        <f t="shared" si="54"/>
        <v>11.590323943661975</v>
      </c>
      <c r="Q242" s="2">
        <f t="shared" si="55"/>
        <v>16.431441412112747</v>
      </c>
      <c r="R242" s="2">
        <f t="shared" si="56"/>
        <v>20.118684198448399</v>
      </c>
      <c r="S242" s="2">
        <f t="shared" si="57"/>
        <v>8.0517740575453036</v>
      </c>
      <c r="T242" s="2">
        <f t="shared" si="58"/>
        <v>0.6308960872294902</v>
      </c>
      <c r="U242" s="2">
        <f t="shared" si="52"/>
        <v>331.82311969899791</v>
      </c>
      <c r="V242" s="13">
        <f t="shared" si="53"/>
        <v>0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5">
        <v>2002</v>
      </c>
      <c r="B243" s="5">
        <v>370.5</v>
      </c>
      <c r="C243">
        <v>1977.9583</v>
      </c>
      <c r="D243">
        <v>333.6</v>
      </c>
      <c r="E243" s="1">
        <f t="shared" si="48"/>
        <v>1987</v>
      </c>
      <c r="F243">
        <v>5755</v>
      </c>
      <c r="G243" s="2">
        <f t="shared" si="60"/>
        <v>11.932657276995307</v>
      </c>
      <c r="H243" s="2">
        <f t="shared" si="60"/>
        <v>16.912904692163611</v>
      </c>
      <c r="I243" s="2">
        <f t="shared" si="60"/>
        <v>20.691305494722755</v>
      </c>
      <c r="J243" s="2">
        <f t="shared" si="60"/>
        <v>8.2501348525801976</v>
      </c>
      <c r="K243" s="2">
        <f t="shared" si="60"/>
        <v>0.64599115333075519</v>
      </c>
      <c r="L243" s="2">
        <f t="shared" si="50"/>
        <v>333.43299346979262</v>
      </c>
      <c r="O243">
        <f t="shared" si="51"/>
        <v>5755</v>
      </c>
      <c r="P243" s="2">
        <f t="shared" si="54"/>
        <v>11.932657276995307</v>
      </c>
      <c r="Q243" s="2">
        <f t="shared" si="55"/>
        <v>16.912904692163611</v>
      </c>
      <c r="R243" s="2">
        <f t="shared" si="56"/>
        <v>20.691305494722755</v>
      </c>
      <c r="S243" s="2">
        <f t="shared" si="57"/>
        <v>8.2501348525801976</v>
      </c>
      <c r="T243" s="2">
        <f t="shared" si="58"/>
        <v>0.64599115333075519</v>
      </c>
      <c r="U243" s="2">
        <f t="shared" si="52"/>
        <v>333.43299346979262</v>
      </c>
      <c r="V243" s="13">
        <f t="shared" si="53"/>
        <v>0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5">
        <v>2003</v>
      </c>
      <c r="B244" s="5">
        <v>372.78</v>
      </c>
      <c r="C244">
        <v>1978.0417</v>
      </c>
      <c r="D244">
        <v>334.94</v>
      </c>
      <c r="E244" s="1">
        <f t="shared" si="48"/>
        <v>1988</v>
      </c>
      <c r="F244">
        <v>5968</v>
      </c>
      <c r="G244" s="2">
        <f t="shared" si="60"/>
        <v>12.283901408450706</v>
      </c>
      <c r="H244" s="2">
        <f t="shared" si="60"/>
        <v>17.406752372523361</v>
      </c>
      <c r="I244" s="2">
        <f t="shared" si="60"/>
        <v>21.278174987582009</v>
      </c>
      <c r="J244" s="2">
        <f t="shared" si="60"/>
        <v>8.4543000692470418</v>
      </c>
      <c r="K244" s="2">
        <f t="shared" si="60"/>
        <v>0.66200123382545795</v>
      </c>
      <c r="L244" s="2">
        <f t="shared" si="50"/>
        <v>335.08513007162856</v>
      </c>
      <c r="O244">
        <f t="shared" si="51"/>
        <v>5968</v>
      </c>
      <c r="P244" s="2">
        <f t="shared" si="54"/>
        <v>12.283901408450706</v>
      </c>
      <c r="Q244" s="2">
        <f t="shared" si="55"/>
        <v>17.406752372523361</v>
      </c>
      <c r="R244" s="2">
        <f t="shared" si="56"/>
        <v>21.278174987582009</v>
      </c>
      <c r="S244" s="2">
        <f t="shared" si="57"/>
        <v>8.4543000692470418</v>
      </c>
      <c r="T244" s="2">
        <f t="shared" si="58"/>
        <v>0.66200123382545795</v>
      </c>
      <c r="U244" s="2">
        <f t="shared" si="52"/>
        <v>335.08513007162856</v>
      </c>
      <c r="V244" s="13">
        <f t="shared" si="53"/>
        <v>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5">
        <v>2004</v>
      </c>
      <c r="B245" s="5">
        <v>374.7</v>
      </c>
      <c r="C245">
        <v>1978.125</v>
      </c>
      <c r="D245">
        <v>335.26</v>
      </c>
      <c r="E245" s="1">
        <f t="shared" si="48"/>
        <v>1989</v>
      </c>
      <c r="F245">
        <v>6088</v>
      </c>
      <c r="G245" s="2">
        <f t="shared" si="60"/>
        <v>12.648145539906105</v>
      </c>
      <c r="H245" s="2">
        <f t="shared" si="60"/>
        <v>17.919241463148666</v>
      </c>
      <c r="I245" s="2">
        <f t="shared" si="60"/>
        <v>21.889167156655677</v>
      </c>
      <c r="J245" s="2">
        <f t="shared" si="60"/>
        <v>8.6718019689515202</v>
      </c>
      <c r="K245" s="2">
        <f t="shared" si="60"/>
        <v>0.68171183850996242</v>
      </c>
      <c r="L245" s="2">
        <f t="shared" si="50"/>
        <v>336.8100679671719</v>
      </c>
      <c r="O245">
        <f t="shared" si="51"/>
        <v>6088</v>
      </c>
      <c r="P245" s="2">
        <f t="shared" si="54"/>
        <v>12.648145539906105</v>
      </c>
      <c r="Q245" s="2">
        <f t="shared" si="55"/>
        <v>17.919241463148666</v>
      </c>
      <c r="R245" s="2">
        <f t="shared" si="56"/>
        <v>21.889167156655677</v>
      </c>
      <c r="S245" s="2">
        <f t="shared" si="57"/>
        <v>8.6718019689515202</v>
      </c>
      <c r="T245" s="2">
        <f t="shared" si="58"/>
        <v>0.68171183850996242</v>
      </c>
      <c r="U245" s="2">
        <f t="shared" si="52"/>
        <v>336.8100679671719</v>
      </c>
      <c r="V245" s="13">
        <f t="shared" si="53"/>
        <v>0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5">
        <v>2005</v>
      </c>
      <c r="B246" s="5">
        <v>376.7</v>
      </c>
      <c r="C246">
        <v>1978.2083</v>
      </c>
      <c r="D246">
        <v>336.66</v>
      </c>
      <c r="E246" s="1">
        <f t="shared" si="48"/>
        <v>1990</v>
      </c>
      <c r="F246">
        <v>6151</v>
      </c>
      <c r="G246" s="2">
        <f t="shared" si="60"/>
        <v>13.019713615023477</v>
      </c>
      <c r="H246" s="2">
        <f t="shared" si="60"/>
        <v>18.441588286596321</v>
      </c>
      <c r="I246" s="2">
        <f t="shared" si="60"/>
        <v>22.509986381540557</v>
      </c>
      <c r="J246" s="2">
        <f t="shared" si="60"/>
        <v>8.8909631759625434</v>
      </c>
      <c r="K246" s="2">
        <f t="shared" si="60"/>
        <v>0.69930072738949123</v>
      </c>
      <c r="L246" s="2">
        <f t="shared" si="50"/>
        <v>338.56155218651242</v>
      </c>
      <c r="O246">
        <f t="shared" si="51"/>
        <v>6151</v>
      </c>
      <c r="P246" s="2">
        <f t="shared" si="54"/>
        <v>13.019713615023477</v>
      </c>
      <c r="Q246" s="2">
        <f t="shared" si="55"/>
        <v>18.441588286596321</v>
      </c>
      <c r="R246" s="2">
        <f t="shared" si="56"/>
        <v>22.509986381540557</v>
      </c>
      <c r="S246" s="2">
        <f t="shared" si="57"/>
        <v>8.8909631759625434</v>
      </c>
      <c r="T246" s="2">
        <f t="shared" si="58"/>
        <v>0.69930072738949123</v>
      </c>
      <c r="U246" s="2">
        <f t="shared" si="52"/>
        <v>338.56155218651242</v>
      </c>
      <c r="V246" s="13">
        <f t="shared" si="53"/>
        <v>0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5">
        <v>2006</v>
      </c>
      <c r="B247" s="5">
        <v>378.7</v>
      </c>
      <c r="C247">
        <v>1978.2917</v>
      </c>
      <c r="D247">
        <v>337.69</v>
      </c>
      <c r="E247" s="1">
        <f t="shared" si="48"/>
        <v>1991</v>
      </c>
      <c r="F247">
        <v>6239</v>
      </c>
      <c r="G247" s="2">
        <f t="shared" ref="G247:K262" si="61">G246*(1-G$5)+G$4*$F246*$L$4/1000</f>
        <v>13.395126760563382</v>
      </c>
      <c r="H247" s="2">
        <f t="shared" si="61"/>
        <v>18.968413611272538</v>
      </c>
      <c r="I247" s="2">
        <f t="shared" si="61"/>
        <v>23.131937377159385</v>
      </c>
      <c r="J247" s="2">
        <f t="shared" si="61"/>
        <v>9.1049987584252374</v>
      </c>
      <c r="K247" s="2">
        <f t="shared" si="61"/>
        <v>0.71292667424407719</v>
      </c>
      <c r="L247" s="2">
        <f t="shared" si="50"/>
        <v>340.31340318166463</v>
      </c>
      <c r="O247">
        <f t="shared" si="51"/>
        <v>6239</v>
      </c>
      <c r="P247" s="2">
        <f t="shared" si="54"/>
        <v>13.395126760563382</v>
      </c>
      <c r="Q247" s="2">
        <f t="shared" si="55"/>
        <v>18.968413611272538</v>
      </c>
      <c r="R247" s="2">
        <f t="shared" si="56"/>
        <v>23.131937377159385</v>
      </c>
      <c r="S247" s="2">
        <f t="shared" si="57"/>
        <v>9.1049987584252374</v>
      </c>
      <c r="T247" s="2">
        <f t="shared" si="58"/>
        <v>0.71292667424407719</v>
      </c>
      <c r="U247" s="2">
        <f t="shared" si="52"/>
        <v>340.31340318166463</v>
      </c>
      <c r="V247" s="13">
        <f t="shared" si="53"/>
        <v>0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5"/>
      <c r="B248" s="5"/>
      <c r="C248">
        <v>1978.375</v>
      </c>
      <c r="D248">
        <v>338.02</v>
      </c>
      <c r="E248" s="1">
        <f t="shared" si="48"/>
        <v>1992</v>
      </c>
      <c r="F248">
        <v>6178</v>
      </c>
      <c r="G248" s="2">
        <f t="shared" si="61"/>
        <v>13.775910798122068</v>
      </c>
      <c r="H248" s="2">
        <f t="shared" si="61"/>
        <v>19.5020525345269</v>
      </c>
      <c r="I248" s="2">
        <f t="shared" si="61"/>
        <v>23.758760820732917</v>
      </c>
      <c r="J248" s="2">
        <f t="shared" si="61"/>
        <v>9.3171357994563024</v>
      </c>
      <c r="K248" s="2">
        <f t="shared" si="61"/>
        <v>0.72532268417805956</v>
      </c>
      <c r="L248" s="2">
        <f t="shared" si="50"/>
        <v>342.07918263701623</v>
      </c>
      <c r="O248">
        <f t="shared" si="51"/>
        <v>6178</v>
      </c>
      <c r="P248" s="2">
        <f t="shared" si="54"/>
        <v>13.775910798122068</v>
      </c>
      <c r="Q248" s="2">
        <f t="shared" si="55"/>
        <v>19.5020525345269</v>
      </c>
      <c r="R248" s="2">
        <f t="shared" si="56"/>
        <v>23.758760820732917</v>
      </c>
      <c r="S248" s="2">
        <f t="shared" si="57"/>
        <v>9.3171357994563024</v>
      </c>
      <c r="T248" s="2">
        <f t="shared" si="58"/>
        <v>0.72532268417805956</v>
      </c>
      <c r="U248" s="2">
        <f t="shared" si="52"/>
        <v>342.07918263701623</v>
      </c>
      <c r="V248" s="13">
        <f t="shared" si="53"/>
        <v>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5"/>
      <c r="B249" s="5"/>
      <c r="C249">
        <v>1978.4583</v>
      </c>
      <c r="D249">
        <v>338.01</v>
      </c>
      <c r="E249" s="1">
        <f t="shared" si="48"/>
        <v>1993</v>
      </c>
      <c r="F249">
        <v>6172</v>
      </c>
      <c r="G249" s="2">
        <f t="shared" si="61"/>
        <v>14.152971830985917</v>
      </c>
      <c r="H249" s="2">
        <f t="shared" si="61"/>
        <v>20.028495701617366</v>
      </c>
      <c r="I249" s="2">
        <f t="shared" si="61"/>
        <v>24.368006334737949</v>
      </c>
      <c r="J249" s="2">
        <f t="shared" si="61"/>
        <v>9.5099944938481862</v>
      </c>
      <c r="K249" s="2">
        <f t="shared" si="61"/>
        <v>0.72997739449586407</v>
      </c>
      <c r="L249" s="2">
        <f t="shared" si="50"/>
        <v>343.78944575568528</v>
      </c>
      <c r="O249">
        <f t="shared" si="51"/>
        <v>6172</v>
      </c>
      <c r="P249" s="2">
        <f t="shared" si="54"/>
        <v>14.152971830985917</v>
      </c>
      <c r="Q249" s="2">
        <f t="shared" si="55"/>
        <v>20.028495701617366</v>
      </c>
      <c r="R249" s="2">
        <f t="shared" si="56"/>
        <v>24.368006334737949</v>
      </c>
      <c r="S249" s="2">
        <f t="shared" si="57"/>
        <v>9.5099944938481862</v>
      </c>
      <c r="T249" s="2">
        <f t="shared" si="58"/>
        <v>0.72997739449586407</v>
      </c>
      <c r="U249" s="2">
        <f t="shared" si="52"/>
        <v>343.78944575568528</v>
      </c>
      <c r="V249" s="13">
        <f t="shared" si="53"/>
        <v>0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5"/>
      <c r="B250" s="5"/>
      <c r="C250">
        <v>1978.5417</v>
      </c>
      <c r="D250">
        <v>336.5</v>
      </c>
      <c r="E250" s="1">
        <f t="shared" si="48"/>
        <v>1994</v>
      </c>
      <c r="F250">
        <v>6284</v>
      </c>
      <c r="G250" s="2">
        <f t="shared" si="61"/>
        <v>14.529666666666669</v>
      </c>
      <c r="H250" s="2">
        <f t="shared" si="61"/>
        <v>20.552927227533115</v>
      </c>
      <c r="I250" s="2">
        <f t="shared" si="61"/>
        <v>24.968172771769495</v>
      </c>
      <c r="J250" s="2">
        <f t="shared" si="61"/>
        <v>9.6911315519970955</v>
      </c>
      <c r="K250" s="2">
        <f t="shared" si="61"/>
        <v>0.73251892887484815</v>
      </c>
      <c r="L250" s="2">
        <f t="shared" si="50"/>
        <v>345.47441714684123</v>
      </c>
      <c r="O250">
        <f t="shared" si="51"/>
        <v>6284</v>
      </c>
      <c r="P250" s="2">
        <f t="shared" si="54"/>
        <v>14.529666666666669</v>
      </c>
      <c r="Q250" s="2">
        <f t="shared" si="55"/>
        <v>20.552927227533115</v>
      </c>
      <c r="R250" s="2">
        <f t="shared" si="56"/>
        <v>24.968172771769495</v>
      </c>
      <c r="S250" s="2">
        <f t="shared" si="57"/>
        <v>9.6911315519970955</v>
      </c>
      <c r="T250" s="2">
        <f t="shared" si="58"/>
        <v>0.73251892887484815</v>
      </c>
      <c r="U250" s="2">
        <f t="shared" si="52"/>
        <v>345.47441714684123</v>
      </c>
      <c r="V250" s="13">
        <f t="shared" si="53"/>
        <v>0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5"/>
      <c r="B251" s="5"/>
      <c r="C251">
        <v>1978.625</v>
      </c>
      <c r="D251">
        <v>334.42</v>
      </c>
      <c r="E251" s="1">
        <f t="shared" si="48"/>
        <v>1995</v>
      </c>
      <c r="F251">
        <v>6422</v>
      </c>
      <c r="G251" s="2">
        <f t="shared" si="61"/>
        <v>14.913197183098594</v>
      </c>
      <c r="H251" s="2">
        <f t="shared" si="61"/>
        <v>21.086432458565735</v>
      </c>
      <c r="I251" s="2">
        <f t="shared" si="61"/>
        <v>25.577109696321013</v>
      </c>
      <c r="J251" s="2">
        <f t="shared" si="61"/>
        <v>9.8750663593886845</v>
      </c>
      <c r="K251" s="2">
        <f t="shared" si="61"/>
        <v>0.73931866336085705</v>
      </c>
      <c r="L251" s="2">
        <f t="shared" si="50"/>
        <v>347.19112436073488</v>
      </c>
      <c r="O251">
        <f t="shared" si="51"/>
        <v>6422</v>
      </c>
      <c r="P251" s="2">
        <f t="shared" si="54"/>
        <v>14.913197183098594</v>
      </c>
      <c r="Q251" s="2">
        <f t="shared" si="55"/>
        <v>21.086432458565735</v>
      </c>
      <c r="R251" s="2">
        <f t="shared" si="56"/>
        <v>25.577109696321013</v>
      </c>
      <c r="S251" s="2">
        <f t="shared" si="57"/>
        <v>9.8750663593886845</v>
      </c>
      <c r="T251" s="2">
        <f t="shared" si="58"/>
        <v>0.73931866336085705</v>
      </c>
      <c r="U251" s="2">
        <f t="shared" si="52"/>
        <v>347.19112436073488</v>
      </c>
      <c r="V251" s="13">
        <f t="shared" si="53"/>
        <v>0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5"/>
      <c r="B252" s="5"/>
      <c r="C252">
        <v>1978.7083</v>
      </c>
      <c r="D252">
        <v>332.36</v>
      </c>
      <c r="E252" s="1">
        <f t="shared" si="48"/>
        <v>1996</v>
      </c>
      <c r="F252">
        <v>6550</v>
      </c>
      <c r="G252" s="2">
        <f t="shared" si="61"/>
        <v>15.305150234741786</v>
      </c>
      <c r="H252" s="2">
        <f t="shared" si="61"/>
        <v>21.63142774723514</v>
      </c>
      <c r="I252" s="2">
        <f t="shared" si="61"/>
        <v>26.198605488793653</v>
      </c>
      <c r="J252" s="2">
        <f t="shared" si="61"/>
        <v>10.064690732596926</v>
      </c>
      <c r="K252" s="2">
        <f t="shared" si="61"/>
        <v>0.74992178404396337</v>
      </c>
      <c r="L252" s="2">
        <f t="shared" si="50"/>
        <v>348.94979598741145</v>
      </c>
      <c r="O252">
        <f t="shared" si="51"/>
        <v>6550</v>
      </c>
      <c r="P252" s="2">
        <f t="shared" si="54"/>
        <v>15.305150234741786</v>
      </c>
      <c r="Q252" s="2">
        <f t="shared" si="55"/>
        <v>21.63142774723514</v>
      </c>
      <c r="R252" s="2">
        <f t="shared" si="56"/>
        <v>26.198605488793653</v>
      </c>
      <c r="S252" s="2">
        <f t="shared" si="57"/>
        <v>10.064690732596926</v>
      </c>
      <c r="T252" s="2">
        <f t="shared" si="58"/>
        <v>0.74992178404396337</v>
      </c>
      <c r="U252" s="2">
        <f t="shared" si="52"/>
        <v>348.94979598741145</v>
      </c>
      <c r="V252" s="13">
        <f t="shared" si="53"/>
        <v>0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5"/>
      <c r="B253" s="5"/>
      <c r="C253">
        <v>1978.7917</v>
      </c>
      <c r="D253">
        <v>332.45</v>
      </c>
      <c r="E253" s="1">
        <f t="shared" si="48"/>
        <v>1997</v>
      </c>
      <c r="F253">
        <v>6663</v>
      </c>
      <c r="G253" s="2">
        <f t="shared" si="61"/>
        <v>15.704915492957749</v>
      </c>
      <c r="H253" s="2">
        <f t="shared" si="61"/>
        <v>22.186942516913081</v>
      </c>
      <c r="I253" s="2">
        <f t="shared" si="61"/>
        <v>26.830989228909349</v>
      </c>
      <c r="J253" s="2">
        <f t="shared" si="61"/>
        <v>10.258505935693693</v>
      </c>
      <c r="K253" s="2">
        <f t="shared" si="61"/>
        <v>0.76236229149826196</v>
      </c>
      <c r="L253" s="2">
        <f t="shared" si="50"/>
        <v>350.74371546597212</v>
      </c>
      <c r="O253">
        <f t="shared" si="51"/>
        <v>6663</v>
      </c>
      <c r="P253" s="2">
        <f t="shared" si="54"/>
        <v>15.704915492957749</v>
      </c>
      <c r="Q253" s="2">
        <f t="shared" si="55"/>
        <v>22.186942516913081</v>
      </c>
      <c r="R253" s="2">
        <f t="shared" si="56"/>
        <v>26.830989228909349</v>
      </c>
      <c r="S253" s="2">
        <f t="shared" si="57"/>
        <v>10.258505935693693</v>
      </c>
      <c r="T253" s="2">
        <f t="shared" si="58"/>
        <v>0.76236229149826196</v>
      </c>
      <c r="U253" s="2">
        <f t="shared" si="52"/>
        <v>350.74371546597212</v>
      </c>
      <c r="V253" s="13">
        <f t="shared" si="53"/>
        <v>0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5"/>
      <c r="B254" s="5"/>
      <c r="C254">
        <v>1978.875</v>
      </c>
      <c r="D254">
        <v>333.76</v>
      </c>
      <c r="E254" s="1">
        <f t="shared" si="48"/>
        <v>1998</v>
      </c>
      <c r="F254">
        <v>6638</v>
      </c>
      <c r="G254" s="2">
        <f t="shared" si="61"/>
        <v>16.111577464788734</v>
      </c>
      <c r="H254" s="2">
        <f t="shared" si="61"/>
        <v>22.751539377488548</v>
      </c>
      <c r="I254" s="2">
        <f t="shared" si="61"/>
        <v>27.471861250802188</v>
      </c>
      <c r="J254" s="2">
        <f t="shared" si="61"/>
        <v>10.454511996362534</v>
      </c>
      <c r="K254" s="2">
        <f t="shared" si="61"/>
        <v>0.77521300501092649</v>
      </c>
      <c r="L254" s="2">
        <f t="shared" si="50"/>
        <v>352.56470309445297</v>
      </c>
      <c r="O254">
        <f t="shared" si="51"/>
        <v>6638</v>
      </c>
      <c r="P254" s="2">
        <f t="shared" si="54"/>
        <v>16.111577464788734</v>
      </c>
      <c r="Q254" s="2">
        <f t="shared" si="55"/>
        <v>22.751539377488548</v>
      </c>
      <c r="R254" s="2">
        <f t="shared" si="56"/>
        <v>27.471861250802188</v>
      </c>
      <c r="S254" s="2">
        <f t="shared" si="57"/>
        <v>10.454511996362534</v>
      </c>
      <c r="T254" s="2">
        <f t="shared" si="58"/>
        <v>0.77521300501092649</v>
      </c>
      <c r="U254" s="2">
        <f t="shared" si="52"/>
        <v>352.56470309445297</v>
      </c>
      <c r="V254" s="13">
        <f t="shared" si="53"/>
        <v>0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5"/>
      <c r="B255" s="5"/>
      <c r="C255">
        <v>1978.9583</v>
      </c>
      <c r="D255">
        <v>334.91</v>
      </c>
      <c r="E255" s="1">
        <f t="shared" si="48"/>
        <v>1999</v>
      </c>
      <c r="F255">
        <v>6584</v>
      </c>
      <c r="G255" s="2">
        <f t="shared" si="61"/>
        <v>16.516713615023477</v>
      </c>
      <c r="H255" s="2">
        <f t="shared" si="61"/>
        <v>23.312235597379065</v>
      </c>
      <c r="I255" s="2">
        <f t="shared" si="61"/>
        <v>28.100375225160043</v>
      </c>
      <c r="J255" s="2">
        <f t="shared" si="61"/>
        <v>10.636386574699504</v>
      </c>
      <c r="K255" s="2">
        <f t="shared" si="61"/>
        <v>0.78183364783535314</v>
      </c>
      <c r="L255" s="2">
        <f t="shared" si="50"/>
        <v>354.34754466009747</v>
      </c>
      <c r="O255">
        <f t="shared" si="51"/>
        <v>6584</v>
      </c>
      <c r="P255" s="2">
        <f t="shared" si="54"/>
        <v>16.516713615023477</v>
      </c>
      <c r="Q255" s="2">
        <f t="shared" si="55"/>
        <v>23.312235597379065</v>
      </c>
      <c r="R255" s="2">
        <f t="shared" si="56"/>
        <v>28.100375225160043</v>
      </c>
      <c r="S255" s="2">
        <f t="shared" si="57"/>
        <v>10.636386574699504</v>
      </c>
      <c r="T255" s="2">
        <f t="shared" si="58"/>
        <v>0.78183364783535314</v>
      </c>
      <c r="U255" s="2">
        <f t="shared" si="52"/>
        <v>354.34754466009747</v>
      </c>
      <c r="V255" s="13">
        <f t="shared" si="53"/>
        <v>0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5"/>
      <c r="B256" s="2"/>
      <c r="C256">
        <v>1979.0417</v>
      </c>
      <c r="D256">
        <v>336.14</v>
      </c>
      <c r="E256" s="1">
        <f t="shared" si="48"/>
        <v>2000</v>
      </c>
      <c r="F256">
        <v>6750</v>
      </c>
      <c r="G256" s="2">
        <f t="shared" si="61"/>
        <v>16.918553990610331</v>
      </c>
      <c r="H256" s="2">
        <f t="shared" si="61"/>
        <v>23.86631890266894</v>
      </c>
      <c r="I256" s="2">
        <f t="shared" si="61"/>
        <v>28.712340221796499</v>
      </c>
      <c r="J256" s="2">
        <f t="shared" si="61"/>
        <v>10.801533201994349</v>
      </c>
      <c r="K256" s="2">
        <f t="shared" si="61"/>
        <v>0.78331405942776877</v>
      </c>
      <c r="L256" s="2">
        <f t="shared" si="50"/>
        <v>356.08206037649791</v>
      </c>
      <c r="O256">
        <f t="shared" si="51"/>
        <v>6750</v>
      </c>
      <c r="P256" s="2">
        <f t="shared" si="54"/>
        <v>16.918553990610331</v>
      </c>
      <c r="Q256" s="2">
        <f t="shared" si="55"/>
        <v>23.86631890266894</v>
      </c>
      <c r="R256" s="2">
        <f t="shared" si="56"/>
        <v>28.712340221796499</v>
      </c>
      <c r="S256" s="2">
        <f t="shared" si="57"/>
        <v>10.801533201994349</v>
      </c>
      <c r="T256" s="2">
        <f t="shared" si="58"/>
        <v>0.78331405942776877</v>
      </c>
      <c r="U256" s="2">
        <f t="shared" si="52"/>
        <v>356.08206037649791</v>
      </c>
      <c r="V256" s="13">
        <f t="shared" si="53"/>
        <v>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5"/>
      <c r="B257" s="2"/>
      <c r="C257">
        <v>1979.125</v>
      </c>
      <c r="D257">
        <v>336.69</v>
      </c>
      <c r="E257" s="1">
        <f t="shared" si="48"/>
        <v>2001</v>
      </c>
      <c r="F257">
        <v>6916</v>
      </c>
      <c r="G257" s="2">
        <f t="shared" si="61"/>
        <v>17.330525821596247</v>
      </c>
      <c r="H257" s="2">
        <f t="shared" si="61"/>
        <v>24.434464762679269</v>
      </c>
      <c r="I257" s="2">
        <f t="shared" si="61"/>
        <v>29.341030014475518</v>
      </c>
      <c r="J257" s="2">
        <f t="shared" si="61"/>
        <v>10.976729089743987</v>
      </c>
      <c r="K257" s="2">
        <f t="shared" si="61"/>
        <v>0.7920054016776098</v>
      </c>
      <c r="L257" s="2">
        <f t="shared" si="50"/>
        <v>357.87475509017264</v>
      </c>
      <c r="O257">
        <f t="shared" si="51"/>
        <v>6916</v>
      </c>
      <c r="P257" s="2">
        <f t="shared" si="54"/>
        <v>17.330525821596247</v>
      </c>
      <c r="Q257" s="2">
        <f t="shared" si="55"/>
        <v>24.434464762679269</v>
      </c>
      <c r="R257" s="2">
        <f t="shared" si="56"/>
        <v>29.341030014475518</v>
      </c>
      <c r="S257" s="2">
        <f t="shared" si="57"/>
        <v>10.976729089743987</v>
      </c>
      <c r="T257" s="2">
        <f t="shared" si="58"/>
        <v>0.7920054016776098</v>
      </c>
      <c r="U257" s="2">
        <f t="shared" si="52"/>
        <v>357.87475509017264</v>
      </c>
      <c r="V257" s="13">
        <f t="shared" si="53"/>
        <v>0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5"/>
      <c r="B258" s="2"/>
      <c r="C258">
        <v>1979.2083</v>
      </c>
      <c r="D258">
        <v>338.27</v>
      </c>
      <c r="E258" s="1">
        <f t="shared" si="48"/>
        <v>2002</v>
      </c>
      <c r="F258">
        <v>6981</v>
      </c>
      <c r="G258" s="2">
        <f t="shared" si="61"/>
        <v>17.752629107981225</v>
      </c>
      <c r="H258" s="2">
        <f t="shared" si="61"/>
        <v>25.016634490901552</v>
      </c>
      <c r="I258" s="2">
        <f t="shared" si="61"/>
        <v>29.986220112683835</v>
      </c>
      <c r="J258" s="2">
        <f t="shared" si="61"/>
        <v>11.161400155292052</v>
      </c>
      <c r="K258" s="2">
        <f t="shared" si="61"/>
        <v>0.80507039445624107</v>
      </c>
      <c r="L258" s="2">
        <f t="shared" si="50"/>
        <v>359.72195426131492</v>
      </c>
      <c r="O258">
        <f t="shared" si="51"/>
        <v>6981</v>
      </c>
      <c r="P258" s="2">
        <f t="shared" si="54"/>
        <v>17.752629107981225</v>
      </c>
      <c r="Q258" s="2">
        <f t="shared" si="55"/>
        <v>25.016634490901552</v>
      </c>
      <c r="R258" s="2">
        <f t="shared" si="56"/>
        <v>29.986220112683835</v>
      </c>
      <c r="S258" s="2">
        <f t="shared" si="57"/>
        <v>11.161400155292052</v>
      </c>
      <c r="T258" s="2">
        <f t="shared" si="58"/>
        <v>0.80507039445624107</v>
      </c>
      <c r="U258" s="2">
        <f t="shared" si="52"/>
        <v>359.72195426131492</v>
      </c>
      <c r="V258" s="13">
        <f t="shared" si="53"/>
        <v>0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5"/>
      <c r="B259" s="2"/>
      <c r="C259">
        <v>1979.2917</v>
      </c>
      <c r="D259">
        <v>338.82</v>
      </c>
      <c r="E259" s="1">
        <f t="shared" si="48"/>
        <v>2003</v>
      </c>
      <c r="F259">
        <v>7397</v>
      </c>
      <c r="G259" s="2">
        <f t="shared" si="61"/>
        <v>18.178699530516436</v>
      </c>
      <c r="H259" s="2">
        <f t="shared" si="61"/>
        <v>25.603305939179918</v>
      </c>
      <c r="I259" s="2">
        <f t="shared" si="61"/>
        <v>30.632515330237922</v>
      </c>
      <c r="J259" s="2">
        <f t="shared" si="61"/>
        <v>11.343150651425605</v>
      </c>
      <c r="K259" s="2">
        <f t="shared" si="61"/>
        <v>0.81604635633789335</v>
      </c>
      <c r="L259" s="2">
        <f t="shared" si="50"/>
        <v>361.57371780769779</v>
      </c>
      <c r="O259">
        <f t="shared" si="51"/>
        <v>7397</v>
      </c>
      <c r="P259" s="2">
        <f t="shared" si="54"/>
        <v>18.178699530516436</v>
      </c>
      <c r="Q259" s="2">
        <f t="shared" si="55"/>
        <v>25.603305939179918</v>
      </c>
      <c r="R259" s="2">
        <f t="shared" si="56"/>
        <v>30.632515330237922</v>
      </c>
      <c r="S259" s="2">
        <f t="shared" si="57"/>
        <v>11.343150651425605</v>
      </c>
      <c r="T259" s="2">
        <f t="shared" si="58"/>
        <v>0.81604635633789335</v>
      </c>
      <c r="U259" s="2">
        <f t="shared" si="52"/>
        <v>361.57371780769779</v>
      </c>
      <c r="V259" s="13">
        <f t="shared" si="53"/>
        <v>0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5"/>
      <c r="B260" s="2"/>
      <c r="C260">
        <v>1979.375</v>
      </c>
      <c r="D260">
        <v>339.24</v>
      </c>
      <c r="E260" s="1">
        <f t="shared" si="48"/>
        <v>2004</v>
      </c>
      <c r="F260">
        <v>7782</v>
      </c>
      <c r="G260" s="2">
        <f t="shared" si="61"/>
        <v>18.63015962441315</v>
      </c>
      <c r="H260" s="2">
        <f t="shared" si="61"/>
        <v>26.227424469626765</v>
      </c>
      <c r="I260" s="2">
        <f t="shared" si="61"/>
        <v>31.332633227911476</v>
      </c>
      <c r="J260" s="2">
        <f t="shared" si="61"/>
        <v>11.563344604192045</v>
      </c>
      <c r="K260" s="2">
        <f t="shared" si="61"/>
        <v>0.84223413017087756</v>
      </c>
      <c r="L260" s="2">
        <f t="shared" si="50"/>
        <v>363.59579605631433</v>
      </c>
      <c r="O260">
        <f t="shared" si="51"/>
        <v>7782</v>
      </c>
      <c r="P260" s="2">
        <f t="shared" si="54"/>
        <v>18.63015962441315</v>
      </c>
      <c r="Q260" s="2">
        <f t="shared" si="55"/>
        <v>26.227424469626765</v>
      </c>
      <c r="R260" s="2">
        <f t="shared" si="56"/>
        <v>31.332633227911476</v>
      </c>
      <c r="S260" s="2">
        <f t="shared" si="57"/>
        <v>11.563344604192045</v>
      </c>
      <c r="T260" s="2">
        <f t="shared" si="58"/>
        <v>0.84223413017087756</v>
      </c>
      <c r="U260" s="2">
        <f t="shared" si="52"/>
        <v>363.59579605631433</v>
      </c>
      <c r="V260" s="13">
        <f t="shared" si="53"/>
        <v>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5"/>
      <c r="B261" s="2"/>
      <c r="C261">
        <v>1979.4583</v>
      </c>
      <c r="D261">
        <v>339.26</v>
      </c>
      <c r="E261" s="1">
        <f t="shared" si="48"/>
        <v>2005</v>
      </c>
      <c r="F261">
        <v>8086</v>
      </c>
      <c r="G261" s="2">
        <f t="shared" si="61"/>
        <v>19.105117370892025</v>
      </c>
      <c r="H261" s="2">
        <f t="shared" si="61"/>
        <v>26.885976266077336</v>
      </c>
      <c r="I261" s="2">
        <f t="shared" si="61"/>
        <v>32.081194087547281</v>
      </c>
      <c r="J261" s="2">
        <f t="shared" si="61"/>
        <v>11.816147362121999</v>
      </c>
      <c r="K261" s="2">
        <f t="shared" si="61"/>
        <v>0.87619293528109476</v>
      </c>
      <c r="L261" s="2">
        <f t="shared" si="50"/>
        <v>365.76462802191975</v>
      </c>
      <c r="O261">
        <f t="shared" si="51"/>
        <v>8086</v>
      </c>
      <c r="P261" s="2">
        <f t="shared" si="54"/>
        <v>19.105117370892025</v>
      </c>
      <c r="Q261" s="2">
        <f t="shared" si="55"/>
        <v>26.885976266077336</v>
      </c>
      <c r="R261" s="2">
        <f t="shared" si="56"/>
        <v>32.081194087547281</v>
      </c>
      <c r="S261" s="2">
        <f t="shared" si="57"/>
        <v>11.816147362121999</v>
      </c>
      <c r="T261" s="2">
        <f t="shared" si="58"/>
        <v>0.87619293528109476</v>
      </c>
      <c r="U261" s="2">
        <f t="shared" si="52"/>
        <v>365.76462802191975</v>
      </c>
      <c r="V261" s="13">
        <f t="shared" si="53"/>
        <v>0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5"/>
      <c r="B262" s="2"/>
      <c r="C262">
        <v>1979.5417</v>
      </c>
      <c r="D262">
        <v>337.54</v>
      </c>
      <c r="E262" s="1">
        <f t="shared" si="48"/>
        <v>2006</v>
      </c>
      <c r="F262">
        <v>8350</v>
      </c>
      <c r="G262" s="2">
        <f t="shared" si="61"/>
        <v>19.598629107981225</v>
      </c>
      <c r="H262" s="2">
        <f t="shared" si="61"/>
        <v>27.571260967784504</v>
      </c>
      <c r="I262" s="2">
        <f t="shared" si="61"/>
        <v>32.8653786637894</v>
      </c>
      <c r="J262" s="2">
        <f t="shared" si="61"/>
        <v>12.090189044440306</v>
      </c>
      <c r="K262" s="2">
        <f t="shared" si="61"/>
        <v>0.91106229221713098</v>
      </c>
      <c r="L262" s="2">
        <f t="shared" si="50"/>
        <v>368.03652007621258</v>
      </c>
      <c r="O262">
        <f t="shared" si="51"/>
        <v>8350</v>
      </c>
      <c r="P262" s="2">
        <f t="shared" si="54"/>
        <v>19.598629107981225</v>
      </c>
      <c r="Q262" s="2">
        <f t="shared" si="55"/>
        <v>27.571260967784504</v>
      </c>
      <c r="R262" s="2">
        <f t="shared" si="56"/>
        <v>32.8653786637894</v>
      </c>
      <c r="S262" s="2">
        <f t="shared" si="57"/>
        <v>12.090189044440306</v>
      </c>
      <c r="T262" s="2">
        <f t="shared" si="58"/>
        <v>0.91106229221713098</v>
      </c>
      <c r="U262" s="2">
        <f t="shared" si="52"/>
        <v>368.03652007621258</v>
      </c>
      <c r="V262" s="13">
        <f t="shared" si="53"/>
        <v>0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5"/>
      <c r="B263" s="2"/>
      <c r="C263">
        <v>1979.625</v>
      </c>
      <c r="D263">
        <v>335.72</v>
      </c>
      <c r="E263" s="1">
        <f t="shared" ref="E263:E264" si="62">1+E262</f>
        <v>2007</v>
      </c>
      <c r="F263">
        <v>8543</v>
      </c>
      <c r="G263" s="2">
        <f t="shared" ref="G263:K278" si="63">G262*(1-G$5)+G$4*$F262*$L$4/1000</f>
        <v>20.108253521126766</v>
      </c>
      <c r="H263" s="2">
        <f t="shared" si="63"/>
        <v>28.279449163182001</v>
      </c>
      <c r="I263" s="2">
        <f t="shared" si="63"/>
        <v>33.678699403501554</v>
      </c>
      <c r="J263" s="2">
        <f t="shared" si="63"/>
        <v>12.379561502488006</v>
      </c>
      <c r="K263" s="2">
        <f t="shared" si="63"/>
        <v>0.94460599248048349</v>
      </c>
      <c r="L263" s="2">
        <f>SUM(G263:K263,L$5)</f>
        <v>370.39056958277882</v>
      </c>
      <c r="O263">
        <f t="shared" ref="O263:O326" si="64">F263+N263</f>
        <v>8543</v>
      </c>
      <c r="P263" s="2">
        <f t="shared" si="54"/>
        <v>20.108253521126766</v>
      </c>
      <c r="Q263" s="2">
        <f t="shared" si="55"/>
        <v>28.279449163182001</v>
      </c>
      <c r="R263" s="2">
        <f t="shared" si="56"/>
        <v>33.678699403501554</v>
      </c>
      <c r="S263" s="2">
        <f t="shared" si="57"/>
        <v>12.379561502488006</v>
      </c>
      <c r="T263" s="2">
        <f t="shared" si="58"/>
        <v>0.94460599248048349</v>
      </c>
      <c r="U263" s="2">
        <f>SUM(P263:T263,U$5)</f>
        <v>370.39056958277882</v>
      </c>
      <c r="V263" s="13">
        <f t="shared" ref="V263:V326" si="65">U263-L263</f>
        <v>0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5"/>
      <c r="B264" s="2"/>
      <c r="C264">
        <v>1979.7083</v>
      </c>
      <c r="D264">
        <v>333.97</v>
      </c>
      <c r="E264" s="1">
        <f t="shared" si="62"/>
        <v>2008</v>
      </c>
      <c r="F264">
        <v>8749</v>
      </c>
      <c r="G264" s="2">
        <f t="shared" si="63"/>
        <v>20.62965727699531</v>
      </c>
      <c r="H264" s="2">
        <f t="shared" si="63"/>
        <v>29.003811177407222</v>
      </c>
      <c r="I264" s="2">
        <f t="shared" si="63"/>
        <v>34.510098556486049</v>
      </c>
      <c r="J264" s="2">
        <f t="shared" si="63"/>
        <v>12.675055603912078</v>
      </c>
      <c r="K264" s="2">
        <f t="shared" si="63"/>
        <v>0.9740123079942673</v>
      </c>
      <c r="L264" s="2">
        <f>SUM(G264:K264,L$5)</f>
        <v>372.79263492279495</v>
      </c>
      <c r="O264">
        <f t="shared" si="64"/>
        <v>8749</v>
      </c>
      <c r="P264" s="2">
        <f t="shared" ref="P264:P327" si="66">P263*(1-P$5)+P$4*$O263*$L$4/1000</f>
        <v>20.62965727699531</v>
      </c>
      <c r="Q264" s="2">
        <f t="shared" ref="Q264:Q327" si="67">Q263*(1-Q$5)+Q$4*$O263*$L$4/1000</f>
        <v>29.003811177407222</v>
      </c>
      <c r="R264" s="2">
        <f t="shared" ref="R264:R327" si="68">R263*(1-R$5)+R$4*$O263*$L$4/1000</f>
        <v>34.510098556486049</v>
      </c>
      <c r="S264" s="2">
        <f t="shared" ref="S264:S327" si="69">S263*(1-S$5)+S$4*$O263*$L$4/1000</f>
        <v>12.675055603912078</v>
      </c>
      <c r="T264" s="2">
        <f t="shared" ref="T264:T327" si="70">T263*(1-T$5)+T$4*$O263*$L$4/1000</f>
        <v>0.9740123079942673</v>
      </c>
      <c r="U264" s="2">
        <f>SUM(P264:T264,U$5)</f>
        <v>372.79263492279495</v>
      </c>
      <c r="V264" s="13">
        <f t="shared" si="65"/>
        <v>0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63"/>
        <v>21.163633802816907</v>
      </c>
      <c r="H265" s="2">
        <f t="shared" si="63"/>
        <v>29.745523173077977</v>
      </c>
      <c r="I265" s="2">
        <f t="shared" si="63"/>
        <v>35.361286514788659</v>
      </c>
      <c r="J265" s="2">
        <f t="shared" si="63"/>
        <v>12.977847460068233</v>
      </c>
      <c r="K265" s="2">
        <f t="shared" si="63"/>
        <v>1.0015195014449079</v>
      </c>
      <c r="L265" s="2">
        <f t="shared" ref="L265:L328" si="71">SUM(G265:K265,L$5)</f>
        <v>375.2498104521967</v>
      </c>
      <c r="O265">
        <f t="shared" si="64"/>
        <v>9155.4950363392491</v>
      </c>
      <c r="P265" s="2">
        <f t="shared" si="66"/>
        <v>21.163633802816907</v>
      </c>
      <c r="Q265" s="2">
        <f t="shared" si="67"/>
        <v>29.745523173077977</v>
      </c>
      <c r="R265" s="2">
        <f t="shared" si="68"/>
        <v>35.361286514788659</v>
      </c>
      <c r="S265" s="2">
        <f t="shared" si="69"/>
        <v>12.977847460068233</v>
      </c>
      <c r="T265" s="2">
        <f t="shared" si="70"/>
        <v>1.0015195014449079</v>
      </c>
      <c r="U265" s="2">
        <f t="shared" ref="U265:U328" si="72">SUM(P265:T265,U$5)</f>
        <v>375.2498104521967</v>
      </c>
      <c r="V265" s="13">
        <f t="shared" si="65"/>
        <v>0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5"/>
      <c r="B266" s="2"/>
      <c r="C266">
        <v>1979.875</v>
      </c>
      <c r="D266">
        <v>335.32</v>
      </c>
      <c r="E266" s="1">
        <f t="shared" ref="E266:E329" si="73">1+E265</f>
        <v>2010</v>
      </c>
      <c r="F266" s="14">
        <v>9498.9534144443514</v>
      </c>
      <c r="G266" s="2">
        <f t="shared" si="63"/>
        <v>21.722419884847003</v>
      </c>
      <c r="H266" s="2">
        <f t="shared" si="63"/>
        <v>30.523363244884937</v>
      </c>
      <c r="I266" s="2">
        <f t="shared" si="63"/>
        <v>36.262118980889902</v>
      </c>
      <c r="J266" s="2">
        <f t="shared" si="63"/>
        <v>13.311052454432183</v>
      </c>
      <c r="K266" s="2">
        <f t="shared" si="63"/>
        <v>1.0372877316419054</v>
      </c>
      <c r="L266" s="2">
        <f t="shared" si="71"/>
        <v>377.85624229669594</v>
      </c>
      <c r="O266">
        <f t="shared" si="64"/>
        <v>9498.9534144443514</v>
      </c>
      <c r="P266" s="2">
        <f t="shared" si="66"/>
        <v>21.722419884847003</v>
      </c>
      <c r="Q266" s="2">
        <f t="shared" si="67"/>
        <v>30.523363244884937</v>
      </c>
      <c r="R266" s="2">
        <f t="shared" si="68"/>
        <v>36.262118980889902</v>
      </c>
      <c r="S266" s="2">
        <f t="shared" si="69"/>
        <v>13.311052454432183</v>
      </c>
      <c r="T266" s="2">
        <f t="shared" si="70"/>
        <v>1.0372877316419054</v>
      </c>
      <c r="U266" s="2">
        <f t="shared" si="72"/>
        <v>377.85624229669594</v>
      </c>
      <c r="V266" s="13">
        <f t="shared" si="65"/>
        <v>0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5"/>
      <c r="B267" s="2"/>
      <c r="C267">
        <v>1979.9583</v>
      </c>
      <c r="D267">
        <v>336.82</v>
      </c>
      <c r="E267" s="1">
        <f t="shared" si="73"/>
        <v>2011</v>
      </c>
      <c r="F267" s="14">
        <v>9812.2726100693326</v>
      </c>
      <c r="G267" s="2">
        <f t="shared" si="63"/>
        <v>22.302168215306047</v>
      </c>
      <c r="H267" s="2">
        <f t="shared" si="63"/>
        <v>31.331313068364981</v>
      </c>
      <c r="I267" s="2">
        <f t="shared" si="63"/>
        <v>37.202459299557354</v>
      </c>
      <c r="J267" s="2">
        <f t="shared" si="63"/>
        <v>13.665534511225784</v>
      </c>
      <c r="K267" s="2">
        <f t="shared" si="63"/>
        <v>1.0751070663838513</v>
      </c>
      <c r="L267" s="2">
        <f t="shared" si="71"/>
        <v>380.57658216083803</v>
      </c>
      <c r="O267">
        <f t="shared" si="64"/>
        <v>9812.2726100693326</v>
      </c>
      <c r="P267" s="2">
        <f t="shared" si="66"/>
        <v>22.302168215306047</v>
      </c>
      <c r="Q267" s="2">
        <f t="shared" si="67"/>
        <v>31.331313068364981</v>
      </c>
      <c r="R267" s="2">
        <f t="shared" si="68"/>
        <v>37.202459299557354</v>
      </c>
      <c r="S267" s="2">
        <f t="shared" si="69"/>
        <v>13.665534511225784</v>
      </c>
      <c r="T267" s="2">
        <f t="shared" si="70"/>
        <v>1.0751070663838513</v>
      </c>
      <c r="U267" s="2">
        <f t="shared" si="72"/>
        <v>380.57658216083803</v>
      </c>
      <c r="V267" s="13">
        <f t="shared" si="65"/>
        <v>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5"/>
      <c r="B268" s="2"/>
      <c r="C268">
        <v>1980.0417</v>
      </c>
      <c r="D268">
        <v>337.9</v>
      </c>
      <c r="E268" s="1">
        <f t="shared" si="73"/>
        <v>2012</v>
      </c>
      <c r="F268" s="14">
        <v>10189.375344508617</v>
      </c>
      <c r="G268" s="2">
        <f t="shared" si="63"/>
        <v>22.90103931357319</v>
      </c>
      <c r="H268" s="2">
        <f t="shared" si="63"/>
        <v>32.166459840505063</v>
      </c>
      <c r="I268" s="2">
        <f t="shared" si="63"/>
        <v>38.177249219763546</v>
      </c>
      <c r="J268" s="2">
        <f t="shared" si="63"/>
        <v>14.036540676032022</v>
      </c>
      <c r="K268" s="2">
        <f t="shared" si="63"/>
        <v>1.1127554738256209</v>
      </c>
      <c r="L268" s="2">
        <f t="shared" si="71"/>
        <v>383.39404452369945</v>
      </c>
      <c r="O268">
        <f t="shared" si="64"/>
        <v>10189.375344508617</v>
      </c>
      <c r="P268" s="2">
        <f t="shared" si="66"/>
        <v>22.90103931357319</v>
      </c>
      <c r="Q268" s="2">
        <f t="shared" si="67"/>
        <v>32.166459840505063</v>
      </c>
      <c r="R268" s="2">
        <f t="shared" si="68"/>
        <v>38.177249219763546</v>
      </c>
      <c r="S268" s="2">
        <f t="shared" si="69"/>
        <v>14.036540676032022</v>
      </c>
      <c r="T268" s="2">
        <f t="shared" si="70"/>
        <v>1.1127554738256209</v>
      </c>
      <c r="U268" s="2">
        <f t="shared" si="72"/>
        <v>383.39404452369945</v>
      </c>
      <c r="V268" s="13">
        <f t="shared" si="65"/>
        <v>0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5"/>
      <c r="B269" s="2"/>
      <c r="C269">
        <v>1980.125</v>
      </c>
      <c r="D269">
        <v>338.34</v>
      </c>
      <c r="E269" s="1">
        <f t="shared" si="73"/>
        <v>2013</v>
      </c>
      <c r="F269" s="14">
        <v>10274.768020488516</v>
      </c>
      <c r="G269" s="2">
        <f t="shared" si="63"/>
        <v>23.52292607168874</v>
      </c>
      <c r="H269" s="2">
        <f t="shared" si="63"/>
        <v>33.034717806363645</v>
      </c>
      <c r="I269" s="2">
        <f t="shared" si="63"/>
        <v>39.19560884122297</v>
      </c>
      <c r="J269" s="2">
        <f t="shared" si="63"/>
        <v>14.430613309356279</v>
      </c>
      <c r="K269" s="2">
        <f t="shared" si="63"/>
        <v>1.1532947409579513</v>
      </c>
      <c r="L269" s="2">
        <f t="shared" si="71"/>
        <v>386.33716076958956</v>
      </c>
      <c r="O269">
        <f t="shared" si="64"/>
        <v>10274.768020488516</v>
      </c>
      <c r="P269" s="2">
        <f t="shared" si="66"/>
        <v>23.52292607168874</v>
      </c>
      <c r="Q269" s="2">
        <f t="shared" si="67"/>
        <v>33.034717806363645</v>
      </c>
      <c r="R269" s="2">
        <f t="shared" si="68"/>
        <v>39.19560884122297</v>
      </c>
      <c r="S269" s="2">
        <f t="shared" si="69"/>
        <v>14.430613309356279</v>
      </c>
      <c r="T269" s="2">
        <f t="shared" si="70"/>
        <v>1.1532947409579513</v>
      </c>
      <c r="U269" s="2">
        <f t="shared" si="72"/>
        <v>386.33716076958956</v>
      </c>
      <c r="V269" s="13">
        <f t="shared" si="65"/>
        <v>0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5"/>
      <c r="B270" s="2"/>
      <c r="C270">
        <v>1980.2083</v>
      </c>
      <c r="D270">
        <v>340.07</v>
      </c>
      <c r="E270" s="1">
        <f t="shared" si="73"/>
        <v>2014</v>
      </c>
      <c r="F270" s="14">
        <v>10158.274238369077</v>
      </c>
      <c r="G270" s="2">
        <f t="shared" si="63"/>
        <v>24.150024589371139</v>
      </c>
      <c r="H270" s="2">
        <f t="shared" si="63"/>
        <v>33.908605260239021</v>
      </c>
      <c r="I270" s="2">
        <f t="shared" si="63"/>
        <v>40.21312835926242</v>
      </c>
      <c r="J270" s="2">
        <f t="shared" si="63"/>
        <v>14.812196426597522</v>
      </c>
      <c r="K270" s="2">
        <f t="shared" si="63"/>
        <v>1.1818920952166427</v>
      </c>
      <c r="L270" s="2">
        <f t="shared" si="71"/>
        <v>389.26584673068675</v>
      </c>
      <c r="O270">
        <f t="shared" si="64"/>
        <v>10158.274238369077</v>
      </c>
      <c r="P270" s="2">
        <f t="shared" si="66"/>
        <v>24.150024589371139</v>
      </c>
      <c r="Q270" s="2">
        <f t="shared" si="67"/>
        <v>33.908605260239021</v>
      </c>
      <c r="R270" s="2">
        <f t="shared" si="68"/>
        <v>40.21312835926242</v>
      </c>
      <c r="S270" s="2">
        <f t="shared" si="69"/>
        <v>14.812196426597522</v>
      </c>
      <c r="T270" s="2">
        <f t="shared" si="70"/>
        <v>1.1818920952166427</v>
      </c>
      <c r="U270" s="2">
        <f t="shared" si="72"/>
        <v>389.26584673068675</v>
      </c>
      <c r="V270" s="13">
        <f t="shared" si="65"/>
        <v>0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5"/>
      <c r="B271" s="2"/>
      <c r="C271">
        <v>1980.2917</v>
      </c>
      <c r="D271">
        <v>340.93</v>
      </c>
      <c r="E271" s="1">
        <f t="shared" si="73"/>
        <v>2015</v>
      </c>
      <c r="F271" s="14">
        <v>10774.92826930818</v>
      </c>
      <c r="G271" s="2">
        <f t="shared" si="63"/>
        <v>24.770013157910096</v>
      </c>
      <c r="H271" s="2">
        <f t="shared" si="63"/>
        <v>34.76915024030243</v>
      </c>
      <c r="I271" s="2">
        <f t="shared" si="63"/>
        <v>41.199488690365158</v>
      </c>
      <c r="J271" s="2">
        <f t="shared" si="63"/>
        <v>15.158307920870715</v>
      </c>
      <c r="K271" s="2">
        <f t="shared" si="63"/>
        <v>1.1937680757124027</v>
      </c>
      <c r="L271" s="2">
        <f t="shared" si="71"/>
        <v>392.09072808516078</v>
      </c>
      <c r="O271">
        <f t="shared" si="64"/>
        <v>10774.92826930818</v>
      </c>
      <c r="P271" s="2">
        <f t="shared" si="66"/>
        <v>24.770013157910096</v>
      </c>
      <c r="Q271" s="2">
        <f t="shared" si="67"/>
        <v>34.76915024030243</v>
      </c>
      <c r="R271" s="2">
        <f t="shared" si="68"/>
        <v>41.199488690365158</v>
      </c>
      <c r="S271" s="2">
        <f t="shared" si="69"/>
        <v>15.158307920870715</v>
      </c>
      <c r="T271" s="2">
        <f t="shared" si="70"/>
        <v>1.1937680757124027</v>
      </c>
      <c r="U271" s="2">
        <f t="shared" si="72"/>
        <v>392.09072808516078</v>
      </c>
      <c r="V271" s="13">
        <f t="shared" si="65"/>
        <v>0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5"/>
      <c r="B272" s="2"/>
      <c r="C272">
        <v>1980.375</v>
      </c>
      <c r="D272">
        <v>341.45</v>
      </c>
      <c r="E272" s="1">
        <f t="shared" si="73"/>
        <v>2016</v>
      </c>
      <c r="F272" s="14">
        <v>11110.268959968891</v>
      </c>
      <c r="G272" s="2">
        <f t="shared" si="63"/>
        <v>25.427637887961769</v>
      </c>
      <c r="H272" s="2">
        <f t="shared" si="63"/>
        <v>35.685229622338497</v>
      </c>
      <c r="I272" s="2">
        <f t="shared" si="63"/>
        <v>42.265252344713559</v>
      </c>
      <c r="J272" s="2">
        <f t="shared" si="63"/>
        <v>15.557024387278689</v>
      </c>
      <c r="K272" s="2">
        <f t="shared" si="63"/>
        <v>1.22992211546855</v>
      </c>
      <c r="L272" s="2">
        <f t="shared" si="71"/>
        <v>395.16506635776108</v>
      </c>
      <c r="O272">
        <f t="shared" si="64"/>
        <v>11110.268959968891</v>
      </c>
      <c r="P272" s="2">
        <f t="shared" si="66"/>
        <v>25.427637887961769</v>
      </c>
      <c r="Q272" s="2">
        <f t="shared" si="67"/>
        <v>35.685229622338497</v>
      </c>
      <c r="R272" s="2">
        <f t="shared" si="68"/>
        <v>42.265252344713559</v>
      </c>
      <c r="S272" s="2">
        <f t="shared" si="69"/>
        <v>15.557024387278689</v>
      </c>
      <c r="T272" s="2">
        <f t="shared" si="70"/>
        <v>1.22992211546855</v>
      </c>
      <c r="U272" s="2">
        <f t="shared" si="72"/>
        <v>395.16506635776108</v>
      </c>
      <c r="V272" s="13">
        <f t="shared" si="65"/>
        <v>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5"/>
      <c r="B273" s="2"/>
      <c r="C273">
        <v>1980.4583</v>
      </c>
      <c r="D273">
        <v>341.36</v>
      </c>
      <c r="E273" s="1">
        <f t="shared" si="73"/>
        <v>2017</v>
      </c>
      <c r="F273" s="14">
        <v>11256.830468363096</v>
      </c>
      <c r="G273" s="2">
        <f t="shared" si="63"/>
        <v>26.105729420729823</v>
      </c>
      <c r="H273" s="2">
        <f t="shared" si="63"/>
        <v>36.630276231398746</v>
      </c>
      <c r="I273" s="2">
        <f t="shared" si="63"/>
        <v>43.367090484961452</v>
      </c>
      <c r="J273" s="2">
        <f t="shared" si="63"/>
        <v>15.972322671460523</v>
      </c>
      <c r="K273" s="2">
        <f t="shared" si="63"/>
        <v>1.2675943434503392</v>
      </c>
      <c r="L273" s="2">
        <f t="shared" si="71"/>
        <v>398.34301315200088</v>
      </c>
      <c r="O273">
        <f t="shared" si="64"/>
        <v>11256.830468363096</v>
      </c>
      <c r="P273" s="2">
        <f t="shared" si="66"/>
        <v>26.105729420729823</v>
      </c>
      <c r="Q273" s="2">
        <f t="shared" si="67"/>
        <v>36.630276231398746</v>
      </c>
      <c r="R273" s="2">
        <f t="shared" si="68"/>
        <v>43.367090484961452</v>
      </c>
      <c r="S273" s="2">
        <f t="shared" si="69"/>
        <v>15.972322671460523</v>
      </c>
      <c r="T273" s="2">
        <f t="shared" si="70"/>
        <v>1.2675943434503392</v>
      </c>
      <c r="U273" s="2">
        <f t="shared" si="72"/>
        <v>398.34301315200088</v>
      </c>
      <c r="V273" s="13">
        <f t="shared" si="65"/>
        <v>0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5"/>
      <c r="B274" s="2"/>
      <c r="C274">
        <v>1980.5417</v>
      </c>
      <c r="D274">
        <v>339.45</v>
      </c>
      <c r="E274" s="1">
        <f t="shared" si="73"/>
        <v>2018</v>
      </c>
      <c r="F274" s="14">
        <v>11467.297756108754</v>
      </c>
      <c r="G274" s="2">
        <f t="shared" si="63"/>
        <v>26.792766022085317</v>
      </c>
      <c r="H274" s="2">
        <f t="shared" si="63"/>
        <v>37.586484632961771</v>
      </c>
      <c r="I274" s="2">
        <f t="shared" si="63"/>
        <v>44.47615770543883</v>
      </c>
      <c r="J274" s="2">
        <f t="shared" si="63"/>
        <v>16.38109832528043</v>
      </c>
      <c r="K274" s="2">
        <f t="shared" si="63"/>
        <v>1.2973245267313167</v>
      </c>
      <c r="L274" s="2">
        <f t="shared" si="71"/>
        <v>401.53383121249766</v>
      </c>
      <c r="O274">
        <f t="shared" si="64"/>
        <v>11467.297756108754</v>
      </c>
      <c r="P274" s="2">
        <f t="shared" si="66"/>
        <v>26.792766022085317</v>
      </c>
      <c r="Q274" s="2">
        <f t="shared" si="67"/>
        <v>37.586484632961771</v>
      </c>
      <c r="R274" s="2">
        <f t="shared" si="68"/>
        <v>44.47615770543883</v>
      </c>
      <c r="S274" s="2">
        <f t="shared" si="69"/>
        <v>16.38109832528043</v>
      </c>
      <c r="T274" s="2">
        <f t="shared" si="70"/>
        <v>1.2973245267313167</v>
      </c>
      <c r="U274" s="2">
        <f t="shared" si="72"/>
        <v>401.53383121249766</v>
      </c>
      <c r="V274" s="13">
        <f t="shared" si="65"/>
        <v>0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5"/>
      <c r="B275" s="2"/>
      <c r="C275">
        <v>1980.625</v>
      </c>
      <c r="D275">
        <v>337.67</v>
      </c>
      <c r="E275" s="1">
        <f t="shared" si="73"/>
        <v>2019</v>
      </c>
      <c r="F275" s="14">
        <v>11476.535739799836</v>
      </c>
      <c r="G275" s="2">
        <f t="shared" si="63"/>
        <v>27.492648044758621</v>
      </c>
      <c r="H275" s="2">
        <f t="shared" si="63"/>
        <v>38.559824663264777</v>
      </c>
      <c r="I275" s="2">
        <f t="shared" si="63"/>
        <v>45.601957841237848</v>
      </c>
      <c r="J275" s="2">
        <f t="shared" si="63"/>
        <v>16.791224644432418</v>
      </c>
      <c r="K275" s="2">
        <f t="shared" si="63"/>
        <v>1.3252378877314979</v>
      </c>
      <c r="L275" s="2">
        <f t="shared" si="71"/>
        <v>404.77089308142513</v>
      </c>
      <c r="O275">
        <f t="shared" si="64"/>
        <v>11476.535739799836</v>
      </c>
      <c r="P275" s="2">
        <f t="shared" si="66"/>
        <v>27.492648044758621</v>
      </c>
      <c r="Q275" s="2">
        <f t="shared" si="67"/>
        <v>38.559824663264777</v>
      </c>
      <c r="R275" s="2">
        <f t="shared" si="68"/>
        <v>45.601957841237848</v>
      </c>
      <c r="S275" s="2">
        <f t="shared" si="69"/>
        <v>16.791224644432418</v>
      </c>
      <c r="T275" s="2">
        <f t="shared" si="70"/>
        <v>1.3252378877314979</v>
      </c>
      <c r="U275" s="2">
        <f t="shared" si="72"/>
        <v>404.77089308142513</v>
      </c>
      <c r="V275" s="13">
        <f t="shared" si="65"/>
        <v>0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5"/>
      <c r="B276" s="2"/>
      <c r="C276">
        <v>1980.7083</v>
      </c>
      <c r="D276">
        <v>336.25</v>
      </c>
      <c r="E276" s="1">
        <f t="shared" si="73"/>
        <v>2020</v>
      </c>
      <c r="F276" s="14">
        <v>11432.231813496866</v>
      </c>
      <c r="G276" s="2">
        <f t="shared" si="63"/>
        <v>28.193093888032788</v>
      </c>
      <c r="H276" s="2">
        <f t="shared" si="63"/>
        <v>39.531354422351107</v>
      </c>
      <c r="I276" s="2">
        <f t="shared" si="63"/>
        <v>46.714034660329247</v>
      </c>
      <c r="J276" s="2">
        <f t="shared" si="63"/>
        <v>17.179006006735158</v>
      </c>
      <c r="K276" s="2">
        <f t="shared" si="63"/>
        <v>1.3426019051482458</v>
      </c>
      <c r="L276" s="2">
        <f t="shared" si="71"/>
        <v>407.96009088259655</v>
      </c>
      <c r="M276">
        <f>AVERAGE(D748:D759)</f>
        <v>414.23833333333329</v>
      </c>
      <c r="N276">
        <f>1-N1</f>
        <v>1</v>
      </c>
      <c r="O276">
        <f t="shared" si="64"/>
        <v>11433.231813496866</v>
      </c>
      <c r="P276" s="2">
        <f t="shared" si="66"/>
        <v>28.193093888032788</v>
      </c>
      <c r="Q276" s="2">
        <f t="shared" si="67"/>
        <v>39.531354422351107</v>
      </c>
      <c r="R276" s="2">
        <f t="shared" si="68"/>
        <v>46.714034660329247</v>
      </c>
      <c r="S276" s="2">
        <f t="shared" si="69"/>
        <v>17.179006006735158</v>
      </c>
      <c r="T276" s="2">
        <f t="shared" si="70"/>
        <v>1.3426019051482458</v>
      </c>
      <c r="U276" s="2">
        <f t="shared" si="72"/>
        <v>407.96009088259655</v>
      </c>
      <c r="V276" s="13">
        <f t="shared" si="65"/>
        <v>0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5"/>
      <c r="B277" s="2"/>
      <c r="C277">
        <v>1980.7917</v>
      </c>
      <c r="D277">
        <v>336.14</v>
      </c>
      <c r="E277" s="1">
        <f t="shared" si="73"/>
        <v>2021</v>
      </c>
      <c r="F277" s="4">
        <f>F276*SUM(economy!Z67:AB67)/SUM(economy!Z66:AB66)</f>
        <v>11437.222630910688</v>
      </c>
      <c r="G277" s="9">
        <f t="shared" si="63"/>
        <v>28.890835735804899</v>
      </c>
      <c r="H277" s="9">
        <f t="shared" si="63"/>
        <v>40.496051480941894</v>
      </c>
      <c r="I277" s="9">
        <f t="shared" si="63"/>
        <v>47.804528510499473</v>
      </c>
      <c r="J277" s="9">
        <f t="shared" si="63"/>
        <v>17.539434647587754</v>
      </c>
      <c r="K277" s="9">
        <f t="shared" si="63"/>
        <v>1.3510537175472419</v>
      </c>
      <c r="L277" s="9">
        <f t="shared" si="71"/>
        <v>411.08190409238125</v>
      </c>
      <c r="N277">
        <f>-N$1*exercises!AI5*12/44</f>
        <v>0</v>
      </c>
      <c r="O277">
        <f t="shared" si="64"/>
        <v>11437.222630910688</v>
      </c>
      <c r="P277" s="2">
        <f t="shared" si="66"/>
        <v>28.890896768668746</v>
      </c>
      <c r="Q277" s="2">
        <f t="shared" si="67"/>
        <v>40.496145377655509</v>
      </c>
      <c r="R277" s="2">
        <f t="shared" si="68"/>
        <v>47.804678745241254</v>
      </c>
      <c r="S277" s="2">
        <f t="shared" si="69"/>
        <v>17.539552018479775</v>
      </c>
      <c r="T277" s="2">
        <f t="shared" si="70"/>
        <v>1.3511006659040494</v>
      </c>
      <c r="U277" s="9">
        <f t="shared" si="72"/>
        <v>411.08237357594936</v>
      </c>
      <c r="V277" s="13">
        <f t="shared" si="65"/>
        <v>4.694835681107179E-4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5"/>
      <c r="B278" s="2"/>
      <c r="C278">
        <v>1980.875</v>
      </c>
      <c r="D278">
        <v>337.3</v>
      </c>
      <c r="E278" s="1">
        <f t="shared" si="73"/>
        <v>2022</v>
      </c>
      <c r="F278" s="4">
        <f>F277*SUM(economy!Z68:AB68)/SUM(economy!Z67:AB67)</f>
        <v>12005.424673415326</v>
      </c>
      <c r="G278" s="9">
        <f t="shared" si="63"/>
        <v>29.588882187456726</v>
      </c>
      <c r="H278" s="9">
        <f t="shared" si="63"/>
        <v>41.458563250433997</v>
      </c>
      <c r="I278" s="9">
        <f t="shared" si="63"/>
        <v>48.881134874743921</v>
      </c>
      <c r="J278" s="9">
        <f t="shared" si="63"/>
        <v>17.879858910015546</v>
      </c>
      <c r="K278" s="9">
        <f t="shared" si="63"/>
        <v>1.3564143115740777</v>
      </c>
      <c r="L278" s="9">
        <f t="shared" si="71"/>
        <v>414.16485353422428</v>
      </c>
      <c r="N278">
        <f>-N$1*exercises!AI6*12/44</f>
        <v>0</v>
      </c>
      <c r="O278">
        <f t="shared" si="64"/>
        <v>12005.424673415326</v>
      </c>
      <c r="P278" s="2">
        <f t="shared" si="66"/>
        <v>29.588943220320573</v>
      </c>
      <c r="Q278" s="2">
        <f t="shared" si="67"/>
        <v>41.458656888834945</v>
      </c>
      <c r="R278" s="2">
        <f t="shared" si="68"/>
        <v>48.881283092942468</v>
      </c>
      <c r="S278" s="2">
        <f t="shared" si="69"/>
        <v>17.879969575877499</v>
      </c>
      <c r="T278" s="2">
        <f t="shared" si="70"/>
        <v>1.3564427871919047</v>
      </c>
      <c r="U278" s="9">
        <f t="shared" si="72"/>
        <v>414.16529556516741</v>
      </c>
      <c r="V278" s="13">
        <f t="shared" si="65"/>
        <v>4.4203094313388647E-4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5"/>
      <c r="B279" s="2"/>
      <c r="C279">
        <v>1980.9583</v>
      </c>
      <c r="D279">
        <v>338.29</v>
      </c>
      <c r="E279" s="1">
        <f t="shared" si="73"/>
        <v>2023</v>
      </c>
      <c r="F279" s="4">
        <f>F278*SUM(economy!Z69:AB69)/SUM(economy!Z68:AB68)</f>
        <v>12315.230672006302</v>
      </c>
      <c r="G279" s="9">
        <f t="shared" ref="G279:K294" si="74">G278*(1-G$5)+G$4*$F278*$L$4/1000</f>
        <v>30.321607637007897</v>
      </c>
      <c r="H279" s="9">
        <f t="shared" si="74"/>
        <v>42.471779425730183</v>
      </c>
      <c r="I279" s="9">
        <f t="shared" si="74"/>
        <v>50.028654052423363</v>
      </c>
      <c r="J279" s="9">
        <f t="shared" si="74"/>
        <v>18.267526185150974</v>
      </c>
      <c r="K279" s="9">
        <f t="shared" si="74"/>
        <v>1.3863418284358906</v>
      </c>
      <c r="L279" s="9">
        <f t="shared" si="71"/>
        <v>417.4759091287483</v>
      </c>
      <c r="N279">
        <f>-N$1*exercises!AI7*12/44</f>
        <v>0</v>
      </c>
      <c r="O279">
        <f t="shared" si="64"/>
        <v>12315.230672006302</v>
      </c>
      <c r="P279" s="2">
        <f t="shared" si="66"/>
        <v>30.321668669871745</v>
      </c>
      <c r="Q279" s="2">
        <f t="shared" si="67"/>
        <v>42.471872806529092</v>
      </c>
      <c r="R279" s="2">
        <f t="shared" si="68"/>
        <v>50.028800281145962</v>
      </c>
      <c r="S279" s="2">
        <f t="shared" si="69"/>
        <v>18.267630529020153</v>
      </c>
      <c r="T279" s="2">
        <f t="shared" si="70"/>
        <v>1.386359099771157</v>
      </c>
      <c r="U279" s="9">
        <f t="shared" si="72"/>
        <v>417.47633138633807</v>
      </c>
      <c r="V279" s="13">
        <f t="shared" si="65"/>
        <v>4.222575897756542E-4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5"/>
      <c r="B280" s="2"/>
      <c r="C280">
        <v>1981.0417</v>
      </c>
      <c r="D280">
        <v>339.29</v>
      </c>
      <c r="E280" s="1">
        <f t="shared" si="73"/>
        <v>2024</v>
      </c>
      <c r="F280" s="4">
        <f>F279*SUM(economy!Z70:AB70)/SUM(economy!Z69:AB69)</f>
        <v>12625.865570138412</v>
      </c>
      <c r="G280" s="9">
        <f t="shared" si="74"/>
        <v>31.07324143389091</v>
      </c>
      <c r="H280" s="9">
        <f t="shared" si="74"/>
        <v>43.511297978159433</v>
      </c>
      <c r="I280" s="9">
        <f t="shared" si="74"/>
        <v>51.207314145145354</v>
      </c>
      <c r="J280" s="9">
        <f t="shared" si="74"/>
        <v>18.669409454034962</v>
      </c>
      <c r="K280" s="9">
        <f t="shared" si="74"/>
        <v>1.4190386675446036</v>
      </c>
      <c r="L280" s="9">
        <f t="shared" si="71"/>
        <v>420.88030167877525</v>
      </c>
      <c r="N280">
        <f>-N$1*exercises!AI8*12/44</f>
        <v>0</v>
      </c>
      <c r="O280">
        <f t="shared" si="64"/>
        <v>12625.865570138412</v>
      </c>
      <c r="P280" s="2">
        <f t="shared" si="66"/>
        <v>31.073302466754757</v>
      </c>
      <c r="Q280" s="2">
        <f t="shared" si="67"/>
        <v>43.51139110206497</v>
      </c>
      <c r="R280" s="2">
        <f t="shared" si="68"/>
        <v>51.207458411095978</v>
      </c>
      <c r="S280" s="2">
        <f t="shared" si="69"/>
        <v>18.669507837066934</v>
      </c>
      <c r="T280" s="2">
        <f t="shared" si="70"/>
        <v>1.4190491431389769</v>
      </c>
      <c r="U280" s="9">
        <f t="shared" si="72"/>
        <v>420.88070896012164</v>
      </c>
      <c r="V280" s="13">
        <f t="shared" si="65"/>
        <v>4.0728134638357005E-4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5"/>
      <c r="B281" s="2"/>
      <c r="C281">
        <v>1981.125</v>
      </c>
      <c r="D281">
        <v>340.55</v>
      </c>
      <c r="E281" s="1">
        <f t="shared" si="73"/>
        <v>2025</v>
      </c>
      <c r="F281" s="4">
        <f>F280*SUM(economy!Z71:AB71)/SUM(economy!Z70:AB70)</f>
        <v>12935.351643528529</v>
      </c>
      <c r="G281" s="9">
        <f t="shared" si="74"/>
        <v>31.843834168218606</v>
      </c>
      <c r="H281" s="9">
        <f t="shared" si="74"/>
        <v>44.577124380038661</v>
      </c>
      <c r="I281" s="9">
        <f t="shared" si="74"/>
        <v>52.416821689877061</v>
      </c>
      <c r="J281" s="9">
        <f t="shared" si="74"/>
        <v>19.08479389031621</v>
      </c>
      <c r="K281" s="9">
        <f t="shared" si="74"/>
        <v>1.4534541009741004</v>
      </c>
      <c r="L281" s="9">
        <f t="shared" si="71"/>
        <v>424.37602822942461</v>
      </c>
      <c r="N281">
        <f>-N$1*exercises!AI9*12/44</f>
        <v>0</v>
      </c>
      <c r="O281">
        <f t="shared" si="64"/>
        <v>12935.351643528529</v>
      </c>
      <c r="P281" s="2">
        <f t="shared" si="66"/>
        <v>31.843895201082454</v>
      </c>
      <c r="Q281" s="2">
        <f t="shared" si="67"/>
        <v>44.577217247757545</v>
      </c>
      <c r="R281" s="2">
        <f t="shared" si="68"/>
        <v>52.416964019401242</v>
      </c>
      <c r="S281" s="2">
        <f t="shared" si="69"/>
        <v>19.084886653034868</v>
      </c>
      <c r="T281" s="2">
        <f t="shared" si="70"/>
        <v>1.4534604547432666</v>
      </c>
      <c r="U281" s="9">
        <f t="shared" si="72"/>
        <v>424.37642357601936</v>
      </c>
      <c r="V281" s="13">
        <f t="shared" si="65"/>
        <v>3.9534659475748413E-4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5"/>
      <c r="B282" s="2"/>
      <c r="C282">
        <v>1981.2083</v>
      </c>
      <c r="D282">
        <v>341.63</v>
      </c>
      <c r="E282" s="1">
        <f t="shared" si="73"/>
        <v>2026</v>
      </c>
      <c r="F282" s="4">
        <f>F281*SUM(economy!Z72:AB72)/SUM(economy!Z71:AB71)</f>
        <v>13243.451071278301</v>
      </c>
      <c r="G282" s="9">
        <f t="shared" si="74"/>
        <v>32.63331572392692</v>
      </c>
      <c r="H282" s="9">
        <f t="shared" si="74"/>
        <v>45.669078386819642</v>
      </c>
      <c r="I282" s="9">
        <f t="shared" si="74"/>
        <v>53.656590039730219</v>
      </c>
      <c r="J282" s="9">
        <f t="shared" si="74"/>
        <v>19.512773376162283</v>
      </c>
      <c r="K282" s="9">
        <f t="shared" si="74"/>
        <v>1.4888579791168643</v>
      </c>
      <c r="L282" s="9">
        <f t="shared" si="71"/>
        <v>427.96061550575592</v>
      </c>
      <c r="N282">
        <f>-N$1*exercises!AI10*12/44</f>
        <v>0</v>
      </c>
      <c r="O282">
        <f t="shared" si="64"/>
        <v>13243.451071278301</v>
      </c>
      <c r="P282" s="2">
        <f t="shared" si="66"/>
        <v>32.633376756790767</v>
      </c>
      <c r="Q282" s="2">
        <f t="shared" si="67"/>
        <v>45.669170999056654</v>
      </c>
      <c r="R282" s="2">
        <f t="shared" si="68"/>
        <v>53.656730458819865</v>
      </c>
      <c r="S282" s="2">
        <f t="shared" si="69"/>
        <v>19.512860839638456</v>
      </c>
      <c r="T282" s="2">
        <f t="shared" si="70"/>
        <v>1.4888618328726684</v>
      </c>
      <c r="U282" s="9">
        <f t="shared" si="72"/>
        <v>427.96100088717839</v>
      </c>
      <c r="V282" s="13">
        <f t="shared" si="65"/>
        <v>3.8538142246125062E-4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5"/>
      <c r="B283" s="2"/>
      <c r="C283">
        <v>1981.2917</v>
      </c>
      <c r="D283">
        <v>342.6</v>
      </c>
      <c r="E283" s="1">
        <f t="shared" si="73"/>
        <v>2027</v>
      </c>
      <c r="F283" s="4">
        <f>F282*SUM(economy!Z73:AB73)/SUM(economy!Z72:AB72)</f>
        <v>13549.92242025164</v>
      </c>
      <c r="G283" s="9">
        <f t="shared" si="74"/>
        <v>33.441601470061279</v>
      </c>
      <c r="H283" s="9">
        <f t="shared" si="74"/>
        <v>46.78695791921151</v>
      </c>
      <c r="I283" s="9">
        <f t="shared" si="74"/>
        <v>54.926004693191153</v>
      </c>
      <c r="J283" s="9">
        <f t="shared" si="74"/>
        <v>19.952465644152827</v>
      </c>
      <c r="K283" s="9">
        <f t="shared" si="74"/>
        <v>1.5247962785493674</v>
      </c>
      <c r="L283" s="9">
        <f t="shared" si="71"/>
        <v>431.63182600516609</v>
      </c>
      <c r="N283">
        <f>-N$1*exercises!AI11*12/44</f>
        <v>0</v>
      </c>
      <c r="O283">
        <f t="shared" si="64"/>
        <v>13549.92242025164</v>
      </c>
      <c r="P283" s="2">
        <f t="shared" si="66"/>
        <v>33.441662502925126</v>
      </c>
      <c r="Q283" s="2">
        <f t="shared" si="67"/>
        <v>46.78705027666949</v>
      </c>
      <c r="R283" s="2">
        <f t="shared" si="68"/>
        <v>54.926143227489298</v>
      </c>
      <c r="S283" s="2">
        <f t="shared" si="69"/>
        <v>19.952548111115579</v>
      </c>
      <c r="T283" s="2">
        <f t="shared" si="70"/>
        <v>1.5247986159704174</v>
      </c>
      <c r="U283" s="9">
        <f t="shared" si="72"/>
        <v>431.63220273416994</v>
      </c>
      <c r="V283" s="13">
        <f t="shared" si="65"/>
        <v>3.7672900384677632E-4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5"/>
      <c r="B284" s="2"/>
      <c r="C284">
        <v>1981.375</v>
      </c>
      <c r="D284">
        <v>343.04</v>
      </c>
      <c r="E284" s="1">
        <f t="shared" si="73"/>
        <v>2028</v>
      </c>
      <c r="F284" s="4">
        <f>F283*SUM(economy!Z74:AB74)/SUM(economy!Z73:AB73)</f>
        <v>13854.533232662647</v>
      </c>
      <c r="G284" s="9">
        <f t="shared" si="74"/>
        <v>34.268592040311383</v>
      </c>
      <c r="H284" s="9">
        <f t="shared" si="74"/>
        <v>47.930538784071544</v>
      </c>
      <c r="I284" s="9">
        <f t="shared" si="74"/>
        <v>56.224423125319127</v>
      </c>
      <c r="J284" s="9">
        <f t="shared" si="74"/>
        <v>20.403010490808953</v>
      </c>
      <c r="K284" s="9">
        <f t="shared" si="74"/>
        <v>1.5609822852559931</v>
      </c>
      <c r="L284" s="9">
        <f t="shared" si="71"/>
        <v>435.38754672576704</v>
      </c>
      <c r="N284">
        <f>-N$1*exercises!AI12*12/44</f>
        <v>0</v>
      </c>
      <c r="O284">
        <f t="shared" si="64"/>
        <v>13854.533232662647</v>
      </c>
      <c r="P284" s="2">
        <f t="shared" si="66"/>
        <v>34.26865307317523</v>
      </c>
      <c r="Q284" s="2">
        <f t="shared" si="67"/>
        <v>47.9306308874514</v>
      </c>
      <c r="R284" s="2">
        <f t="shared" si="68"/>
        <v>56.224559800124602</v>
      </c>
      <c r="S284" s="2">
        <f t="shared" si="69"/>
        <v>20.403088246693386</v>
      </c>
      <c r="T284" s="2">
        <f t="shared" si="70"/>
        <v>1.5609837029735247</v>
      </c>
      <c r="U284" s="9">
        <f t="shared" si="72"/>
        <v>435.38791571041816</v>
      </c>
      <c r="V284" s="13">
        <f t="shared" si="65"/>
        <v>3.6898465111789847E-4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5"/>
      <c r="B285" s="2"/>
      <c r="C285">
        <v>1981.4583</v>
      </c>
      <c r="D285">
        <v>342.54</v>
      </c>
      <c r="E285" s="1">
        <f t="shared" si="73"/>
        <v>2029</v>
      </c>
      <c r="F285" s="4">
        <f>F284*SUM(economy!Z75:AB75)/SUM(economy!Z74:AB74)</f>
        <v>14157.059829961692</v>
      </c>
      <c r="G285" s="9">
        <f t="shared" si="74"/>
        <v>35.114173880802532</v>
      </c>
      <c r="H285" s="9">
        <f t="shared" si="74"/>
        <v>49.099575577996902</v>
      </c>
      <c r="I285" s="9">
        <f t="shared" si="74"/>
        <v>57.551176512303449</v>
      </c>
      <c r="J285" s="9">
        <f t="shared" si="74"/>
        <v>20.863569569594471</v>
      </c>
      <c r="K285" s="9">
        <f t="shared" si="74"/>
        <v>1.5972311848846266</v>
      </c>
      <c r="L285" s="9">
        <f t="shared" si="71"/>
        <v>439.22572672558198</v>
      </c>
      <c r="N285">
        <f>-N$1*exercises!AI13*12/44</f>
        <v>0</v>
      </c>
      <c r="O285">
        <f t="shared" si="64"/>
        <v>14157.059829961692</v>
      </c>
      <c r="P285" s="2">
        <f t="shared" si="66"/>
        <v>35.11423491366638</v>
      </c>
      <c r="Q285" s="2">
        <f t="shared" si="67"/>
        <v>49.099667427997609</v>
      </c>
      <c r="R285" s="2">
        <f t="shared" si="68"/>
        <v>57.551311352575503</v>
      </c>
      <c r="S285" s="2">
        <f t="shared" si="69"/>
        <v>20.863642883529678</v>
      </c>
      <c r="T285" s="2">
        <f t="shared" si="70"/>
        <v>1.5972320447737762</v>
      </c>
      <c r="U285" s="9">
        <f t="shared" si="72"/>
        <v>439.22608862254299</v>
      </c>
      <c r="V285" s="13">
        <f t="shared" si="65"/>
        <v>3.6189696101018853E-4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5"/>
      <c r="B286" s="2"/>
      <c r="C286">
        <v>1981.5417</v>
      </c>
      <c r="D286">
        <v>340.82</v>
      </c>
      <c r="E286" s="1">
        <f t="shared" si="73"/>
        <v>2030</v>
      </c>
      <c r="F286" s="4">
        <f>F285*SUM(economy!Z76:AB76)/SUM(economy!Z75:AB75)</f>
        <v>14457.287179988765</v>
      </c>
      <c r="G286" s="9">
        <f t="shared" si="74"/>
        <v>35.978219785917567</v>
      </c>
      <c r="H286" s="9">
        <f t="shared" si="74"/>
        <v>50.293802570016133</v>
      </c>
      <c r="I286" s="9">
        <f t="shared" si="74"/>
        <v>58.905571403409397</v>
      </c>
      <c r="J286" s="9">
        <f t="shared" si="74"/>
        <v>21.333326172724274</v>
      </c>
      <c r="K286" s="9">
        <f t="shared" si="74"/>
        <v>1.6334203805239969</v>
      </c>
      <c r="L286" s="9">
        <f t="shared" si="71"/>
        <v>443.14434031259134</v>
      </c>
      <c r="N286">
        <f>-N$1*exercises!AI14*12/44</f>
        <v>0</v>
      </c>
      <c r="O286">
        <f t="shared" si="64"/>
        <v>14457.287179988765</v>
      </c>
      <c r="P286" s="2">
        <f t="shared" si="66"/>
        <v>35.978280818781414</v>
      </c>
      <c r="Q286" s="2">
        <f t="shared" si="67"/>
        <v>50.293894167334741</v>
      </c>
      <c r="R286" s="2">
        <f t="shared" si="68"/>
        <v>58.905704433772271</v>
      </c>
      <c r="S286" s="2">
        <f t="shared" si="69"/>
        <v>21.33339529846485</v>
      </c>
      <c r="T286" s="2">
        <f t="shared" si="70"/>
        <v>1.6334209020731301</v>
      </c>
      <c r="U286" s="9">
        <f t="shared" si="72"/>
        <v>443.14469562042643</v>
      </c>
      <c r="V286" s="13">
        <f t="shared" si="65"/>
        <v>3.5530783509329922E-4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5"/>
      <c r="B287" s="2"/>
      <c r="C287">
        <v>1981.625</v>
      </c>
      <c r="D287">
        <v>338.48</v>
      </c>
      <c r="E287" s="1">
        <f t="shared" si="73"/>
        <v>2031</v>
      </c>
      <c r="F287" s="4">
        <f>F286*SUM(economy!Z77:AB77)/SUM(economy!Z76:AB76)</f>
        <v>14755.008737492997</v>
      </c>
      <c r="G287" s="9">
        <f t="shared" si="74"/>
        <v>36.860589426010776</v>
      </c>
      <c r="H287" s="9">
        <f t="shared" si="74"/>
        <v>51.51293456937848</v>
      </c>
      <c r="I287" s="9">
        <f t="shared" si="74"/>
        <v>60.286891350524066</v>
      </c>
      <c r="J287" s="9">
        <f t="shared" si="74"/>
        <v>21.811485009844969</v>
      </c>
      <c r="K287" s="9">
        <f t="shared" si="74"/>
        <v>1.6694654179820583</v>
      </c>
      <c r="L287" s="9">
        <f t="shared" si="71"/>
        <v>447.14136577374035</v>
      </c>
      <c r="N287">
        <f>-N$1*exercises!AI15*12/44</f>
        <v>0</v>
      </c>
      <c r="O287">
        <f t="shared" si="64"/>
        <v>14755.008737492997</v>
      </c>
      <c r="P287" s="2">
        <f t="shared" si="66"/>
        <v>36.860650458874623</v>
      </c>
      <c r="Q287" s="2">
        <f t="shared" si="67"/>
        <v>51.513025914710127</v>
      </c>
      <c r="R287" s="2">
        <f t="shared" si="68"/>
        <v>60.287022595271473</v>
      </c>
      <c r="S287" s="2">
        <f t="shared" si="69"/>
        <v>21.811550186649306</v>
      </c>
      <c r="T287" s="2">
        <f t="shared" si="70"/>
        <v>1.669465734317598</v>
      </c>
      <c r="U287" s="9">
        <f t="shared" si="72"/>
        <v>447.14171488982311</v>
      </c>
      <c r="V287" s="13">
        <f t="shared" si="65"/>
        <v>3.4911608275933759E-4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5"/>
      <c r="B288" s="2"/>
      <c r="C288">
        <v>1981.7083</v>
      </c>
      <c r="D288">
        <v>336.95</v>
      </c>
      <c r="E288" s="1">
        <f t="shared" si="73"/>
        <v>2032</v>
      </c>
      <c r="F288" s="4">
        <f>F287*SUM(economy!Z78:AB78)/SUM(economy!Z77:AB77)</f>
        <v>15050.026266860754</v>
      </c>
      <c r="G288" s="9">
        <f t="shared" si="74"/>
        <v>37.761129865388284</v>
      </c>
      <c r="H288" s="9">
        <f t="shared" si="74"/>
        <v>52.756667775981192</v>
      </c>
      <c r="I288" s="9">
        <f t="shared" si="74"/>
        <v>61.694398491869947</v>
      </c>
      <c r="J288" s="9">
        <f t="shared" si="74"/>
        <v>22.297271980640438</v>
      </c>
      <c r="K288" s="9">
        <f t="shared" si="74"/>
        <v>1.7053053762418597</v>
      </c>
      <c r="L288" s="9">
        <f t="shared" si="71"/>
        <v>451.21477349012173</v>
      </c>
      <c r="N288">
        <f>-N$1*exercises!AI16*12/44</f>
        <v>0</v>
      </c>
      <c r="O288">
        <f t="shared" si="64"/>
        <v>15050.026266860754</v>
      </c>
      <c r="P288" s="2">
        <f t="shared" si="66"/>
        <v>37.761190898252131</v>
      </c>
      <c r="Q288" s="2">
        <f t="shared" si="67"/>
        <v>52.756758870019105</v>
      </c>
      <c r="R288" s="2">
        <f t="shared" si="68"/>
        <v>61.694527974969525</v>
      </c>
      <c r="S288" s="2">
        <f t="shared" si="69"/>
        <v>22.297333434098849</v>
      </c>
      <c r="T288" s="2">
        <f t="shared" si="70"/>
        <v>1.7053055681090634</v>
      </c>
      <c r="U288" s="9">
        <f t="shared" si="72"/>
        <v>451.21511674544865</v>
      </c>
      <c r="V288" s="13">
        <f t="shared" si="65"/>
        <v>3.4325532692491834E-4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5"/>
      <c r="B289" s="2"/>
      <c r="C289">
        <v>1981.7917</v>
      </c>
      <c r="D289">
        <v>337.05</v>
      </c>
      <c r="E289" s="1">
        <f t="shared" si="73"/>
        <v>2033</v>
      </c>
      <c r="F289" s="4">
        <f>F288*SUM(economy!Z79:AB79)/SUM(economy!Z78:AB78)</f>
        <v>15342.149653437706</v>
      </c>
      <c r="G289" s="9">
        <f t="shared" si="74"/>
        <v>38.679676069468989</v>
      </c>
      <c r="H289" s="9">
        <f t="shared" si="74"/>
        <v>54.024680611812059</v>
      </c>
      <c r="I289" s="9">
        <f t="shared" si="74"/>
        <v>63.127335087828548</v>
      </c>
      <c r="J289" s="9">
        <f t="shared" si="74"/>
        <v>22.789933939621172</v>
      </c>
      <c r="K289" s="9">
        <f t="shared" si="74"/>
        <v>1.7408939980024782</v>
      </c>
      <c r="L289" s="9">
        <f t="shared" si="71"/>
        <v>455.36251970673322</v>
      </c>
      <c r="N289">
        <f>-N$1*exercises!AI17*12/44</f>
        <v>0</v>
      </c>
      <c r="O289">
        <f t="shared" si="64"/>
        <v>15342.149653437706</v>
      </c>
      <c r="P289" s="2">
        <f t="shared" si="66"/>
        <v>38.679737102332837</v>
      </c>
      <c r="Q289" s="2">
        <f t="shared" si="67"/>
        <v>54.024771455247553</v>
      </c>
      <c r="R289" s="2">
        <f t="shared" si="68"/>
        <v>63.127462832926213</v>
      </c>
      <c r="S289" s="2">
        <f t="shared" si="69"/>
        <v>22.789991882436702</v>
      </c>
      <c r="T289" s="2">
        <f t="shared" si="70"/>
        <v>1.7408941143758199</v>
      </c>
      <c r="U289" s="9">
        <f t="shared" si="72"/>
        <v>455.36285738731914</v>
      </c>
      <c r="V289" s="13">
        <f t="shared" si="65"/>
        <v>3.3768058591476802E-4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5"/>
      <c r="B290" s="2"/>
      <c r="C290">
        <v>1981.875</v>
      </c>
      <c r="D290">
        <v>338.57</v>
      </c>
      <c r="E290" s="1">
        <f t="shared" si="73"/>
        <v>2034</v>
      </c>
      <c r="F290" s="4">
        <f>F289*SUM(economy!Z80:AB80)/SUM(economy!Z79:AB79)</f>
        <v>15631.196708537926</v>
      </c>
      <c r="G290" s="9">
        <f t="shared" si="74"/>
        <v>39.616051400429974</v>
      </c>
      <c r="H290" s="9">
        <f t="shared" si="74"/>
        <v>55.316634532388335</v>
      </c>
      <c r="I290" s="9">
        <f t="shared" si="74"/>
        <v>64.584925007803221</v>
      </c>
      <c r="J290" s="9">
        <f t="shared" si="74"/>
        <v>23.288738452205124</v>
      </c>
      <c r="K290" s="9">
        <f t="shared" si="74"/>
        <v>1.7761943012220431</v>
      </c>
      <c r="L290" s="9">
        <f t="shared" si="71"/>
        <v>459.5825436940487</v>
      </c>
      <c r="N290">
        <f>-N$1*exercises!AI18*12/44</f>
        <v>0</v>
      </c>
      <c r="O290">
        <f t="shared" si="64"/>
        <v>15631.196708537926</v>
      </c>
      <c r="P290" s="2">
        <f t="shared" si="66"/>
        <v>39.616112433293821</v>
      </c>
      <c r="Q290" s="2">
        <f t="shared" si="67"/>
        <v>55.316725125910821</v>
      </c>
      <c r="R290" s="2">
        <f t="shared" si="68"/>
        <v>64.585051038227505</v>
      </c>
      <c r="S290" s="2">
        <f t="shared" si="69"/>
        <v>23.288793084929765</v>
      </c>
      <c r="T290" s="2">
        <f t="shared" si="70"/>
        <v>1.7761943718060427</v>
      </c>
      <c r="U290" s="9">
        <f t="shared" si="72"/>
        <v>459.58287605416797</v>
      </c>
      <c r="V290" s="13">
        <f t="shared" si="65"/>
        <v>3.3236011927328946E-4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5"/>
      <c r="B291" s="2"/>
      <c r="C291">
        <v>1981.9583</v>
      </c>
      <c r="D291">
        <v>339.91</v>
      </c>
      <c r="E291" s="1">
        <f t="shared" si="73"/>
        <v>2035</v>
      </c>
      <c r="F291" s="4">
        <f>F290*SUM(economy!Z81:AB81)/SUM(economy!Z80:AB80)</f>
        <v>15916.992972181904</v>
      </c>
      <c r="G291" s="9">
        <f t="shared" si="74"/>
        <v>40.570068100951069</v>
      </c>
      <c r="H291" s="9">
        <f t="shared" si="74"/>
        <v>56.632174817654402</v>
      </c>
      <c r="I291" s="9">
        <f t="shared" si="74"/>
        <v>66.066375167829989</v>
      </c>
      <c r="J291" s="9">
        <f t="shared" si="74"/>
        <v>23.792973541846663</v>
      </c>
      <c r="K291" s="9">
        <f t="shared" si="74"/>
        <v>1.8111753016988674</v>
      </c>
      <c r="L291" s="9">
        <f t="shared" si="71"/>
        <v>463.87276692998103</v>
      </c>
      <c r="N291">
        <f>-N$1*exercises!AI19*12/44</f>
        <v>0</v>
      </c>
      <c r="O291">
        <f t="shared" si="64"/>
        <v>15916.992972181904</v>
      </c>
      <c r="P291" s="2">
        <f t="shared" si="66"/>
        <v>40.570129133814916</v>
      </c>
      <c r="Q291" s="2">
        <f t="shared" si="67"/>
        <v>56.632265161951402</v>
      </c>
      <c r="R291" s="2">
        <f t="shared" si="68"/>
        <v>66.066499506596301</v>
      </c>
      <c r="S291" s="2">
        <f t="shared" si="69"/>
        <v>23.793025053575501</v>
      </c>
      <c r="T291" s="2">
        <f t="shared" si="70"/>
        <v>1.8111753445102272</v>
      </c>
      <c r="U291" s="9">
        <f t="shared" si="72"/>
        <v>463.87309420044835</v>
      </c>
      <c r="V291" s="13">
        <f t="shared" si="65"/>
        <v>3.2727046732361487E-4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5"/>
      <c r="B292" s="2"/>
      <c r="C292">
        <v>1982.0417</v>
      </c>
      <c r="D292">
        <v>340.93</v>
      </c>
      <c r="E292" s="1">
        <f t="shared" si="73"/>
        <v>2036</v>
      </c>
      <c r="F292" s="4">
        <f>F291*SUM(economy!Z82:AB82)/SUM(economy!Z81:AB81)</f>
        <v>16199.371516741943</v>
      </c>
      <c r="G292" s="9">
        <f t="shared" si="74"/>
        <v>41.541527765919916</v>
      </c>
      <c r="H292" s="9">
        <f t="shared" si="74"/>
        <v>57.970931342181387</v>
      </c>
      <c r="I292" s="9">
        <f t="shared" si="74"/>
        <v>67.570876919256364</v>
      </c>
      <c r="J292" s="9">
        <f t="shared" si="74"/>
        <v>24.301947428458455</v>
      </c>
      <c r="K292" s="9">
        <f t="shared" si="74"/>
        <v>1.8458100159552948</v>
      </c>
      <c r="L292" s="9">
        <f t="shared" si="71"/>
        <v>468.23109347177137</v>
      </c>
      <c r="N292">
        <f>-N$1*exercises!AI20*12/44</f>
        <v>0</v>
      </c>
      <c r="O292">
        <f t="shared" si="64"/>
        <v>16199.371516741943</v>
      </c>
      <c r="P292" s="2">
        <f t="shared" si="66"/>
        <v>41.541588798783764</v>
      </c>
      <c r="Q292" s="2">
        <f t="shared" si="67"/>
        <v>57.971021437938525</v>
      </c>
      <c r="R292" s="2">
        <f t="shared" si="68"/>
        <v>67.570999589071178</v>
      </c>
      <c r="S292" s="2">
        <f t="shared" si="69"/>
        <v>24.30199599748417</v>
      </c>
      <c r="T292" s="2">
        <f t="shared" si="70"/>
        <v>1.8458100419216972</v>
      </c>
      <c r="U292" s="9">
        <f t="shared" si="72"/>
        <v>468.23141586519932</v>
      </c>
      <c r="V292" s="13">
        <f t="shared" si="65"/>
        <v>3.2239342795037373E-4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5"/>
      <c r="B293" s="2"/>
      <c r="C293">
        <v>1982.125</v>
      </c>
      <c r="D293">
        <v>341.76</v>
      </c>
      <c r="E293" s="1">
        <f t="shared" si="73"/>
        <v>2037</v>
      </c>
      <c r="F293" s="4">
        <f>F292*SUM(economy!Z83:AB83)/SUM(economy!Z82:AB82)</f>
        <v>16478.172753959319</v>
      </c>
      <c r="G293" s="9">
        <f t="shared" si="74"/>
        <v>42.530221802152994</v>
      </c>
      <c r="H293" s="9">
        <f t="shared" si="74"/>
        <v>59.332519324810903</v>
      </c>
      <c r="I293" s="9">
        <f t="shared" si="74"/>
        <v>69.097607389281052</v>
      </c>
      <c r="J293" s="9">
        <f t="shared" si="74"/>
        <v>24.814988258730128</v>
      </c>
      <c r="K293" s="9">
        <f t="shared" si="74"/>
        <v>1.8800742407069948</v>
      </c>
      <c r="L293" s="9">
        <f t="shared" si="71"/>
        <v>472.65541101568203</v>
      </c>
      <c r="N293">
        <f>-N$1*exercises!AI21*12/44</f>
        <v>0</v>
      </c>
      <c r="O293">
        <f t="shared" si="64"/>
        <v>16478.172753959319</v>
      </c>
      <c r="P293" s="2">
        <f t="shared" si="66"/>
        <v>42.530282835016841</v>
      </c>
      <c r="Q293" s="2">
        <f t="shared" si="67"/>
        <v>59.332609172711919</v>
      </c>
      <c r="R293" s="2">
        <f t="shared" si="68"/>
        <v>69.097728412546061</v>
      </c>
      <c r="S293" s="2">
        <f t="shared" si="69"/>
        <v>24.815034053160097</v>
      </c>
      <c r="T293" s="2">
        <f t="shared" si="70"/>
        <v>1.8800742564564141</v>
      </c>
      <c r="U293" s="9">
        <f t="shared" si="72"/>
        <v>472.65572872989139</v>
      </c>
      <c r="V293" s="13">
        <f t="shared" si="65"/>
        <v>3.177142093591101E-4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5"/>
      <c r="B294" s="2"/>
      <c r="C294">
        <v>1982.2083</v>
      </c>
      <c r="D294">
        <v>342.77</v>
      </c>
      <c r="E294" s="1">
        <f t="shared" si="73"/>
        <v>2038</v>
      </c>
      <c r="F294" s="4">
        <f>F293*SUM(economy!Z84:AB84)/SUM(economy!Z83:AB83)</f>
        <v>16753.244247203012</v>
      </c>
      <c r="G294" s="9">
        <f t="shared" si="74"/>
        <v>43.535931876338303</v>
      </c>
      <c r="H294" s="9">
        <f t="shared" si="74"/>
        <v>60.716540058115982</v>
      </c>
      <c r="I294" s="9">
        <f t="shared" si="74"/>
        <v>70.64573077450747</v>
      </c>
      <c r="J294" s="9">
        <f t="shared" si="74"/>
        <v>25.331443829202435</v>
      </c>
      <c r="K294" s="9">
        <f t="shared" si="74"/>
        <v>1.9139458035134425</v>
      </c>
      <c r="L294" s="9">
        <f t="shared" si="71"/>
        <v>477.14359234167767</v>
      </c>
      <c r="N294">
        <f>-N$1*exercises!AI22*12/44</f>
        <v>0</v>
      </c>
      <c r="O294">
        <f t="shared" si="64"/>
        <v>16753.244247203012</v>
      </c>
      <c r="P294" s="2">
        <f t="shared" si="66"/>
        <v>43.53599290920215</v>
      </c>
      <c r="Q294" s="2">
        <f t="shared" si="67"/>
        <v>60.716629658842734</v>
      </c>
      <c r="R294" s="2">
        <f t="shared" si="68"/>
        <v>70.64585017332368</v>
      </c>
      <c r="S294" s="2">
        <f t="shared" si="69"/>
        <v>25.331487007540591</v>
      </c>
      <c r="T294" s="2">
        <f t="shared" si="70"/>
        <v>1.9139458130659481</v>
      </c>
      <c r="U294" s="9">
        <f t="shared" si="72"/>
        <v>477.14390556197509</v>
      </c>
      <c r="V294" s="13">
        <f t="shared" si="65"/>
        <v>3.1322029741431834E-4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5"/>
      <c r="B295" s="2"/>
      <c r="C295">
        <v>1982.2917</v>
      </c>
      <c r="D295">
        <v>343.96</v>
      </c>
      <c r="E295" s="1">
        <f t="shared" si="73"/>
        <v>2039</v>
      </c>
      <c r="F295" s="4">
        <f>F294*SUM(economy!Z85:AB85)/SUM(economy!Z84:AB84)</f>
        <v>17024.44053034285</v>
      </c>
      <c r="G295" s="9">
        <f t="shared" ref="G295:K310" si="75">G294*(1-G$5)+G$4*$F294*$L$4/1000</f>
        <v>44.558430351519711</v>
      </c>
      <c r="H295" s="9">
        <f t="shared" si="75"/>
        <v>62.122581618227045</v>
      </c>
      <c r="I295" s="9">
        <f t="shared" si="75"/>
        <v>72.214399588929112</v>
      </c>
      <c r="J295" s="9">
        <f t="shared" si="75"/>
        <v>25.850681303125974</v>
      </c>
      <c r="K295" s="9">
        <f t="shared" si="75"/>
        <v>1.947404099460315</v>
      </c>
      <c r="L295" s="9">
        <f t="shared" si="71"/>
        <v>481.69349696126216</v>
      </c>
      <c r="N295">
        <f>-N$1*exercises!AI23*12/44</f>
        <v>0</v>
      </c>
      <c r="O295">
        <f t="shared" si="64"/>
        <v>17024.44053034285</v>
      </c>
      <c r="P295" s="2">
        <f t="shared" si="66"/>
        <v>44.558491384383558</v>
      </c>
      <c r="Q295" s="2">
        <f t="shared" si="67"/>
        <v>62.122670972459517</v>
      </c>
      <c r="R295" s="2">
        <f t="shared" si="68"/>
        <v>72.214517385100862</v>
      </c>
      <c r="S295" s="2">
        <f t="shared" si="69"/>
        <v>25.850722014821418</v>
      </c>
      <c r="T295" s="2">
        <f t="shared" si="70"/>
        <v>1.9474041052542026</v>
      </c>
      <c r="U295" s="9">
        <f t="shared" si="72"/>
        <v>481.69380586201953</v>
      </c>
      <c r="V295" s="13">
        <f t="shared" si="65"/>
        <v>3.0890075737488587E-4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5"/>
      <c r="B296" s="2"/>
      <c r="C296">
        <v>1982.375</v>
      </c>
      <c r="D296">
        <v>344.77</v>
      </c>
      <c r="E296" s="1">
        <f t="shared" si="73"/>
        <v>2040</v>
      </c>
      <c r="F296" s="4">
        <f>F295*SUM(economy!Z86:AB86)/SUM(economy!Z85:AB85)</f>
        <v>17291.622934195697</v>
      </c>
      <c r="G296" s="9">
        <f t="shared" si="75"/>
        <v>45.597480712526554</v>
      </c>
      <c r="H296" s="9">
        <f t="shared" si="75"/>
        <v>63.550219555697808</v>
      </c>
      <c r="I296" s="9">
        <f t="shared" si="75"/>
        <v>73.802755867952072</v>
      </c>
      <c r="J296" s="9">
        <f t="shared" si="75"/>
        <v>26.372086922235823</v>
      </c>
      <c r="K296" s="9">
        <f t="shared" si="75"/>
        <v>1.9804298016395521</v>
      </c>
      <c r="L296" s="9">
        <f t="shared" si="71"/>
        <v>486.3029728600518</v>
      </c>
      <c r="N296">
        <f>-N$1*exercises!AI24*12/44</f>
        <v>0</v>
      </c>
      <c r="O296">
        <f t="shared" si="64"/>
        <v>17291.622934195697</v>
      </c>
      <c r="P296" s="2">
        <f t="shared" si="66"/>
        <v>45.597541745390402</v>
      </c>
      <c r="Q296" s="2">
        <f t="shared" si="67"/>
        <v>63.550308664114112</v>
      </c>
      <c r="R296" s="2">
        <f t="shared" si="68"/>
        <v>73.802872082991058</v>
      </c>
      <c r="S296" s="2">
        <f t="shared" si="69"/>
        <v>26.372125308200097</v>
      </c>
      <c r="T296" s="2">
        <f t="shared" si="70"/>
        <v>1.9804298051537228</v>
      </c>
      <c r="U296" s="9">
        <f t="shared" si="72"/>
        <v>486.30327760584942</v>
      </c>
      <c r="V296" s="13">
        <f t="shared" si="65"/>
        <v>3.0474579762085341E-4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5"/>
      <c r="B297" s="2"/>
      <c r="C297">
        <v>1982.4583</v>
      </c>
      <c r="D297">
        <v>343.88</v>
      </c>
      <c r="E297" s="1">
        <f t="shared" si="73"/>
        <v>2041</v>
      </c>
      <c r="F297" s="4">
        <f>F296*SUM(economy!Z87:AB87)/SUM(economy!Z86:AB86)</f>
        <v>17554.659421158074</v>
      </c>
      <c r="G297" s="9">
        <f t="shared" si="75"/>
        <v>46.652837980810801</v>
      </c>
      <c r="H297" s="9">
        <f t="shared" si="75"/>
        <v>64.999017568174537</v>
      </c>
      <c r="I297" s="9">
        <f t="shared" si="75"/>
        <v>75.40993233018277</v>
      </c>
      <c r="J297" s="9">
        <f t="shared" si="75"/>
        <v>26.895065714621456</v>
      </c>
      <c r="K297" s="9">
        <f t="shared" si="75"/>
        <v>2.0130046773985697</v>
      </c>
      <c r="L297" s="9">
        <f t="shared" si="71"/>
        <v>490.96985827118812</v>
      </c>
      <c r="N297">
        <f>-N$1*exercises!AI25*12/44</f>
        <v>0</v>
      </c>
      <c r="O297">
        <f t="shared" si="64"/>
        <v>17554.659421158074</v>
      </c>
      <c r="P297" s="2">
        <f t="shared" si="66"/>
        <v>46.652899013674649</v>
      </c>
      <c r="Q297" s="2">
        <f t="shared" si="67"/>
        <v>64.999106431450926</v>
      </c>
      <c r="R297" s="2">
        <f t="shared" si="68"/>
        <v>75.410046985311922</v>
      </c>
      <c r="S297" s="2">
        <f t="shared" si="69"/>
        <v>26.895101907716271</v>
      </c>
      <c r="T297" s="2">
        <f t="shared" si="70"/>
        <v>2.013004679530022</v>
      </c>
      <c r="U297" s="9">
        <f t="shared" si="72"/>
        <v>490.97015901768384</v>
      </c>
      <c r="V297" s="13">
        <f t="shared" si="65"/>
        <v>3.0074649572497947E-4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5"/>
      <c r="B298" s="2"/>
      <c r="C298">
        <v>1982.5417</v>
      </c>
      <c r="D298">
        <v>342.42</v>
      </c>
      <c r="E298" s="1">
        <f t="shared" si="73"/>
        <v>2042</v>
      </c>
      <c r="F298" s="4">
        <f>F297*SUM(economy!Z88:AB88)/SUM(economy!Z87:AB87)</f>
        <v>17813.424428352231</v>
      </c>
      <c r="G298" s="9">
        <f t="shared" si="75"/>
        <v>47.724249119191342</v>
      </c>
      <c r="H298" s="9">
        <f t="shared" si="75"/>
        <v>66.468528155687281</v>
      </c>
      <c r="I298" s="9">
        <f t="shared" si="75"/>
        <v>77.035053498777344</v>
      </c>
      <c r="J298" s="9">
        <f t="shared" si="75"/>
        <v>27.419041199875785</v>
      </c>
      <c r="K298" s="9">
        <f t="shared" si="75"/>
        <v>2.0451114691260481</v>
      </c>
      <c r="L298" s="9">
        <f t="shared" si="71"/>
        <v>495.69198344265783</v>
      </c>
      <c r="N298">
        <f>-N$1*exercises!AI26*12/44</f>
        <v>0</v>
      </c>
      <c r="O298">
        <f t="shared" si="64"/>
        <v>17813.424428352231</v>
      </c>
      <c r="P298" s="2">
        <f t="shared" si="66"/>
        <v>47.724310152055189</v>
      </c>
      <c r="Q298" s="2">
        <f t="shared" si="67"/>
        <v>66.468616774498145</v>
      </c>
      <c r="R298" s="2">
        <f t="shared" si="68"/>
        <v>77.035166614934738</v>
      </c>
      <c r="S298" s="2">
        <f t="shared" si="69"/>
        <v>27.419075325372877</v>
      </c>
      <c r="T298" s="2">
        <f t="shared" si="70"/>
        <v>2.0451114704188393</v>
      </c>
      <c r="U298" s="9">
        <f t="shared" si="72"/>
        <v>495.69228033727984</v>
      </c>
      <c r="V298" s="13">
        <f t="shared" si="65"/>
        <v>2.9689462201076822E-4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5"/>
      <c r="B299" s="2"/>
      <c r="C299">
        <v>1982.625</v>
      </c>
      <c r="D299">
        <v>340.24</v>
      </c>
      <c r="E299" s="1">
        <f t="shared" si="73"/>
        <v>2043</v>
      </c>
      <c r="F299" s="4">
        <f>F298*SUM(economy!Z89:AB89)/SUM(economy!Z88:AB88)</f>
        <v>18067.79871937698</v>
      </c>
      <c r="G299" s="9">
        <f t="shared" si="75"/>
        <v>48.811453427025043</v>
      </c>
      <c r="H299" s="9">
        <f t="shared" si="75"/>
        <v>67.958293259410311</v>
      </c>
      <c r="I299" s="9">
        <f t="shared" si="75"/>
        <v>78.677236784174823</v>
      </c>
      <c r="J299" s="9">
        <f t="shared" si="75"/>
        <v>27.94345509267804</v>
      </c>
      <c r="K299" s="9">
        <f t="shared" si="75"/>
        <v>2.0767338145808214</v>
      </c>
      <c r="L299" s="9">
        <f t="shared" si="71"/>
        <v>500.46717237786902</v>
      </c>
      <c r="N299">
        <f>-N$1*exercises!AI27*12/44</f>
        <v>0</v>
      </c>
      <c r="O299">
        <f t="shared" si="64"/>
        <v>18067.79871937698</v>
      </c>
      <c r="P299" s="2">
        <f t="shared" si="66"/>
        <v>48.81151445988889</v>
      </c>
      <c r="Q299" s="2">
        <f t="shared" si="67"/>
        <v>67.958381634428179</v>
      </c>
      <c r="R299" s="2">
        <f t="shared" si="68"/>
        <v>78.677348382017485</v>
      </c>
      <c r="S299" s="2">
        <f t="shared" si="69"/>
        <v>27.943487268692767</v>
      </c>
      <c r="T299" s="2">
        <f t="shared" si="70"/>
        <v>2.0767338153649391</v>
      </c>
      <c r="U299" s="9">
        <f t="shared" si="72"/>
        <v>500.46746556039227</v>
      </c>
      <c r="V299" s="13">
        <f t="shared" si="65"/>
        <v>2.9318252325083449E-4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5"/>
      <c r="B300" s="2"/>
      <c r="C300">
        <v>1982.7083</v>
      </c>
      <c r="D300">
        <v>338.38</v>
      </c>
      <c r="E300" s="1">
        <f t="shared" si="73"/>
        <v>2044</v>
      </c>
      <c r="F300" s="4">
        <f>F299*SUM(economy!Z90:AB90)/SUM(economy!Z89:AB89)</f>
        <v>18317.669244562341</v>
      </c>
      <c r="G300" s="9">
        <f t="shared" si="75"/>
        <v>49.914182926329744</v>
      </c>
      <c r="H300" s="9">
        <f t="shared" si="75"/>
        <v>69.467844884745233</v>
      </c>
      <c r="I300" s="9">
        <f t="shared" si="75"/>
        <v>80.335593530024994</v>
      </c>
      <c r="J300" s="9">
        <f t="shared" si="75"/>
        <v>28.467767005909895</v>
      </c>
      <c r="K300" s="9">
        <f t="shared" si="75"/>
        <v>2.1078561916088532</v>
      </c>
      <c r="L300" s="9">
        <f t="shared" si="71"/>
        <v>505.29324453861875</v>
      </c>
      <c r="N300">
        <f>-N$1*exercises!AI28*12/44</f>
        <v>0</v>
      </c>
      <c r="O300">
        <f t="shared" si="64"/>
        <v>18317.669244562341</v>
      </c>
      <c r="P300" s="2">
        <f t="shared" si="66"/>
        <v>49.914243959193591</v>
      </c>
      <c r="Q300" s="2">
        <f t="shared" si="67"/>
        <v>69.467933016640785</v>
      </c>
      <c r="R300" s="2">
        <f t="shared" si="68"/>
        <v>80.335703629932681</v>
      </c>
      <c r="S300" s="2">
        <f t="shared" si="69"/>
        <v>28.467797343810059</v>
      </c>
      <c r="T300" s="2">
        <f t="shared" si="70"/>
        <v>2.1078561920844447</v>
      </c>
      <c r="U300" s="9">
        <f t="shared" si="72"/>
        <v>505.29353414166155</v>
      </c>
      <c r="V300" s="13">
        <f t="shared" si="65"/>
        <v>2.896030428019003E-4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5"/>
      <c r="B301" s="2"/>
      <c r="C301">
        <v>1982.7917</v>
      </c>
      <c r="D301">
        <v>338.41</v>
      </c>
      <c r="E301" s="1">
        <f t="shared" si="73"/>
        <v>2045</v>
      </c>
      <c r="F301" s="4">
        <f>F300*SUM(economy!Z91:AB91)/SUM(economy!Z90:AB90)</f>
        <v>18562.929009472646</v>
      </c>
      <c r="G301" s="9">
        <f t="shared" si="75"/>
        <v>51.032162739378151</v>
      </c>
      <c r="H301" s="9">
        <f t="shared" si="75"/>
        <v>70.996705709568261</v>
      </c>
      <c r="I301" s="9">
        <f t="shared" si="75"/>
        <v>82.009230024082498</v>
      </c>
      <c r="J301" s="9">
        <f t="shared" si="75"/>
        <v>28.991454154329588</v>
      </c>
      <c r="K301" s="9">
        <f t="shared" si="75"/>
        <v>2.1384638780515735</v>
      </c>
      <c r="L301" s="9">
        <f t="shared" si="71"/>
        <v>510.16801650541004</v>
      </c>
      <c r="N301">
        <f>-N$1*exercises!AI29*12/44</f>
        <v>0</v>
      </c>
      <c r="O301">
        <f t="shared" si="64"/>
        <v>18562.929009472646</v>
      </c>
      <c r="P301" s="2">
        <f t="shared" si="66"/>
        <v>51.032223772241998</v>
      </c>
      <c r="Q301" s="2">
        <f t="shared" si="67"/>
        <v>70.996793599010331</v>
      </c>
      <c r="R301" s="2">
        <f t="shared" si="68"/>
        <v>82.00933864616141</v>
      </c>
      <c r="S301" s="2">
        <f t="shared" si="69"/>
        <v>28.991482759120892</v>
      </c>
      <c r="T301" s="2">
        <f t="shared" si="70"/>
        <v>2.1384638783400343</v>
      </c>
      <c r="U301" s="9">
        <f t="shared" si="72"/>
        <v>510.16830265487465</v>
      </c>
      <c r="V301" s="13">
        <f t="shared" si="65"/>
        <v>2.8614946461402724E-4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5"/>
      <c r="B302" s="2"/>
      <c r="C302">
        <v>1982.875</v>
      </c>
      <c r="D302">
        <v>339.44</v>
      </c>
      <c r="E302" s="1">
        <f t="shared" si="73"/>
        <v>2046</v>
      </c>
      <c r="F302" s="4">
        <f>F301*SUM(economy!Z92:AB92)/SUM(economy!Z91:AB91)</f>
        <v>18803.476951279314</v>
      </c>
      <c r="G302" s="9">
        <f t="shared" si="75"/>
        <v>52.165111458266153</v>
      </c>
      <c r="H302" s="9">
        <f t="shared" si="75"/>
        <v>72.544389678457165</v>
      </c>
      <c r="I302" s="9">
        <f t="shared" si="75"/>
        <v>83.69724847577676</v>
      </c>
      <c r="J302" s="9">
        <f t="shared" si="75"/>
        <v>29.514011059740294</v>
      </c>
      <c r="K302" s="9">
        <f t="shared" si="75"/>
        <v>2.1685429212554896</v>
      </c>
      <c r="L302" s="9">
        <f t="shared" si="71"/>
        <v>515.08930359349586</v>
      </c>
      <c r="N302">
        <f>-N$1*exercises!AI30*12/44</f>
        <v>0</v>
      </c>
      <c r="O302">
        <f t="shared" si="64"/>
        <v>18803.476951279314</v>
      </c>
      <c r="P302" s="2">
        <f t="shared" si="66"/>
        <v>52.165172491130001</v>
      </c>
      <c r="Q302" s="2">
        <f t="shared" si="67"/>
        <v>72.544477326112755</v>
      </c>
      <c r="R302" s="2">
        <f t="shared" si="68"/>
        <v>83.697355639863233</v>
      </c>
      <c r="S302" s="2">
        <f t="shared" si="69"/>
        <v>29.514038030429798</v>
      </c>
      <c r="T302" s="2">
        <f t="shared" si="70"/>
        <v>2.1685429214304497</v>
      </c>
      <c r="U302" s="9">
        <f t="shared" si="72"/>
        <v>515.08958640896617</v>
      </c>
      <c r="V302" s="13">
        <f t="shared" si="65"/>
        <v>2.8281547031383525E-4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5"/>
      <c r="B303" s="2"/>
      <c r="C303">
        <v>1982.9583</v>
      </c>
      <c r="D303">
        <v>340.78</v>
      </c>
      <c r="E303" s="1">
        <f t="shared" si="73"/>
        <v>2047</v>
      </c>
      <c r="F303" s="4">
        <f>F302*SUM(economy!Z93:AB93)/SUM(economy!Z92:AB92)</f>
        <v>19039.217822531329</v>
      </c>
      <c r="G303" s="9">
        <f t="shared" si="75"/>
        <v>53.31274150693578</v>
      </c>
      <c r="H303" s="9">
        <f t="shared" si="75"/>
        <v>74.110402583675253</v>
      </c>
      <c r="I303" s="9">
        <f t="shared" si="75"/>
        <v>85.398747962087242</v>
      </c>
      <c r="J303" s="9">
        <f t="shared" si="75"/>
        <v>30.034949258491093</v>
      </c>
      <c r="K303" s="9">
        <f t="shared" si="75"/>
        <v>2.1980801137747377</v>
      </c>
      <c r="L303" s="9">
        <f t="shared" si="71"/>
        <v>520.05492142496405</v>
      </c>
      <c r="N303">
        <f>-N$1*exercises!AI31*12/44</f>
        <v>0</v>
      </c>
      <c r="O303">
        <f t="shared" si="64"/>
        <v>19039.217822531329</v>
      </c>
      <c r="P303" s="2">
        <f t="shared" si="66"/>
        <v>53.312802539799634</v>
      </c>
      <c r="Q303" s="2">
        <f t="shared" si="67"/>
        <v>74.11048999020953</v>
      </c>
      <c r="R303" s="2">
        <f t="shared" si="68"/>
        <v>85.398853687751341</v>
      </c>
      <c r="S303" s="2">
        <f t="shared" si="69"/>
        <v>30.034974688429898</v>
      </c>
      <c r="T303" s="2">
        <f t="shared" si="70"/>
        <v>2.1980801138808563</v>
      </c>
      <c r="U303" s="9">
        <f t="shared" si="72"/>
        <v>520.05520102007131</v>
      </c>
      <c r="V303" s="13">
        <f t="shared" si="65"/>
        <v>2.7959510725850123E-4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5"/>
      <c r="B304" s="2"/>
      <c r="C304">
        <v>1983.0417</v>
      </c>
      <c r="D304">
        <v>341.57</v>
      </c>
      <c r="E304" s="1">
        <f t="shared" si="73"/>
        <v>2048</v>
      </c>
      <c r="F304" s="4">
        <f>F303*SUM(economy!Z94:AB94)/SUM(economy!Z93:AB93)</f>
        <v>19270.062081779772</v>
      </c>
      <c r="G304" s="9">
        <f t="shared" si="75"/>
        <v>54.474759496104362</v>
      </c>
      <c r="H304" s="9">
        <f t="shared" si="75"/>
        <v>75.694242633643469</v>
      </c>
      <c r="I304" s="9">
        <f t="shared" si="75"/>
        <v>87.112825343260852</v>
      </c>
      <c r="J304" s="9">
        <f t="shared" si="75"/>
        <v>30.553797012045486</v>
      </c>
      <c r="K304" s="9">
        <f t="shared" si="75"/>
        <v>2.2270629731771496</v>
      </c>
      <c r="L304" s="9">
        <f t="shared" si="71"/>
        <v>525.06268745823127</v>
      </c>
      <c r="N304">
        <f>-N$1*exercises!AI32*12/44</f>
        <v>0</v>
      </c>
      <c r="O304">
        <f t="shared" si="64"/>
        <v>19270.062081779772</v>
      </c>
      <c r="P304" s="2">
        <f t="shared" si="66"/>
        <v>54.474820528968216</v>
      </c>
      <c r="Q304" s="2">
        <f t="shared" si="67"/>
        <v>75.694329799719753</v>
      </c>
      <c r="R304" s="2">
        <f t="shared" si="68"/>
        <v>87.112929649809971</v>
      </c>
      <c r="S304" s="2">
        <f t="shared" si="69"/>
        <v>30.553820989251832</v>
      </c>
      <c r="T304" s="2">
        <f t="shared" si="70"/>
        <v>2.2270629732415137</v>
      </c>
      <c r="U304" s="9">
        <f t="shared" si="72"/>
        <v>525.06296394099127</v>
      </c>
      <c r="V304" s="13">
        <f t="shared" si="65"/>
        <v>2.7648276000036276E-4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5"/>
      <c r="B305" s="2"/>
      <c r="C305">
        <v>1983.125</v>
      </c>
      <c r="D305">
        <v>342.79</v>
      </c>
      <c r="E305" s="1">
        <f t="shared" si="73"/>
        <v>2049</v>
      </c>
      <c r="F305" s="4">
        <f>F304*SUM(economy!Z95:AB95)/SUM(economy!Z94:AB94)</f>
        <v>19495.925790463774</v>
      </c>
      <c r="G305" s="9">
        <f t="shared" si="75"/>
        <v>55.650866571518151</v>
      </c>
      <c r="H305" s="9">
        <f t="shared" si="75"/>
        <v>77.295401009578597</v>
      </c>
      <c r="I305" s="9">
        <f t="shared" si="75"/>
        <v>88.838576149806045</v>
      </c>
      <c r="J305" s="9">
        <f t="shared" si="75"/>
        <v>31.070099021246758</v>
      </c>
      <c r="K305" s="9">
        <f t="shared" si="75"/>
        <v>2.2554797246610145</v>
      </c>
      <c r="L305" s="9">
        <f t="shared" si="71"/>
        <v>530.11042247681053</v>
      </c>
      <c r="N305">
        <f>-N$1*exercises!AI33*12/44</f>
        <v>0</v>
      </c>
      <c r="O305">
        <f t="shared" si="64"/>
        <v>19495.925790463774</v>
      </c>
      <c r="P305" s="2">
        <f t="shared" si="66"/>
        <v>55.650927604382005</v>
      </c>
      <c r="Q305" s="2">
        <f t="shared" si="67"/>
        <v>77.295487935858404</v>
      </c>
      <c r="R305" s="2">
        <f t="shared" si="68"/>
        <v>88.838679056288413</v>
      </c>
      <c r="S305" s="2">
        <f t="shared" si="69"/>
        <v>31.070121628710687</v>
      </c>
      <c r="T305" s="2">
        <f t="shared" si="70"/>
        <v>2.2554797247000535</v>
      </c>
      <c r="U305" s="9">
        <f t="shared" si="72"/>
        <v>530.11069594993955</v>
      </c>
      <c r="V305" s="13">
        <f t="shared" si="65"/>
        <v>2.7347312902747944E-4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5"/>
      <c r="B306" s="2"/>
      <c r="C306">
        <v>1983.2083</v>
      </c>
      <c r="D306">
        <v>343.37</v>
      </c>
      <c r="E306" s="1">
        <f t="shared" si="73"/>
        <v>2050</v>
      </c>
      <c r="F306" s="4">
        <f>F305*SUM(economy!Z96:AB96)/SUM(economy!Z95:AB95)</f>
        <v>19716.730515432217</v>
      </c>
      <c r="G306" s="9">
        <f t="shared" si="75"/>
        <v>56.840758755912653</v>
      </c>
      <c r="H306" s="9">
        <f t="shared" si="75"/>
        <v>78.913362410918111</v>
      </c>
      <c r="I306" s="9">
        <f t="shared" si="75"/>
        <v>90.575095442089832</v>
      </c>
      <c r="J306" s="9">
        <f t="shared" si="75"/>
        <v>31.583416144803863</v>
      </c>
      <c r="K306" s="9">
        <f t="shared" si="75"/>
        <v>2.2833192856705775</v>
      </c>
      <c r="L306" s="9">
        <f t="shared" si="71"/>
        <v>535.19595203939502</v>
      </c>
      <c r="N306">
        <f>-N$1*exercises!AI34*12/44</f>
        <v>0</v>
      </c>
      <c r="O306">
        <f t="shared" si="64"/>
        <v>19716.730515432217</v>
      </c>
      <c r="P306" s="2">
        <f t="shared" si="66"/>
        <v>56.840819788776507</v>
      </c>
      <c r="Q306" s="2">
        <f t="shared" si="67"/>
        <v>78.913449098061122</v>
      </c>
      <c r="R306" s="2">
        <f t="shared" si="68"/>
        <v>90.575196967298012</v>
      </c>
      <c r="S306" s="2">
        <f t="shared" si="69"/>
        <v>31.583437460774451</v>
      </c>
      <c r="T306" s="2">
        <f t="shared" si="70"/>
        <v>2.2833192856942559</v>
      </c>
      <c r="U306" s="9">
        <f t="shared" si="72"/>
        <v>535.1962226006043</v>
      </c>
      <c r="V306" s="13">
        <f t="shared" si="65"/>
        <v>2.7056120927682059E-4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5"/>
      <c r="B307" s="2"/>
      <c r="C307">
        <v>1983.2917</v>
      </c>
      <c r="D307">
        <v>345.4</v>
      </c>
      <c r="E307" s="1">
        <f t="shared" si="73"/>
        <v>2051</v>
      </c>
      <c r="F307" s="4">
        <f>F306*SUM(economy!Z97:AB97)/SUM(economy!Z96:AB96)</f>
        <v>19932.403236459199</v>
      </c>
      <c r="G307" s="9">
        <f t="shared" si="75"/>
        <v>58.044127285023542</v>
      </c>
      <c r="H307" s="9">
        <f t="shared" si="75"/>
        <v>80.547605590091592</v>
      </c>
      <c r="I307" s="9">
        <f t="shared" si="75"/>
        <v>92.321478643752144</v>
      </c>
      <c r="J307" s="9">
        <f t="shared" si="75"/>
        <v>32.0933251224182</v>
      </c>
      <c r="K307" s="9">
        <f t="shared" si="75"/>
        <v>2.3105712519884207</v>
      </c>
      <c r="L307" s="9">
        <f t="shared" si="71"/>
        <v>540.31710789327394</v>
      </c>
      <c r="N307">
        <f>-N$1*exercises!AI35*12/44</f>
        <v>0</v>
      </c>
      <c r="O307">
        <f t="shared" si="64"/>
        <v>19932.403236459199</v>
      </c>
      <c r="P307" s="2">
        <f t="shared" si="66"/>
        <v>58.044188317887397</v>
      </c>
      <c r="Q307" s="2">
        <f t="shared" si="67"/>
        <v>80.54769203875567</v>
      </c>
      <c r="R307" s="2">
        <f t="shared" si="68"/>
        <v>92.321578806226455</v>
      </c>
      <c r="S307" s="2">
        <f t="shared" si="69"/>
        <v>32.093345220674401</v>
      </c>
      <c r="T307" s="2">
        <f t="shared" si="70"/>
        <v>2.3105712520027826</v>
      </c>
      <c r="U307" s="9">
        <f t="shared" si="72"/>
        <v>540.31737563554668</v>
      </c>
      <c r="V307" s="13">
        <f t="shared" si="65"/>
        <v>2.6774227274017903E-4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5"/>
      <c r="B308" s="2"/>
      <c r="C308">
        <v>1983.375</v>
      </c>
      <c r="D308">
        <v>346.14</v>
      </c>
      <c r="E308" s="1">
        <f t="shared" si="73"/>
        <v>2052</v>
      </c>
      <c r="F308" s="4">
        <f>F307*SUM(economy!Z98:AB98)/SUM(economy!Z97:AB97)</f>
        <v>20142.876258106189</v>
      </c>
      <c r="G308" s="9">
        <f t="shared" si="75"/>
        <v>59.260658937952975</v>
      </c>
      <c r="H308" s="9">
        <f t="shared" si="75"/>
        <v>82.197603877137027</v>
      </c>
      <c r="I308" s="9">
        <f t="shared" si="75"/>
        <v>94.076822350039137</v>
      </c>
      <c r="J308" s="9">
        <f t="shared" si="75"/>
        <v>32.599418302872309</v>
      </c>
      <c r="K308" s="9">
        <f t="shared" si="75"/>
        <v>2.3372258849580705</v>
      </c>
      <c r="L308" s="9">
        <f t="shared" si="71"/>
        <v>545.47172935295953</v>
      </c>
      <c r="N308">
        <f>-N$1*exercises!AI36*12/44</f>
        <v>0</v>
      </c>
      <c r="O308">
        <f t="shared" si="64"/>
        <v>20142.876258106189</v>
      </c>
      <c r="P308" s="2">
        <f t="shared" si="66"/>
        <v>59.26071997081683</v>
      </c>
      <c r="Q308" s="2">
        <f t="shared" si="67"/>
        <v>82.197690087978245</v>
      </c>
      <c r="R308" s="2">
        <f t="shared" si="68"/>
        <v>94.076921168071038</v>
      </c>
      <c r="S308" s="2">
        <f t="shared" si="69"/>
        <v>32.599437252978319</v>
      </c>
      <c r="T308" s="2">
        <f t="shared" si="70"/>
        <v>2.3372258849667813</v>
      </c>
      <c r="U308" s="9">
        <f t="shared" si="72"/>
        <v>545.47199436481117</v>
      </c>
      <c r="V308" s="13">
        <f t="shared" si="65"/>
        <v>2.6501185163851915E-4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5"/>
      <c r="B309" s="2"/>
      <c r="C309">
        <v>1983.4583</v>
      </c>
      <c r="D309">
        <v>345.76</v>
      </c>
      <c r="E309" s="1">
        <f t="shared" si="73"/>
        <v>2053</v>
      </c>
      <c r="F309" s="4">
        <f>F308*SUM(economy!Z99:AB99)/SUM(economy!Z98:AB98)</f>
        <v>20348.087125290214</v>
      </c>
      <c r="G309" s="9">
        <f t="shared" si="75"/>
        <v>60.490036362156637</v>
      </c>
      <c r="H309" s="9">
        <f t="shared" si="75"/>
        <v>83.86282569459803</v>
      </c>
      <c r="I309" s="9">
        <f t="shared" si="75"/>
        <v>95.840225112045275</v>
      </c>
      <c r="J309" s="9">
        <f t="shared" si="75"/>
        <v>33.101303377307183</v>
      </c>
      <c r="K309" s="9">
        <f t="shared" si="75"/>
        <v>2.3632740995961883</v>
      </c>
      <c r="L309" s="9">
        <f t="shared" si="71"/>
        <v>550.65766464570333</v>
      </c>
      <c r="N309">
        <f>-N$1*exercises!AI37*12/44</f>
        <v>0</v>
      </c>
      <c r="O309">
        <f t="shared" si="64"/>
        <v>20348.087125290214</v>
      </c>
      <c r="P309" s="2">
        <f t="shared" si="66"/>
        <v>60.490097395020491</v>
      </c>
      <c r="Q309" s="2">
        <f t="shared" si="67"/>
        <v>83.862911668270641</v>
      </c>
      <c r="R309" s="2">
        <f t="shared" si="68"/>
        <v>95.84032260368069</v>
      </c>
      <c r="S309" s="2">
        <f t="shared" si="69"/>
        <v>33.10132124485321</v>
      </c>
      <c r="T309" s="2">
        <f t="shared" si="70"/>
        <v>2.3632740996014716</v>
      </c>
      <c r="U309" s="9">
        <f t="shared" si="72"/>
        <v>550.65792701142641</v>
      </c>
      <c r="V309" s="13">
        <f t="shared" si="65"/>
        <v>2.6236572307425376E-4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5"/>
      <c r="B310" s="2"/>
      <c r="C310">
        <v>1983.5417</v>
      </c>
      <c r="D310">
        <v>344.32</v>
      </c>
      <c r="E310" s="1">
        <f t="shared" si="73"/>
        <v>2054</v>
      </c>
      <c r="F310" s="4">
        <f>F309*SUM(economy!Z100:AB100)/SUM(economy!Z99:AB99)</f>
        <v>20547.978541932309</v>
      </c>
      <c r="G310" s="9">
        <f t="shared" si="75"/>
        <v>61.731938393277638</v>
      </c>
      <c r="H310" s="9">
        <f t="shared" si="75"/>
        <v>85.542735063076648</v>
      </c>
      <c r="I310" s="9">
        <f t="shared" si="75"/>
        <v>97.610788197744156</v>
      </c>
      <c r="J310" s="9">
        <f t="shared" si="75"/>
        <v>33.598603117826769</v>
      </c>
      <c r="K310" s="9">
        <f t="shared" si="75"/>
        <v>2.3887074534183168</v>
      </c>
      <c r="L310" s="9">
        <f t="shared" si="71"/>
        <v>555.87277222534351</v>
      </c>
      <c r="N310">
        <f>-N$1*exercises!AI38*12/44</f>
        <v>0</v>
      </c>
      <c r="O310">
        <f t="shared" si="64"/>
        <v>20547.978541932309</v>
      </c>
      <c r="P310" s="2">
        <f t="shared" si="66"/>
        <v>61.731999426141492</v>
      </c>
      <c r="Q310" s="2">
        <f t="shared" si="67"/>
        <v>85.542820800233116</v>
      </c>
      <c r="R310" s="2">
        <f t="shared" si="68"/>
        <v>97.6108843807868</v>
      </c>
      <c r="S310" s="2">
        <f t="shared" si="69"/>
        <v>33.598619964656059</v>
      </c>
      <c r="T310" s="2">
        <f t="shared" si="70"/>
        <v>2.3887074534215214</v>
      </c>
      <c r="U310" s="9">
        <f t="shared" si="72"/>
        <v>555.87303202523901</v>
      </c>
      <c r="V310" s="13">
        <f t="shared" si="65"/>
        <v>2.5979989550251048E-4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5"/>
      <c r="B311" s="2"/>
      <c r="C311">
        <v>1983.625</v>
      </c>
      <c r="D311">
        <v>342.51</v>
      </c>
      <c r="E311" s="1">
        <f t="shared" si="73"/>
        <v>2055</v>
      </c>
      <c r="F311" s="4">
        <f>F310*SUM(economy!Z101:AB101)/SUM(economy!Z100:AB100)</f>
        <v>20742.49829208291</v>
      </c>
      <c r="G311" s="9">
        <f t="shared" ref="G311:K326" si="76">G310*(1-G$5)+G$4*$F310*$L$4/1000</f>
        <v>62.986040370015289</v>
      </c>
      <c r="H311" s="9">
        <f t="shared" si="76"/>
        <v>87.236792097756762</v>
      </c>
      <c r="I311" s="9">
        <f t="shared" si="76"/>
        <v>99.387616330582546</v>
      </c>
      <c r="J311" s="9">
        <f t="shared" si="76"/>
        <v>34.090955121486864</v>
      </c>
      <c r="K311" s="9">
        <f t="shared" si="76"/>
        <v>2.413518135842029</v>
      </c>
      <c r="L311" s="9">
        <f t="shared" si="71"/>
        <v>561.11492205568345</v>
      </c>
      <c r="N311">
        <f>-N$1*exercises!AI39*12/44</f>
        <v>0</v>
      </c>
      <c r="O311">
        <f t="shared" si="64"/>
        <v>20742.49829208291</v>
      </c>
      <c r="P311" s="2">
        <f t="shared" si="66"/>
        <v>62.986101402879143</v>
      </c>
      <c r="Q311" s="2">
        <f t="shared" si="67"/>
        <v>87.236877599047745</v>
      </c>
      <c r="R311" s="2">
        <f t="shared" si="68"/>
        <v>99.387711222597147</v>
      </c>
      <c r="S311" s="2">
        <f t="shared" si="69"/>
        <v>34.090971005909758</v>
      </c>
      <c r="T311" s="2">
        <f t="shared" si="70"/>
        <v>2.4135181358439728</v>
      </c>
      <c r="U311" s="9">
        <f t="shared" si="72"/>
        <v>561.11517936627774</v>
      </c>
      <c r="V311" s="13">
        <f t="shared" si="65"/>
        <v>2.5731059429290326E-4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5"/>
      <c r="B312" s="2"/>
      <c r="C312">
        <v>1983.7083</v>
      </c>
      <c r="D312">
        <v>340.46</v>
      </c>
      <c r="E312" s="1">
        <f t="shared" si="73"/>
        <v>2056</v>
      </c>
      <c r="F312" s="4">
        <f>F311*SUM(economy!Z102:AB102)/SUM(economy!Z101:AB101)</f>
        <v>20931.599162948693</v>
      </c>
      <c r="G312" s="9">
        <f t="shared" si="76"/>
        <v>64.252014444179977</v>
      </c>
      <c r="H312" s="9">
        <f t="shared" si="76"/>
        <v>88.944453496155461</v>
      </c>
      <c r="I312" s="9">
        <f t="shared" si="76"/>
        <v>101.16981840631077</v>
      </c>
      <c r="J312" s="9">
        <f t="shared" si="76"/>
        <v>34.57801155965155</v>
      </c>
      <c r="K312" s="9">
        <f t="shared" si="76"/>
        <v>2.4376989580565827</v>
      </c>
      <c r="L312" s="9">
        <f t="shared" si="71"/>
        <v>566.38199686435428</v>
      </c>
      <c r="N312">
        <f>-N$1*exercises!AI40*12/44</f>
        <v>0</v>
      </c>
      <c r="O312">
        <f t="shared" si="64"/>
        <v>20931.599162948693</v>
      </c>
      <c r="P312" s="2">
        <f t="shared" si="66"/>
        <v>64.252075477043832</v>
      </c>
      <c r="Q312" s="2">
        <f t="shared" si="67"/>
        <v>88.944538762229826</v>
      </c>
      <c r="R312" s="2">
        <f t="shared" si="68"/>
        <v>101.16991202462631</v>
      </c>
      <c r="S312" s="2">
        <f t="shared" si="69"/>
        <v>34.5780265366473</v>
      </c>
      <c r="T312" s="2">
        <f t="shared" si="70"/>
        <v>2.4376989580577613</v>
      </c>
      <c r="U312" s="9">
        <f t="shared" si="72"/>
        <v>566.38225175860498</v>
      </c>
      <c r="V312" s="13">
        <f t="shared" si="65"/>
        <v>2.5489425070190919E-4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5"/>
      <c r="B313" s="2"/>
      <c r="C313">
        <v>1983.7917</v>
      </c>
      <c r="D313">
        <v>340.53</v>
      </c>
      <c r="E313" s="1">
        <f t="shared" si="73"/>
        <v>2057</v>
      </c>
      <c r="F313" s="4">
        <f>F312*SUM(economy!Z103:AB103)/SUM(economy!Z102:AB102)</f>
        <v>21115.238869277884</v>
      </c>
      <c r="G313" s="9">
        <f t="shared" si="76"/>
        <v>65.529529886050085</v>
      </c>
      <c r="H313" s="9">
        <f t="shared" si="76"/>
        <v>90.665173017305051</v>
      </c>
      <c r="I313" s="9">
        <f t="shared" si="76"/>
        <v>102.95650818862747</v>
      </c>
      <c r="J313" s="9">
        <f t="shared" si="76"/>
        <v>35.059438932633689</v>
      </c>
      <c r="K313" s="9">
        <f t="shared" si="76"/>
        <v>2.4612433432647873</v>
      </c>
      <c r="L313" s="9">
        <f t="shared" si="71"/>
        <v>571.67189336788101</v>
      </c>
      <c r="N313">
        <f>-N$1*exercises!AI41*12/44</f>
        <v>0</v>
      </c>
      <c r="O313">
        <f t="shared" si="64"/>
        <v>21115.238869277884</v>
      </c>
      <c r="P313" s="2">
        <f t="shared" si="66"/>
        <v>65.529590918913939</v>
      </c>
      <c r="Q313" s="2">
        <f t="shared" si="67"/>
        <v>90.665258048809889</v>
      </c>
      <c r="R313" s="2">
        <f t="shared" si="68"/>
        <v>102.95660055034033</v>
      </c>
      <c r="S313" s="2">
        <f t="shared" si="69"/>
        <v>35.059453054040752</v>
      </c>
      <c r="T313" s="2">
        <f t="shared" si="70"/>
        <v>2.4612433432655023</v>
      </c>
      <c r="U313" s="9">
        <f t="shared" si="72"/>
        <v>571.67214591537049</v>
      </c>
      <c r="V313" s="13">
        <f t="shared" si="65"/>
        <v>2.5254748948100314E-4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5"/>
      <c r="B314" s="2"/>
      <c r="C314">
        <v>1983.875</v>
      </c>
      <c r="D314">
        <v>341.79</v>
      </c>
      <c r="E314" s="1">
        <f t="shared" si="73"/>
        <v>2058</v>
      </c>
      <c r="F314" s="4">
        <f>F313*SUM(economy!Z104:AB104)/SUM(economy!Z103:AB103)</f>
        <v>21293.379978597583</v>
      </c>
      <c r="G314" s="9">
        <f t="shared" si="76"/>
        <v>66.818253385113991</v>
      </c>
      <c r="H314" s="9">
        <f t="shared" si="76"/>
        <v>92.39840195251692</v>
      </c>
      <c r="I314" s="9">
        <f t="shared" si="76"/>
        <v>104.74680498412684</v>
      </c>
      <c r="J314" s="9">
        <f t="shared" si="76"/>
        <v>35.534917829477081</v>
      </c>
      <c r="K314" s="9">
        <f t="shared" si="76"/>
        <v>2.4841453172144181</v>
      </c>
      <c r="L314" s="9">
        <f t="shared" si="71"/>
        <v>576.98252346844924</v>
      </c>
      <c r="N314">
        <f>-N$1*exercises!AI42*12/44</f>
        <v>0</v>
      </c>
      <c r="O314">
        <f t="shared" si="64"/>
        <v>21293.379978597583</v>
      </c>
      <c r="P314" s="2">
        <f t="shared" si="66"/>
        <v>66.818314417977845</v>
      </c>
      <c r="Q314" s="2">
        <f t="shared" si="67"/>
        <v>92.398486750097547</v>
      </c>
      <c r="R314" s="2">
        <f t="shared" si="68"/>
        <v>104.7468961061039</v>
      </c>
      <c r="S314" s="2">
        <f t="shared" si="69"/>
        <v>35.534931144172553</v>
      </c>
      <c r="T314" s="2">
        <f t="shared" si="70"/>
        <v>2.4841453172148515</v>
      </c>
      <c r="U314" s="9">
        <f t="shared" si="72"/>
        <v>576.98277373556675</v>
      </c>
      <c r="V314" s="13">
        <f t="shared" si="65"/>
        <v>2.5026711750797404E-4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5"/>
      <c r="B315" s="2"/>
      <c r="C315">
        <v>1983.9583</v>
      </c>
      <c r="D315">
        <v>343.2</v>
      </c>
      <c r="E315" s="1">
        <f t="shared" si="73"/>
        <v>2059</v>
      </c>
      <c r="F315" s="4">
        <f>F314*SUM(economy!Z105:AB105)/SUM(economy!Z104:AB104)</f>
        <v>21465.98983683448</v>
      </c>
      <c r="G315" s="9">
        <f t="shared" si="76"/>
        <v>68.117849346249059</v>
      </c>
      <c r="H315" s="9">
        <f t="shared" si="76"/>
        <v>94.143589587830292</v>
      </c>
      <c r="I315" s="9">
        <f t="shared" si="76"/>
        <v>106.53983429695448</v>
      </c>
      <c r="J315" s="9">
        <f t="shared" si="76"/>
        <v>36.004142692686521</v>
      </c>
      <c r="K315" s="9">
        <f t="shared" si="76"/>
        <v>2.5063994989452358</v>
      </c>
      <c r="L315" s="9">
        <f t="shared" si="71"/>
        <v>582.31181542266563</v>
      </c>
      <c r="N315">
        <f>-N$1*exercises!AI43*12/44</f>
        <v>0</v>
      </c>
      <c r="O315">
        <f t="shared" si="64"/>
        <v>21465.98983683448</v>
      </c>
      <c r="P315" s="2">
        <f t="shared" si="66"/>
        <v>68.117910379112914</v>
      </c>
      <c r="Q315" s="2">
        <f t="shared" si="67"/>
        <v>94.143674152130245</v>
      </c>
      <c r="R315" s="2">
        <f t="shared" si="68"/>
        <v>106.53992419583625</v>
      </c>
      <c r="S315" s="2">
        <f t="shared" si="69"/>
        <v>36.004155246755303</v>
      </c>
      <c r="T315" s="2">
        <f t="shared" si="70"/>
        <v>2.5063994989454987</v>
      </c>
      <c r="U315" s="9">
        <f t="shared" si="72"/>
        <v>582.31206347278021</v>
      </c>
      <c r="V315" s="13">
        <f t="shared" si="65"/>
        <v>2.4805011457829096E-4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5"/>
      <c r="B316" s="2"/>
      <c r="C316">
        <v>1984.0417</v>
      </c>
      <c r="D316">
        <v>344.21</v>
      </c>
      <c r="E316" s="1">
        <f t="shared" si="73"/>
        <v>2060</v>
      </c>
      <c r="F316" s="4">
        <f>F315*SUM(economy!Z106:AB106)/SUM(economy!Z105:AB105)</f>
        <v>21633.0404938916</v>
      </c>
      <c r="G316" s="9">
        <f t="shared" si="76"/>
        <v>69.427980181361022</v>
      </c>
      <c r="H316" s="9">
        <f t="shared" si="76"/>
        <v>95.900183658204767</v>
      </c>
      <c r="I316" s="9">
        <f t="shared" si="76"/>
        <v>108.3347284635017</v>
      </c>
      <c r="J316" s="9">
        <f t="shared" si="76"/>
        <v>36.466821587668178</v>
      </c>
      <c r="K316" s="9">
        <f t="shared" si="76"/>
        <v>2.5280010916847937</v>
      </c>
      <c r="L316" s="9">
        <f t="shared" si="71"/>
        <v>587.65771498242043</v>
      </c>
      <c r="N316">
        <f>-N$1*exercises!AI44*12/44</f>
        <v>0</v>
      </c>
      <c r="O316">
        <f t="shared" si="64"/>
        <v>21633.0404938916</v>
      </c>
      <c r="P316" s="2">
        <f t="shared" si="66"/>
        <v>69.428041214224876</v>
      </c>
      <c r="Q316" s="2">
        <f t="shared" si="67"/>
        <v>95.900267989865796</v>
      </c>
      <c r="R316" s="2">
        <f t="shared" si="68"/>
        <v>108.33481715570531</v>
      </c>
      <c r="S316" s="2">
        <f t="shared" si="69"/>
        <v>36.466833424562481</v>
      </c>
      <c r="T316" s="2">
        <f t="shared" si="70"/>
        <v>2.5280010916849531</v>
      </c>
      <c r="U316" s="9">
        <f t="shared" si="72"/>
        <v>587.65796087604338</v>
      </c>
      <c r="V316" s="13">
        <f t="shared" si="65"/>
        <v>2.458936229459141E-4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5"/>
      <c r="B317" s="2"/>
      <c r="C317">
        <v>1984.125</v>
      </c>
      <c r="D317">
        <v>344.92</v>
      </c>
      <c r="E317" s="1">
        <f t="shared" si="73"/>
        <v>2061</v>
      </c>
      <c r="F317" s="4">
        <f>F316*SUM(economy!Z107:AB107)/SUM(economy!Z106:AB106)</f>
        <v>21794.50862879349</v>
      </c>
      <c r="G317" s="9">
        <f t="shared" si="76"/>
        <v>70.748306596481171</v>
      </c>
      <c r="H317" s="9">
        <f t="shared" si="76"/>
        <v>97.667630793475325</v>
      </c>
      <c r="I317" s="9">
        <f t="shared" si="76"/>
        <v>110.13062726739955</v>
      </c>
      <c r="J317" s="9">
        <f t="shared" si="76"/>
        <v>36.922675976605952</v>
      </c>
      <c r="K317" s="9">
        <f t="shared" si="76"/>
        <v>2.548945873832408</v>
      </c>
      <c r="L317" s="9">
        <f t="shared" si="71"/>
        <v>593.01818650779433</v>
      </c>
      <c r="N317">
        <f>-N$1*exercises!AI45*12/44</f>
        <v>0</v>
      </c>
      <c r="O317">
        <f t="shared" si="64"/>
        <v>21794.50862879349</v>
      </c>
      <c r="P317" s="2">
        <f t="shared" si="66"/>
        <v>70.748367629345026</v>
      </c>
      <c r="Q317" s="2">
        <f t="shared" si="67"/>
        <v>97.667714893137429</v>
      </c>
      <c r="R317" s="2">
        <f t="shared" si="68"/>
        <v>110.13071476912177</v>
      </c>
      <c r="S317" s="2">
        <f t="shared" si="69"/>
        <v>36.922687137295696</v>
      </c>
      <c r="T317" s="2">
        <f t="shared" si="70"/>
        <v>2.5489458738325048</v>
      </c>
      <c r="U317" s="9">
        <f t="shared" si="72"/>
        <v>593.01843030273244</v>
      </c>
      <c r="V317" s="13">
        <f t="shared" si="65"/>
        <v>2.4379493811466091E-4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5"/>
      <c r="B318" s="2"/>
      <c r="C318">
        <v>1984.2083</v>
      </c>
      <c r="D318">
        <v>345.68</v>
      </c>
      <c r="E318" s="1">
        <f t="shared" si="73"/>
        <v>2062</v>
      </c>
      <c r="F318" s="4">
        <f>F317*SUM(economy!Z108:AB108)/SUM(economy!Z107:AB107)</f>
        <v>21950.375474055956</v>
      </c>
      <c r="G318" s="9">
        <f t="shared" si="76"/>
        <v>72.078487874294865</v>
      </c>
      <c r="H318" s="9">
        <f t="shared" si="76"/>
        <v>99.445376956051888</v>
      </c>
      <c r="I318" s="9">
        <f t="shared" si="76"/>
        <v>111.92667853501224</v>
      </c>
      <c r="J318" s="9">
        <f t="shared" si="76"/>
        <v>37.371440496469788</v>
      </c>
      <c r="K318" s="9">
        <f t="shared" si="76"/>
        <v>2.5692301899763557</v>
      </c>
      <c r="L318" s="9">
        <f t="shared" si="71"/>
        <v>598.39121405180515</v>
      </c>
      <c r="N318">
        <f>-N$1*exercises!AI46*12/44</f>
        <v>0</v>
      </c>
      <c r="O318">
        <f t="shared" si="64"/>
        <v>21950.375474055956</v>
      </c>
      <c r="P318" s="2">
        <f t="shared" si="66"/>
        <v>72.078548907158719</v>
      </c>
      <c r="Q318" s="2">
        <f t="shared" si="67"/>
        <v>99.445460824353319</v>
      </c>
      <c r="R318" s="2">
        <f t="shared" si="68"/>
        <v>111.92676486223245</v>
      </c>
      <c r="S318" s="2">
        <f t="shared" si="69"/>
        <v>37.371451019584427</v>
      </c>
      <c r="T318" s="2">
        <f t="shared" si="70"/>
        <v>2.5692301899764143</v>
      </c>
      <c r="U318" s="9">
        <f t="shared" si="72"/>
        <v>598.39145580330523</v>
      </c>
      <c r="V318" s="13">
        <f t="shared" si="65"/>
        <v>2.4175150008431956E-4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5"/>
      <c r="B319" s="2"/>
      <c r="C319">
        <v>1984.2917</v>
      </c>
      <c r="D319">
        <v>347.14</v>
      </c>
      <c r="E319" s="1">
        <f t="shared" si="73"/>
        <v>2063</v>
      </c>
      <c r="F319" s="4">
        <f>F318*SUM(economy!Z109:AB109)/SUM(economy!Z108:AB108)</f>
        <v>22100.62673897541</v>
      </c>
      <c r="G319" s="9">
        <f t="shared" si="76"/>
        <v>73.418182152054143</v>
      </c>
      <c r="H319" s="9">
        <f t="shared" si="76"/>
        <v>101.23286787031326</v>
      </c>
      <c r="I319" s="9">
        <f t="shared" si="76"/>
        <v>113.72203871157527</v>
      </c>
      <c r="J319" s="9">
        <f t="shared" si="76"/>
        <v>37.812862740828947</v>
      </c>
      <c r="K319" s="9">
        <f t="shared" si="76"/>
        <v>2.5888509418948074</v>
      </c>
      <c r="L319" s="9">
        <f t="shared" si="71"/>
        <v>603.77480241666649</v>
      </c>
      <c r="N319">
        <f>-N$1*exercises!AI47*12/44</f>
        <v>0</v>
      </c>
      <c r="O319">
        <f t="shared" si="64"/>
        <v>22100.62673897541</v>
      </c>
      <c r="P319" s="2">
        <f t="shared" si="66"/>
        <v>73.418243184917998</v>
      </c>
      <c r="Q319" s="2">
        <f t="shared" si="67"/>
        <v>101.23295150789049</v>
      </c>
      <c r="R319" s="2">
        <f t="shared" si="68"/>
        <v>113.72212388005835</v>
      </c>
      <c r="S319" s="2">
        <f t="shared" si="69"/>
        <v>37.812872662791129</v>
      </c>
      <c r="T319" s="2">
        <f t="shared" si="70"/>
        <v>2.5888509418948429</v>
      </c>
      <c r="U319" s="9">
        <f t="shared" si="72"/>
        <v>603.77504217755279</v>
      </c>
      <c r="V319" s="13">
        <f t="shared" si="65"/>
        <v>2.3976088630206505E-4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5"/>
      <c r="B320" s="2"/>
      <c r="C320">
        <v>1984.375</v>
      </c>
      <c r="D320">
        <v>347.78</v>
      </c>
      <c r="E320" s="1">
        <f t="shared" si="73"/>
        <v>2064</v>
      </c>
      <c r="F320" s="4">
        <f>F319*SUM(economy!Z110:AB110)/SUM(economy!Z109:AB109)</f>
        <v>22245.252531575567</v>
      </c>
      <c r="G320" s="9">
        <f t="shared" si="76"/>
        <v>74.767046694808514</v>
      </c>
      <c r="H320" s="9">
        <f t="shared" si="76"/>
        <v>103.02954944361694</v>
      </c>
      <c r="I320" s="9">
        <f t="shared" si="76"/>
        <v>115.51587341807554</v>
      </c>
      <c r="J320" s="9">
        <f t="shared" si="76"/>
        <v>38.246703045125884</v>
      </c>
      <c r="K320" s="9">
        <f t="shared" si="76"/>
        <v>2.6078055794961821</v>
      </c>
      <c r="L320" s="9">
        <f t="shared" si="71"/>
        <v>609.16697818112311</v>
      </c>
      <c r="N320">
        <f>-N$1*exercises!AI48*12/44</f>
        <v>0</v>
      </c>
      <c r="O320">
        <f t="shared" si="64"/>
        <v>22245.252531575567</v>
      </c>
      <c r="P320" s="2">
        <f t="shared" si="66"/>
        <v>74.767107727672368</v>
      </c>
      <c r="Q320" s="2">
        <f t="shared" si="67"/>
        <v>103.02963285110469</v>
      </c>
      <c r="R320" s="2">
        <f t="shared" si="68"/>
        <v>115.51595744337479</v>
      </c>
      <c r="S320" s="2">
        <f t="shared" si="69"/>
        <v>38.246712400277559</v>
      </c>
      <c r="T320" s="2">
        <f t="shared" si="70"/>
        <v>2.6078055794962038</v>
      </c>
      <c r="U320" s="9">
        <f t="shared" si="72"/>
        <v>609.16721600192557</v>
      </c>
      <c r="V320" s="13">
        <f t="shared" si="65"/>
        <v>2.3782080245382531E-4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5"/>
      <c r="B321" s="2"/>
      <c r="C321">
        <v>1984.4583</v>
      </c>
      <c r="D321">
        <v>347.16</v>
      </c>
      <c r="E321" s="1">
        <f t="shared" si="73"/>
        <v>2065</v>
      </c>
      <c r="F321" s="4">
        <f>F320*SUM(economy!Z111:AB111)/SUM(economy!Z110:AB110)</f>
        <v>22384.247278988336</v>
      </c>
      <c r="G321" s="9">
        <f t="shared" si="76"/>
        <v>76.124738163871811</v>
      </c>
      <c r="H321" s="9">
        <f t="shared" si="76"/>
        <v>104.83486817882179</v>
      </c>
      <c r="I321" s="9">
        <f t="shared" si="76"/>
        <v>117.30735798893048</v>
      </c>
      <c r="J321" s="9">
        <f t="shared" si="76"/>
        <v>38.672734275055696</v>
      </c>
      <c r="K321" s="9">
        <f t="shared" si="76"/>
        <v>2.6260920916597188</v>
      </c>
      <c r="L321" s="9">
        <f t="shared" si="71"/>
        <v>614.56579069833947</v>
      </c>
      <c r="N321">
        <f>-N$1*exercises!AI49*12/44</f>
        <v>0</v>
      </c>
      <c r="O321">
        <f t="shared" si="64"/>
        <v>22384.247278988336</v>
      </c>
      <c r="P321" s="2">
        <f t="shared" si="66"/>
        <v>76.124799196735665</v>
      </c>
      <c r="Q321" s="2">
        <f t="shared" si="67"/>
        <v>104.83495135685305</v>
      </c>
      <c r="R321" s="2">
        <f t="shared" si="68"/>
        <v>117.3074408863904</v>
      </c>
      <c r="S321" s="2">
        <f t="shared" si="69"/>
        <v>38.672743095776966</v>
      </c>
      <c r="T321" s="2">
        <f t="shared" si="70"/>
        <v>2.6260920916597321</v>
      </c>
      <c r="U321" s="9">
        <f t="shared" si="72"/>
        <v>614.56602662741579</v>
      </c>
      <c r="V321" s="13">
        <f t="shared" si="65"/>
        <v>2.35929076325192E-4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5"/>
      <c r="B322" s="2"/>
      <c r="C322">
        <v>1984.5417</v>
      </c>
      <c r="D322">
        <v>345.79</v>
      </c>
      <c r="E322" s="1">
        <f t="shared" si="73"/>
        <v>2066</v>
      </c>
      <c r="F322" s="4">
        <f>F321*SUM(economy!Z112:AB112)/SUM(economy!Z111:AB111)</f>
        <v>22517.6096460839</v>
      </c>
      <c r="G322" s="9">
        <f t="shared" si="76"/>
        <v>77.490912880429789</v>
      </c>
      <c r="H322" s="9">
        <f t="shared" si="76"/>
        <v>106.64827157819987</v>
      </c>
      <c r="I322" s="9">
        <f t="shared" si="76"/>
        <v>119.09567799048844</v>
      </c>
      <c r="J322" s="9">
        <f t="shared" si="76"/>
        <v>39.090741617689737</v>
      </c>
      <c r="K322" s="9">
        <f t="shared" si="76"/>
        <v>2.6437089969420167</v>
      </c>
      <c r="L322" s="9">
        <f t="shared" si="71"/>
        <v>619.96931306374972</v>
      </c>
      <c r="N322">
        <f>-N$1*exercises!AI50*12/44</f>
        <v>0</v>
      </c>
      <c r="O322">
        <f t="shared" si="64"/>
        <v>22517.6096460839</v>
      </c>
      <c r="P322" s="2">
        <f t="shared" si="66"/>
        <v>77.490973913293644</v>
      </c>
      <c r="Q322" s="2">
        <f t="shared" si="67"/>
        <v>106.64835452740587</v>
      </c>
      <c r="R322" s="2">
        <f t="shared" si="68"/>
        <v>119.0957597752476</v>
      </c>
      <c r="S322" s="2">
        <f t="shared" si="69"/>
        <v>39.090749934510931</v>
      </c>
      <c r="T322" s="2">
        <f t="shared" si="70"/>
        <v>2.6437089969420251</v>
      </c>
      <c r="U322" s="9">
        <f t="shared" si="72"/>
        <v>619.96954714740014</v>
      </c>
      <c r="V322" s="13">
        <f t="shared" si="65"/>
        <v>2.3408365041177603E-4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5"/>
      <c r="B323" s="2"/>
      <c r="C323">
        <v>1984.625</v>
      </c>
      <c r="D323">
        <v>343.74</v>
      </c>
      <c r="E323" s="1">
        <f t="shared" si="73"/>
        <v>2067</v>
      </c>
      <c r="F323" s="4">
        <f>F322*SUM(economy!Z113:AB113)/SUM(economy!Z112:AB112)</f>
        <v>22645.3424522026</v>
      </c>
      <c r="G323" s="9">
        <f t="shared" si="76"/>
        <v>78.865227084181384</v>
      </c>
      <c r="H323" s="9">
        <f t="shared" si="76"/>
        <v>108.46920853859667</v>
      </c>
      <c r="I323" s="9">
        <f t="shared" si="76"/>
        <v>120.88002972034501</v>
      </c>
      <c r="J323" s="9">
        <f t="shared" si="76"/>
        <v>39.500522374981266</v>
      </c>
      <c r="K323" s="9">
        <f t="shared" si="76"/>
        <v>2.6606553341200812</v>
      </c>
      <c r="L323" s="9">
        <f t="shared" si="71"/>
        <v>625.3756430522244</v>
      </c>
      <c r="N323">
        <f>-N$1*exercises!AI51*12/44</f>
        <v>0</v>
      </c>
      <c r="O323">
        <f t="shared" si="64"/>
        <v>22645.3424522026</v>
      </c>
      <c r="P323" s="2">
        <f t="shared" si="66"/>
        <v>78.865288117045239</v>
      </c>
      <c r="Q323" s="2">
        <f t="shared" si="67"/>
        <v>108.46929125960693</v>
      </c>
      <c r="R323" s="2">
        <f t="shared" si="68"/>
        <v>120.88011040733876</v>
      </c>
      <c r="S323" s="2">
        <f t="shared" si="69"/>
        <v>39.50053021668861</v>
      </c>
      <c r="T323" s="2">
        <f t="shared" si="70"/>
        <v>2.660655334120086</v>
      </c>
      <c r="U323" s="9">
        <f t="shared" si="72"/>
        <v>625.37587533479962</v>
      </c>
      <c r="V323" s="13">
        <f t="shared" si="65"/>
        <v>2.3228257521168416E-4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5"/>
      <c r="B324" s="2"/>
      <c r="C324">
        <v>1984.7083</v>
      </c>
      <c r="D324">
        <v>341.59</v>
      </c>
      <c r="E324" s="1">
        <f t="shared" si="73"/>
        <v>2068</v>
      </c>
      <c r="F324" s="4">
        <f>F323*SUM(economy!Z114:AB114)/SUM(economy!Z113:AB113)</f>
        <v>22767.452585875828</v>
      </c>
      <c r="G324" s="9">
        <f t="shared" si="76"/>
        <v>80.24733718689798</v>
      </c>
      <c r="H324" s="9">
        <f t="shared" si="76"/>
        <v>110.29712973768579</v>
      </c>
      <c r="I324" s="9">
        <f t="shared" si="76"/>
        <v>122.6596206874473</v>
      </c>
      <c r="J324" s="9">
        <f t="shared" si="76"/>
        <v>39.901885759294174</v>
      </c>
      <c r="K324" s="9">
        <f t="shared" si="76"/>
        <v>2.6769306525460905</v>
      </c>
      <c r="L324" s="9">
        <f t="shared" si="71"/>
        <v>630.78290402387142</v>
      </c>
      <c r="N324">
        <f>-N$1*exercises!AI52*12/44</f>
        <v>0</v>
      </c>
      <c r="O324">
        <f t="shared" si="64"/>
        <v>22767.452585875828</v>
      </c>
      <c r="P324" s="2">
        <f t="shared" si="66"/>
        <v>80.247398219761834</v>
      </c>
      <c r="Q324" s="2">
        <f t="shared" si="67"/>
        <v>110.29721223112807</v>
      </c>
      <c r="R324" s="2">
        <f t="shared" si="68"/>
        <v>122.65970029141053</v>
      </c>
      <c r="S324" s="2">
        <f t="shared" si="69"/>
        <v>39.901893153029427</v>
      </c>
      <c r="T324" s="2">
        <f t="shared" si="70"/>
        <v>2.6769306525460932</v>
      </c>
      <c r="U324" s="9">
        <f t="shared" si="72"/>
        <v>630.78313454787599</v>
      </c>
      <c r="V324" s="13">
        <f t="shared" si="65"/>
        <v>2.3052400456435862E-4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5"/>
      <c r="B325" s="2"/>
      <c r="C325">
        <v>1984.7917</v>
      </c>
      <c r="D325">
        <v>341.86</v>
      </c>
      <c r="E325" s="1">
        <f t="shared" si="73"/>
        <v>2069</v>
      </c>
      <c r="F325" s="4">
        <f>F324*SUM(economy!Z115:AB115)/SUM(economy!Z114:AB114)</f>
        <v>22883.950917457169</v>
      </c>
      <c r="G325" s="9">
        <f t="shared" si="76"/>
        <v>81.63690002077773</v>
      </c>
      <c r="H325" s="9">
        <f t="shared" si="76"/>
        <v>112.13148801115338</v>
      </c>
      <c r="I325" s="9">
        <f t="shared" si="76"/>
        <v>124.43367007294218</v>
      </c>
      <c r="J325" s="9">
        <f t="shared" si="76"/>
        <v>40.294652690603272</v>
      </c>
      <c r="K325" s="9">
        <f t="shared" si="76"/>
        <v>2.692535002293555</v>
      </c>
      <c r="L325" s="9">
        <f t="shared" si="71"/>
        <v>636.18924579777013</v>
      </c>
      <c r="N325">
        <f>-N$1*exercises!AI53*12/44</f>
        <v>0</v>
      </c>
      <c r="O325">
        <f t="shared" si="64"/>
        <v>22883.950917457169</v>
      </c>
      <c r="P325" s="2">
        <f t="shared" si="66"/>
        <v>81.636961053641585</v>
      </c>
      <c r="Q325" s="2">
        <f t="shared" si="67"/>
        <v>112.13157027765374</v>
      </c>
      <c r="R325" s="2">
        <f t="shared" si="68"/>
        <v>124.43374860841199</v>
      </c>
      <c r="S325" s="2">
        <f t="shared" si="69"/>
        <v>40.294659661957674</v>
      </c>
      <c r="T325" s="2">
        <f t="shared" si="70"/>
        <v>2.6925350022935568</v>
      </c>
      <c r="U325" s="9">
        <f t="shared" si="72"/>
        <v>636.1894746039585</v>
      </c>
      <c r="V325" s="13">
        <f t="shared" si="65"/>
        <v>2.2880618837461952E-4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5"/>
      <c r="B326" s="2"/>
      <c r="C326">
        <v>1984.875</v>
      </c>
      <c r="D326">
        <v>343.31</v>
      </c>
      <c r="E326" s="1">
        <f t="shared" si="73"/>
        <v>2070</v>
      </c>
      <c r="F326" s="4">
        <f>F325*SUM(economy!Z116:AB116)/SUM(economy!Z115:AB115)</f>
        <v>22994.852209615121</v>
      </c>
      <c r="G326" s="9">
        <f t="shared" si="76"/>
        <v>83.033573081467608</v>
      </c>
      <c r="H326" s="9">
        <f t="shared" si="76"/>
        <v>113.97173872064147</v>
      </c>
      <c r="I326" s="9">
        <f t="shared" si="76"/>
        <v>126.2014091717128</v>
      </c>
      <c r="J326" s="9">
        <f t="shared" si="76"/>
        <v>40.678655595025319</v>
      </c>
      <c r="K326" s="9">
        <f t="shared" si="76"/>
        <v>2.7074689240788317</v>
      </c>
      <c r="L326" s="9">
        <f t="shared" si="71"/>
        <v>641.59284549292602</v>
      </c>
      <c r="N326">
        <f>-N$1*exercises!AI54*12/44</f>
        <v>0</v>
      </c>
      <c r="O326">
        <f t="shared" si="64"/>
        <v>22994.852209615121</v>
      </c>
      <c r="P326" s="2">
        <f t="shared" si="66"/>
        <v>83.033634114331463</v>
      </c>
      <c r="Q326" s="2">
        <f t="shared" si="67"/>
        <v>113.97182076082423</v>
      </c>
      <c r="R326" s="2">
        <f t="shared" si="68"/>
        <v>126.20148665303117</v>
      </c>
      <c r="S326" s="2">
        <f t="shared" si="69"/>
        <v>40.678662168128156</v>
      </c>
      <c r="T326" s="2">
        <f t="shared" si="70"/>
        <v>2.7074689240788326</v>
      </c>
      <c r="U326" s="9">
        <f t="shared" si="72"/>
        <v>641.59307262039385</v>
      </c>
      <c r="V326" s="13">
        <f t="shared" si="65"/>
        <v>2.2712746783781768E-4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5"/>
      <c r="B327" s="2"/>
      <c r="C327">
        <v>1984.9583</v>
      </c>
      <c r="D327">
        <v>345</v>
      </c>
      <c r="E327" s="1">
        <f t="shared" si="73"/>
        <v>2071</v>
      </c>
      <c r="F327" s="4">
        <f>F326*SUM(economy!Z117:AB117)/SUM(economy!Z116:AB116)</f>
        <v>23100.17502566945</v>
      </c>
      <c r="G327" s="9">
        <f t="shared" ref="G327:K342" si="77">G326*(1-G$5)+G$4*$F326*$L$4/1000</f>
        <v>84.437014765622521</v>
      </c>
      <c r="H327" s="9">
        <f t="shared" si="77"/>
        <v>115.81734011227456</v>
      </c>
      <c r="I327" s="9">
        <f t="shared" si="77"/>
        <v>127.96208181454156</v>
      </c>
      <c r="J327" s="9">
        <f t="shared" si="77"/>
        <v>41.053738204353749</v>
      </c>
      <c r="K327" s="9">
        <f t="shared" si="77"/>
        <v>2.7217334389459982</v>
      </c>
      <c r="L327" s="9">
        <f t="shared" si="71"/>
        <v>646.99190833573834</v>
      </c>
      <c r="N327">
        <f>-N$1*exercises!AI55*12/44</f>
        <v>0</v>
      </c>
      <c r="O327">
        <f t="shared" ref="O327:O390" si="78">F327+N327</f>
        <v>23100.17502566945</v>
      </c>
      <c r="P327" s="2">
        <f t="shared" si="66"/>
        <v>84.437075798486376</v>
      </c>
      <c r="Q327" s="2">
        <f t="shared" si="67"/>
        <v>115.81742192676232</v>
      </c>
      <c r="R327" s="2">
        <f t="shared" si="68"/>
        <v>127.96215825585796</v>
      </c>
      <c r="S327" s="2">
        <f t="shared" si="69"/>
        <v>41.053744401955889</v>
      </c>
      <c r="T327" s="2">
        <f t="shared" si="70"/>
        <v>2.7217334389459986</v>
      </c>
      <c r="U327" s="9">
        <f t="shared" si="72"/>
        <v>646.99213382200855</v>
      </c>
      <c r="V327" s="13">
        <f t="shared" ref="V327:V390" si="79">U327-L327</f>
        <v>2.2548627021024004E-4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5"/>
      <c r="B328" s="2"/>
      <c r="C328">
        <v>1985.0417</v>
      </c>
      <c r="D328">
        <v>345.48</v>
      </c>
      <c r="E328" s="1">
        <f t="shared" si="73"/>
        <v>2072</v>
      </c>
      <c r="F328" s="4">
        <f>F327*SUM(economy!Z118:AB118)/SUM(economy!Z117:AB117)</f>
        <v>23199.941635779283</v>
      </c>
      <c r="G328" s="9">
        <f t="shared" si="77"/>
        <v>85.846884602869949</v>
      </c>
      <c r="H328" s="9">
        <f t="shared" si="77"/>
        <v>117.667753665593</v>
      </c>
      <c r="I328" s="9">
        <f t="shared" si="77"/>
        <v>129.71494477083536</v>
      </c>
      <c r="J328" s="9">
        <f t="shared" si="77"/>
        <v>41.419755356286764</v>
      </c>
      <c r="K328" s="9">
        <f t="shared" si="77"/>
        <v>2.7353300377069516</v>
      </c>
      <c r="L328" s="9">
        <f t="shared" si="71"/>
        <v>652.38466843329206</v>
      </c>
      <c r="N328">
        <f>-N$1*exercises!AI56*12/44</f>
        <v>0</v>
      </c>
      <c r="O328">
        <f t="shared" si="78"/>
        <v>23199.941635779283</v>
      </c>
      <c r="P328" s="2">
        <f t="shared" ref="P328:P391" si="80">P327*(1-P$5)+P$4*$O327*$L$4/1000</f>
        <v>85.846945635733803</v>
      </c>
      <c r="Q328" s="2">
        <f t="shared" ref="Q328:Q391" si="81">Q327*(1-Q$5)+Q$4*$O327*$L$4/1000</f>
        <v>117.66783525500665</v>
      </c>
      <c r="R328" s="2">
        <f t="shared" ref="R328:R391" si="82">R327*(1-R$5)+R$4*$O327*$L$4/1000</f>
        <v>129.71502018610931</v>
      </c>
      <c r="S328" s="2">
        <f t="shared" ref="S328:S391" si="83">S327*(1-S$5)+S$4*$O327*$L$4/1000</f>
        <v>41.419761199839378</v>
      </c>
      <c r="T328" s="2">
        <f t="shared" ref="T328:T391" si="84">T327*(1-T$5)+T$4*$O327*$L$4/1000</f>
        <v>2.7353300377069525</v>
      </c>
      <c r="U328" s="9">
        <f t="shared" si="72"/>
        <v>652.3848923143961</v>
      </c>
      <c r="V328" s="13">
        <f t="shared" si="79"/>
        <v>2.2388110403426253E-4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5"/>
      <c r="B329" s="2"/>
      <c r="C329">
        <v>1985.125</v>
      </c>
      <c r="D329">
        <v>346.41</v>
      </c>
      <c r="E329" s="1">
        <f t="shared" si="73"/>
        <v>2073</v>
      </c>
      <c r="F329" s="4">
        <f>F328*SUM(economy!Z119:AB119)/SUM(economy!Z118:AB118)</f>
        <v>23294.177921015653</v>
      </c>
      <c r="G329" s="9">
        <f t="shared" si="77"/>
        <v>87.262843482048964</v>
      </c>
      <c r="H329" s="9">
        <f t="shared" si="77"/>
        <v>119.52244443271772</v>
      </c>
      <c r="I329" s="9">
        <f t="shared" si="77"/>
        <v>131.45926813185147</v>
      </c>
      <c r="J329" s="9">
        <f t="shared" si="77"/>
        <v>41.776572795056929</v>
      </c>
      <c r="K329" s="9">
        <f t="shared" si="77"/>
        <v>2.7482606701321934</v>
      </c>
      <c r="L329" s="9">
        <f t="shared" ref="L329:L392" si="85">SUM(G329:K329,L$5)</f>
        <v>657.76938951180728</v>
      </c>
      <c r="N329">
        <f>-N$1*exercises!AI57*12/44</f>
        <v>0</v>
      </c>
      <c r="O329">
        <f t="shared" si="78"/>
        <v>23294.177921015653</v>
      </c>
      <c r="P329" s="2">
        <f t="shared" si="80"/>
        <v>87.262904514912819</v>
      </c>
      <c r="Q329" s="2">
        <f t="shared" si="81"/>
        <v>119.52252579767647</v>
      </c>
      <c r="R329" s="2">
        <f t="shared" si="82"/>
        <v>131.45934253485518</v>
      </c>
      <c r="S329" s="2">
        <f t="shared" si="83"/>
        <v>41.776578304785758</v>
      </c>
      <c r="T329" s="2">
        <f t="shared" si="84"/>
        <v>2.7482606701321939</v>
      </c>
      <c r="U329" s="9">
        <f t="shared" ref="U329:U392" si="86">SUM(P329:T329,U$5)</f>
        <v>657.76961182236232</v>
      </c>
      <c r="V329" s="13">
        <f t="shared" si="79"/>
        <v>2.2231055504562391E-4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5"/>
      <c r="B330" s="2"/>
      <c r="C330">
        <v>1985.2083</v>
      </c>
      <c r="D330">
        <v>347.91</v>
      </c>
      <c r="E330" s="1">
        <f t="shared" ref="E330:E393" si="87">1+E329</f>
        <v>2074</v>
      </c>
      <c r="F330" s="4">
        <f>F329*SUM(economy!Z120:AB120)/SUM(economy!Z119:AB119)</f>
        <v>23382.91327537558</v>
      </c>
      <c r="G330" s="9">
        <f t="shared" si="77"/>
        <v>88.684553871594517</v>
      </c>
      <c r="H330" s="9">
        <f t="shared" si="77"/>
        <v>121.38088136757483</v>
      </c>
      <c r="I330" s="9">
        <f t="shared" si="77"/>
        <v>133.19433567436792</v>
      </c>
      <c r="J330" s="9">
        <f t="shared" si="77"/>
        <v>42.12406697219113</v>
      </c>
      <c r="K330" s="9">
        <f t="shared" si="77"/>
        <v>2.7605277338910681</v>
      </c>
      <c r="L330" s="9">
        <f t="shared" si="85"/>
        <v>663.14436561961952</v>
      </c>
      <c r="N330">
        <f>-N$1*exercises!AI58*12/44</f>
        <v>0</v>
      </c>
      <c r="O330">
        <f t="shared" si="78"/>
        <v>23382.91327537558</v>
      </c>
      <c r="P330" s="2">
        <f t="shared" si="80"/>
        <v>88.684614904458371</v>
      </c>
      <c r="Q330" s="2">
        <f t="shared" si="81"/>
        <v>121.38096250869614</v>
      </c>
      <c r="R330" s="2">
        <f t="shared" si="82"/>
        <v>133.19440907868869</v>
      </c>
      <c r="S330" s="2">
        <f t="shared" si="83"/>
        <v>42.124072167166474</v>
      </c>
      <c r="T330" s="2">
        <f t="shared" si="84"/>
        <v>2.7605277338910685</v>
      </c>
      <c r="U330" s="9">
        <f t="shared" si="86"/>
        <v>663.14458639290081</v>
      </c>
      <c r="V330" s="13">
        <f t="shared" si="79"/>
        <v>2.2077328128489171E-4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5"/>
      <c r="B331" s="2"/>
      <c r="C331">
        <v>1985.2917</v>
      </c>
      <c r="D331">
        <v>348.66</v>
      </c>
      <c r="E331" s="1">
        <f t="shared" si="87"/>
        <v>2075</v>
      </c>
      <c r="F331" s="4">
        <f>F330*SUM(economy!Z121:AB121)/SUM(economy!Z120:AB120)</f>
        <v>23466.180505813612</v>
      </c>
      <c r="G331" s="9">
        <f t="shared" si="77"/>
        <v>90.111680033941383</v>
      </c>
      <c r="H331" s="9">
        <f t="shared" si="77"/>
        <v>123.24253764501377</v>
      </c>
      <c r="I331" s="9">
        <f t="shared" si="77"/>
        <v>134.91944520475144</v>
      </c>
      <c r="J331" s="9">
        <f t="shared" si="77"/>
        <v>42.462124847151742</v>
      </c>
      <c r="K331" s="9">
        <f t="shared" si="77"/>
        <v>2.7721340632434064</v>
      </c>
      <c r="L331" s="9">
        <f t="shared" si="85"/>
        <v>668.50792179410178</v>
      </c>
      <c r="N331">
        <f>-N$1*exercises!AI59*12/44</f>
        <v>0</v>
      </c>
      <c r="O331">
        <f t="shared" si="78"/>
        <v>23466.180505813612</v>
      </c>
      <c r="P331" s="2">
        <f t="shared" si="80"/>
        <v>90.111741066805237</v>
      </c>
      <c r="Q331" s="2">
        <f t="shared" si="81"/>
        <v>123.24261856291342</v>
      </c>
      <c r="R331" s="2">
        <f t="shared" si="82"/>
        <v>134.91951762379421</v>
      </c>
      <c r="S331" s="2">
        <f t="shared" si="83"/>
        <v>42.462129745354474</v>
      </c>
      <c r="T331" s="2">
        <f t="shared" si="84"/>
        <v>2.7721340632434064</v>
      </c>
      <c r="U331" s="9">
        <f t="shared" si="86"/>
        <v>668.50814106211078</v>
      </c>
      <c r="V331" s="13">
        <f t="shared" si="79"/>
        <v>2.1926800900473609E-4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5"/>
      <c r="B332" s="2"/>
      <c r="C332">
        <v>1985.375</v>
      </c>
      <c r="D332">
        <v>349.28</v>
      </c>
      <c r="E332" s="1">
        <f t="shared" si="87"/>
        <v>2076</v>
      </c>
      <c r="F332" s="4">
        <f>F331*SUM(economy!Z122:AB122)/SUM(economy!Z121:AB121)</f>
        <v>23544.015730385971</v>
      </c>
      <c r="G332" s="9">
        <f t="shared" si="77"/>
        <v>91.543888233826721</v>
      </c>
      <c r="H332" s="9">
        <f t="shared" si="77"/>
        <v>125.10689096966092</v>
      </c>
      <c r="I332" s="9">
        <f t="shared" si="77"/>
        <v>136.63390888338856</v>
      </c>
      <c r="J332" s="9">
        <f t="shared" si="77"/>
        <v>42.790643687633199</v>
      </c>
      <c r="K332" s="9">
        <f t="shared" si="77"/>
        <v>2.7830829174873002</v>
      </c>
      <c r="L332" s="9">
        <f t="shared" si="85"/>
        <v>673.8584146919967</v>
      </c>
      <c r="N332">
        <f>-N$1*exercises!AI60*12/44</f>
        <v>0</v>
      </c>
      <c r="O332">
        <f t="shared" si="78"/>
        <v>23544.015730385971</v>
      </c>
      <c r="P332" s="2">
        <f t="shared" si="80"/>
        <v>91.543949266690575</v>
      </c>
      <c r="Q332" s="2">
        <f t="shared" si="81"/>
        <v>125.10697166495301</v>
      </c>
      <c r="R332" s="2">
        <f t="shared" si="82"/>
        <v>136.63398033037834</v>
      </c>
      <c r="S332" s="2">
        <f t="shared" si="83"/>
        <v>42.790648306017012</v>
      </c>
      <c r="T332" s="2">
        <f t="shared" si="84"/>
        <v>2.7830829174873002</v>
      </c>
      <c r="U332" s="9">
        <f t="shared" si="86"/>
        <v>673.85863248552619</v>
      </c>
      <c r="V332" s="13">
        <f t="shared" si="79"/>
        <v>2.1779352948669839E-4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5"/>
      <c r="B333" s="2"/>
      <c r="C333">
        <v>1985.4583</v>
      </c>
      <c r="D333">
        <v>348.65</v>
      </c>
      <c r="E333" s="1">
        <f t="shared" si="87"/>
        <v>2077</v>
      </c>
      <c r="F333" s="4">
        <f>F332*SUM(economy!Z123:AB123)/SUM(economy!Z122:AB122)</f>
        <v>23616.458274619883</v>
      </c>
      <c r="G333" s="9">
        <f t="shared" si="77"/>
        <v>92.980846940376097</v>
      </c>
      <c r="H333" s="9">
        <f t="shared" si="77"/>
        <v>126.97342387435967</v>
      </c>
      <c r="I333" s="9">
        <f t="shared" si="77"/>
        <v>138.33705352945961</v>
      </c>
      <c r="J333" s="9">
        <f t="shared" si="77"/>
        <v>43.109530869312053</v>
      </c>
      <c r="K333" s="9">
        <f t="shared" si="77"/>
        <v>2.7933779691703622</v>
      </c>
      <c r="L333" s="9">
        <f t="shared" si="85"/>
        <v>679.19423318267775</v>
      </c>
      <c r="N333">
        <f>-N$1*exercises!AI61*12/44</f>
        <v>0</v>
      </c>
      <c r="O333">
        <f t="shared" si="78"/>
        <v>23616.458274619883</v>
      </c>
      <c r="P333" s="2">
        <f t="shared" si="80"/>
        <v>92.980907973239951</v>
      </c>
      <c r="Q333" s="2">
        <f t="shared" si="81"/>
        <v>126.97350434765659</v>
      </c>
      <c r="R333" s="2">
        <f t="shared" si="82"/>
        <v>138.33712401744387</v>
      </c>
      <c r="S333" s="2">
        <f t="shared" si="83"/>
        <v>43.109535223862117</v>
      </c>
      <c r="T333" s="2">
        <f t="shared" si="84"/>
        <v>2.7933779691703622</v>
      </c>
      <c r="U333" s="9">
        <f t="shared" si="86"/>
        <v>679.19444953137281</v>
      </c>
      <c r="V333" s="13">
        <f t="shared" si="79"/>
        <v>2.1634869506215182E-4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5"/>
      <c r="B334" s="2"/>
      <c r="C334">
        <v>1985.5417</v>
      </c>
      <c r="D334">
        <v>346.9</v>
      </c>
      <c r="E334" s="1">
        <f t="shared" si="87"/>
        <v>2078</v>
      </c>
      <c r="F334" s="4">
        <f>F333*SUM(economy!Z124:AB124)/SUM(economy!Z123:AB123)</f>
        <v>23683.55056623308</v>
      </c>
      <c r="G334" s="9">
        <f t="shared" si="77"/>
        <v>94.422227022864632</v>
      </c>
      <c r="H334" s="9">
        <f t="shared" si="77"/>
        <v>128.84162400805874</v>
      </c>
      <c r="I334" s="9">
        <f t="shared" si="77"/>
        <v>140.02822090605289</v>
      </c>
      <c r="J334" s="9">
        <f t="shared" si="77"/>
        <v>43.418703674873456</v>
      </c>
      <c r="K334" s="9">
        <f t="shared" si="77"/>
        <v>2.8030232920742035</v>
      </c>
      <c r="L334" s="9">
        <f t="shared" si="85"/>
        <v>684.513798903924</v>
      </c>
      <c r="N334">
        <f>-N$1*exercises!AI62*12/44</f>
        <v>0</v>
      </c>
      <c r="O334">
        <f t="shared" si="78"/>
        <v>23683.55056623308</v>
      </c>
      <c r="P334" s="2">
        <f t="shared" si="80"/>
        <v>94.422288055728487</v>
      </c>
      <c r="Q334" s="2">
        <f t="shared" si="81"/>
        <v>128.84170425997121</v>
      </c>
      <c r="R334" s="2">
        <f t="shared" si="82"/>
        <v>140.028290447904</v>
      </c>
      <c r="S334" s="2">
        <f t="shared" si="83"/>
        <v>43.418707780661769</v>
      </c>
      <c r="T334" s="2">
        <f t="shared" si="84"/>
        <v>2.8030232920742035</v>
      </c>
      <c r="U334" s="9">
        <f t="shared" si="86"/>
        <v>684.5140138363397</v>
      </c>
      <c r="V334" s="13">
        <f t="shared" si="79"/>
        <v>2.149324157016963E-4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5"/>
      <c r="B335" s="2"/>
      <c r="C335">
        <v>1985.625</v>
      </c>
      <c r="D335">
        <v>345.26</v>
      </c>
      <c r="E335" s="1">
        <f t="shared" si="87"/>
        <v>2079</v>
      </c>
      <c r="F335" s="4">
        <f>F334*SUM(economy!Z125:AB125)/SUM(economy!Z124:AB124)</f>
        <v>23745.33802834354</v>
      </c>
      <c r="G335" s="9">
        <f t="shared" si="77"/>
        <v>95.867701940052569</v>
      </c>
      <c r="H335" s="9">
        <f t="shared" si="77"/>
        <v>130.71098441302325</v>
      </c>
      <c r="I335" s="9">
        <f t="shared" si="77"/>
        <v>141.70676798563517</v>
      </c>
      <c r="J335" s="9">
        <f t="shared" si="77"/>
        <v>43.71808909216179</v>
      </c>
      <c r="K335" s="9">
        <f t="shared" si="77"/>
        <v>2.8120233489839013</v>
      </c>
      <c r="L335" s="9">
        <f t="shared" si="85"/>
        <v>689.81556677985668</v>
      </c>
      <c r="N335">
        <f>-N$1*exercises!AI63*12/44</f>
        <v>0</v>
      </c>
      <c r="O335">
        <f t="shared" si="78"/>
        <v>23745.33802834354</v>
      </c>
      <c r="P335" s="2">
        <f t="shared" si="80"/>
        <v>95.867762972916424</v>
      </c>
      <c r="Q335" s="2">
        <f t="shared" si="81"/>
        <v>130.71106444416029</v>
      </c>
      <c r="R335" s="2">
        <f t="shared" si="82"/>
        <v>141.70683659405273</v>
      </c>
      <c r="S335" s="2">
        <f t="shared" si="83"/>
        <v>43.718092963399322</v>
      </c>
      <c r="T335" s="2">
        <f t="shared" si="84"/>
        <v>2.8120233489839013</v>
      </c>
      <c r="U335" s="9">
        <f t="shared" si="86"/>
        <v>689.81578032351263</v>
      </c>
      <c r="V335" s="13">
        <f t="shared" si="79"/>
        <v>2.1354365594561386E-4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5"/>
      <c r="B336" s="2"/>
      <c r="C336">
        <v>1985.7083</v>
      </c>
      <c r="D336">
        <v>343.47</v>
      </c>
      <c r="E336" s="1">
        <f t="shared" si="87"/>
        <v>2080</v>
      </c>
      <c r="F336" s="4">
        <f>F335*SUM(economy!Z126:AB126)/SUM(economy!Z125:AB125)</f>
        <v>23801.868971318119</v>
      </c>
      <c r="G336" s="9">
        <f t="shared" si="77"/>
        <v>97.316947923003113</v>
      </c>
      <c r="H336" s="9">
        <f t="shared" si="77"/>
        <v>132.58100379125563</v>
      </c>
      <c r="I336" s="9">
        <f t="shared" si="77"/>
        <v>143.37206719591521</v>
      </c>
      <c r="J336" s="9">
        <f t="shared" si="77"/>
        <v>44.007623611328228</v>
      </c>
      <c r="K336" s="9">
        <f t="shared" si="77"/>
        <v>2.8203829792561841</v>
      </c>
      <c r="L336" s="9">
        <f t="shared" si="85"/>
        <v>695.09802550075824</v>
      </c>
      <c r="N336">
        <f>-N$1*exercises!AI64*12/44</f>
        <v>0</v>
      </c>
      <c r="O336">
        <f t="shared" si="78"/>
        <v>23801.868971318119</v>
      </c>
      <c r="P336" s="2">
        <f t="shared" si="80"/>
        <v>97.317008955866967</v>
      </c>
      <c r="Q336" s="2">
        <f t="shared" si="81"/>
        <v>132.5810836022246</v>
      </c>
      <c r="R336" s="2">
        <f t="shared" si="82"/>
        <v>143.37213488342834</v>
      </c>
      <c r="S336" s="2">
        <f t="shared" si="83"/>
        <v>44.007627261414129</v>
      </c>
      <c r="T336" s="2">
        <f t="shared" si="84"/>
        <v>2.8203829792561841</v>
      </c>
      <c r="U336" s="9">
        <f t="shared" si="86"/>
        <v>695.09823768219019</v>
      </c>
      <c r="V336" s="13">
        <f t="shared" si="79"/>
        <v>2.1218143194801087E-4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5"/>
      <c r="B337" s="2"/>
      <c r="C337">
        <v>1985.7917</v>
      </c>
      <c r="D337">
        <v>343.35</v>
      </c>
      <c r="E337" s="1">
        <f t="shared" si="87"/>
        <v>2081</v>
      </c>
      <c r="F337" s="4">
        <f>F336*SUM(economy!Z127:AB127)/SUM(economy!Z126:AB126)</f>
        <v>23853.194483419309</v>
      </c>
      <c r="G337" s="9">
        <f t="shared" si="77"/>
        <v>98.769644151299531</v>
      </c>
      <c r="H337" s="9">
        <f t="shared" si="77"/>
        <v>134.4511867600288</v>
      </c>
      <c r="I337" s="9">
        <f t="shared" si="77"/>
        <v>145.02350664615906</v>
      </c>
      <c r="J337" s="9">
        <f t="shared" si="77"/>
        <v>44.287253020872789</v>
      </c>
      <c r="K337" s="9">
        <f t="shared" si="77"/>
        <v>2.8281073862016211</v>
      </c>
      <c r="L337" s="9">
        <f t="shared" si="85"/>
        <v>700.35969796456175</v>
      </c>
      <c r="N337">
        <f>-N$1*exercises!AI65*12/44</f>
        <v>0</v>
      </c>
      <c r="O337">
        <f t="shared" si="78"/>
        <v>23853.194483419309</v>
      </c>
      <c r="P337" s="2">
        <f t="shared" si="80"/>
        <v>98.769705184163385</v>
      </c>
      <c r="Q337" s="2">
        <f t="shared" si="81"/>
        <v>134.45126635143541</v>
      </c>
      <c r="R337" s="2">
        <f t="shared" si="82"/>
        <v>145.02357342512872</v>
      </c>
      <c r="S337" s="2">
        <f t="shared" si="83"/>
        <v>44.287256462440759</v>
      </c>
      <c r="T337" s="2">
        <f t="shared" si="84"/>
        <v>2.8281073862016211</v>
      </c>
      <c r="U337" s="9">
        <f t="shared" si="86"/>
        <v>700.35990880936993</v>
      </c>
      <c r="V337" s="13">
        <f t="shared" si="79"/>
        <v>2.108448081798997E-4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5"/>
      <c r="B338" s="2"/>
      <c r="C338">
        <v>1985.875</v>
      </c>
      <c r="D338">
        <v>344.73</v>
      </c>
      <c r="E338" s="1">
        <f t="shared" si="87"/>
        <v>2082</v>
      </c>
      <c r="F338" s="4">
        <f>F337*SUM(economy!Z128:AB128)/SUM(economy!Z127:AB127)</f>
        <v>23899.368320416092</v>
      </c>
      <c r="G338" s="9">
        <f t="shared" si="77"/>
        <v>100.22547292258804</v>
      </c>
      <c r="H338" s="9">
        <f t="shared" si="77"/>
        <v>136.32104409644836</v>
      </c>
      <c r="I338" s="9">
        <f t="shared" si="77"/>
        <v>146.66049033403903</v>
      </c>
      <c r="J338" s="9">
        <f t="shared" si="77"/>
        <v>44.556932202502985</v>
      </c>
      <c r="K338" s="9">
        <f t="shared" si="77"/>
        <v>2.8352021242975809</v>
      </c>
      <c r="L338" s="9">
        <f t="shared" si="85"/>
        <v>705.59914167987597</v>
      </c>
      <c r="N338">
        <f>-N$1*exercises!AI66*12/44</f>
        <v>0</v>
      </c>
      <c r="O338">
        <f t="shared" si="78"/>
        <v>23899.368320416092</v>
      </c>
      <c r="P338" s="2">
        <f t="shared" si="80"/>
        <v>100.22553395545189</v>
      </c>
      <c r="Q338" s="2">
        <f t="shared" si="81"/>
        <v>136.32112346889662</v>
      </c>
      <c r="R338" s="2">
        <f t="shared" si="82"/>
        <v>146.66055621666024</v>
      </c>
      <c r="S338" s="2">
        <f t="shared" si="83"/>
        <v>44.556935447464994</v>
      </c>
      <c r="T338" s="2">
        <f t="shared" si="84"/>
        <v>2.8352021242975809</v>
      </c>
      <c r="U338" s="9">
        <f t="shared" si="86"/>
        <v>705.59935121277124</v>
      </c>
      <c r="V338" s="13">
        <f t="shared" si="79"/>
        <v>2.0953289526914887E-4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5"/>
      <c r="B339" s="2"/>
      <c r="C339">
        <v>1985.9583</v>
      </c>
      <c r="D339">
        <v>346.12</v>
      </c>
      <c r="E339" s="1">
        <f t="shared" si="87"/>
        <v>2083</v>
      </c>
      <c r="F339" s="4">
        <f>F338*SUM(economy!Z129:AB129)/SUM(economy!Z128:AB128)</f>
        <v>23940.446794330168</v>
      </c>
      <c r="G339" s="9">
        <f t="shared" si="77"/>
        <v>101.68411981538338</v>
      </c>
      <c r="H339" s="9">
        <f t="shared" si="77"/>
        <v>138.19009297097668</v>
      </c>
      <c r="I339" s="9">
        <f t="shared" si="77"/>
        <v>148.28243833312177</v>
      </c>
      <c r="J339" s="9">
        <f t="shared" si="77"/>
        <v>44.816624924755104</v>
      </c>
      <c r="K339" s="9">
        <f t="shared" si="77"/>
        <v>2.8416730862499087</v>
      </c>
      <c r="L339" s="9">
        <f t="shared" si="85"/>
        <v>710.81494913048687</v>
      </c>
      <c r="N339">
        <f>-N$1*exercises!AI67*12/44</f>
        <v>0</v>
      </c>
      <c r="O339">
        <f t="shared" si="78"/>
        <v>23940.446794330168</v>
      </c>
      <c r="P339" s="2">
        <f t="shared" si="80"/>
        <v>101.68418084824724</v>
      </c>
      <c r="Q339" s="2">
        <f t="shared" si="81"/>
        <v>138.19017212506895</v>
      </c>
      <c r="R339" s="2">
        <f t="shared" si="82"/>
        <v>148.28250333142586</v>
      </c>
      <c r="S339" s="2">
        <f t="shared" si="83"/>
        <v>44.816627984342631</v>
      </c>
      <c r="T339" s="2">
        <f t="shared" si="84"/>
        <v>2.8416730862499087</v>
      </c>
      <c r="U339" s="9">
        <f t="shared" si="86"/>
        <v>710.81515737533459</v>
      </c>
      <c r="V339" s="13">
        <f t="shared" si="79"/>
        <v>2.0824484772674623E-4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5"/>
      <c r="B340" s="2"/>
      <c r="C340">
        <v>1986.0417</v>
      </c>
      <c r="D340">
        <v>346.78</v>
      </c>
      <c r="E340" s="1">
        <f t="shared" si="87"/>
        <v>2084</v>
      </c>
      <c r="F340" s="4">
        <f>F339*SUM(economy!Z130:AB130)/SUM(economy!Z129:AB129)</f>
        <v>23976.488661494674</v>
      </c>
      <c r="G340" s="9">
        <f t="shared" si="77"/>
        <v>103.14527384508429</v>
      </c>
      <c r="H340" s="9">
        <f t="shared" si="77"/>
        <v>140.05785716986853</v>
      </c>
      <c r="I340" s="9">
        <f t="shared" si="77"/>
        <v>149.88878696112579</v>
      </c>
      <c r="J340" s="9">
        <f t="shared" si="77"/>
        <v>45.066303635347253</v>
      </c>
      <c r="K340" s="9">
        <f t="shared" si="77"/>
        <v>2.8475264899222559</v>
      </c>
      <c r="L340" s="9">
        <f t="shared" si="85"/>
        <v>716.0057481013481</v>
      </c>
      <c r="N340">
        <f>-N$1*exercises!AI68*12/44</f>
        <v>0</v>
      </c>
      <c r="O340">
        <f t="shared" si="78"/>
        <v>23976.488661494674</v>
      </c>
      <c r="P340" s="2">
        <f t="shared" si="80"/>
        <v>103.14533487794814</v>
      </c>
      <c r="Q340" s="2">
        <f t="shared" si="81"/>
        <v>140.05793610620552</v>
      </c>
      <c r="R340" s="2">
        <f t="shared" si="82"/>
        <v>149.88885108698261</v>
      </c>
      <c r="S340" s="2">
        <f t="shared" si="83"/>
        <v>45.066306520150164</v>
      </c>
      <c r="T340" s="2">
        <f t="shared" si="84"/>
        <v>2.8475264899222559</v>
      </c>
      <c r="U340" s="9">
        <f t="shared" si="86"/>
        <v>716.00595508120864</v>
      </c>
      <c r="V340" s="13">
        <f t="shared" si="79"/>
        <v>2.0697986053619388E-4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5"/>
      <c r="B341" s="2"/>
      <c r="C341">
        <v>1986.125</v>
      </c>
      <c r="D341">
        <v>347.48</v>
      </c>
      <c r="E341" s="1">
        <f t="shared" si="87"/>
        <v>2085</v>
      </c>
      <c r="F341" s="4">
        <f>F340*SUM(economy!Z131:AB131)/SUM(economy!Z130:AB130)</f>
        <v>24007.55501010373</v>
      </c>
      <c r="G341" s="9">
        <f t="shared" si="77"/>
        <v>104.60862761315674</v>
      </c>
      <c r="H341" s="9">
        <f t="shared" si="77"/>
        <v>141.92386730648337</v>
      </c>
      <c r="I341" s="9">
        <f t="shared" si="77"/>
        <v>151.47898892910285</v>
      </c>
      <c r="J341" s="9">
        <f t="shared" si="77"/>
        <v>45.305949252256021</v>
      </c>
      <c r="K341" s="9">
        <f t="shared" si="77"/>
        <v>2.8527688651528567</v>
      </c>
      <c r="L341" s="9">
        <f t="shared" si="85"/>
        <v>721.17020196615181</v>
      </c>
      <c r="N341">
        <f>-N$1*exercises!AI69*12/44</f>
        <v>0</v>
      </c>
      <c r="O341">
        <f t="shared" si="78"/>
        <v>24007.55501010373</v>
      </c>
      <c r="P341" s="2">
        <f t="shared" si="80"/>
        <v>104.6086886460206</v>
      </c>
      <c r="Q341" s="2">
        <f t="shared" si="81"/>
        <v>141.92394602566412</v>
      </c>
      <c r="R341" s="2">
        <f t="shared" si="82"/>
        <v>151.47905219422293</v>
      </c>
      <c r="S341" s="2">
        <f t="shared" si="83"/>
        <v>45.305951972259209</v>
      </c>
      <c r="T341" s="2">
        <f t="shared" si="84"/>
        <v>2.8527688651528567</v>
      </c>
      <c r="U341" s="9">
        <f t="shared" si="86"/>
        <v>721.17040770331982</v>
      </c>
      <c r="V341" s="13">
        <f t="shared" si="79"/>
        <v>2.0573716801663977E-4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5"/>
      <c r="B342" s="2"/>
      <c r="C342">
        <v>1986.2083</v>
      </c>
      <c r="D342">
        <v>348.25</v>
      </c>
      <c r="E342" s="1">
        <f t="shared" si="87"/>
        <v>2086</v>
      </c>
      <c r="F342" s="4">
        <f>F341*SUM(economy!Z132:AB132)/SUM(economy!Z131:AB131)</f>
        <v>24033.70914743399</v>
      </c>
      <c r="G342" s="9">
        <f t="shared" si="77"/>
        <v>106.07387744945416</v>
      </c>
      <c r="H342" s="9">
        <f t="shared" si="77"/>
        <v>143.78766102145812</v>
      </c>
      <c r="I342" s="9">
        <f t="shared" si="77"/>
        <v>153.05251347172313</v>
      </c>
      <c r="J342" s="9">
        <f t="shared" si="77"/>
        <v>45.535550953529842</v>
      </c>
      <c r="K342" s="9">
        <f t="shared" si="77"/>
        <v>2.8574070404791385</v>
      </c>
      <c r="L342" s="9">
        <f t="shared" si="85"/>
        <v>726.30700993664436</v>
      </c>
      <c r="N342">
        <f>-N$1*exercises!AI70*12/44</f>
        <v>0</v>
      </c>
      <c r="O342">
        <f t="shared" si="78"/>
        <v>24033.70914743399</v>
      </c>
      <c r="P342" s="2">
        <f t="shared" si="80"/>
        <v>106.07393848231801</v>
      </c>
      <c r="Q342" s="2">
        <f t="shared" si="81"/>
        <v>143.78773952408005</v>
      </c>
      <c r="R342" s="2">
        <f t="shared" si="82"/>
        <v>153.0525758876598</v>
      </c>
      <c r="S342" s="2">
        <f t="shared" si="83"/>
        <v>45.5355535181478</v>
      </c>
      <c r="T342" s="2">
        <f t="shared" si="84"/>
        <v>2.8574070404791385</v>
      </c>
      <c r="U342" s="9">
        <f t="shared" si="86"/>
        <v>726.30721445268478</v>
      </c>
      <c r="V342" s="13">
        <f t="shared" si="79"/>
        <v>2.0451604041227256E-4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5"/>
      <c r="B343" s="2"/>
      <c r="C343">
        <v>1986.2917</v>
      </c>
      <c r="D343">
        <v>349.86</v>
      </c>
      <c r="E343" s="1">
        <f t="shared" si="87"/>
        <v>2087</v>
      </c>
      <c r="F343" s="4">
        <f>F342*SUM(economy!Z133:AB133)/SUM(economy!Z132:AB132)</f>
        <v>24055.016486919547</v>
      </c>
      <c r="G343" s="9">
        <f t="shared" ref="G343:K358" si="88">G342*(1-G$5)+G$4*$F342*$L$4/1000</f>
        <v>107.54072354765435</v>
      </c>
      <c r="H343" s="9">
        <f t="shared" si="88"/>
        <v>145.64878317173932</v>
      </c>
      <c r="I343" s="9">
        <f t="shared" si="88"/>
        <v>154.6088464588683</v>
      </c>
      <c r="J343" s="9">
        <f t="shared" si="88"/>
        <v>45.755105965872758</v>
      </c>
      <c r="K343" s="9">
        <f t="shared" si="88"/>
        <v>2.8614481297910253</v>
      </c>
      <c r="L343" s="9">
        <f t="shared" si="85"/>
        <v>731.41490727392579</v>
      </c>
      <c r="N343">
        <f>-N$1*exercises!AI71*12/44</f>
        <v>0</v>
      </c>
      <c r="O343">
        <f t="shared" si="78"/>
        <v>24055.016486919547</v>
      </c>
      <c r="P343" s="2">
        <f t="shared" si="80"/>
        <v>107.54078458051821</v>
      </c>
      <c r="Q343" s="2">
        <f t="shared" si="81"/>
        <v>145.64886145839819</v>
      </c>
      <c r="R343" s="2">
        <f t="shared" si="82"/>
        <v>154.60890803701983</v>
      </c>
      <c r="S343" s="2">
        <f t="shared" si="83"/>
        <v>45.755108383982154</v>
      </c>
      <c r="T343" s="2">
        <f t="shared" si="84"/>
        <v>2.8614481297910253</v>
      </c>
      <c r="U343" s="9">
        <f t="shared" si="86"/>
        <v>731.41511058970946</v>
      </c>
      <c r="V343" s="13">
        <f t="shared" si="79"/>
        <v>2.0331578366494796E-4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5"/>
      <c r="B344" s="2"/>
      <c r="C344">
        <v>1986.375</v>
      </c>
      <c r="D344">
        <v>350.52</v>
      </c>
      <c r="E344" s="1">
        <f t="shared" si="87"/>
        <v>2088</v>
      </c>
      <c r="F344" s="4">
        <f>F343*SUM(economy!Z134:AB134)/SUM(economy!Z133:AB133)</f>
        <v>24071.544435260595</v>
      </c>
      <c r="G344" s="9">
        <f t="shared" si="88"/>
        <v>109.00887009380438</v>
      </c>
      <c r="H344" s="9">
        <f t="shared" si="88"/>
        <v>147.50678600849213</v>
      </c>
      <c r="I344" s="9">
        <f t="shared" si="88"/>
        <v>156.14749048876152</v>
      </c>
      <c r="J344" s="9">
        <f t="shared" si="88"/>
        <v>45.964619352051585</v>
      </c>
      <c r="K344" s="9">
        <f t="shared" si="88"/>
        <v>2.864899518934108</v>
      </c>
      <c r="L344" s="9">
        <f t="shared" si="85"/>
        <v>736.49266546204376</v>
      </c>
      <c r="N344">
        <f>-N$1*exercises!AI72*12/44</f>
        <v>0</v>
      </c>
      <c r="O344">
        <f t="shared" si="78"/>
        <v>24071.544435260595</v>
      </c>
      <c r="P344" s="2">
        <f t="shared" si="80"/>
        <v>109.00893112666823</v>
      </c>
      <c r="Q344" s="2">
        <f t="shared" si="81"/>
        <v>147.50686407978205</v>
      </c>
      <c r="R344" s="2">
        <f t="shared" si="82"/>
        <v>156.14755124037319</v>
      </c>
      <c r="S344" s="2">
        <f t="shared" si="83"/>
        <v>45.964621632021995</v>
      </c>
      <c r="T344" s="2">
        <f t="shared" si="84"/>
        <v>2.864899518934108</v>
      </c>
      <c r="U344" s="9">
        <f t="shared" si="86"/>
        <v>736.49286759777954</v>
      </c>
      <c r="V344" s="13">
        <f t="shared" si="79"/>
        <v>2.0213573577620991E-4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5"/>
      <c r="B345" s="2"/>
      <c r="C345">
        <v>1986.4583</v>
      </c>
      <c r="D345">
        <v>349.98</v>
      </c>
      <c r="E345" s="1">
        <f t="shared" si="87"/>
        <v>2089</v>
      </c>
      <c r="F345" s="4">
        <f>F344*SUM(economy!Z135:AB135)/SUM(economy!Z134:AB134)</f>
        <v>24083.362279745284</v>
      </c>
      <c r="G345" s="9">
        <f t="shared" si="88"/>
        <v>110.47802538797521</v>
      </c>
      <c r="H345" s="9">
        <f t="shared" si="88"/>
        <v>149.3612293439198</v>
      </c>
      <c r="I345" s="9">
        <f t="shared" si="88"/>
        <v>157.6679649628872</v>
      </c>
      <c r="J345" s="9">
        <f t="shared" si="88"/>
        <v>46.164103797197725</v>
      </c>
      <c r="K345" s="9">
        <f t="shared" si="88"/>
        <v>2.8677688522839988</v>
      </c>
      <c r="L345" s="9">
        <f t="shared" si="85"/>
        <v>741.53909234426396</v>
      </c>
      <c r="N345">
        <f>-N$1*exercises!AI73*12/44</f>
        <v>0</v>
      </c>
      <c r="O345">
        <f t="shared" si="78"/>
        <v>24083.362279745284</v>
      </c>
      <c r="P345" s="2">
        <f t="shared" si="80"/>
        <v>110.47808642083906</v>
      </c>
      <c r="Q345" s="2">
        <f t="shared" si="81"/>
        <v>149.36130720043326</v>
      </c>
      <c r="R345" s="2">
        <f t="shared" si="82"/>
        <v>157.66802489905331</v>
      </c>
      <c r="S345" s="2">
        <f t="shared" si="83"/>
        <v>46.164105946920593</v>
      </c>
      <c r="T345" s="2">
        <f t="shared" si="84"/>
        <v>2.8677688522839988</v>
      </c>
      <c r="U345" s="9">
        <f t="shared" si="86"/>
        <v>741.5392933195302</v>
      </c>
      <c r="V345" s="13">
        <f t="shared" si="79"/>
        <v>2.0097526623885642E-4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5"/>
      <c r="B346" s="2"/>
      <c r="C346">
        <v>1986.5417</v>
      </c>
      <c r="D346">
        <v>348.25</v>
      </c>
      <c r="E346" s="1">
        <f t="shared" si="87"/>
        <v>2090</v>
      </c>
      <c r="F346" s="4">
        <f>F345*SUM(economy!Z136:AB136)/SUM(economy!Z135:AB135)</f>
        <v>24090.541075961279</v>
      </c>
      <c r="G346" s="9">
        <f t="shared" si="88"/>
        <v>111.94790195903947</v>
      </c>
      <c r="H346" s="9">
        <f t="shared" si="88"/>
        <v>151.211680707044</v>
      </c>
      <c r="I346" s="9">
        <f t="shared" si="88"/>
        <v>159.1698061429768</v>
      </c>
      <c r="J346" s="9">
        <f t="shared" si="88"/>
        <v>46.353579394091717</v>
      </c>
      <c r="K346" s="9">
        <f t="shared" si="88"/>
        <v>2.8700640193132063</v>
      </c>
      <c r="L346" s="9">
        <f t="shared" si="85"/>
        <v>746.55303222246516</v>
      </c>
      <c r="N346">
        <f>-N$1*exercises!AI74*12/44</f>
        <v>0</v>
      </c>
      <c r="O346">
        <f t="shared" si="78"/>
        <v>24090.541075961279</v>
      </c>
      <c r="P346" s="2">
        <f t="shared" si="80"/>
        <v>111.94796299190332</v>
      </c>
      <c r="Q346" s="2">
        <f t="shared" si="81"/>
        <v>151.21175834937185</v>
      </c>
      <c r="R346" s="2">
        <f t="shared" si="82"/>
        <v>159.16986527464277</v>
      </c>
      <c r="S346" s="2">
        <f t="shared" si="83"/>
        <v>46.353581421007675</v>
      </c>
      <c r="T346" s="2">
        <f t="shared" si="84"/>
        <v>2.8700640193132063</v>
      </c>
      <c r="U346" s="9">
        <f t="shared" si="86"/>
        <v>746.55323205623881</v>
      </c>
      <c r="V346" s="13">
        <f t="shared" si="79"/>
        <v>1.9983377364951593E-4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5"/>
      <c r="B347" s="2"/>
      <c r="C347">
        <v>1986.625</v>
      </c>
      <c r="D347">
        <v>346.17</v>
      </c>
      <c r="E347" s="1">
        <f t="shared" si="87"/>
        <v>2091</v>
      </c>
      <c r="F347" s="4">
        <f>F346*SUM(economy!Z137:AB137)/SUM(economy!Z136:AB136)</f>
        <v>24093.153536069796</v>
      </c>
      <c r="G347" s="9">
        <f t="shared" si="88"/>
        <v>113.41821667259579</v>
      </c>
      <c r="H347" s="9">
        <f t="shared" si="88"/>
        <v>153.05771548851314</v>
      </c>
      <c r="I347" s="9">
        <f t="shared" si="88"/>
        <v>160.65256719036034</v>
      </c>
      <c r="J347" s="9">
        <f t="shared" si="88"/>
        <v>46.533073427534426</v>
      </c>
      <c r="K347" s="9">
        <f t="shared" si="88"/>
        <v>2.871793141171779</v>
      </c>
      <c r="L347" s="9">
        <f t="shared" si="85"/>
        <v>751.53336592017547</v>
      </c>
      <c r="N347">
        <f>-N$1*exercises!AI75*12/44</f>
        <v>0</v>
      </c>
      <c r="O347">
        <f t="shared" si="78"/>
        <v>24093.153536069796</v>
      </c>
      <c r="P347" s="2">
        <f t="shared" si="80"/>
        <v>113.41827770545964</v>
      </c>
      <c r="Q347" s="2">
        <f t="shared" si="81"/>
        <v>153.05779291724463</v>
      </c>
      <c r="R347" s="2">
        <f t="shared" si="82"/>
        <v>160.65262552832468</v>
      </c>
      <c r="S347" s="2">
        <f t="shared" si="83"/>
        <v>46.533075338659046</v>
      </c>
      <c r="T347" s="2">
        <f t="shared" si="84"/>
        <v>2.871793141171779</v>
      </c>
      <c r="U347" s="9">
        <f t="shared" si="86"/>
        <v>751.5335646308597</v>
      </c>
      <c r="V347" s="13">
        <f t="shared" si="79"/>
        <v>1.9871068423071847E-4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5"/>
      <c r="B348" s="2"/>
      <c r="C348">
        <v>1986.7083</v>
      </c>
      <c r="D348">
        <v>345.48</v>
      </c>
      <c r="E348" s="1">
        <f t="shared" si="87"/>
        <v>2092</v>
      </c>
      <c r="F348" s="4">
        <f>F347*SUM(economy!Z138:AB138)/SUM(economy!Z137:AB137)</f>
        <v>24091.273917811854</v>
      </c>
      <c r="G348" s="9">
        <f t="shared" si="88"/>
        <v>114.88869083207423</v>
      </c>
      <c r="H348" s="9">
        <f t="shared" si="88"/>
        <v>154.89891707452171</v>
      </c>
      <c r="I348" s="9">
        <f t="shared" si="88"/>
        <v>162.11581818800445</v>
      </c>
      <c r="J348" s="9">
        <f t="shared" si="88"/>
        <v>46.702620157923043</v>
      </c>
      <c r="K348" s="9">
        <f t="shared" si="88"/>
        <v>2.8729645573027027</v>
      </c>
      <c r="L348" s="9">
        <f t="shared" si="85"/>
        <v>756.47901080982615</v>
      </c>
      <c r="N348">
        <f>-N$1*exercises!AI76*12/44</f>
        <v>0</v>
      </c>
      <c r="O348">
        <f t="shared" si="78"/>
        <v>24091.273917811854</v>
      </c>
      <c r="P348" s="2">
        <f t="shared" si="80"/>
        <v>114.88875186493809</v>
      </c>
      <c r="Q348" s="2">
        <f t="shared" si="81"/>
        <v>154.89899429024442</v>
      </c>
      <c r="R348" s="2">
        <f t="shared" si="82"/>
        <v>162.11587574292071</v>
      </c>
      <c r="S348" s="2">
        <f t="shared" si="83"/>
        <v>46.702621959871124</v>
      </c>
      <c r="T348" s="2">
        <f t="shared" si="84"/>
        <v>2.8729645573027027</v>
      </c>
      <c r="U348" s="9">
        <f t="shared" si="86"/>
        <v>756.47920841527707</v>
      </c>
      <c r="V348" s="13">
        <f t="shared" si="79"/>
        <v>1.9760545092140092E-4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5"/>
      <c r="B349" s="2"/>
      <c r="C349">
        <v>1986.7917</v>
      </c>
      <c r="D349">
        <v>344.82</v>
      </c>
      <c r="E349" s="1">
        <f t="shared" si="87"/>
        <v>2093</v>
      </c>
      <c r="F349" s="4">
        <f>F348*SUM(economy!Z139:AB139)/SUM(economy!Z138:AB138)</f>
        <v>24084.977914410683</v>
      </c>
      <c r="G349" s="9">
        <f t="shared" si="88"/>
        <v>116.35905027306744</v>
      </c>
      <c r="H349" s="9">
        <f t="shared" si="88"/>
        <v>156.73487696993894</v>
      </c>
      <c r="I349" s="9">
        <f t="shared" si="88"/>
        <v>163.55914614557946</v>
      </c>
      <c r="J349" s="9">
        <f t="shared" si="88"/>
        <v>46.862260604163289</v>
      </c>
      <c r="K349" s="9">
        <f t="shared" si="88"/>
        <v>2.8735868121127544</v>
      </c>
      <c r="L349" s="9">
        <f t="shared" si="85"/>
        <v>761.38892080486187</v>
      </c>
      <c r="N349">
        <f>-N$1*exercises!AI77*12/44</f>
        <v>0</v>
      </c>
      <c r="O349">
        <f t="shared" si="78"/>
        <v>24084.977914410683</v>
      </c>
      <c r="P349" s="2">
        <f t="shared" si="80"/>
        <v>116.35911130593129</v>
      </c>
      <c r="Q349" s="2">
        <f t="shared" si="81"/>
        <v>156.7349539732389</v>
      </c>
      <c r="R349" s="2">
        <f t="shared" si="82"/>
        <v>163.55920292795818</v>
      </c>
      <c r="S349" s="2">
        <f t="shared" si="83"/>
        <v>46.86226230317174</v>
      </c>
      <c r="T349" s="2">
        <f t="shared" si="84"/>
        <v>2.8735868121127544</v>
      </c>
      <c r="U349" s="9">
        <f t="shared" si="86"/>
        <v>761.38911732241286</v>
      </c>
      <c r="V349" s="13">
        <f t="shared" si="79"/>
        <v>1.9651755098948342E-4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5"/>
      <c r="B350" s="2"/>
      <c r="C350">
        <v>1986.875</v>
      </c>
      <c r="D350">
        <v>346.22</v>
      </c>
      <c r="E350" s="1">
        <f t="shared" si="87"/>
        <v>2094</v>
      </c>
      <c r="F350" s="4">
        <f>F349*SUM(economy!Z140:AB140)/SUM(economy!Z139:AB139)</f>
        <v>24074.342545529165</v>
      </c>
      <c r="G350" s="9">
        <f t="shared" si="88"/>
        <v>117.82902545094227</v>
      </c>
      <c r="H350" s="9">
        <f t="shared" si="88"/>
        <v>158.56519491076142</v>
      </c>
      <c r="I350" s="9">
        <f t="shared" si="88"/>
        <v>164.98215498791819</v>
      </c>
      <c r="J350" s="9">
        <f t="shared" si="88"/>
        <v>47.012042326060879</v>
      </c>
      <c r="K350" s="9">
        <f t="shared" si="88"/>
        <v>2.8736686417190649</v>
      </c>
      <c r="L350" s="9">
        <f t="shared" si="85"/>
        <v>766.26208631740178</v>
      </c>
      <c r="N350">
        <f>-N$1*exercises!AI78*12/44</f>
        <v>0</v>
      </c>
      <c r="O350">
        <f t="shared" si="78"/>
        <v>24074.342545529165</v>
      </c>
      <c r="P350" s="2">
        <f t="shared" si="80"/>
        <v>117.82908648380612</v>
      </c>
      <c r="Q350" s="2">
        <f t="shared" si="81"/>
        <v>158.56527170222299</v>
      </c>
      <c r="R350" s="2">
        <f t="shared" si="82"/>
        <v>164.98221100812884</v>
      </c>
      <c r="S350" s="2">
        <f t="shared" si="83"/>
        <v>47.012043928010314</v>
      </c>
      <c r="T350" s="2">
        <f t="shared" si="84"/>
        <v>2.8736686417190649</v>
      </c>
      <c r="U350" s="9">
        <f t="shared" si="86"/>
        <v>766.26228176388736</v>
      </c>
      <c r="V350" s="13">
        <f t="shared" si="79"/>
        <v>1.9544648557712208E-4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5"/>
      <c r="B351" s="2"/>
      <c r="C351">
        <v>1986.9583</v>
      </c>
      <c r="D351">
        <v>347.49</v>
      </c>
      <c r="E351" s="1">
        <f t="shared" si="87"/>
        <v>2095</v>
      </c>
      <c r="F351" s="4">
        <f>F350*SUM(economy!Z141:AB141)/SUM(economy!Z140:AB140)</f>
        <v>24059.446049435599</v>
      </c>
      <c r="G351" s="9">
        <f t="shared" si="88"/>
        <v>119.29835152179616</v>
      </c>
      <c r="H351" s="9">
        <f t="shared" si="88"/>
        <v>160.38947896601712</v>
      </c>
      <c r="I351" s="9">
        <f t="shared" si="88"/>
        <v>166.38446552724739</v>
      </c>
      <c r="J351" s="9">
        <f t="shared" si="88"/>
        <v>47.152019206345877</v>
      </c>
      <c r="K351" s="9">
        <f t="shared" si="88"/>
        <v>2.8732189607911351</v>
      </c>
      <c r="L351" s="9">
        <f t="shared" si="85"/>
        <v>771.09753418219771</v>
      </c>
      <c r="N351">
        <f>-N$1*exercises!AI79*12/44</f>
        <v>0</v>
      </c>
      <c r="O351">
        <f t="shared" si="78"/>
        <v>24059.446049435599</v>
      </c>
      <c r="P351" s="2">
        <f t="shared" si="80"/>
        <v>119.29841255466002</v>
      </c>
      <c r="Q351" s="2">
        <f t="shared" si="81"/>
        <v>160.38955554622308</v>
      </c>
      <c r="R351" s="2">
        <f t="shared" si="82"/>
        <v>166.38452079552027</v>
      </c>
      <c r="S351" s="2">
        <f t="shared" si="83"/>
        <v>47.152020716780982</v>
      </c>
      <c r="T351" s="2">
        <f t="shared" si="84"/>
        <v>2.8732189607911351</v>
      </c>
      <c r="U351" s="9">
        <f t="shared" si="86"/>
        <v>771.09772857397547</v>
      </c>
      <c r="V351" s="13">
        <f t="shared" si="79"/>
        <v>1.9439177776803263E-4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5"/>
      <c r="B352" s="2"/>
      <c r="C352">
        <v>1987.0417</v>
      </c>
      <c r="D352">
        <v>348.73</v>
      </c>
      <c r="E352" s="1">
        <f t="shared" si="87"/>
        <v>2096</v>
      </c>
      <c r="F352" s="4">
        <f>F351*SUM(economy!Z142:AB142)/SUM(economy!Z141:AB141)</f>
        <v>24040.367776524396</v>
      </c>
      <c r="G352" s="9">
        <f t="shared" si="88"/>
        <v>120.76676841683214</v>
      </c>
      <c r="H352" s="9">
        <f t="shared" si="88"/>
        <v>162.20734562926418</v>
      </c>
      <c r="I352" s="9">
        <f t="shared" si="88"/>
        <v>167.76571541959174</v>
      </c>
      <c r="J352" s="9">
        <f t="shared" si="88"/>
        <v>47.282251232492733</v>
      </c>
      <c r="K352" s="9">
        <f t="shared" si="88"/>
        <v>2.8722468495074756</v>
      </c>
      <c r="L352" s="9">
        <f t="shared" si="85"/>
        <v>775.89432754768825</v>
      </c>
      <c r="N352">
        <f>-N$1*exercises!AI80*12/44</f>
        <v>0</v>
      </c>
      <c r="O352">
        <f t="shared" si="78"/>
        <v>24040.367776524396</v>
      </c>
      <c r="P352" s="2">
        <f t="shared" si="80"/>
        <v>120.76682944969599</v>
      </c>
      <c r="Q352" s="2">
        <f t="shared" si="81"/>
        <v>162.2074219987957</v>
      </c>
      <c r="R352" s="2">
        <f t="shared" si="82"/>
        <v>167.76576994601984</v>
      </c>
      <c r="S352" s="2">
        <f t="shared" si="83"/>
        <v>47.282252656641433</v>
      </c>
      <c r="T352" s="2">
        <f t="shared" si="84"/>
        <v>2.8722468495074756</v>
      </c>
      <c r="U352" s="9">
        <f t="shared" si="86"/>
        <v>775.8945209006605</v>
      </c>
      <c r="V352" s="13">
        <f t="shared" si="79"/>
        <v>1.9335297224643E-4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5"/>
      <c r="B353" s="2"/>
      <c r="C353">
        <v>1987.125</v>
      </c>
      <c r="D353">
        <v>348.92</v>
      </c>
      <c r="E353" s="1">
        <f t="shared" si="87"/>
        <v>2097</v>
      </c>
      <c r="F353" s="4">
        <f>F352*SUM(economy!Z143:AB143)/SUM(economy!Z142:AB142)</f>
        <v>24017.188084331723</v>
      </c>
      <c r="G353" s="9">
        <f t="shared" si="88"/>
        <v>122.23402091023503</v>
      </c>
      <c r="H353" s="9">
        <f t="shared" si="88"/>
        <v>164.01841989983961</v>
      </c>
      <c r="I353" s="9">
        <f t="shared" si="88"/>
        <v>169.12555910576592</v>
      </c>
      <c r="J353" s="9">
        <f t="shared" si="88"/>
        <v>47.40280427850665</v>
      </c>
      <c r="K353" s="9">
        <f t="shared" si="88"/>
        <v>2.8707615406453768</v>
      </c>
      <c r="L353" s="9">
        <f t="shared" si="85"/>
        <v>780.65156573499257</v>
      </c>
      <c r="N353">
        <f>-N$1*exercises!AI81*12/44</f>
        <v>0</v>
      </c>
      <c r="O353">
        <f t="shared" si="78"/>
        <v>24017.188084331723</v>
      </c>
      <c r="P353" s="2">
        <f t="shared" si="80"/>
        <v>122.23408194309889</v>
      </c>
      <c r="Q353" s="2">
        <f t="shared" si="81"/>
        <v>164.01849605927626</v>
      </c>
      <c r="R353" s="2">
        <f t="shared" si="82"/>
        <v>169.12561290030672</v>
      </c>
      <c r="S353" s="2">
        <f t="shared" si="83"/>
        <v>47.402805621298214</v>
      </c>
      <c r="T353" s="2">
        <f t="shared" si="84"/>
        <v>2.8707615406453768</v>
      </c>
      <c r="U353" s="9">
        <f t="shared" si="86"/>
        <v>780.65175806462548</v>
      </c>
      <c r="V353" s="13">
        <f t="shared" si="79"/>
        <v>1.923296329096047E-4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5"/>
      <c r="B354" s="2"/>
      <c r="C354">
        <v>1987.2083</v>
      </c>
      <c r="D354">
        <v>349.81</v>
      </c>
      <c r="E354" s="1">
        <f t="shared" si="87"/>
        <v>2098</v>
      </c>
      <c r="F354" s="4">
        <f>F353*SUM(economy!Z144:AB144)/SUM(economy!Z143:AB143)</f>
        <v>23989.988234179036</v>
      </c>
      <c r="G354" s="9">
        <f t="shared" si="88"/>
        <v>123.69985868064025</v>
      </c>
      <c r="H354" s="9">
        <f t="shared" si="88"/>
        <v>165.82233535402708</v>
      </c>
      <c r="I354" s="9">
        <f t="shared" si="88"/>
        <v>170.46366773738646</v>
      </c>
      <c r="J354" s="9">
        <f t="shared" si="88"/>
        <v>47.513749886853695</v>
      </c>
      <c r="K354" s="9">
        <f t="shared" si="88"/>
        <v>2.8687724068216216</v>
      </c>
      <c r="L354" s="9">
        <f t="shared" si="85"/>
        <v>785.36838406572906</v>
      </c>
      <c r="N354">
        <f>-N$1*exercises!AI82*12/44</f>
        <v>0</v>
      </c>
      <c r="O354">
        <f t="shared" si="78"/>
        <v>23989.988234179036</v>
      </c>
      <c r="P354" s="2">
        <f t="shared" si="80"/>
        <v>123.6999197135041</v>
      </c>
      <c r="Q354" s="2">
        <f t="shared" si="81"/>
        <v>165.82241130394684</v>
      </c>
      <c r="R354" s="2">
        <f t="shared" si="82"/>
        <v>170.46372080986379</v>
      </c>
      <c r="S354" s="2">
        <f t="shared" si="83"/>
        <v>47.513751152935797</v>
      </c>
      <c r="T354" s="2">
        <f t="shared" si="84"/>
        <v>2.8687724068216216</v>
      </c>
      <c r="U354" s="9">
        <f t="shared" si="86"/>
        <v>785.36857538707216</v>
      </c>
      <c r="V354" s="13">
        <f t="shared" si="79"/>
        <v>1.9132134309529647E-4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5"/>
      <c r="B355" s="2"/>
      <c r="C355">
        <v>1987.2917</v>
      </c>
      <c r="D355">
        <v>351.4</v>
      </c>
      <c r="E355" s="1">
        <f t="shared" si="87"/>
        <v>2099</v>
      </c>
      <c r="F355" s="4">
        <f>F354*SUM(economy!Z145:AB145)/SUM(economy!Z144:AB144)</f>
        <v>23958.85028957023</v>
      </c>
      <c r="G355" s="9">
        <f t="shared" si="88"/>
        <v>125.16403636629437</v>
      </c>
      <c r="H355" s="9">
        <f t="shared" si="88"/>
        <v>167.61873420632384</v>
      </c>
      <c r="I355" s="9">
        <f t="shared" si="88"/>
        <v>171.77972908834914</v>
      </c>
      <c r="J355" s="9">
        <f t="shared" si="88"/>
        <v>47.615165050717572</v>
      </c>
      <c r="K355" s="9">
        <f t="shared" si="88"/>
        <v>2.8662889479011633</v>
      </c>
      <c r="L355" s="9">
        <f t="shared" si="85"/>
        <v>790.04395365958612</v>
      </c>
      <c r="N355">
        <f>-N$1*exercises!AI83*12/44</f>
        <v>0</v>
      </c>
      <c r="O355">
        <f t="shared" si="78"/>
        <v>23958.85028957023</v>
      </c>
      <c r="P355" s="2">
        <f t="shared" si="80"/>
        <v>125.16409739915822</v>
      </c>
      <c r="Q355" s="2">
        <f t="shared" si="81"/>
        <v>167.61880994730308</v>
      </c>
      <c r="R355" s="2">
        <f t="shared" si="82"/>
        <v>171.779781448455</v>
      </c>
      <c r="S355" s="2">
        <f t="shared" si="83"/>
        <v>47.615166244472384</v>
      </c>
      <c r="T355" s="2">
        <f t="shared" si="84"/>
        <v>2.8662889479011633</v>
      </c>
      <c r="U355" s="9">
        <f t="shared" si="86"/>
        <v>790.04414398728977</v>
      </c>
      <c r="V355" s="13">
        <f t="shared" si="79"/>
        <v>1.9032770364901808E-4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>
        <v>1987.375</v>
      </c>
      <c r="D356">
        <v>352.15</v>
      </c>
      <c r="E356" s="1">
        <f t="shared" si="87"/>
        <v>2100</v>
      </c>
      <c r="F356" s="4">
        <f>F355*SUM(economy!Z146:AB146)/SUM(economy!Z145:AB145)</f>
        <v>23923.857016460315</v>
      </c>
      <c r="G356" s="9">
        <f t="shared" si="88"/>
        <v>126.62631361401462</v>
      </c>
      <c r="H356" s="9">
        <f t="shared" si="88"/>
        <v>169.40726736099907</v>
      </c>
      <c r="I356" s="9">
        <f t="shared" si="88"/>
        <v>173.07344745223014</v>
      </c>
      <c r="J356" s="9">
        <f t="shared" si="88"/>
        <v>47.707131996770087</v>
      </c>
      <c r="K356" s="9">
        <f t="shared" si="88"/>
        <v>2.8633207785900217</v>
      </c>
      <c r="L356" s="9">
        <f t="shared" si="85"/>
        <v>794.67748120260399</v>
      </c>
      <c r="N356">
        <f>-N$1*exercises!AI84*12/44</f>
        <v>0</v>
      </c>
      <c r="O356">
        <f t="shared" si="78"/>
        <v>23923.857016460315</v>
      </c>
      <c r="P356" s="2">
        <f t="shared" si="80"/>
        <v>126.62637464687847</v>
      </c>
      <c r="Q356" s="2">
        <f t="shared" si="81"/>
        <v>169.40734289361262</v>
      </c>
      <c r="R356" s="2">
        <f t="shared" si="82"/>
        <v>173.07349910952641</v>
      </c>
      <c r="S356" s="2">
        <f t="shared" si="83"/>
        <v>47.707133122329445</v>
      </c>
      <c r="T356" s="2">
        <f t="shared" si="84"/>
        <v>2.8633207785900217</v>
      </c>
      <c r="U356" s="9">
        <f t="shared" si="86"/>
        <v>794.67767055093702</v>
      </c>
      <c r="V356" s="13">
        <f t="shared" si="79"/>
        <v>1.8934833303774212E-4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>
        <v>1987.4583</v>
      </c>
      <c r="D357">
        <v>351.59</v>
      </c>
      <c r="E357" s="1">
        <f t="shared" si="87"/>
        <v>2101</v>
      </c>
      <c r="F357" s="4">
        <f>F356*SUM(economy!Z147:AB147)/SUM(economy!Z146:AB146)</f>
        <v>23885.091785506756</v>
      </c>
      <c r="G357" s="9">
        <f t="shared" si="88"/>
        <v>128.08645512206149</v>
      </c>
      <c r="H357" s="9">
        <f t="shared" si="88"/>
        <v>171.18759445414597</v>
      </c>
      <c r="I357" s="9">
        <f t="shared" si="88"/>
        <v>174.34454352608122</v>
      </c>
      <c r="J357" s="9">
        <f t="shared" si="88"/>
        <v>47.789737968645788</v>
      </c>
      <c r="K357" s="9">
        <f t="shared" si="88"/>
        <v>2.8598776162277693</v>
      </c>
      <c r="L357" s="9">
        <f t="shared" si="85"/>
        <v>799.2682086871622</v>
      </c>
      <c r="N357">
        <f>-N$1*exercises!AI85*12/44</f>
        <v>0</v>
      </c>
      <c r="O357">
        <f t="shared" si="78"/>
        <v>23885.091785506756</v>
      </c>
      <c r="P357" s="2">
        <f t="shared" si="80"/>
        <v>128.08651615492533</v>
      </c>
      <c r="Q357" s="2">
        <f t="shared" si="81"/>
        <v>171.18766977896703</v>
      </c>
      <c r="R357" s="2">
        <f t="shared" si="82"/>
        <v>174.34459449000144</v>
      </c>
      <c r="S357" s="2">
        <f t="shared" si="83"/>
        <v>47.789739029905483</v>
      </c>
      <c r="T357" s="2">
        <f t="shared" si="84"/>
        <v>2.8598776162277693</v>
      </c>
      <c r="U357" s="9">
        <f t="shared" si="86"/>
        <v>799.26839707002705</v>
      </c>
      <c r="V357" s="13">
        <f t="shared" si="79"/>
        <v>1.8838286484879063E-4</v>
      </c>
    </row>
    <row r="358" spans="1:38">
      <c r="A358" s="2"/>
      <c r="B358" s="2"/>
      <c r="C358">
        <v>1987.5417</v>
      </c>
      <c r="D358">
        <v>350.21</v>
      </c>
      <c r="E358" s="1">
        <f t="shared" si="87"/>
        <v>2102</v>
      </c>
      <c r="F358" s="4">
        <f>F357*SUM(economy!Z148:AB148)/SUM(economy!Z147:AB147)</f>
        <v>23842.63847640502</v>
      </c>
      <c r="G358" s="9">
        <f t="shared" si="88"/>
        <v>129.54423067704548</v>
      </c>
      <c r="H358" s="9">
        <f t="shared" si="88"/>
        <v>172.95938388643975</v>
      </c>
      <c r="I358" s="9">
        <f t="shared" si="88"/>
        <v>175.59275428109956</v>
      </c>
      <c r="J358" s="9">
        <f t="shared" si="88"/>
        <v>47.863075011313086</v>
      </c>
      <c r="K358" s="9">
        <f t="shared" si="88"/>
        <v>2.8559692687941611</v>
      </c>
      <c r="L358" s="9">
        <f t="shared" si="85"/>
        <v>803.8154131246921</v>
      </c>
      <c r="N358">
        <f>-N$1*exercises!AI86*12/44</f>
        <v>0</v>
      </c>
      <c r="O358">
        <f t="shared" si="78"/>
        <v>23842.63847640502</v>
      </c>
      <c r="P358" s="2">
        <f t="shared" si="80"/>
        <v>129.54429170990932</v>
      </c>
      <c r="Q358" s="2">
        <f t="shared" si="81"/>
        <v>172.95945900403999</v>
      </c>
      <c r="R358" s="2">
        <f t="shared" si="82"/>
        <v>175.59280456095064</v>
      </c>
      <c r="S358" s="2">
        <f t="shared" si="83"/>
        <v>47.863076011946355</v>
      </c>
      <c r="T358" s="2">
        <f t="shared" si="84"/>
        <v>2.8559692687941611</v>
      </c>
      <c r="U358" s="9">
        <f t="shared" si="86"/>
        <v>803.81560055564046</v>
      </c>
      <c r="V358" s="13">
        <f t="shared" si="79"/>
        <v>1.8743094835826923E-4</v>
      </c>
    </row>
    <row r="359" spans="1:38">
      <c r="A359" s="2"/>
      <c r="B359" s="2"/>
      <c r="C359">
        <v>1987.625</v>
      </c>
      <c r="D359">
        <v>348.2</v>
      </c>
      <c r="E359" s="1">
        <f t="shared" si="87"/>
        <v>2103</v>
      </c>
      <c r="F359" s="4">
        <f>F358*SUM(economy!Z149:AB149)/SUM(economy!Z148:AB148)</f>
        <v>23796.581384404562</v>
      </c>
      <c r="G359" s="9">
        <f t="shared" ref="G359:K374" si="89">G358*(1-G$5)+G$4*$F358*$L$4/1000</f>
        <v>130.99941518499509</v>
      </c>
      <c r="H359" s="9">
        <f t="shared" si="89"/>
        <v>174.72231284682303</v>
      </c>
      <c r="I359" s="9">
        <f t="shared" si="89"/>
        <v>176.81783282066129</v>
      </c>
      <c r="J359" s="9">
        <f t="shared" si="89"/>
        <v>47.9272397565354</v>
      </c>
      <c r="K359" s="9">
        <f t="shared" si="89"/>
        <v>2.8516056231435005</v>
      </c>
      <c r="L359" s="9">
        <f t="shared" si="85"/>
        <v>808.31840623215828</v>
      </c>
      <c r="N359">
        <f>-N$1*exercises!AI87*12/44</f>
        <v>0</v>
      </c>
      <c r="O359">
        <f t="shared" si="78"/>
        <v>23796.581384404562</v>
      </c>
      <c r="P359" s="2">
        <f t="shared" si="80"/>
        <v>130.99947621785893</v>
      </c>
      <c r="Q359" s="2">
        <f t="shared" si="81"/>
        <v>174.72238775777251</v>
      </c>
      <c r="R359" s="2">
        <f t="shared" si="82"/>
        <v>176.81788242562524</v>
      </c>
      <c r="S359" s="2">
        <f t="shared" si="83"/>
        <v>47.92724070000564</v>
      </c>
      <c r="T359" s="2">
        <f t="shared" si="84"/>
        <v>2.8516056231435005</v>
      </c>
      <c r="U359" s="9">
        <f t="shared" si="86"/>
        <v>808.3185927244059</v>
      </c>
      <c r="V359" s="13">
        <f t="shared" si="79"/>
        <v>1.8649224762157246E-4</v>
      </c>
    </row>
    <row r="360" spans="1:38">
      <c r="A360" s="2"/>
      <c r="B360" s="2"/>
      <c r="C360">
        <v>1987.7083</v>
      </c>
      <c r="D360">
        <v>346.66</v>
      </c>
      <c r="E360" s="1">
        <f t="shared" si="87"/>
        <v>2104</v>
      </c>
      <c r="F360" s="4">
        <f>F359*SUM(economy!Z150:AB150)/SUM(economy!Z149:AB149)</f>
        <v>23747.005129091256</v>
      </c>
      <c r="G360" s="9">
        <f t="shared" si="89"/>
        <v>132.45178869671932</v>
      </c>
      <c r="H360" s="9">
        <f t="shared" si="89"/>
        <v>176.47606732734818</v>
      </c>
      <c r="I360" s="9">
        <f t="shared" si="89"/>
        <v>178.01954822621619</v>
      </c>
      <c r="J360" s="9">
        <f t="shared" si="89"/>
        <v>47.982333209615923</v>
      </c>
      <c r="K360" s="9">
        <f t="shared" si="89"/>
        <v>2.8467966334794994</v>
      </c>
      <c r="L360" s="9">
        <f t="shared" si="85"/>
        <v>812.77653409337915</v>
      </c>
      <c r="N360">
        <f>-N$1*exercises!AI88*12/44</f>
        <v>0</v>
      </c>
      <c r="O360">
        <f t="shared" si="78"/>
        <v>23747.005129091256</v>
      </c>
      <c r="P360" s="2">
        <f t="shared" si="80"/>
        <v>132.45184972958316</v>
      </c>
      <c r="Q360" s="2">
        <f t="shared" si="81"/>
        <v>176.47614203221539</v>
      </c>
      <c r="R360" s="2">
        <f t="shared" si="82"/>
        <v>178.01959716535174</v>
      </c>
      <c r="S360" s="2">
        <f t="shared" si="83"/>
        <v>47.982334099188677</v>
      </c>
      <c r="T360" s="2">
        <f t="shared" si="84"/>
        <v>2.8467966334794994</v>
      </c>
      <c r="U360" s="9">
        <f t="shared" si="86"/>
        <v>812.77671965981847</v>
      </c>
      <c r="V360" s="13">
        <f t="shared" si="79"/>
        <v>1.8556643931333383E-4</v>
      </c>
    </row>
    <row r="361" spans="1:38">
      <c r="A361" s="2"/>
      <c r="B361" s="2"/>
      <c r="C361">
        <v>1987.7917</v>
      </c>
      <c r="D361">
        <v>346.72</v>
      </c>
      <c r="E361" s="1">
        <f t="shared" si="87"/>
        <v>2105</v>
      </c>
      <c r="F361" s="4">
        <f>F360*SUM(economy!Z151:AB151)/SUM(economy!Z150:AB150)</f>
        <v>23693.99456551587</v>
      </c>
      <c r="G361" s="9">
        <f t="shared" si="89"/>
        <v>133.90113642760284</v>
      </c>
      <c r="H361" s="9">
        <f t="shared" si="89"/>
        <v>178.22034212941386</v>
      </c>
      <c r="I361" s="9">
        <f t="shared" si="89"/>
        <v>179.1976853915466</v>
      </c>
      <c r="J361" s="9">
        <f t="shared" si="89"/>
        <v>48.028460537618713</v>
      </c>
      <c r="K361" s="9">
        <f t="shared" si="89"/>
        <v>2.8415523100824123</v>
      </c>
      <c r="L361" s="9">
        <f t="shared" si="85"/>
        <v>817.18917679626441</v>
      </c>
      <c r="N361">
        <f>-N$1*exercises!AI89*12/44</f>
        <v>0</v>
      </c>
      <c r="O361">
        <f t="shared" si="78"/>
        <v>23693.99456551587</v>
      </c>
      <c r="P361" s="2">
        <f t="shared" si="80"/>
        <v>133.90119746046668</v>
      </c>
      <c r="Q361" s="2">
        <f t="shared" si="81"/>
        <v>178.22041662876575</v>
      </c>
      <c r="R361" s="2">
        <f t="shared" si="82"/>
        <v>179.19773367379091</v>
      </c>
      <c r="S361" s="2">
        <f t="shared" si="83"/>
        <v>48.028461376372967</v>
      </c>
      <c r="T361" s="2">
        <f t="shared" si="84"/>
        <v>2.8415523100824123</v>
      </c>
      <c r="U361" s="9">
        <f t="shared" si="86"/>
        <v>817.18936144947872</v>
      </c>
      <c r="V361" s="13">
        <f t="shared" si="79"/>
        <v>1.8465321431904158E-4</v>
      </c>
    </row>
    <row r="362" spans="1:38">
      <c r="A362" s="2"/>
      <c r="B362" s="2"/>
      <c r="C362">
        <v>1987.875</v>
      </c>
      <c r="D362">
        <v>348.08</v>
      </c>
      <c r="E362" s="1">
        <f t="shared" si="87"/>
        <v>2106</v>
      </c>
      <c r="F362" s="4">
        <f>F361*SUM(economy!Z152:AB152)/SUM(economy!Z151:AB151)</f>
        <v>23637.634697740101</v>
      </c>
      <c r="G362" s="9">
        <f t="shared" si="89"/>
        <v>135.34724877197704</v>
      </c>
      <c r="H362" s="9">
        <f t="shared" si="89"/>
        <v>179.95484086163961</v>
      </c>
      <c r="I362" s="9">
        <f t="shared" si="89"/>
        <v>180.35204484589966</v>
      </c>
      <c r="J362" s="9">
        <f t="shared" si="89"/>
        <v>48.065730859257059</v>
      </c>
      <c r="K362" s="9">
        <f t="shared" si="89"/>
        <v>2.8358827082993261</v>
      </c>
      <c r="L362" s="9">
        <f t="shared" si="85"/>
        <v>821.55574804707271</v>
      </c>
      <c r="N362">
        <f>-N$1*exercises!AI90*12/44</f>
        <v>0</v>
      </c>
      <c r="O362">
        <f t="shared" si="78"/>
        <v>23637.634697740101</v>
      </c>
      <c r="P362" s="2">
        <f t="shared" si="80"/>
        <v>135.34730980484088</v>
      </c>
      <c r="Q362" s="2">
        <f t="shared" si="81"/>
        <v>179.95491515604152</v>
      </c>
      <c r="R362" s="2">
        <f t="shared" si="82"/>
        <v>180.35209248006996</v>
      </c>
      <c r="S362" s="2">
        <f t="shared" si="83"/>
        <v>48.06573165009592</v>
      </c>
      <c r="T362" s="2">
        <f t="shared" si="84"/>
        <v>2.8358827082993261</v>
      </c>
      <c r="U362" s="9">
        <f t="shared" si="86"/>
        <v>821.5559317993476</v>
      </c>
      <c r="V362" s="13">
        <f t="shared" si="79"/>
        <v>1.8375227489286772E-4</v>
      </c>
    </row>
    <row r="363" spans="1:38">
      <c r="A363" s="2"/>
      <c r="B363" s="2"/>
      <c r="C363">
        <v>1987.9583</v>
      </c>
      <c r="D363">
        <v>349.28</v>
      </c>
      <c r="E363" s="1">
        <f t="shared" si="87"/>
        <v>2107</v>
      </c>
      <c r="F363" s="4">
        <f>F362*SUM(economy!Z153:AB153)/SUM(economy!Z152:AB152)</f>
        <v>23578.010594863448</v>
      </c>
      <c r="G363" s="9">
        <f t="shared" si="89"/>
        <v>136.78992131221469</v>
      </c>
      <c r="H363" s="9">
        <f t="shared" si="89"/>
        <v>181.67927592962849</v>
      </c>
      <c r="I363" s="9">
        <f t="shared" si="89"/>
        <v>181.48244256650511</v>
      </c>
      <c r="J363" s="9">
        <f t="shared" si="89"/>
        <v>48.094257036637792</v>
      </c>
      <c r="K363" s="9">
        <f t="shared" si="89"/>
        <v>2.8297979178075616</v>
      </c>
      <c r="L363" s="9">
        <f t="shared" si="85"/>
        <v>825.87569476279373</v>
      </c>
      <c r="N363">
        <f>-N$1*exercises!AI91*12/44</f>
        <v>0</v>
      </c>
      <c r="O363">
        <f t="shared" si="78"/>
        <v>23578.010594863448</v>
      </c>
      <c r="P363" s="2">
        <f t="shared" si="80"/>
        <v>136.78998234507853</v>
      </c>
      <c r="Q363" s="2">
        <f t="shared" si="81"/>
        <v>181.67935001964429</v>
      </c>
      <c r="R363" s="2">
        <f t="shared" si="82"/>
        <v>181.48248956130024</v>
      </c>
      <c r="S363" s="2">
        <f t="shared" si="83"/>
        <v>48.094257782298513</v>
      </c>
      <c r="T363" s="2">
        <f t="shared" si="84"/>
        <v>2.8297979178075616</v>
      </c>
      <c r="U363" s="9">
        <f t="shared" si="86"/>
        <v>825.87587762612918</v>
      </c>
      <c r="V363" s="13">
        <f t="shared" si="79"/>
        <v>1.8286333545347588E-4</v>
      </c>
    </row>
    <row r="364" spans="1:38">
      <c r="A364" s="2"/>
      <c r="B364" s="2"/>
      <c r="C364">
        <v>1988.0417</v>
      </c>
      <c r="D364">
        <v>350.51</v>
      </c>
      <c r="E364" s="1">
        <f t="shared" si="87"/>
        <v>2108</v>
      </c>
      <c r="F364" s="4">
        <f>F363*SUM(economy!Z154:AB154)/SUM(economy!Z153:AB153)</f>
        <v>23515.207309587444</v>
      </c>
      <c r="G364" s="9">
        <f t="shared" si="89"/>
        <v>138.22895482269931</v>
      </c>
      <c r="H364" s="9">
        <f t="shared" si="89"/>
        <v>183.39336851787331</v>
      </c>
      <c r="I364" s="9">
        <f t="shared" si="89"/>
        <v>182.58870978099384</v>
      </c>
      <c r="J364" s="9">
        <f t="shared" si="89"/>
        <v>48.114155469046473</v>
      </c>
      <c r="K364" s="9">
        <f t="shared" si="89"/>
        <v>2.8233080521601979</v>
      </c>
      <c r="L364" s="9">
        <f t="shared" si="85"/>
        <v>830.14849664277313</v>
      </c>
      <c r="N364">
        <f>-N$1*exercises!AI92*12/44</f>
        <v>0</v>
      </c>
      <c r="O364">
        <f t="shared" si="78"/>
        <v>23515.207309587444</v>
      </c>
      <c r="P364" s="2">
        <f t="shared" si="80"/>
        <v>138.22901585556315</v>
      </c>
      <c r="Q364" s="2">
        <f t="shared" si="81"/>
        <v>183.39344240406527</v>
      </c>
      <c r="R364" s="2">
        <f t="shared" si="82"/>
        <v>182.58875614499587</v>
      </c>
      <c r="S364" s="2">
        <f t="shared" si="83"/>
        <v>48.114156172109944</v>
      </c>
      <c r="T364" s="2">
        <f t="shared" si="84"/>
        <v>2.8233080521601979</v>
      </c>
      <c r="U364" s="9">
        <f t="shared" si="86"/>
        <v>830.14867862889434</v>
      </c>
      <c r="V364" s="13">
        <f t="shared" si="79"/>
        <v>1.8198612121977931E-4</v>
      </c>
    </row>
    <row r="365" spans="1:38">
      <c r="A365" s="2"/>
      <c r="B365" s="2"/>
      <c r="C365">
        <v>1988.125</v>
      </c>
      <c r="D365">
        <v>351.7</v>
      </c>
      <c r="E365" s="1">
        <f t="shared" si="87"/>
        <v>2109</v>
      </c>
      <c r="F365" s="4">
        <f>F364*SUM(economy!Z155:AB155)/SUM(economy!Z154:AB154)</f>
        <v>23449.309799365568</v>
      </c>
      <c r="G365" s="9">
        <f t="shared" si="89"/>
        <v>139.66415526882437</v>
      </c>
      <c r="H365" s="9">
        <f t="shared" si="89"/>
        <v>185.09684856406582</v>
      </c>
      <c r="I365" s="9">
        <f t="shared" si="89"/>
        <v>183.67069276023398</v>
      </c>
      <c r="J365" s="9">
        <f t="shared" si="89"/>
        <v>48.125545888954875</v>
      </c>
      <c r="K365" s="9">
        <f t="shared" si="89"/>
        <v>2.8164232386218346</v>
      </c>
      <c r="L365" s="9">
        <f t="shared" si="85"/>
        <v>834.37366572070084</v>
      </c>
      <c r="N365">
        <f>-N$1*exercises!AI93*12/44</f>
        <v>0</v>
      </c>
      <c r="O365">
        <f t="shared" si="78"/>
        <v>23449.309799365568</v>
      </c>
      <c r="P365" s="2">
        <f t="shared" si="80"/>
        <v>139.66421630168821</v>
      </c>
      <c r="Q365" s="2">
        <f t="shared" si="81"/>
        <v>185.09692224699467</v>
      </c>
      <c r="R365" s="2">
        <f t="shared" si="82"/>
        <v>183.67073850190982</v>
      </c>
      <c r="S365" s="2">
        <f t="shared" si="83"/>
        <v>48.125546551854541</v>
      </c>
      <c r="T365" s="2">
        <f t="shared" si="84"/>
        <v>2.8164232386218346</v>
      </c>
      <c r="U365" s="9">
        <f t="shared" si="86"/>
        <v>834.37384684106905</v>
      </c>
      <c r="V365" s="13">
        <f t="shared" si="79"/>
        <v>1.811203682109408E-4</v>
      </c>
    </row>
    <row r="366" spans="1:38">
      <c r="A366" s="2"/>
      <c r="B366" s="2"/>
      <c r="C366">
        <v>1988.2083</v>
      </c>
      <c r="D366">
        <v>352.5</v>
      </c>
      <c r="E366" s="1">
        <f t="shared" si="87"/>
        <v>2110</v>
      </c>
      <c r="F366" s="4">
        <f>F365*SUM(economy!Z156:AB156)/SUM(economy!Z155:AB155)</f>
        <v>23380.402850180421</v>
      </c>
      <c r="G366" s="9">
        <f t="shared" si="89"/>
        <v>141.09533380118003</v>
      </c>
      <c r="H366" s="9">
        <f t="shared" si="89"/>
        <v>186.78945472607288</v>
      </c>
      <c r="I366" s="9">
        <f t="shared" si="89"/>
        <v>184.72825260210197</v>
      </c>
      <c r="J366" s="9">
        <f t="shared" si="89"/>
        <v>48.128551160427179</v>
      </c>
      <c r="K366" s="9">
        <f t="shared" si="89"/>
        <v>2.8091536083017892</v>
      </c>
      <c r="L366" s="9">
        <f t="shared" si="85"/>
        <v>838.55074589808385</v>
      </c>
      <c r="N366">
        <f>-N$1*exercises!AI94*12/44</f>
        <v>0</v>
      </c>
      <c r="O366">
        <f t="shared" si="78"/>
        <v>23380.402850180421</v>
      </c>
      <c r="P366" s="2">
        <f t="shared" si="80"/>
        <v>141.09539483404387</v>
      </c>
      <c r="Q366" s="2">
        <f t="shared" si="81"/>
        <v>186.78952820629777</v>
      </c>
      <c r="R366" s="2">
        <f t="shared" si="82"/>
        <v>184.72829772980486</v>
      </c>
      <c r="S366" s="2">
        <f t="shared" si="83"/>
        <v>48.128551785457475</v>
      </c>
      <c r="T366" s="2">
        <f t="shared" si="84"/>
        <v>2.8091536083017892</v>
      </c>
      <c r="U366" s="9">
        <f t="shared" si="86"/>
        <v>838.55092616390573</v>
      </c>
      <c r="V366" s="13">
        <f t="shared" si="79"/>
        <v>1.8026582188213069E-4</v>
      </c>
    </row>
    <row r="367" spans="1:38">
      <c r="A367" s="2"/>
      <c r="B367" s="2"/>
      <c r="C367">
        <v>1988.2917</v>
      </c>
      <c r="D367">
        <v>353.67</v>
      </c>
      <c r="E367" s="1">
        <f t="shared" si="87"/>
        <v>2111</v>
      </c>
      <c r="F367" s="4">
        <f>F366*SUM(economy!Z157:AB157)/SUM(economy!Z156:AB156)</f>
        <v>23308.571002982339</v>
      </c>
      <c r="G367" s="9">
        <f t="shared" si="89"/>
        <v>142.52230674508775</v>
      </c>
      <c r="H367" s="9">
        <f t="shared" si="89"/>
        <v>188.47093434184654</v>
      </c>
      <c r="I367" s="9">
        <f t="shared" si="89"/>
        <v>185.76126500670424</v>
      </c>
      <c r="J367" s="9">
        <f t="shared" si="89"/>
        <v>48.123297080096251</v>
      </c>
      <c r="K367" s="9">
        <f t="shared" si="89"/>
        <v>2.8015092865910436</v>
      </c>
      <c r="L367" s="9">
        <f t="shared" si="85"/>
        <v>842.67931246032572</v>
      </c>
      <c r="N367">
        <f>-N$1*exercises!AI95*12/44</f>
        <v>0</v>
      </c>
      <c r="O367">
        <f t="shared" si="78"/>
        <v>23308.571002982339</v>
      </c>
      <c r="P367" s="2">
        <f t="shared" si="80"/>
        <v>142.52236777795159</v>
      </c>
      <c r="Q367" s="2">
        <f t="shared" si="81"/>
        <v>188.47100761992513</v>
      </c>
      <c r="R367" s="2">
        <f t="shared" si="82"/>
        <v>185.7613095286753</v>
      </c>
      <c r="S367" s="2">
        <f t="shared" si="83"/>
        <v>48.123297669420531</v>
      </c>
      <c r="T367" s="2">
        <f t="shared" si="84"/>
        <v>2.8015092865910436</v>
      </c>
      <c r="U367" s="9">
        <f t="shared" si="86"/>
        <v>842.67949188256352</v>
      </c>
      <c r="V367" s="13">
        <f t="shared" si="79"/>
        <v>1.794222378066479E-4</v>
      </c>
    </row>
    <row r="368" spans="1:38">
      <c r="A368" s="2"/>
      <c r="B368" s="2"/>
      <c r="C368">
        <v>1988.375</v>
      </c>
      <c r="D368">
        <v>354.35</v>
      </c>
      <c r="E368" s="1">
        <f t="shared" si="87"/>
        <v>2112</v>
      </c>
      <c r="F368" s="4">
        <f>F367*SUM(economy!Z158:AB158)/SUM(economy!Z157:AB157)</f>
        <v>23233.898482816621</v>
      </c>
      <c r="G368" s="9">
        <f t="shared" si="89"/>
        <v>143.94489558564536</v>
      </c>
      <c r="H368" s="9">
        <f t="shared" si="89"/>
        <v>190.14104338253708</v>
      </c>
      <c r="I368" s="9">
        <f t="shared" si="89"/>
        <v>186.76962004356477</v>
      </c>
      <c r="J368" s="9">
        <f t="shared" si="89"/>
        <v>48.109912180875568</v>
      </c>
      <c r="K368" s="9">
        <f t="shared" si="89"/>
        <v>2.7935003839083716</v>
      </c>
      <c r="L368" s="9">
        <f t="shared" si="85"/>
        <v>846.75897157653105</v>
      </c>
      <c r="N368">
        <f>-N$1*exercises!AI96*12/44</f>
        <v>0</v>
      </c>
      <c r="O368">
        <f t="shared" si="78"/>
        <v>23233.898482816621</v>
      </c>
      <c r="P368" s="2">
        <f t="shared" si="80"/>
        <v>143.9449566185092</v>
      </c>
      <c r="Q368" s="2">
        <f t="shared" si="81"/>
        <v>190.14111645902548</v>
      </c>
      <c r="R368" s="2">
        <f t="shared" si="82"/>
        <v>186.76966396793452</v>
      </c>
      <c r="S368" s="2">
        <f t="shared" si="83"/>
        <v>48.109912736533609</v>
      </c>
      <c r="T368" s="2">
        <f t="shared" si="84"/>
        <v>2.7935003839083716</v>
      </c>
      <c r="U368" s="9">
        <f t="shared" si="86"/>
        <v>846.75915016591125</v>
      </c>
      <c r="V368" s="13">
        <f t="shared" si="79"/>
        <v>1.7858938019799098E-4</v>
      </c>
    </row>
    <row r="369" spans="1:22">
      <c r="A369" s="2"/>
      <c r="B369" s="2"/>
      <c r="C369">
        <v>1988.4583</v>
      </c>
      <c r="D369">
        <v>353.88</v>
      </c>
      <c r="E369" s="1">
        <f t="shared" si="87"/>
        <v>2113</v>
      </c>
      <c r="F369" s="4">
        <f>F368*SUM(economy!Z159:AB159)/SUM(economy!Z158:AB158)</f>
        <v>23156.469130660222</v>
      </c>
      <c r="G369" s="9">
        <f t="shared" si="89"/>
        <v>145.36292694844636</v>
      </c>
      <c r="H369" s="9">
        <f t="shared" si="89"/>
        <v>191.79954639908041</v>
      </c>
      <c r="I369" s="9">
        <f t="shared" si="89"/>
        <v>187.75322191129007</v>
      </c>
      <c r="J369" s="9">
        <f t="shared" si="89"/>
        <v>48.088527538566041</v>
      </c>
      <c r="K369" s="9">
        <f t="shared" si="89"/>
        <v>2.7851369867602198</v>
      </c>
      <c r="L369" s="9">
        <f t="shared" si="85"/>
        <v>850.78935978414313</v>
      </c>
      <c r="N369">
        <f>-N$1*exercises!AI97*12/44</f>
        <v>0</v>
      </c>
      <c r="O369">
        <f t="shared" si="78"/>
        <v>23156.469130660222</v>
      </c>
      <c r="P369" s="2">
        <f t="shared" si="80"/>
        <v>145.3629879813102</v>
      </c>
      <c r="Q369" s="2">
        <f t="shared" si="81"/>
        <v>191.79961927453323</v>
      </c>
      <c r="R369" s="2">
        <f t="shared" si="82"/>
        <v>187.75326524607988</v>
      </c>
      <c r="S369" s="2">
        <f t="shared" si="83"/>
        <v>48.088528062481082</v>
      </c>
      <c r="T369" s="2">
        <f t="shared" si="84"/>
        <v>2.7851369867602198</v>
      </c>
      <c r="U369" s="9">
        <f t="shared" si="86"/>
        <v>850.78953755116459</v>
      </c>
      <c r="V369" s="13">
        <f t="shared" si="79"/>
        <v>1.7776702145511081E-4</v>
      </c>
    </row>
    <row r="370" spans="1:22">
      <c r="A370" s="2"/>
      <c r="B370" s="2"/>
      <c r="C370">
        <v>1988.5417</v>
      </c>
      <c r="D370">
        <v>352.8</v>
      </c>
      <c r="E370" s="1">
        <f t="shared" si="87"/>
        <v>2114</v>
      </c>
      <c r="F370" s="4">
        <f>F369*SUM(economy!Z160:AB160)/SUM(economy!Z159:AB159)</f>
        <v>23076.366337982159</v>
      </c>
      <c r="G370" s="9">
        <f t="shared" si="89"/>
        <v>146.77623257613922</v>
      </c>
      <c r="H370" s="9">
        <f t="shared" si="89"/>
        <v>193.44621646253208</v>
      </c>
      <c r="I370" s="9">
        <f t="shared" si="89"/>
        <v>188.71198869021947</v>
      </c>
      <c r="J370" s="9">
        <f t="shared" si="89"/>
        <v>48.05927658151041</v>
      </c>
      <c r="K370" s="9">
        <f t="shared" si="89"/>
        <v>2.7764291491180995</v>
      </c>
      <c r="L370" s="9">
        <f t="shared" si="85"/>
        <v>854.77014345951932</v>
      </c>
      <c r="N370">
        <f>-N$1*exercises!AI98*12/44</f>
        <v>0</v>
      </c>
      <c r="O370">
        <f t="shared" si="78"/>
        <v>23076.366337982159</v>
      </c>
      <c r="P370" s="2">
        <f t="shared" si="80"/>
        <v>146.77629360900306</v>
      </c>
      <c r="Q370" s="2">
        <f t="shared" si="81"/>
        <v>193.44628913750236</v>
      </c>
      <c r="R370" s="2">
        <f t="shared" si="82"/>
        <v>188.71203144334305</v>
      </c>
      <c r="S370" s="2">
        <f t="shared" si="83"/>
        <v>48.059277075495835</v>
      </c>
      <c r="T370" s="2">
        <f t="shared" si="84"/>
        <v>2.7764291491180995</v>
      </c>
      <c r="U370" s="9">
        <f t="shared" si="86"/>
        <v>854.77032041446239</v>
      </c>
      <c r="V370" s="13">
        <f t="shared" si="79"/>
        <v>1.7695494307190529E-4</v>
      </c>
    </row>
    <row r="371" spans="1:22">
      <c r="A371" s="2"/>
      <c r="B371" s="2"/>
      <c r="C371">
        <v>1988.625</v>
      </c>
      <c r="D371">
        <v>350.49</v>
      </c>
      <c r="E371" s="1">
        <f t="shared" si="87"/>
        <v>2115</v>
      </c>
      <c r="F371" s="4">
        <f>F370*SUM(economy!Z161:AB161)/SUM(economy!Z160:AB160)</f>
        <v>22993.672984034925</v>
      </c>
      <c r="G371" s="9">
        <f t="shared" si="89"/>
        <v>148.18464930099259</v>
      </c>
      <c r="H371" s="9">
        <f t="shared" si="89"/>
        <v>195.08083509842083</v>
      </c>
      <c r="I371" s="9">
        <f t="shared" si="89"/>
        <v>189.64585208856428</v>
      </c>
      <c r="J371" s="9">
        <f t="shared" si="89"/>
        <v>48.022294903440788</v>
      </c>
      <c r="K371" s="9">
        <f t="shared" si="89"/>
        <v>2.7673868841164255</v>
      </c>
      <c r="L371" s="9">
        <f t="shared" si="85"/>
        <v>858.70101827553481</v>
      </c>
      <c r="N371">
        <f>-N$1*exercises!AI99*12/44</f>
        <v>0</v>
      </c>
      <c r="O371">
        <f t="shared" si="78"/>
        <v>22993.672984034925</v>
      </c>
      <c r="P371" s="2">
        <f t="shared" si="80"/>
        <v>148.18471033385643</v>
      </c>
      <c r="Q371" s="2">
        <f t="shared" si="81"/>
        <v>195.08090757346011</v>
      </c>
      <c r="R371" s="2">
        <f t="shared" si="82"/>
        <v>189.64589426782911</v>
      </c>
      <c r="S371" s="2">
        <f t="shared" si="83"/>
        <v>48.022295369206375</v>
      </c>
      <c r="T371" s="2">
        <f t="shared" si="84"/>
        <v>2.7673868841164255</v>
      </c>
      <c r="U371" s="9">
        <f t="shared" si="86"/>
        <v>858.7011944284684</v>
      </c>
      <c r="V371" s="13">
        <f t="shared" si="79"/>
        <v>1.7615293359085626E-4</v>
      </c>
    </row>
    <row r="372" spans="1:22">
      <c r="A372" s="2"/>
      <c r="B372" s="2"/>
      <c r="C372">
        <v>1988.7083</v>
      </c>
      <c r="D372">
        <v>348.97</v>
      </c>
      <c r="E372" s="1">
        <f t="shared" si="87"/>
        <v>2116</v>
      </c>
      <c r="F372" s="4">
        <f>F371*SUM(economy!Z162:AB162)/SUM(economy!Z161:AB161)</f>
        <v>22908.471375880108</v>
      </c>
      <c r="G372" s="9">
        <f t="shared" si="89"/>
        <v>149.58801901363321</v>
      </c>
      <c r="H372" s="9">
        <f t="shared" si="89"/>
        <v>196.70319221539458</v>
      </c>
      <c r="I372" s="9">
        <f t="shared" si="89"/>
        <v>190.55475718253328</v>
      </c>
      <c r="J372" s="9">
        <f t="shared" si="89"/>
        <v>47.977720079657445</v>
      </c>
      <c r="K372" s="9">
        <f t="shared" si="89"/>
        <v>2.7580201560729396</v>
      </c>
      <c r="L372" s="9">
        <f t="shared" si="85"/>
        <v>862.58170864729141</v>
      </c>
      <c r="N372">
        <f>-N$1*exercises!AI100*12/44</f>
        <v>0</v>
      </c>
      <c r="O372">
        <f t="shared" si="78"/>
        <v>22908.471375880108</v>
      </c>
      <c r="P372" s="2">
        <f t="shared" si="80"/>
        <v>149.58808004649705</v>
      </c>
      <c r="Q372" s="2">
        <f t="shared" si="81"/>
        <v>196.70326449105286</v>
      </c>
      <c r="R372" s="2">
        <f t="shared" si="82"/>
        <v>190.55479879564203</v>
      </c>
      <c r="S372" s="2">
        <f t="shared" si="83"/>
        <v>47.97772051881531</v>
      </c>
      <c r="T372" s="2">
        <f t="shared" si="84"/>
        <v>2.7580201560729396</v>
      </c>
      <c r="U372" s="9">
        <f t="shared" si="86"/>
        <v>862.58188400808012</v>
      </c>
      <c r="V372" s="13">
        <f t="shared" si="79"/>
        <v>1.7536078871671634E-4</v>
      </c>
    </row>
    <row r="373" spans="1:22">
      <c r="A373" s="2"/>
      <c r="B373" s="2"/>
      <c r="C373">
        <v>1988.7917</v>
      </c>
      <c r="D373">
        <v>349.37</v>
      </c>
      <c r="E373" s="1">
        <f t="shared" si="87"/>
        <v>2117</v>
      </c>
      <c r="F373" s="4">
        <f>F372*SUM(economy!Z163:AB163)/SUM(economy!Z162:AB162)</f>
        <v>22820.843191143103</v>
      </c>
      <c r="G373" s="9">
        <f t="shared" si="89"/>
        <v>150.98618862812356</v>
      </c>
      <c r="H373" s="9">
        <f t="shared" si="89"/>
        <v>198.31308602843151</v>
      </c>
      <c r="I373" s="9">
        <f t="shared" si="89"/>
        <v>191.43866215093641</v>
      </c>
      <c r="J373" s="9">
        <f t="shared" si="89"/>
        <v>47.9256914866695</v>
      </c>
      <c r="K373" s="9">
        <f t="shared" si="89"/>
        <v>2.7483388728331488</v>
      </c>
      <c r="L373" s="9">
        <f t="shared" si="85"/>
        <v>866.41196716699415</v>
      </c>
      <c r="N373">
        <f>-N$1*exercises!AI101*12/44</f>
        <v>0</v>
      </c>
      <c r="O373">
        <f t="shared" si="78"/>
        <v>22820.843191143103</v>
      </c>
      <c r="P373" s="2">
        <f t="shared" si="80"/>
        <v>150.9862496609874</v>
      </c>
      <c r="Q373" s="2">
        <f t="shared" si="81"/>
        <v>198.31315810525732</v>
      </c>
      <c r="R373" s="2">
        <f t="shared" si="82"/>
        <v>191.43870320548839</v>
      </c>
      <c r="S373" s="2">
        <f t="shared" si="83"/>
        <v>47.925691900739658</v>
      </c>
      <c r="T373" s="2">
        <f t="shared" si="84"/>
        <v>2.7483388728331488</v>
      </c>
      <c r="U373" s="9">
        <f t="shared" si="86"/>
        <v>866.41214174530603</v>
      </c>
      <c r="V373" s="13">
        <f t="shared" si="79"/>
        <v>1.745783118849431E-4</v>
      </c>
    </row>
    <row r="374" spans="1:22">
      <c r="A374" s="2"/>
      <c r="B374" s="2"/>
      <c r="C374">
        <v>1988.875</v>
      </c>
      <c r="D374">
        <v>350.43</v>
      </c>
      <c r="E374" s="1">
        <f t="shared" si="87"/>
        <v>2118</v>
      </c>
      <c r="F374" s="4">
        <f>F373*SUM(economy!Z164:AB164)/SUM(economy!Z163:AB163)</f>
        <v>22730.869423488806</v>
      </c>
      <c r="G374" s="9">
        <f t="shared" si="89"/>
        <v>152.37901004354543</v>
      </c>
      <c r="H374" s="9">
        <f t="shared" si="89"/>
        <v>199.91032297688699</v>
      </c>
      <c r="I374" s="9">
        <f t="shared" si="89"/>
        <v>192.29753800475035</v>
      </c>
      <c r="J374" s="9">
        <f t="shared" si="89"/>
        <v>47.866350125420041</v>
      </c>
      <c r="K374" s="9">
        <f t="shared" si="89"/>
        <v>2.738352878439426</v>
      </c>
      <c r="L374" s="9">
        <f t="shared" si="85"/>
        <v>870.19157402904216</v>
      </c>
      <c r="N374">
        <f>-N$1*exercises!AI102*12/44</f>
        <v>0</v>
      </c>
      <c r="O374">
        <f t="shared" si="78"/>
        <v>22730.869423488806</v>
      </c>
      <c r="P374" s="2">
        <f t="shared" si="80"/>
        <v>152.37907107640928</v>
      </c>
      <c r="Q374" s="2">
        <f t="shared" si="81"/>
        <v>199.91039485542728</v>
      </c>
      <c r="R374" s="2">
        <f t="shared" si="82"/>
        <v>192.29757850824285</v>
      </c>
      <c r="S374" s="2">
        <f t="shared" si="83"/>
        <v>47.86635051583567</v>
      </c>
      <c r="T374" s="2">
        <f t="shared" si="84"/>
        <v>2.738352878439426</v>
      </c>
      <c r="U374" s="9">
        <f t="shared" si="86"/>
        <v>870.19174783435437</v>
      </c>
      <c r="V374" s="13">
        <f t="shared" si="79"/>
        <v>1.7380531221533602E-4</v>
      </c>
    </row>
    <row r="375" spans="1:22">
      <c r="A375" s="2"/>
      <c r="B375" s="2"/>
      <c r="C375">
        <v>1988.9583</v>
      </c>
      <c r="D375">
        <v>351.62</v>
      </c>
      <c r="E375" s="1">
        <f t="shared" si="87"/>
        <v>2119</v>
      </c>
      <c r="F375" s="4">
        <f>F374*SUM(economy!Z165:AB165)/SUM(economy!Z164:AB164)</f>
        <v>22638.630330803455</v>
      </c>
      <c r="G375" s="9">
        <f t="shared" ref="G375:K390" si="90">G374*(1-G$5)+G$4*$F374*$L$4/1000</f>
        <v>153.76634010225601</v>
      </c>
      <c r="H375" s="9">
        <f t="shared" si="90"/>
        <v>201.49471763764646</v>
      </c>
      <c r="I375" s="9">
        <f t="shared" si="90"/>
        <v>193.13136831212259</v>
      </c>
      <c r="J375" s="9">
        <f t="shared" si="90"/>
        <v>47.799838448210259</v>
      </c>
      <c r="K375" s="9">
        <f t="shared" si="90"/>
        <v>2.7280719461247647</v>
      </c>
      <c r="L375" s="9">
        <f t="shared" si="85"/>
        <v>873.92033644636001</v>
      </c>
      <c r="N375">
        <f>-N$1*exercises!AI103*12/44</f>
        <v>0</v>
      </c>
      <c r="O375">
        <f t="shared" si="78"/>
        <v>22638.630330803455</v>
      </c>
      <c r="P375" s="2">
        <f t="shared" si="80"/>
        <v>153.76640113511985</v>
      </c>
      <c r="Q375" s="2">
        <f t="shared" si="81"/>
        <v>201.49478931844672</v>
      </c>
      <c r="R375" s="2">
        <f t="shared" si="82"/>
        <v>193.13140827195227</v>
      </c>
      <c r="S375" s="2">
        <f t="shared" si="83"/>
        <v>47.799838816322669</v>
      </c>
      <c r="T375" s="2">
        <f t="shared" si="84"/>
        <v>2.7280719461247647</v>
      </c>
      <c r="U375" s="9">
        <f t="shared" si="86"/>
        <v>873.92050948796623</v>
      </c>
      <c r="V375" s="13">
        <f t="shared" si="79"/>
        <v>1.7304160621733899E-4</v>
      </c>
    </row>
    <row r="376" spans="1:22">
      <c r="A376" s="2"/>
      <c r="B376" s="2"/>
      <c r="C376">
        <v>1989.0417</v>
      </c>
      <c r="D376">
        <v>353.07</v>
      </c>
      <c r="E376" s="1">
        <f t="shared" si="87"/>
        <v>2120</v>
      </c>
      <c r="F376" s="4">
        <f>F375*SUM(economy!Z166:AB166)/SUM(economy!Z165:AB165)</f>
        <v>22544.205386063397</v>
      </c>
      <c r="G376" s="9">
        <f t="shared" si="90"/>
        <v>155.14804054498111</v>
      </c>
      <c r="H376" s="9">
        <f t="shared" si="90"/>
        <v>203.06609263365164</v>
      </c>
      <c r="I376" s="9">
        <f t="shared" si="90"/>
        <v>193.94014891928194</v>
      </c>
      <c r="J376" s="9">
        <f t="shared" si="90"/>
        <v>47.726300189428926</v>
      </c>
      <c r="K376" s="9">
        <f t="shared" si="90"/>
        <v>2.7175057716304996</v>
      </c>
      <c r="L376" s="9">
        <f t="shared" si="85"/>
        <v>877.5980880589741</v>
      </c>
      <c r="N376">
        <f>-N$1*exercises!AI104*12/44</f>
        <v>0</v>
      </c>
      <c r="O376">
        <f t="shared" si="78"/>
        <v>22544.205386063397</v>
      </c>
      <c r="P376" s="2">
        <f t="shared" si="80"/>
        <v>155.14810157784495</v>
      </c>
      <c r="Q376" s="2">
        <f t="shared" si="81"/>
        <v>203.06616411725588</v>
      </c>
      <c r="R376" s="2">
        <f t="shared" si="82"/>
        <v>193.94018834274615</v>
      </c>
      <c r="S376" s="2">
        <f t="shared" si="83"/>
        <v>47.726300536512241</v>
      </c>
      <c r="T376" s="2">
        <f t="shared" si="84"/>
        <v>2.7175057716304996</v>
      </c>
      <c r="U376" s="9">
        <f t="shared" si="86"/>
        <v>877.59826034598973</v>
      </c>
      <c r="V376" s="13">
        <f t="shared" si="79"/>
        <v>1.7228701562999049E-4</v>
      </c>
    </row>
    <row r="377" spans="1:22">
      <c r="A377" s="2"/>
      <c r="B377" s="2"/>
      <c r="C377">
        <v>1989.125</v>
      </c>
      <c r="D377">
        <v>353.43</v>
      </c>
      <c r="E377" s="1">
        <f t="shared" si="87"/>
        <v>2121</v>
      </c>
      <c r="F377" s="4">
        <f>F376*SUM(economy!Z167:AB167)/SUM(economy!Z166:AB166)</f>
        <v>22447.673230866989</v>
      </c>
      <c r="G377" s="9">
        <f t="shared" si="90"/>
        <v>156.52397796290987</v>
      </c>
      <c r="H377" s="9">
        <f t="shared" si="90"/>
        <v>204.6242785380652</v>
      </c>
      <c r="I377" s="9">
        <f t="shared" si="90"/>
        <v>194.7238876678137</v>
      </c>
      <c r="J377" s="9">
        <f t="shared" si="90"/>
        <v>47.645880200185204</v>
      </c>
      <c r="K377" s="9">
        <f t="shared" si="90"/>
        <v>2.7066639668466683</v>
      </c>
      <c r="L377" s="9">
        <f t="shared" si="85"/>
        <v>881.22468833582059</v>
      </c>
      <c r="N377">
        <f>-N$1*exercises!AI105*12/44</f>
        <v>0</v>
      </c>
      <c r="O377">
        <f t="shared" si="78"/>
        <v>22447.673230866989</v>
      </c>
      <c r="P377" s="2">
        <f t="shared" si="80"/>
        <v>156.52403899577371</v>
      </c>
      <c r="Q377" s="2">
        <f t="shared" si="81"/>
        <v>204.62434982501591</v>
      </c>
      <c r="R377" s="2">
        <f t="shared" si="82"/>
        <v>194.7239265621119</v>
      </c>
      <c r="S377" s="2">
        <f t="shared" si="83"/>
        <v>47.645880527440738</v>
      </c>
      <c r="T377" s="2">
        <f t="shared" si="84"/>
        <v>2.7066639668466683</v>
      </c>
      <c r="U377" s="9">
        <f t="shared" si="86"/>
        <v>881.22485987718892</v>
      </c>
      <c r="V377" s="13">
        <f t="shared" si="79"/>
        <v>1.715413683314182E-4</v>
      </c>
    </row>
    <row r="378" spans="1:22">
      <c r="A378" s="2"/>
      <c r="B378" s="2"/>
      <c r="C378">
        <v>1989.2083</v>
      </c>
      <c r="D378">
        <v>354.08</v>
      </c>
      <c r="E378" s="1">
        <f t="shared" si="87"/>
        <v>2122</v>
      </c>
      <c r="F378" s="4">
        <f>F377*SUM(economy!Z168:AB168)/SUM(economy!Z167:AB167)</f>
        <v>22349.111631601325</v>
      </c>
      <c r="G378" s="9">
        <f t="shared" si="90"/>
        <v>157.89402374695339</v>
      </c>
      <c r="H378" s="9">
        <f t="shared" si="90"/>
        <v>206.16911377433567</v>
      </c>
      <c r="I378" s="9">
        <f t="shared" si="90"/>
        <v>195.48260410874883</v>
      </c>
      <c r="J378" s="9">
        <f t="shared" si="90"/>
        <v>47.558724286934293</v>
      </c>
      <c r="K378" s="9">
        <f t="shared" si="90"/>
        <v>2.6955560537730965</v>
      </c>
      <c r="L378" s="9">
        <f t="shared" si="85"/>
        <v>884.80002197074521</v>
      </c>
      <c r="N378">
        <f>-N$1*exercises!AI106*12/44</f>
        <v>0</v>
      </c>
      <c r="O378">
        <f t="shared" si="78"/>
        <v>22349.111631601325</v>
      </c>
      <c r="P378" s="2">
        <f t="shared" si="80"/>
        <v>157.89408477981723</v>
      </c>
      <c r="Q378" s="2">
        <f t="shared" si="81"/>
        <v>206.16918486517386</v>
      </c>
      <c r="R378" s="2">
        <f t="shared" si="82"/>
        <v>195.4826424809838</v>
      </c>
      <c r="S378" s="2">
        <f t="shared" si="83"/>
        <v>47.558724595494745</v>
      </c>
      <c r="T378" s="2">
        <f t="shared" si="84"/>
        <v>2.6955560537730965</v>
      </c>
      <c r="U378" s="9">
        <f t="shared" si="86"/>
        <v>884.80019277524275</v>
      </c>
      <c r="V378" s="13">
        <f t="shared" si="79"/>
        <v>1.7080449754303118E-4</v>
      </c>
    </row>
    <row r="379" spans="1:22">
      <c r="A379" s="2"/>
      <c r="B379" s="2"/>
      <c r="C379">
        <v>1989.2917</v>
      </c>
      <c r="D379">
        <v>355.72</v>
      </c>
      <c r="E379" s="1">
        <f t="shared" si="87"/>
        <v>2123</v>
      </c>
      <c r="F379" s="4">
        <f>F378*SUM(economy!Z169:AB169)/SUM(economy!Z168:AB168)</f>
        <v>22248.597438211767</v>
      </c>
      <c r="G379" s="9">
        <f t="shared" si="90"/>
        <v>159.25805403432813</v>
      </c>
      <c r="H379" s="9">
        <f t="shared" si="90"/>
        <v>207.7004445124218</v>
      </c>
      <c r="I379" s="9">
        <f t="shared" si="90"/>
        <v>196.21632921390542</v>
      </c>
      <c r="J379" s="9">
        <f t="shared" si="90"/>
        <v>47.464979054177263</v>
      </c>
      <c r="K379" s="9">
        <f t="shared" si="90"/>
        <v>2.6841914587987086</v>
      </c>
      <c r="L379" s="9">
        <f t="shared" si="85"/>
        <v>888.32399827363133</v>
      </c>
      <c r="N379">
        <f>-N$1*exercises!AI107*12/44</f>
        <v>0</v>
      </c>
      <c r="O379">
        <f t="shared" si="78"/>
        <v>22248.597438211767</v>
      </c>
      <c r="P379" s="2">
        <f t="shared" si="80"/>
        <v>159.25811506719197</v>
      </c>
      <c r="Q379" s="2">
        <f t="shared" si="81"/>
        <v>207.70051540768696</v>
      </c>
      <c r="R379" s="2">
        <f t="shared" si="82"/>
        <v>196.21636707108462</v>
      </c>
      <c r="S379" s="2">
        <f t="shared" si="83"/>
        <v>47.464979345110621</v>
      </c>
      <c r="T379" s="2">
        <f t="shared" si="84"/>
        <v>2.6841914587987086</v>
      </c>
      <c r="U379" s="9">
        <f t="shared" si="86"/>
        <v>888.32416834987293</v>
      </c>
      <c r="V379" s="13">
        <f t="shared" si="79"/>
        <v>1.7007624160214618E-4</v>
      </c>
    </row>
    <row r="380" spans="1:22">
      <c r="A380" s="2"/>
      <c r="B380" s="2"/>
      <c r="C380">
        <v>1989.375</v>
      </c>
      <c r="D380">
        <v>355.95</v>
      </c>
      <c r="E380" s="1">
        <f t="shared" si="87"/>
        <v>2124</v>
      </c>
      <c r="F380" s="4">
        <f>F379*SUM(economy!Z170:AB170)/SUM(economy!Z169:AB169)</f>
        <v>22146.206545537552</v>
      </c>
      <c r="G380" s="9">
        <f t="shared" si="90"/>
        <v>160.61594965262273</v>
      </c>
      <c r="H380" s="9">
        <f t="shared" si="90"/>
        <v>209.21812456143056</v>
      </c>
      <c r="I380" s="9">
        <f t="shared" si="90"/>
        <v>196.92510508491043</v>
      </c>
      <c r="J380" s="9">
        <f t="shared" si="90"/>
        <v>47.36479175130755</v>
      </c>
      <c r="K380" s="9">
        <f t="shared" si="90"/>
        <v>2.6725795072960543</v>
      </c>
      <c r="L380" s="9">
        <f t="shared" si="85"/>
        <v>891.79655055756734</v>
      </c>
      <c r="N380">
        <f>-N$1*exercises!AI108*12/44</f>
        <v>0</v>
      </c>
      <c r="O380">
        <f t="shared" si="78"/>
        <v>22146.206545537552</v>
      </c>
      <c r="P380" s="2">
        <f t="shared" si="80"/>
        <v>160.61601068548657</v>
      </c>
      <c r="Q380" s="2">
        <f t="shared" si="81"/>
        <v>209.2181952616607</v>
      </c>
      <c r="R380" s="2">
        <f t="shared" si="82"/>
        <v>196.92514243394723</v>
      </c>
      <c r="S380" s="2">
        <f t="shared" si="83"/>
        <v>47.364792025620801</v>
      </c>
      <c r="T380" s="2">
        <f t="shared" si="84"/>
        <v>2.6725795072960543</v>
      </c>
      <c r="U380" s="9">
        <f t="shared" si="86"/>
        <v>891.79671991401131</v>
      </c>
      <c r="V380" s="13">
        <f t="shared" si="79"/>
        <v>1.6935644396198768E-4</v>
      </c>
    </row>
    <row r="381" spans="1:22">
      <c r="A381" s="2"/>
      <c r="B381" s="2"/>
      <c r="C381">
        <v>1989.4583</v>
      </c>
      <c r="D381">
        <v>355.44</v>
      </c>
      <c r="E381" s="1">
        <f t="shared" si="87"/>
        <v>2125</v>
      </c>
      <c r="F381" s="4">
        <f>F380*SUM(economy!Z171:AB171)/SUM(economy!Z170:AB170)</f>
        <v>22042.013857174505</v>
      </c>
      <c r="G381" s="9">
        <f t="shared" si="90"/>
        <v>161.9675960615053</v>
      </c>
      <c r="H381" s="9">
        <f t="shared" si="90"/>
        <v>210.72201525892044</v>
      </c>
      <c r="I381" s="9">
        <f t="shared" si="90"/>
        <v>197.60898466031838</v>
      </c>
      <c r="J381" s="9">
        <f t="shared" si="90"/>
        <v>47.258310123668672</v>
      </c>
      <c r="K381" s="9">
        <f t="shared" si="90"/>
        <v>2.6607294185274895</v>
      </c>
      <c r="L381" s="9">
        <f t="shared" si="85"/>
        <v>895.21763552294033</v>
      </c>
      <c r="N381">
        <f>-N$1*exercises!AI109*12/44</f>
        <v>0</v>
      </c>
      <c r="O381">
        <f t="shared" si="78"/>
        <v>22042.013857174505</v>
      </c>
      <c r="P381" s="2">
        <f t="shared" si="80"/>
        <v>161.96765709436914</v>
      </c>
      <c r="Q381" s="2">
        <f t="shared" si="81"/>
        <v>210.72208576465215</v>
      </c>
      <c r="R381" s="2">
        <f t="shared" si="82"/>
        <v>197.60902150803341</v>
      </c>
      <c r="S381" s="2">
        <f t="shared" si="83"/>
        <v>47.258310382311272</v>
      </c>
      <c r="T381" s="2">
        <f t="shared" si="84"/>
        <v>2.6607294185274895</v>
      </c>
      <c r="U381" s="9">
        <f t="shared" si="86"/>
        <v>895.21780416789341</v>
      </c>
      <c r="V381" s="13">
        <f t="shared" si="79"/>
        <v>1.6864495307800098E-4</v>
      </c>
    </row>
    <row r="382" spans="1:22">
      <c r="A382" s="2"/>
      <c r="B382" s="2"/>
      <c r="C382">
        <v>1989.5417</v>
      </c>
      <c r="D382">
        <v>354.05</v>
      </c>
      <c r="E382" s="1">
        <f t="shared" si="87"/>
        <v>2126</v>
      </c>
      <c r="F382" s="4">
        <f>F381*SUM(economy!Z172:AB172)/SUM(economy!Z171:AB171)</f>
        <v>21936.093251821545</v>
      </c>
      <c r="G382" s="9">
        <f t="shared" si="90"/>
        <v>163.31288329222488</v>
      </c>
      <c r="H382" s="9">
        <f t="shared" si="90"/>
        <v>212.21198535711605</v>
      </c>
      <c r="I382" s="9">
        <f t="shared" si="90"/>
        <v>198.26803142123234</v>
      </c>
      <c r="J382" s="9">
        <f t="shared" si="90"/>
        <v>47.14568226787901</v>
      </c>
      <c r="K382" s="9">
        <f t="shared" si="90"/>
        <v>2.6486503008590363</v>
      </c>
      <c r="L382" s="9">
        <f t="shared" si="85"/>
        <v>898.58723263931131</v>
      </c>
      <c r="N382">
        <f>-N$1*exercises!AI110*12/44</f>
        <v>0</v>
      </c>
      <c r="O382">
        <f t="shared" si="78"/>
        <v>21936.093251821545</v>
      </c>
      <c r="P382" s="2">
        <f t="shared" si="80"/>
        <v>163.31294432508872</v>
      </c>
      <c r="Q382" s="2">
        <f t="shared" si="81"/>
        <v>212.21205566888437</v>
      </c>
      <c r="R382" s="2">
        <f t="shared" si="82"/>
        <v>198.26806777435462</v>
      </c>
      <c r="S382" s="2">
        <f t="shared" si="83"/>
        <v>47.145682511746173</v>
      </c>
      <c r="T382" s="2">
        <f t="shared" si="84"/>
        <v>2.6486503008590363</v>
      </c>
      <c r="U382" s="9">
        <f t="shared" si="86"/>
        <v>898.58740058093292</v>
      </c>
      <c r="V382" s="13">
        <f t="shared" si="79"/>
        <v>1.679416216120444E-4</v>
      </c>
    </row>
    <row r="383" spans="1:22">
      <c r="A383" s="2"/>
      <c r="B383" s="2"/>
      <c r="C383">
        <v>1989.625</v>
      </c>
      <c r="D383">
        <v>351.84</v>
      </c>
      <c r="E383" s="1">
        <f t="shared" si="87"/>
        <v>2127</v>
      </c>
      <c r="F383" s="4">
        <f>F382*SUM(economy!Z173:AB173)/SUM(economy!Z172:AB172)</f>
        <v>21828.517552065128</v>
      </c>
      <c r="G383" s="9">
        <f t="shared" si="90"/>
        <v>164.65170588505907</v>
      </c>
      <c r="H383" s="9">
        <f t="shared" si="90"/>
        <v>213.68791090627545</v>
      </c>
      <c r="I383" s="9">
        <f t="shared" si="90"/>
        <v>198.90231909582013</v>
      </c>
      <c r="J383" s="9">
        <f t="shared" si="90"/>
        <v>47.027056491471541</v>
      </c>
      <c r="K383" s="9">
        <f t="shared" si="90"/>
        <v>2.6363511472774643</v>
      </c>
      <c r="L383" s="9">
        <f t="shared" si="85"/>
        <v>901.9053435259035</v>
      </c>
      <c r="N383">
        <f>-N$1*exercises!AI111*12/44</f>
        <v>0</v>
      </c>
      <c r="O383">
        <f t="shared" si="78"/>
        <v>21828.517552065128</v>
      </c>
      <c r="P383" s="2">
        <f t="shared" si="80"/>
        <v>164.65176691792291</v>
      </c>
      <c r="Q383" s="2">
        <f t="shared" si="81"/>
        <v>213.687981024614</v>
      </c>
      <c r="R383" s="2">
        <f t="shared" si="82"/>
        <v>198.90235496098842</v>
      </c>
      <c r="S383" s="2">
        <f t="shared" si="83"/>
        <v>47.027056721407334</v>
      </c>
      <c r="T383" s="2">
        <f t="shared" si="84"/>
        <v>2.6363511472774643</v>
      </c>
      <c r="U383" s="9">
        <f t="shared" si="86"/>
        <v>901.90551077221016</v>
      </c>
      <c r="V383" s="13">
        <f t="shared" si="79"/>
        <v>1.6724630665976292E-4</v>
      </c>
    </row>
    <row r="384" spans="1:22">
      <c r="A384" s="2"/>
      <c r="B384" s="2"/>
      <c r="C384">
        <v>1989.7083</v>
      </c>
      <c r="D384">
        <v>350.09</v>
      </c>
      <c r="E384" s="1">
        <f t="shared" si="87"/>
        <v>2128</v>
      </c>
      <c r="F384" s="4">
        <f>F383*SUM(economy!Z174:AB174)/SUM(economy!Z173:AB173)</f>
        <v>21719.358495553119</v>
      </c>
      <c r="G384" s="9">
        <f t="shared" si="90"/>
        <v>165.98396282485646</v>
      </c>
      <c r="H384" s="9">
        <f t="shared" si="90"/>
        <v>215.14967513544781</v>
      </c>
      <c r="I384" s="9">
        <f t="shared" si="90"/>
        <v>199.51193136310724</v>
      </c>
      <c r="J384" s="9">
        <f t="shared" si="90"/>
        <v>46.902581176888049</v>
      </c>
      <c r="K384" s="9">
        <f t="shared" si="90"/>
        <v>2.6238408312057446</v>
      </c>
      <c r="L384" s="9">
        <f t="shared" si="85"/>
        <v>905.1719913315053</v>
      </c>
      <c r="N384">
        <f>-N$1*exercises!AI112*12/44</f>
        <v>0</v>
      </c>
      <c r="O384">
        <f t="shared" si="78"/>
        <v>21719.358495553119</v>
      </c>
      <c r="P384" s="2">
        <f t="shared" si="80"/>
        <v>165.9840238577203</v>
      </c>
      <c r="Q384" s="2">
        <f t="shared" si="81"/>
        <v>215.1497450608887</v>
      </c>
      <c r="R384" s="2">
        <f t="shared" si="82"/>
        <v>199.51196674687114</v>
      </c>
      <c r="S384" s="2">
        <f t="shared" si="83"/>
        <v>46.90258139368833</v>
      </c>
      <c r="T384" s="2">
        <f t="shared" si="84"/>
        <v>2.6238408312057446</v>
      </c>
      <c r="U384" s="9">
        <f t="shared" si="86"/>
        <v>905.17215789037425</v>
      </c>
      <c r="V384" s="13">
        <f t="shared" si="79"/>
        <v>1.6655886895478034E-4</v>
      </c>
    </row>
    <row r="385" spans="1:22">
      <c r="A385" s="2"/>
      <c r="B385" s="2"/>
      <c r="C385">
        <v>1989.7917</v>
      </c>
      <c r="D385">
        <v>350.33</v>
      </c>
      <c r="E385" s="1">
        <f t="shared" si="87"/>
        <v>2129</v>
      </c>
      <c r="F385" s="4">
        <f>F384*SUM(economy!Z175:AB175)/SUM(economy!Z174:AB174)</f>
        <v>21608.686708506582</v>
      </c>
      <c r="G385" s="9">
        <f t="shared" si="90"/>
        <v>167.3095574748198</v>
      </c>
      <c r="H385" s="9">
        <f t="shared" si="90"/>
        <v>216.59716833085196</v>
      </c>
      <c r="I385" s="9">
        <f t="shared" si="90"/>
        <v>200.09696155641464</v>
      </c>
      <c r="J385" s="9">
        <f t="shared" si="90"/>
        <v>46.772404649859638</v>
      </c>
      <c r="K385" s="9">
        <f t="shared" si="90"/>
        <v>2.6111281026116542</v>
      </c>
      <c r="L385" s="9">
        <f t="shared" si="85"/>
        <v>908.38722011455764</v>
      </c>
      <c r="N385">
        <f>-N$1*exercises!AI113*12/44</f>
        <v>0</v>
      </c>
      <c r="O385">
        <f t="shared" si="78"/>
        <v>21608.686708506582</v>
      </c>
      <c r="P385" s="2">
        <f t="shared" si="80"/>
        <v>167.30961850768364</v>
      </c>
      <c r="Q385" s="2">
        <f t="shared" si="81"/>
        <v>216.59723806392589</v>
      </c>
      <c r="R385" s="2">
        <f t="shared" si="82"/>
        <v>200.09699646523589</v>
      </c>
      <c r="S385" s="2">
        <f t="shared" si="83"/>
        <v>46.772404854274804</v>
      </c>
      <c r="T385" s="2">
        <f t="shared" si="84"/>
        <v>2.6111281026116542</v>
      </c>
      <c r="U385" s="9">
        <f t="shared" si="86"/>
        <v>908.38738599373187</v>
      </c>
      <c r="V385" s="13">
        <f t="shared" si="79"/>
        <v>1.658791742329413E-4</v>
      </c>
    </row>
    <row r="386" spans="1:22">
      <c r="A386" s="2"/>
      <c r="B386" s="2"/>
      <c r="C386">
        <v>1989.875</v>
      </c>
      <c r="D386">
        <v>351.55</v>
      </c>
      <c r="E386" s="1">
        <f t="shared" si="87"/>
        <v>2130</v>
      </c>
      <c r="F386" s="4">
        <f>F385*SUM(economy!Z176:AB176)/SUM(economy!Z175:AB175)</f>
        <v>21496.571681516594</v>
      </c>
      <c r="G386" s="9">
        <f t="shared" si="90"/>
        <v>168.62839750867232</v>
      </c>
      <c r="H386" s="9">
        <f t="shared" si="90"/>
        <v>218.03028771210273</v>
      </c>
      <c r="I386" s="9">
        <f t="shared" si="90"/>
        <v>200.65751236679819</v>
      </c>
      <c r="J386" s="9">
        <f t="shared" si="90"/>
        <v>46.63667505219729</v>
      </c>
      <c r="K386" s="9">
        <f t="shared" si="90"/>
        <v>2.5982215844039471</v>
      </c>
      <c r="L386" s="9">
        <f t="shared" si="85"/>
        <v>911.55109422417445</v>
      </c>
      <c r="N386">
        <f>-N$1*exercises!AI114*12/44</f>
        <v>0</v>
      </c>
      <c r="O386">
        <f t="shared" si="78"/>
        <v>21496.571681516594</v>
      </c>
      <c r="P386" s="2">
        <f t="shared" si="80"/>
        <v>168.62845854153616</v>
      </c>
      <c r="Q386" s="2">
        <f t="shared" si="81"/>
        <v>218.03035725333888</v>
      </c>
      <c r="R386" s="2">
        <f t="shared" si="82"/>
        <v>200.65754680705172</v>
      </c>
      <c r="S386" s="2">
        <f t="shared" si="83"/>
        <v>46.636675244934857</v>
      </c>
      <c r="T386" s="2">
        <f t="shared" si="84"/>
        <v>2.5982215844039471</v>
      </c>
      <c r="U386" s="9">
        <f t="shared" si="86"/>
        <v>911.55125943126563</v>
      </c>
      <c r="V386" s="13">
        <f t="shared" si="79"/>
        <v>1.6520709118594823E-4</v>
      </c>
    </row>
    <row r="387" spans="1:22">
      <c r="A387" s="2"/>
      <c r="B387" s="2"/>
      <c r="C387">
        <v>1989.9583</v>
      </c>
      <c r="D387">
        <v>352.91</v>
      </c>
      <c r="E387" s="1">
        <f t="shared" si="87"/>
        <v>2131</v>
      </c>
      <c r="F387" s="4">
        <f>F386*SUM(economy!Z177:AB177)/SUM(economy!Z176:AB176)</f>
        <v>21383.081747570017</v>
      </c>
      <c r="G387" s="9">
        <f t="shared" si="90"/>
        <v>169.94039484134706</v>
      </c>
      <c r="H387" s="9">
        <f t="shared" si="90"/>
        <v>219.448937306505</v>
      </c>
      <c r="I387" s="9">
        <f t="shared" si="90"/>
        <v>201.193695546832</v>
      </c>
      <c r="J387" s="9">
        <f t="shared" si="90"/>
        <v>46.49554021900871</v>
      </c>
      <c r="K387" s="9">
        <f t="shared" si="90"/>
        <v>2.5851297691102233</v>
      </c>
      <c r="L387" s="9">
        <f t="shared" si="85"/>
        <v>914.6636976828031</v>
      </c>
      <c r="N387">
        <f>-N$1*exercises!AI115*12/44</f>
        <v>0</v>
      </c>
      <c r="O387">
        <f t="shared" si="78"/>
        <v>21383.081747570017</v>
      </c>
      <c r="P387" s="2">
        <f t="shared" si="80"/>
        <v>169.9404558742109</v>
      </c>
      <c r="Q387" s="2">
        <f t="shared" si="81"/>
        <v>219.44900665643112</v>
      </c>
      <c r="R387" s="2">
        <f t="shared" si="82"/>
        <v>201.19372952480725</v>
      </c>
      <c r="S387" s="2">
        <f t="shared" si="83"/>
        <v>46.495540400735784</v>
      </c>
      <c r="T387" s="2">
        <f t="shared" si="84"/>
        <v>2.5851297691102233</v>
      </c>
      <c r="U387" s="9">
        <f t="shared" si="86"/>
        <v>914.66386222529536</v>
      </c>
      <c r="V387" s="13">
        <f t="shared" si="79"/>
        <v>1.6454249225716922E-4</v>
      </c>
    </row>
    <row r="388" spans="1:22">
      <c r="A388" s="2"/>
      <c r="B388" s="2"/>
      <c r="C388">
        <v>1990.0417</v>
      </c>
      <c r="D388">
        <v>353.86</v>
      </c>
      <c r="E388" s="1">
        <f t="shared" si="87"/>
        <v>2132</v>
      </c>
      <c r="F388" s="4">
        <f>F387*SUM(economy!Z178:AB178)/SUM(economy!Z177:AB177)</f>
        <v>21268.284062247574</v>
      </c>
      <c r="G388" s="9">
        <f t="shared" si="90"/>
        <v>171.2454655583349</v>
      </c>
      <c r="H388" s="9">
        <f t="shared" si="90"/>
        <v>220.85302782163023</v>
      </c>
      <c r="I388" s="9">
        <f t="shared" si="90"/>
        <v>201.70563161506709</v>
      </c>
      <c r="J388" s="9">
        <f t="shared" si="90"/>
        <v>46.349147560350296</v>
      </c>
      <c r="K388" s="9">
        <f t="shared" si="90"/>
        <v>2.5718610158303004</v>
      </c>
      <c r="L388" s="9">
        <f t="shared" si="85"/>
        <v>917.72513357121284</v>
      </c>
      <c r="N388">
        <f>-N$1*exercises!AI116*12/44</f>
        <v>0</v>
      </c>
      <c r="O388">
        <f t="shared" si="78"/>
        <v>21268.284062247574</v>
      </c>
      <c r="P388" s="2">
        <f t="shared" si="80"/>
        <v>171.24552659119874</v>
      </c>
      <c r="Q388" s="2">
        <f t="shared" si="81"/>
        <v>220.85309698077265</v>
      </c>
      <c r="R388" s="2">
        <f t="shared" si="82"/>
        <v>201.70566513696903</v>
      </c>
      <c r="S388" s="2">
        <f t="shared" si="83"/>
        <v>46.349147731695872</v>
      </c>
      <c r="T388" s="2">
        <f t="shared" si="84"/>
        <v>2.5718610158303004</v>
      </c>
      <c r="U388" s="9">
        <f t="shared" si="86"/>
        <v>917.72529745646671</v>
      </c>
      <c r="V388" s="13">
        <f t="shared" si="79"/>
        <v>1.6388525386901165E-4</v>
      </c>
    </row>
    <row r="389" spans="1:22">
      <c r="A389" s="2"/>
      <c r="B389" s="2"/>
      <c r="C389">
        <v>1990.125</v>
      </c>
      <c r="D389">
        <v>355.1</v>
      </c>
      <c r="E389" s="1">
        <f t="shared" si="87"/>
        <v>2133</v>
      </c>
      <c r="F389" s="4">
        <f>F388*SUM(economy!Z179:AB179)/SUM(economy!Z178:AB178)</f>
        <v>21152.244586034991</v>
      </c>
      <c r="G389" s="9">
        <f t="shared" si="90"/>
        <v>172.54352984382419</v>
      </c>
      <c r="H389" s="9">
        <f t="shared" si="90"/>
        <v>222.24247651638444</v>
      </c>
      <c r="I389" s="9">
        <f t="shared" si="90"/>
        <v>202.19344956148151</v>
      </c>
      <c r="J389" s="9">
        <f t="shared" si="90"/>
        <v>46.197643947315782</v>
      </c>
      <c r="K389" s="9">
        <f t="shared" si="90"/>
        <v>2.5584235474586698</v>
      </c>
      <c r="L389" s="9">
        <f t="shared" si="85"/>
        <v>920.73552341646462</v>
      </c>
      <c r="N389">
        <f>-N$1*exercises!AI117*12/44</f>
        <v>0</v>
      </c>
      <c r="O389">
        <f t="shared" si="78"/>
        <v>21152.244586034991</v>
      </c>
      <c r="P389" s="2">
        <f t="shared" si="80"/>
        <v>172.54359087668803</v>
      </c>
      <c r="Q389" s="2">
        <f t="shared" si="81"/>
        <v>222.24254548526798</v>
      </c>
      <c r="R389" s="2">
        <f t="shared" si="82"/>
        <v>202.19348263343184</v>
      </c>
      <c r="S389" s="2">
        <f t="shared" si="83"/>
        <v>46.197644108872922</v>
      </c>
      <c r="T389" s="2">
        <f t="shared" si="84"/>
        <v>2.5584235474586698</v>
      </c>
      <c r="U389" s="9">
        <f t="shared" si="86"/>
        <v>920.73568665171945</v>
      </c>
      <c r="V389" s="13">
        <f t="shared" si="79"/>
        <v>1.6323525483130652E-4</v>
      </c>
    </row>
    <row r="390" spans="1:22">
      <c r="A390" s="2"/>
      <c r="B390" s="2"/>
      <c r="C390">
        <v>1990.2083</v>
      </c>
      <c r="D390">
        <v>355.75</v>
      </c>
      <c r="E390" s="1">
        <f t="shared" si="87"/>
        <v>2134</v>
      </c>
      <c r="F390" s="4">
        <f>F389*SUM(economy!Z180:AB180)/SUM(economy!Z179:AB179)</f>
        <v>21035.028068687439</v>
      </c>
      <c r="G390" s="9">
        <f t="shared" si="90"/>
        <v>173.8345119077606</v>
      </c>
      <c r="H390" s="9">
        <f t="shared" si="90"/>
        <v>223.61720707076964</v>
      </c>
      <c r="I390" s="9">
        <f t="shared" si="90"/>
        <v>202.65728655422694</v>
      </c>
      <c r="J390" s="9">
        <f t="shared" si="90"/>
        <v>46.041175602556088</v>
      </c>
      <c r="K390" s="9">
        <f t="shared" si="90"/>
        <v>2.5448254481693722</v>
      </c>
      <c r="L390" s="9">
        <f t="shared" si="85"/>
        <v>923.69500658348272</v>
      </c>
      <c r="N390">
        <f>-N$1*exercises!AI118*12/44</f>
        <v>0</v>
      </c>
      <c r="O390">
        <f t="shared" si="78"/>
        <v>21035.028068687439</v>
      </c>
      <c r="P390" s="2">
        <f t="shared" si="80"/>
        <v>173.83457294062444</v>
      </c>
      <c r="Q390" s="2">
        <f t="shared" si="81"/>
        <v>223.61727584991772</v>
      </c>
      <c r="R390" s="2">
        <f t="shared" si="82"/>
        <v>202.65731918226518</v>
      </c>
      <c r="S390" s="2">
        <f t="shared" si="83"/>
        <v>46.04117575488398</v>
      </c>
      <c r="T390" s="2">
        <f t="shared" si="84"/>
        <v>2.5448254481693722</v>
      </c>
      <c r="U390" s="9">
        <f t="shared" si="86"/>
        <v>923.69516917586066</v>
      </c>
      <c r="V390" s="13">
        <f t="shared" si="79"/>
        <v>1.6259237793292414E-4</v>
      </c>
    </row>
    <row r="391" spans="1:22">
      <c r="A391" s="2"/>
      <c r="B391" s="2"/>
      <c r="C391">
        <v>1990.2917</v>
      </c>
      <c r="D391">
        <v>356.38</v>
      </c>
      <c r="E391" s="1">
        <f t="shared" si="87"/>
        <v>2135</v>
      </c>
      <c r="F391" s="4">
        <f>F390*SUM(economy!Z181:AB181)/SUM(economy!Z180:AB180)</f>
        <v>20916.698035585712</v>
      </c>
      <c r="G391" s="9">
        <f t="shared" ref="G391:K406" si="91">G390*(1-G$5)+G$4*$F390*$L$4/1000</f>
        <v>175.1183399119528</v>
      </c>
      <c r="H391" s="9">
        <f t="shared" si="91"/>
        <v>224.97714945453569</v>
      </c>
      <c r="I391" s="9">
        <f t="shared" si="91"/>
        <v>203.09728764796239</v>
      </c>
      <c r="J391" s="9">
        <f t="shared" si="91"/>
        <v>45.879887995218333</v>
      </c>
      <c r="K391" s="9">
        <f t="shared" si="91"/>
        <v>2.5310746611564299</v>
      </c>
      <c r="L391" s="9">
        <f t="shared" si="85"/>
        <v>926.6037396708258</v>
      </c>
      <c r="N391">
        <f>-N$1*exercises!AI119*12/44</f>
        <v>0</v>
      </c>
      <c r="O391">
        <f t="shared" ref="O391:O454" si="92">F391+N391</f>
        <v>20916.698035585712</v>
      </c>
      <c r="P391" s="2">
        <f t="shared" si="80"/>
        <v>175.11840094481664</v>
      </c>
      <c r="Q391" s="2">
        <f t="shared" si="81"/>
        <v>224.97721804447028</v>
      </c>
      <c r="R391" s="2">
        <f t="shared" si="82"/>
        <v>203.09731983804701</v>
      </c>
      <c r="S391" s="2">
        <f t="shared" si="83"/>
        <v>45.879888138844215</v>
      </c>
      <c r="T391" s="2">
        <f t="shared" si="84"/>
        <v>2.5310746611564299</v>
      </c>
      <c r="U391" s="9">
        <f t="shared" si="86"/>
        <v>926.60390162733461</v>
      </c>
      <c r="V391" s="13">
        <f t="shared" ref="V391:V454" si="93">U391-L391</f>
        <v>1.6195650880490575E-4</v>
      </c>
    </row>
    <row r="392" spans="1:22">
      <c r="A392" s="2"/>
      <c r="B392" s="2"/>
      <c r="C392">
        <v>1990.375</v>
      </c>
      <c r="D392">
        <v>357.38</v>
      </c>
      <c r="E392" s="1">
        <f t="shared" si="87"/>
        <v>2136</v>
      </c>
      <c r="F392" s="4">
        <f>F391*SUM(economy!Z182:AB182)/SUM(economy!Z181:AB181)</f>
        <v>20797.316776022089</v>
      </c>
      <c r="G392" s="9">
        <f t="shared" si="91"/>
        <v>176.39494589534536</v>
      </c>
      <c r="H392" s="9">
        <f t="shared" si="91"/>
        <v>226.32223979491229</v>
      </c>
      <c r="I392" s="9">
        <f t="shared" si="91"/>
        <v>203.51360549405308</v>
      </c>
      <c r="J392" s="9">
        <f t="shared" si="91"/>
        <v>45.713925740285191</v>
      </c>
      <c r="K392" s="9">
        <f t="shared" si="91"/>
        <v>2.5171789866227976</v>
      </c>
      <c r="L392" s="9">
        <f t="shared" si="85"/>
        <v>929.46189591121868</v>
      </c>
      <c r="N392">
        <f>-N$1*exercises!AI120*12/44</f>
        <v>0</v>
      </c>
      <c r="O392">
        <f t="shared" si="92"/>
        <v>20797.316776022089</v>
      </c>
      <c r="P392" s="2">
        <f t="shared" ref="P392:P455" si="94">P391*(1-P$5)+P$4*$O391*$L$4/1000</f>
        <v>176.3950069282092</v>
      </c>
      <c r="Q392" s="2">
        <f t="shared" ref="Q392:Q455" si="95">Q391*(1-Q$5)+Q$4*$O391*$L$4/1000</f>
        <v>226.32230819615393</v>
      </c>
      <c r="R392" s="2">
        <f t="shared" ref="R392:R455" si="96">R391*(1-R$5)+R$4*$O391*$L$4/1000</f>
        <v>203.51363725206258</v>
      </c>
      <c r="S392" s="2">
        <f t="shared" ref="S392:S455" si="97">S391*(1-S$5)+S$4*$O391*$L$4/1000</f>
        <v>45.713925875706181</v>
      </c>
      <c r="T392" s="2">
        <f t="shared" ref="T392:T455" si="98">T391*(1-T$5)+T$4*$O391*$L$4/1000</f>
        <v>2.5171789866227976</v>
      </c>
      <c r="U392" s="9">
        <f t="shared" si="86"/>
        <v>929.46205723875471</v>
      </c>
      <c r="V392" s="13">
        <f t="shared" si="93"/>
        <v>1.613275360341504E-4</v>
      </c>
    </row>
    <row r="393" spans="1:22">
      <c r="A393" s="2"/>
      <c r="B393" s="2"/>
      <c r="C393">
        <v>1990.4583</v>
      </c>
      <c r="D393">
        <v>356.39</v>
      </c>
      <c r="E393" s="1">
        <f t="shared" si="87"/>
        <v>2137</v>
      </c>
      <c r="F393" s="4">
        <f>F392*SUM(economy!Z183:AB183)/SUM(economy!Z182:AB182)</f>
        <v>20676.945333352851</v>
      </c>
      <c r="G393" s="9">
        <f t="shared" si="91"/>
        <v>177.66426569857674</v>
      </c>
      <c r="H393" s="9">
        <f t="shared" si="91"/>
        <v>227.65242024360478</v>
      </c>
      <c r="I393" s="9">
        <f t="shared" si="91"/>
        <v>203.90640005289933</v>
      </c>
      <c r="J393" s="9">
        <f t="shared" si="91"/>
        <v>45.543432502289825</v>
      </c>
      <c r="K393" s="9">
        <f t="shared" si="91"/>
        <v>2.5031460800106382</v>
      </c>
      <c r="L393" s="9">
        <f t="shared" ref="L393:L456" si="99">SUM(G393:K393,L$5)</f>
        <v>932.26966457738138</v>
      </c>
      <c r="N393">
        <f>-N$1*exercises!AI121*12/44</f>
        <v>0</v>
      </c>
      <c r="O393">
        <f t="shared" si="92"/>
        <v>20676.945333352851</v>
      </c>
      <c r="P393" s="2">
        <f t="shared" si="94"/>
        <v>177.66432673144058</v>
      </c>
      <c r="Q393" s="2">
        <f t="shared" si="95"/>
        <v>227.65248845667256</v>
      </c>
      <c r="R393" s="2">
        <f t="shared" si="96"/>
        <v>203.90643138463327</v>
      </c>
      <c r="S393" s="2">
        <f t="shared" si="97"/>
        <v>45.543432629974639</v>
      </c>
      <c r="T393" s="2">
        <f t="shared" si="98"/>
        <v>2.5031460800106382</v>
      </c>
      <c r="U393" s="9">
        <f t="shared" ref="U393:U456" si="100">SUM(P393:T393,U$5)</f>
        <v>932.26982528273163</v>
      </c>
      <c r="V393" s="13">
        <f t="shared" si="93"/>
        <v>1.6070535025392019E-4</v>
      </c>
    </row>
    <row r="394" spans="1:22">
      <c r="A394" s="2"/>
      <c r="B394" s="2"/>
      <c r="C394">
        <v>1990.5417</v>
      </c>
      <c r="D394">
        <v>354.89</v>
      </c>
      <c r="E394" s="1">
        <f t="shared" ref="E394:E457" si="101">1+E393</f>
        <v>2138</v>
      </c>
      <c r="F394" s="4">
        <f>F393*SUM(economy!Z184:AB184)/SUM(economy!Z183:AB183)</f>
        <v>20555.643496953893</v>
      </c>
      <c r="G394" s="9">
        <f t="shared" si="91"/>
        <v>178.92623888793631</v>
      </c>
      <c r="H394" s="9">
        <f t="shared" si="91"/>
        <v>228.96763884323153</v>
      </c>
      <c r="I394" s="9">
        <f t="shared" si="91"/>
        <v>204.27583830864734</v>
      </c>
      <c r="J394" s="9">
        <f t="shared" si="91"/>
        <v>45.368550903375464</v>
      </c>
      <c r="K394" s="9">
        <f t="shared" si="91"/>
        <v>2.488983450465609</v>
      </c>
      <c r="L394" s="9">
        <f t="shared" si="99"/>
        <v>935.02725039365623</v>
      </c>
      <c r="N394">
        <f>-N$1*exercises!AI122*12/44</f>
        <v>0</v>
      </c>
      <c r="O394">
        <f t="shared" si="92"/>
        <v>20555.643496953893</v>
      </c>
      <c r="P394" s="2">
        <f t="shared" si="94"/>
        <v>178.92629992080015</v>
      </c>
      <c r="Q394" s="2">
        <f t="shared" si="95"/>
        <v>228.96770686864312</v>
      </c>
      <c r="R394" s="2">
        <f t="shared" si="96"/>
        <v>204.27586921982746</v>
      </c>
      <c r="S394" s="2">
        <f t="shared" si="97"/>
        <v>45.368551023766045</v>
      </c>
      <c r="T394" s="2">
        <f t="shared" si="98"/>
        <v>2.488983450465609</v>
      </c>
      <c r="U394" s="9">
        <f t="shared" si="100"/>
        <v>935.02741048350242</v>
      </c>
      <c r="V394" s="13">
        <f t="shared" si="93"/>
        <v>1.6008984619020339E-4</v>
      </c>
    </row>
    <row r="395" spans="1:22">
      <c r="A395" s="2"/>
      <c r="B395" s="2"/>
      <c r="C395">
        <v>1990.625</v>
      </c>
      <c r="D395">
        <v>353.06</v>
      </c>
      <c r="E395" s="1">
        <f t="shared" si="101"/>
        <v>2139</v>
      </c>
      <c r="F395" s="4">
        <f>F394*SUM(economy!Z185:AB185)/SUM(economy!Z184:AB184)</f>
        <v>20433.469795915509</v>
      </c>
      <c r="G395" s="9">
        <f t="shared" si="91"/>
        <v>180.1808086788302</v>
      </c>
      <c r="H395" s="9">
        <f t="shared" si="91"/>
        <v>230.26784939337307</v>
      </c>
      <c r="I395" s="9">
        <f t="shared" si="91"/>
        <v>204.62209398652067</v>
      </c>
      <c r="J395" s="9">
        <f t="shared" si="91"/>
        <v>45.189422435663047</v>
      </c>
      <c r="K395" s="9">
        <f t="shared" si="91"/>
        <v>2.4746984595277324</v>
      </c>
      <c r="L395" s="9">
        <f t="shared" si="99"/>
        <v>937.73487295391465</v>
      </c>
      <c r="N395">
        <f>-N$1*exercises!AI123*12/44</f>
        <v>0</v>
      </c>
      <c r="O395">
        <f t="shared" si="92"/>
        <v>20433.469795915509</v>
      </c>
      <c r="P395" s="2">
        <f t="shared" si="94"/>
        <v>180.18086971169404</v>
      </c>
      <c r="Q395" s="2">
        <f t="shared" si="95"/>
        <v>230.2679172316447</v>
      </c>
      <c r="R395" s="2">
        <f t="shared" si="96"/>
        <v>204.62212448279189</v>
      </c>
      <c r="S395" s="2">
        <f t="shared" si="97"/>
        <v>45.189422549176093</v>
      </c>
      <c r="T395" s="2">
        <f t="shared" si="98"/>
        <v>2.4746984595277324</v>
      </c>
      <c r="U395" s="9">
        <f t="shared" si="100"/>
        <v>937.73503243483447</v>
      </c>
      <c r="V395" s="13">
        <f t="shared" si="93"/>
        <v>1.5948091981954349E-4</v>
      </c>
    </row>
    <row r="396" spans="1:22">
      <c r="A396" s="2"/>
      <c r="B396" s="2"/>
      <c r="C396">
        <v>1990.7083</v>
      </c>
      <c r="D396">
        <v>351.38</v>
      </c>
      <c r="E396" s="1">
        <f t="shared" si="101"/>
        <v>2140</v>
      </c>
      <c r="F396" s="4">
        <f>F395*SUM(economy!Z186:AB186)/SUM(economy!Z185:AB185)</f>
        <v>20310.481494412226</v>
      </c>
      <c r="G396" s="9">
        <f t="shared" si="91"/>
        <v>181.42792185886262</v>
      </c>
      <c r="H396" s="9">
        <f t="shared" si="91"/>
        <v>231.55301131639789</v>
      </c>
      <c r="I396" s="9">
        <f t="shared" si="91"/>
        <v>204.9453472729987</v>
      </c>
      <c r="J396" s="9">
        <f t="shared" si="91"/>
        <v>45.006187377885027</v>
      </c>
      <c r="K396" s="9">
        <f t="shared" si="91"/>
        <v>2.4602983200413484</v>
      </c>
      <c r="L396" s="9">
        <f t="shared" si="99"/>
        <v>940.39276614618552</v>
      </c>
      <c r="N396">
        <f>-N$1*exercises!AI124*12/44</f>
        <v>0</v>
      </c>
      <c r="O396">
        <f t="shared" si="92"/>
        <v>20310.481494412226</v>
      </c>
      <c r="P396" s="2">
        <f t="shared" si="94"/>
        <v>181.42798289172646</v>
      </c>
      <c r="Q396" s="2">
        <f t="shared" si="95"/>
        <v>231.55307896804439</v>
      </c>
      <c r="R396" s="2">
        <f t="shared" si="96"/>
        <v>204.94537735993018</v>
      </c>
      <c r="S396" s="2">
        <f t="shared" si="97"/>
        <v>45.006187484913426</v>
      </c>
      <c r="T396" s="2">
        <f t="shared" si="98"/>
        <v>2.4602983200413484</v>
      </c>
      <c r="U396" s="9">
        <f t="shared" si="100"/>
        <v>940.39292502465582</v>
      </c>
      <c r="V396" s="13">
        <f t="shared" si="93"/>
        <v>1.5887847030171542E-4</v>
      </c>
    </row>
    <row r="397" spans="1:22">
      <c r="A397" s="2"/>
      <c r="B397" s="2"/>
      <c r="C397">
        <v>1990.7917</v>
      </c>
      <c r="D397">
        <v>351.69</v>
      </c>
      <c r="E397" s="1">
        <f t="shared" si="101"/>
        <v>2141</v>
      </c>
      <c r="F397" s="4">
        <f>F396*SUM(economy!Z187:AB187)/SUM(economy!Z186:AB186)</f>
        <v>20186.734588683281</v>
      </c>
      <c r="G397" s="9">
        <f t="shared" si="91"/>
        <v>182.66752871063426</v>
      </c>
      <c r="H397" s="9">
        <f t="shared" si="91"/>
        <v>232.82308952322259</v>
      </c>
      <c r="I397" s="9">
        <f t="shared" si="91"/>
        <v>205.24578453905539</v>
      </c>
      <c r="J397" s="9">
        <f t="shared" si="91"/>
        <v>44.81898471623812</v>
      </c>
      <c r="K397" s="9">
        <f t="shared" si="91"/>
        <v>2.4457900952765921</v>
      </c>
      <c r="L397" s="9">
        <f t="shared" si="99"/>
        <v>943.00117758442696</v>
      </c>
      <c r="N397">
        <f>-N$1*exercises!AI125*12/44</f>
        <v>0</v>
      </c>
      <c r="O397">
        <f t="shared" si="92"/>
        <v>20186.734588683281</v>
      </c>
      <c r="P397" s="2">
        <f t="shared" si="94"/>
        <v>182.6675897434981</v>
      </c>
      <c r="Q397" s="2">
        <f t="shared" si="95"/>
        <v>232.82315698875738</v>
      </c>
      <c r="R397" s="2">
        <f t="shared" si="96"/>
        <v>205.24581422214152</v>
      </c>
      <c r="S397" s="2">
        <f t="shared" si="97"/>
        <v>44.818984817152327</v>
      </c>
      <c r="T397" s="2">
        <f t="shared" si="98"/>
        <v>2.4457900952765921</v>
      </c>
      <c r="U397" s="9">
        <f t="shared" si="100"/>
        <v>943.00133586682591</v>
      </c>
      <c r="V397" s="13">
        <f t="shared" si="93"/>
        <v>1.5828239895654406E-4</v>
      </c>
    </row>
    <row r="398" spans="1:22">
      <c r="A398" s="2"/>
      <c r="B398" s="2"/>
      <c r="C398">
        <v>1990.875</v>
      </c>
      <c r="D398">
        <v>353.14</v>
      </c>
      <c r="E398" s="1">
        <f t="shared" si="101"/>
        <v>2142</v>
      </c>
      <c r="F398" s="4">
        <f>F397*SUM(economy!Z188:AB188)/SUM(economy!Z187:AB187)</f>
        <v>20062.283805559666</v>
      </c>
      <c r="G398" s="9">
        <f t="shared" si="91"/>
        <v>183.89958293435672</v>
      </c>
      <c r="H398" s="9">
        <f t="shared" si="91"/>
        <v>234.0780542791577</v>
      </c>
      <c r="I398" s="9">
        <f t="shared" si="91"/>
        <v>205.52359806665925</v>
      </c>
      <c r="J398" s="9">
        <f t="shared" si="91"/>
        <v>44.627952069403129</v>
      </c>
      <c r="K398" s="9">
        <f t="shared" si="91"/>
        <v>2.4311806982547775</v>
      </c>
      <c r="L398" s="9">
        <f t="shared" si="99"/>
        <v>945.56036804783162</v>
      </c>
      <c r="N398">
        <f>-N$1*exercises!AI126*12/44</f>
        <v>0</v>
      </c>
      <c r="O398">
        <f t="shared" si="92"/>
        <v>20062.283805559666</v>
      </c>
      <c r="P398" s="2">
        <f t="shared" si="94"/>
        <v>183.89964396722056</v>
      </c>
      <c r="Q398" s="2">
        <f t="shared" si="95"/>
        <v>234.07812155909278</v>
      </c>
      <c r="R398" s="2">
        <f t="shared" si="96"/>
        <v>205.5236273513207</v>
      </c>
      <c r="S398" s="2">
        <f t="shared" si="97"/>
        <v>44.627952164552426</v>
      </c>
      <c r="T398" s="2">
        <f t="shared" si="98"/>
        <v>2.4311806982547775</v>
      </c>
      <c r="U398" s="9">
        <f t="shared" si="100"/>
        <v>945.56052574044122</v>
      </c>
      <c r="V398" s="13">
        <f t="shared" si="93"/>
        <v>1.5769260960496467E-4</v>
      </c>
    </row>
    <row r="399" spans="1:22">
      <c r="A399" s="2"/>
      <c r="B399" s="2"/>
      <c r="C399">
        <v>1990.9583</v>
      </c>
      <c r="D399">
        <v>354.41</v>
      </c>
      <c r="E399" s="1">
        <f t="shared" si="101"/>
        <v>2143</v>
      </c>
      <c r="F399" s="4">
        <f>F398*SUM(economy!Z189:AB189)/SUM(economy!Z188:AB188)</f>
        <v>19937.182602473753</v>
      </c>
      <c r="G399" s="9">
        <f t="shared" si="91"/>
        <v>185.12404157037679</v>
      </c>
      <c r="H399" s="9">
        <f t="shared" si="91"/>
        <v>235.31788106998434</v>
      </c>
      <c r="I399" s="9">
        <f t="shared" si="91"/>
        <v>205.77898577872307</v>
      </c>
      <c r="J399" s="9">
        <f t="shared" si="91"/>
        <v>44.433225617675255</v>
      </c>
      <c r="K399" s="9">
        <f t="shared" si="91"/>
        <v>2.4164768912700705</v>
      </c>
      <c r="L399" s="9">
        <f t="shared" si="99"/>
        <v>948.07061092802951</v>
      </c>
      <c r="N399">
        <f>-N$1*exercises!AI127*12/44</f>
        <v>0</v>
      </c>
      <c r="O399">
        <f t="shared" si="92"/>
        <v>19937.182602473753</v>
      </c>
      <c r="P399" s="2">
        <f t="shared" si="94"/>
        <v>185.12410260324063</v>
      </c>
      <c r="Q399" s="2">
        <f t="shared" si="95"/>
        <v>235.31794816483031</v>
      </c>
      <c r="R399" s="2">
        <f t="shared" si="96"/>
        <v>205.77901467030776</v>
      </c>
      <c r="S399" s="2">
        <f t="shared" si="97"/>
        <v>44.433225707388971</v>
      </c>
      <c r="T399" s="2">
        <f t="shared" si="98"/>
        <v>2.4164768912700705</v>
      </c>
      <c r="U399" s="9">
        <f t="shared" si="100"/>
        <v>948.07076803703774</v>
      </c>
      <c r="V399" s="13">
        <f t="shared" si="93"/>
        <v>1.5710900822796248E-4</v>
      </c>
    </row>
    <row r="400" spans="1:22">
      <c r="A400" s="2"/>
      <c r="B400" s="2"/>
      <c r="C400">
        <v>1991.0417</v>
      </c>
      <c r="D400">
        <v>354.93</v>
      </c>
      <c r="E400" s="1">
        <f t="shared" si="101"/>
        <v>2144</v>
      </c>
      <c r="F400" s="4">
        <f>F399*SUM(economy!Z190:AB190)/SUM(economy!Z189:AB189)</f>
        <v>19811.483168887768</v>
      </c>
      <c r="G400" s="9">
        <f t="shared" si="91"/>
        <v>186.34086492170147</v>
      </c>
      <c r="H400" s="9">
        <f t="shared" si="91"/>
        <v>236.54255046840024</v>
      </c>
      <c r="I400" s="9">
        <f t="shared" si="91"/>
        <v>206.01215097268002</v>
      </c>
      <c r="J400" s="9">
        <f t="shared" si="91"/>
        <v>44.234940036144067</v>
      </c>
      <c r="K400" s="9">
        <f t="shared" si="91"/>
        <v>2.4016852855998225</v>
      </c>
      <c r="L400" s="9">
        <f t="shared" si="99"/>
        <v>950.53219168452563</v>
      </c>
      <c r="N400">
        <f>-N$1*exercises!AI128*12/44</f>
        <v>0</v>
      </c>
      <c r="O400">
        <f t="shared" si="92"/>
        <v>19811.483168887768</v>
      </c>
      <c r="P400" s="2">
        <f t="shared" si="94"/>
        <v>186.34092595456531</v>
      </c>
      <c r="Q400" s="2">
        <f t="shared" si="95"/>
        <v>236.54261737866628</v>
      </c>
      <c r="R400" s="2">
        <f t="shared" si="96"/>
        <v>206.01217947646407</v>
      </c>
      <c r="S400" s="2">
        <f t="shared" si="97"/>
        <v>44.234940120732716</v>
      </c>
      <c r="T400" s="2">
        <f t="shared" si="98"/>
        <v>2.4016852855998225</v>
      </c>
      <c r="U400" s="9">
        <f t="shared" si="100"/>
        <v>950.53234821602825</v>
      </c>
      <c r="V400" s="13">
        <f t="shared" si="93"/>
        <v>1.5653150262551208E-4</v>
      </c>
    </row>
    <row r="401" spans="1:22">
      <c r="A401" s="2"/>
      <c r="B401" s="2"/>
      <c r="C401">
        <v>1991.125</v>
      </c>
      <c r="D401">
        <v>355.82</v>
      </c>
      <c r="E401" s="1">
        <f t="shared" si="101"/>
        <v>2145</v>
      </c>
      <c r="F401" s="4">
        <f>F400*SUM(economy!Z191:AB191)/SUM(economy!Z190:AB190)</f>
        <v>19685.236429078035</v>
      </c>
      <c r="G401" s="9">
        <f t="shared" si="91"/>
        <v>187.5500164766101</v>
      </c>
      <c r="H401" s="9">
        <f t="shared" si="91"/>
        <v>237.75204800096714</v>
      </c>
      <c r="I401" s="9">
        <f t="shared" si="91"/>
        <v>206.22330205785022</v>
      </c>
      <c r="J401" s="9">
        <f t="shared" si="91"/>
        <v>44.033228431858426</v>
      </c>
      <c r="K401" s="9">
        <f t="shared" si="91"/>
        <v>2.3868123413959412</v>
      </c>
      <c r="L401" s="9">
        <f t="shared" si="99"/>
        <v>952.94540730868187</v>
      </c>
      <c r="N401">
        <f>-N$1*exercises!AI129*12/44</f>
        <v>0</v>
      </c>
      <c r="O401">
        <f t="shared" si="92"/>
        <v>19685.236429078035</v>
      </c>
      <c r="P401" s="2">
        <f t="shared" si="94"/>
        <v>187.55007750947394</v>
      </c>
      <c r="Q401" s="2">
        <f t="shared" si="95"/>
        <v>237.75211472716103</v>
      </c>
      <c r="R401" s="2">
        <f t="shared" si="96"/>
        <v>206.22333017903892</v>
      </c>
      <c r="S401" s="2">
        <f t="shared" si="97"/>
        <v>44.033228511614787</v>
      </c>
      <c r="T401" s="2">
        <f t="shared" si="98"/>
        <v>2.3868123413959412</v>
      </c>
      <c r="U401" s="9">
        <f t="shared" si="100"/>
        <v>952.94556326868462</v>
      </c>
      <c r="V401" s="13">
        <f t="shared" si="93"/>
        <v>1.5596000275763799E-4</v>
      </c>
    </row>
    <row r="402" spans="1:22">
      <c r="A402" s="2"/>
      <c r="B402" s="2"/>
      <c r="C402">
        <v>1991.2083</v>
      </c>
      <c r="D402">
        <v>357.33</v>
      </c>
      <c r="E402" s="1">
        <f t="shared" si="101"/>
        <v>2146</v>
      </c>
      <c r="F402" s="4">
        <f>F401*SUM(economy!Z192:AB192)/SUM(economy!Z191:AB191)</f>
        <v>19558.492046212101</v>
      </c>
      <c r="G402" s="9">
        <f t="shared" si="91"/>
        <v>188.75146283143644</v>
      </c>
      <c r="H402" s="9">
        <f t="shared" si="91"/>
        <v>238.94636401568587</v>
      </c>
      <c r="I402" s="9">
        <f t="shared" si="91"/>
        <v>206.41265229675111</v>
      </c>
      <c r="J402" s="9">
        <f t="shared" si="91"/>
        <v>43.828222284907675</v>
      </c>
      <c r="K402" s="9">
        <f t="shared" si="91"/>
        <v>2.3718643677497191</v>
      </c>
      <c r="L402" s="9">
        <f t="shared" si="99"/>
        <v>955.3105657965308</v>
      </c>
      <c r="N402">
        <f>-N$1*exercises!AI130*12/44</f>
        <v>0</v>
      </c>
      <c r="O402">
        <f t="shared" si="92"/>
        <v>19558.492046212101</v>
      </c>
      <c r="P402" s="2">
        <f t="shared" si="94"/>
        <v>188.75152386430028</v>
      </c>
      <c r="Q402" s="2">
        <f t="shared" si="95"/>
        <v>238.94643055831403</v>
      </c>
      <c r="R402" s="2">
        <f t="shared" si="96"/>
        <v>206.4126800404799</v>
      </c>
      <c r="S402" s="2">
        <f t="shared" si="97"/>
        <v>43.828222360107809</v>
      </c>
      <c r="T402" s="2">
        <f t="shared" si="98"/>
        <v>2.3718643677497191</v>
      </c>
      <c r="U402" s="9">
        <f t="shared" si="100"/>
        <v>955.31072119095177</v>
      </c>
      <c r="V402" s="13">
        <f t="shared" si="93"/>
        <v>1.5539442097178835E-4</v>
      </c>
    </row>
    <row r="403" spans="1:22">
      <c r="A403" s="2"/>
      <c r="B403" s="2"/>
      <c r="C403">
        <v>1991.2917</v>
      </c>
      <c r="D403">
        <v>358.77</v>
      </c>
      <c r="E403" s="1">
        <f t="shared" si="101"/>
        <v>2147</v>
      </c>
      <c r="F403" s="4">
        <f>F402*SUM(economy!Z193:AB193)/SUM(economy!Z192:AB192)</f>
        <v>19431.298427657221</v>
      </c>
      <c r="G403" s="9">
        <f t="shared" si="91"/>
        <v>189.94517361359962</v>
      </c>
      <c r="H403" s="9">
        <f t="shared" si="91"/>
        <v>240.12549355031848</v>
      </c>
      <c r="I403" s="9">
        <f t="shared" si="91"/>
        <v>206.58041955049237</v>
      </c>
      <c r="J403" s="9">
        <f t="shared" si="91"/>
        <v>43.62005139334731</v>
      </c>
      <c r="K403" s="9">
        <f t="shared" si="91"/>
        <v>2.3568475229225712</v>
      </c>
      <c r="L403" s="9">
        <f t="shared" si="99"/>
        <v>957.62798563068031</v>
      </c>
      <c r="N403">
        <f>-N$1*exercises!AI131*12/44</f>
        <v>0</v>
      </c>
      <c r="O403">
        <f t="shared" si="92"/>
        <v>19431.298427657221</v>
      </c>
      <c r="P403" s="2">
        <f t="shared" si="94"/>
        <v>189.94523464646346</v>
      </c>
      <c r="Q403" s="2">
        <f t="shared" si="95"/>
        <v>240.12555990988588</v>
      </c>
      <c r="R403" s="2">
        <f t="shared" si="96"/>
        <v>206.58044692182776</v>
      </c>
      <c r="S403" s="2">
        <f t="shared" si="97"/>
        <v>43.620051464251496</v>
      </c>
      <c r="T403" s="2">
        <f t="shared" si="98"/>
        <v>2.3568475229225712</v>
      </c>
      <c r="U403" s="9">
        <f t="shared" si="100"/>
        <v>957.62814046535107</v>
      </c>
      <c r="V403" s="13">
        <f t="shared" si="93"/>
        <v>1.5483467075227964E-4</v>
      </c>
    </row>
    <row r="404" spans="1:22">
      <c r="A404" s="2"/>
      <c r="B404" s="2"/>
      <c r="C404">
        <v>1991.375</v>
      </c>
      <c r="D404">
        <v>359.23</v>
      </c>
      <c r="E404" s="1">
        <f t="shared" si="101"/>
        <v>2148</v>
      </c>
      <c r="F404" s="4">
        <f>F403*SUM(economy!Z194:AB194)/SUM(economy!Z193:AB193)</f>
        <v>19303.702731458554</v>
      </c>
      <c r="G404" s="9">
        <f t="shared" si="91"/>
        <v>191.13112140495898</v>
      </c>
      <c r="H404" s="9">
        <f t="shared" si="91"/>
        <v>241.28943620157085</v>
      </c>
      <c r="I404" s="9">
        <f t="shared" si="91"/>
        <v>206.72682602838606</v>
      </c>
      <c r="J404" s="9">
        <f t="shared" si="91"/>
        <v>43.408843821893832</v>
      </c>
      <c r="K404" s="9">
        <f t="shared" si="91"/>
        <v>2.3417678147352059</v>
      </c>
      <c r="L404" s="9">
        <f t="shared" si="99"/>
        <v>959.89799527154491</v>
      </c>
      <c r="N404">
        <f>-N$1*exercises!AI132*12/44</f>
        <v>0</v>
      </c>
      <c r="O404">
        <f t="shared" si="92"/>
        <v>19303.702731458554</v>
      </c>
      <c r="P404" s="2">
        <f t="shared" si="94"/>
        <v>191.13118243782282</v>
      </c>
      <c r="Q404" s="2">
        <f t="shared" si="95"/>
        <v>241.28950237858112</v>
      </c>
      <c r="R404" s="2">
        <f t="shared" si="96"/>
        <v>206.72685303232652</v>
      </c>
      <c r="S404" s="2">
        <f t="shared" si="97"/>
        <v>43.408843888747484</v>
      </c>
      <c r="T404" s="2">
        <f t="shared" si="98"/>
        <v>2.3417678147352059</v>
      </c>
      <c r="U404" s="9">
        <f t="shared" si="100"/>
        <v>959.89814955221323</v>
      </c>
      <c r="V404" s="13">
        <f t="shared" si="93"/>
        <v>1.5428066831191245E-4</v>
      </c>
    </row>
    <row r="405" spans="1:22">
      <c r="A405" s="2"/>
      <c r="B405" s="2"/>
      <c r="C405">
        <v>1991.4583</v>
      </c>
      <c r="D405">
        <v>358.23</v>
      </c>
      <c r="E405" s="1">
        <f t="shared" si="101"/>
        <v>2149</v>
      </c>
      <c r="F405" s="4">
        <f>F404*SUM(economy!Z195:AB195)/SUM(economy!Z194:AB194)</f>
        <v>19175.750873927056</v>
      </c>
      <c r="G405" s="9">
        <f t="shared" si="91"/>
        <v>192.30928166556441</v>
      </c>
      <c r="H405" s="9">
        <f t="shared" si="91"/>
        <v>242.43819599524392</v>
      </c>
      <c r="I405" s="9">
        <f t="shared" si="91"/>
        <v>206.85209804189066</v>
      </c>
      <c r="J405" s="9">
        <f t="shared" si="91"/>
        <v>43.194725854310938</v>
      </c>
      <c r="K405" s="9">
        <f t="shared" si="91"/>
        <v>2.3266311011078114</v>
      </c>
      <c r="L405" s="9">
        <f t="shared" si="99"/>
        <v>962.12093265811779</v>
      </c>
      <c r="N405">
        <f>-N$1*exercises!AI133*12/44</f>
        <v>0</v>
      </c>
      <c r="O405">
        <f t="shared" si="92"/>
        <v>19175.750873927056</v>
      </c>
      <c r="P405" s="2">
        <f t="shared" si="94"/>
        <v>192.30934269842825</v>
      </c>
      <c r="Q405" s="2">
        <f t="shared" si="95"/>
        <v>242.43826199019924</v>
      </c>
      <c r="R405" s="2">
        <f t="shared" si="96"/>
        <v>206.85212468336761</v>
      </c>
      <c r="S405" s="2">
        <f t="shared" si="97"/>
        <v>43.194725917345451</v>
      </c>
      <c r="T405" s="2">
        <f t="shared" si="98"/>
        <v>2.3266311011078114</v>
      </c>
      <c r="U405" s="9">
        <f t="shared" si="100"/>
        <v>962.12108639044834</v>
      </c>
      <c r="V405" s="13">
        <f t="shared" si="93"/>
        <v>1.5373233054560842E-4</v>
      </c>
    </row>
    <row r="406" spans="1:22">
      <c r="A406" s="2"/>
      <c r="B406" s="2"/>
      <c r="C406">
        <v>1991.5417</v>
      </c>
      <c r="D406">
        <v>356.3</v>
      </c>
      <c r="E406" s="1">
        <f t="shared" si="101"/>
        <v>2150</v>
      </c>
      <c r="F406" s="4">
        <f>F405*SUM(economy!Z196:AB196)/SUM(economy!Z195:AB195)</f>
        <v>19047.487538277652</v>
      </c>
      <c r="G406" s="9">
        <f t="shared" si="91"/>
        <v>193.47963265786981</v>
      </c>
      <c r="H406" s="9">
        <f t="shared" si="91"/>
        <v>243.57178125745415</v>
      </c>
      <c r="I406" s="9">
        <f t="shared" si="91"/>
        <v>206.95646576299802</v>
      </c>
      <c r="J406" s="9">
        <f t="shared" si="91"/>
        <v>42.977821949406312</v>
      </c>
      <c r="K406" s="9">
        <f t="shared" si="91"/>
        <v>2.3114430907439338</v>
      </c>
      <c r="L406" s="9">
        <f t="shared" si="99"/>
        <v>964.29714471847228</v>
      </c>
      <c r="N406">
        <f>-N$1*exercises!AI134*12/44</f>
        <v>0</v>
      </c>
      <c r="O406">
        <f t="shared" si="92"/>
        <v>19047.487538277652</v>
      </c>
      <c r="P406" s="2">
        <f t="shared" si="94"/>
        <v>193.47969369073365</v>
      </c>
      <c r="Q406" s="2">
        <f t="shared" si="95"/>
        <v>243.5718470708554</v>
      </c>
      <c r="R406" s="2">
        <f t="shared" si="96"/>
        <v>206.95649204687666</v>
      </c>
      <c r="S406" s="2">
        <f t="shared" si="97"/>
        <v>42.977822008839858</v>
      </c>
      <c r="T406" s="2">
        <f t="shared" si="98"/>
        <v>2.3114430907439338</v>
      </c>
      <c r="U406" s="9">
        <f t="shared" si="100"/>
        <v>964.29729790804959</v>
      </c>
      <c r="V406" s="13">
        <f t="shared" si="93"/>
        <v>1.5318957730414695E-4</v>
      </c>
    </row>
    <row r="407" spans="1:22">
      <c r="A407" s="2"/>
      <c r="B407" s="2"/>
      <c r="C407">
        <v>1991.625</v>
      </c>
      <c r="D407">
        <v>353.97</v>
      </c>
      <c r="E407" s="1">
        <f t="shared" si="101"/>
        <v>2151</v>
      </c>
      <c r="F407" s="4">
        <f>F406*SUM(economy!Z197:AB197)/SUM(economy!Z196:AB196)</f>
        <v>18918.956184259074</v>
      </c>
      <c r="G407" s="9">
        <f t="shared" ref="G407:K422" si="102">G406*(1-G$5)+G$4*$F406*$L$4/1000</f>
        <v>194.64215537147362</v>
      </c>
      <c r="H407" s="9">
        <f t="shared" si="102"/>
        <v>244.69020448701971</v>
      </c>
      <c r="I407" s="9">
        <f t="shared" si="102"/>
        <v>207.04016298716104</v>
      </c>
      <c r="J407" s="9">
        <f t="shared" si="102"/>
        <v>42.758254700556009</v>
      </c>
      <c r="K407" s="9">
        <f t="shared" si="102"/>
        <v>2.2962093439508191</v>
      </c>
      <c r="L407" s="9">
        <f t="shared" si="99"/>
        <v>966.42698689016117</v>
      </c>
      <c r="N407">
        <f>-N$1*exercises!AI135*12/44</f>
        <v>0</v>
      </c>
      <c r="O407">
        <f t="shared" si="92"/>
        <v>18918.956184259074</v>
      </c>
      <c r="P407" s="2">
        <f t="shared" si="94"/>
        <v>194.64221640433746</v>
      </c>
      <c r="Q407" s="2">
        <f t="shared" si="95"/>
        <v>244.69027011936632</v>
      </c>
      <c r="R407" s="2">
        <f t="shared" si="96"/>
        <v>207.04018891824128</v>
      </c>
      <c r="S407" s="2">
        <f t="shared" si="97"/>
        <v>42.758254756594305</v>
      </c>
      <c r="T407" s="2">
        <f t="shared" si="98"/>
        <v>2.2962093439508191</v>
      </c>
      <c r="U407" s="9">
        <f t="shared" si="100"/>
        <v>966.42713954249018</v>
      </c>
      <c r="V407" s="13">
        <f t="shared" si="93"/>
        <v>1.5265232900674164E-4</v>
      </c>
    </row>
    <row r="408" spans="1:22">
      <c r="A408" s="2"/>
      <c r="B408" s="2"/>
      <c r="C408">
        <v>1991.7083</v>
      </c>
      <c r="D408">
        <v>352.34</v>
      </c>
      <c r="E408" s="1">
        <f t="shared" si="101"/>
        <v>2152</v>
      </c>
      <c r="F408" s="4">
        <f>F407*SUM(economy!Z198:AB198)/SUM(economy!Z197:AB197)</f>
        <v>18790.199058718572</v>
      </c>
      <c r="G408" s="9">
        <f t="shared" si="102"/>
        <v>195.79683344844719</v>
      </c>
      <c r="H408" s="9">
        <f t="shared" si="102"/>
        <v>245.79348222910167</v>
      </c>
      <c r="I408" s="9">
        <f t="shared" si="102"/>
        <v>207.10342690085017</v>
      </c>
      <c r="J408" s="9">
        <f t="shared" si="102"/>
        <v>42.536144798671423</v>
      </c>
      <c r="K408" s="9">
        <f t="shared" si="102"/>
        <v>2.2809352735890793</v>
      </c>
      <c r="L408" s="9">
        <f t="shared" si="99"/>
        <v>968.51082265065952</v>
      </c>
      <c r="N408">
        <f>-N$1*exercises!AI136*12/44</f>
        <v>0</v>
      </c>
      <c r="O408">
        <f t="shared" si="92"/>
        <v>18790.199058718572</v>
      </c>
      <c r="P408" s="2">
        <f t="shared" si="94"/>
        <v>195.79689448131103</v>
      </c>
      <c r="Q408" s="2">
        <f t="shared" si="95"/>
        <v>245.79354768089172</v>
      </c>
      <c r="R408" s="2">
        <f t="shared" si="96"/>
        <v>207.1034524838675</v>
      </c>
      <c r="S408" s="2">
        <f t="shared" si="97"/>
        <v>42.536144851508425</v>
      </c>
      <c r="T408" s="2">
        <f t="shared" si="98"/>
        <v>2.2809352735890793</v>
      </c>
      <c r="U408" s="9">
        <f t="shared" si="100"/>
        <v>968.51097477116775</v>
      </c>
      <c r="V408" s="13">
        <f t="shared" si="93"/>
        <v>1.5212050823265599E-4</v>
      </c>
    </row>
    <row r="409" spans="1:22">
      <c r="A409" s="2"/>
      <c r="B409" s="2"/>
      <c r="C409">
        <v>1991.7917</v>
      </c>
      <c r="D409">
        <v>352.43</v>
      </c>
      <c r="E409" s="1">
        <f t="shared" si="101"/>
        <v>2153</v>
      </c>
      <c r="F409" s="4">
        <f>F408*SUM(economy!Z199:AB199)/SUM(economy!Z198:AB198)</f>
        <v>18661.257207044855</v>
      </c>
      <c r="G409" s="9">
        <f t="shared" si="102"/>
        <v>196.94365310930795</v>
      </c>
      <c r="H409" s="9">
        <f t="shared" si="102"/>
        <v>246.88163495018497</v>
      </c>
      <c r="I409" s="9">
        <f t="shared" si="102"/>
        <v>207.14649785381715</v>
      </c>
      <c r="J409" s="9">
        <f t="shared" si="102"/>
        <v>42.311610998521736</v>
      </c>
      <c r="K409" s="9">
        <f t="shared" si="102"/>
        <v>2.2656261461446912</v>
      </c>
      <c r="L409" s="9">
        <f t="shared" si="99"/>
        <v>970.54902305797634</v>
      </c>
      <c r="N409">
        <f>-N$1*exercises!AI137*12/44</f>
        <v>0</v>
      </c>
      <c r="O409">
        <f t="shared" si="92"/>
        <v>18661.257207044855</v>
      </c>
      <c r="P409" s="2">
        <f t="shared" si="94"/>
        <v>196.94371414217179</v>
      </c>
      <c r="Q409" s="2">
        <f t="shared" si="95"/>
        <v>246.88170022191517</v>
      </c>
      <c r="R409" s="2">
        <f t="shared" si="96"/>
        <v>207.14652309344348</v>
      </c>
      <c r="S409" s="2">
        <f t="shared" si="97"/>
        <v>42.311611048340332</v>
      </c>
      <c r="T409" s="2">
        <f t="shared" si="98"/>
        <v>2.2656261461446912</v>
      </c>
      <c r="U409" s="9">
        <f t="shared" si="100"/>
        <v>970.54917465201538</v>
      </c>
      <c r="V409" s="13">
        <f t="shared" si="93"/>
        <v>1.5159403903908242E-4</v>
      </c>
    </row>
    <row r="410" spans="1:22">
      <c r="A410" s="2"/>
      <c r="B410" s="2"/>
      <c r="C410">
        <v>1991.875</v>
      </c>
      <c r="D410">
        <v>353.89</v>
      </c>
      <c r="E410" s="1">
        <f t="shared" si="101"/>
        <v>2154</v>
      </c>
      <c r="F410" s="4">
        <f>F409*SUM(economy!Z200:AB200)/SUM(economy!Z199:AB199)</f>
        <v>18532.170485434643</v>
      </c>
      <c r="G410" s="9">
        <f t="shared" si="102"/>
        <v>198.08260307969095</v>
      </c>
      <c r="H410" s="9">
        <f t="shared" si="102"/>
        <v>247.9546869144778</v>
      </c>
      <c r="I410" s="9">
        <f t="shared" si="102"/>
        <v>207.16961913613468</v>
      </c>
      <c r="J410" s="9">
        <f t="shared" si="102"/>
        <v>42.084770088323424</v>
      </c>
      <c r="K410" s="9">
        <f t="shared" si="102"/>
        <v>2.2502870829164228</v>
      </c>
      <c r="L410" s="9">
        <f t="shared" si="99"/>
        <v>972.54196630154331</v>
      </c>
      <c r="N410">
        <f>-N$1*exercises!AI138*12/44</f>
        <v>0</v>
      </c>
      <c r="O410">
        <f t="shared" si="92"/>
        <v>18532.170485434643</v>
      </c>
      <c r="P410" s="2">
        <f t="shared" si="94"/>
        <v>198.0826641125548</v>
      </c>
      <c r="Q410" s="2">
        <f t="shared" si="95"/>
        <v>247.9547520066435</v>
      </c>
      <c r="R410" s="2">
        <f t="shared" si="96"/>
        <v>207.16964403697921</v>
      </c>
      <c r="S410" s="2">
        <f t="shared" si="97"/>
        <v>42.08477013529604</v>
      </c>
      <c r="T410" s="2">
        <f t="shared" si="98"/>
        <v>2.2502870829164228</v>
      </c>
      <c r="U410" s="9">
        <f t="shared" si="100"/>
        <v>972.54211737438993</v>
      </c>
      <c r="V410" s="13">
        <f t="shared" si="93"/>
        <v>1.5107284662008169E-4</v>
      </c>
    </row>
    <row r="411" spans="1:22">
      <c r="A411" s="2"/>
      <c r="B411" s="2"/>
      <c r="C411">
        <v>1991.9583</v>
      </c>
      <c r="D411">
        <v>355.21</v>
      </c>
      <c r="E411" s="1">
        <f t="shared" si="101"/>
        <v>2155</v>
      </c>
      <c r="F411" s="4">
        <f>F410*SUM(economy!Z201:AB201)/SUM(economy!Z200:AB200)</f>
        <v>18402.977573929384</v>
      </c>
      <c r="G411" s="9">
        <f t="shared" si="102"/>
        <v>199.21367451776914</v>
      </c>
      <c r="H411" s="9">
        <f t="shared" si="102"/>
        <v>249.01266606180266</v>
      </c>
      <c r="I411" s="9">
        <f t="shared" si="102"/>
        <v>207.17303676007174</v>
      </c>
      <c r="J411" s="9">
        <f t="shared" si="102"/>
        <v>41.855736862506667</v>
      </c>
      <c r="K411" s="9">
        <f t="shared" si="102"/>
        <v>2.2349230613119389</v>
      </c>
      <c r="L411" s="9">
        <f t="shared" si="99"/>
        <v>974.49003726346211</v>
      </c>
      <c r="N411">
        <f>-N$1*exercises!AI139*12/44</f>
        <v>0</v>
      </c>
      <c r="O411">
        <f t="shared" si="92"/>
        <v>18402.977573929384</v>
      </c>
      <c r="P411" s="2">
        <f t="shared" si="94"/>
        <v>199.21373555063298</v>
      </c>
      <c r="Q411" s="2">
        <f t="shared" si="95"/>
        <v>249.01273097489786</v>
      </c>
      <c r="R411" s="2">
        <f t="shared" si="96"/>
        <v>207.17306132668179</v>
      </c>
      <c r="S411" s="2">
        <f t="shared" si="97"/>
        <v>41.85573690679589</v>
      </c>
      <c r="T411" s="2">
        <f t="shared" si="98"/>
        <v>2.2349230613119389</v>
      </c>
      <c r="U411" s="9">
        <f t="shared" si="100"/>
        <v>974.49018782032044</v>
      </c>
      <c r="V411" s="13">
        <f t="shared" si="93"/>
        <v>1.5055685832976451E-4</v>
      </c>
    </row>
    <row r="412" spans="1:22">
      <c r="A412" s="2"/>
      <c r="B412" s="2"/>
      <c r="C412">
        <v>1992.0417</v>
      </c>
      <c r="D412">
        <v>356.34</v>
      </c>
      <c r="E412" s="1">
        <f t="shared" si="101"/>
        <v>2156</v>
      </c>
      <c r="F412" s="4">
        <f>F411*SUM(economy!Z202:AB202)/SUM(economy!Z201:AB201)</f>
        <v>18273.715990169017</v>
      </c>
      <c r="G412" s="9">
        <f t="shared" si="102"/>
        <v>200.33686094246906</v>
      </c>
      <c r="H412" s="9">
        <f t="shared" si="102"/>
        <v>250.05560388704754</v>
      </c>
      <c r="I412" s="9">
        <f t="shared" si="102"/>
        <v>207.15699924685504</v>
      </c>
      <c r="J412" s="9">
        <f t="shared" si="102"/>
        <v>41.624624097567725</v>
      </c>
      <c r="K412" s="9">
        <f t="shared" si="102"/>
        <v>2.2195389162459818</v>
      </c>
      <c r="L412" s="9">
        <f t="shared" si="99"/>
        <v>976.39362709018519</v>
      </c>
      <c r="N412">
        <f>-N$1*exercises!AI140*12/44</f>
        <v>0</v>
      </c>
      <c r="O412">
        <f t="shared" si="92"/>
        <v>18273.715990169017</v>
      </c>
      <c r="P412" s="2">
        <f t="shared" si="94"/>
        <v>200.3369219753329</v>
      </c>
      <c r="Q412" s="2">
        <f t="shared" si="95"/>
        <v>250.05566862156488</v>
      </c>
      <c r="R412" s="2">
        <f t="shared" si="96"/>
        <v>207.15702348371693</v>
      </c>
      <c r="S412" s="2">
        <f t="shared" si="97"/>
        <v>41.624624139326848</v>
      </c>
      <c r="T412" s="2">
        <f t="shared" si="98"/>
        <v>2.2195389162459818</v>
      </c>
      <c r="U412" s="9">
        <f t="shared" si="100"/>
        <v>976.39377713618751</v>
      </c>
      <c r="V412" s="13">
        <f t="shared" si="93"/>
        <v>1.5004600231804943E-4</v>
      </c>
    </row>
    <row r="413" spans="1:22">
      <c r="A413" s="2"/>
      <c r="B413" s="2"/>
      <c r="C413">
        <v>1992.125</v>
      </c>
      <c r="D413">
        <v>357.21</v>
      </c>
      <c r="E413" s="1">
        <f t="shared" si="101"/>
        <v>2157</v>
      </c>
      <c r="F413" s="4">
        <f>F412*SUM(economy!Z203:AB203)/SUM(economy!Z202:AB202)</f>
        <v>18144.422103812802</v>
      </c>
      <c r="G413" s="9">
        <f t="shared" si="102"/>
        <v>201.45215816252633</v>
      </c>
      <c r="H413" s="9">
        <f t="shared" si="102"/>
        <v>251.08353532124011</v>
      </c>
      <c r="I413" s="9">
        <f t="shared" si="102"/>
        <v>207.12175741835941</v>
      </c>
      <c r="J413" s="9">
        <f t="shared" si="102"/>
        <v>41.391542530915039</v>
      </c>
      <c r="K413" s="9">
        <f t="shared" si="102"/>
        <v>2.2041393416341264</v>
      </c>
      <c r="L413" s="9">
        <f t="shared" si="99"/>
        <v>978.2531327746749</v>
      </c>
      <c r="N413">
        <f>-N$1*exercises!AI141*12/44</f>
        <v>0</v>
      </c>
      <c r="O413">
        <f t="shared" si="92"/>
        <v>18144.422103812802</v>
      </c>
      <c r="P413" s="2">
        <f t="shared" si="94"/>
        <v>201.45221919539017</v>
      </c>
      <c r="Q413" s="2">
        <f t="shared" si="95"/>
        <v>251.08359987767088</v>
      </c>
      <c r="R413" s="2">
        <f t="shared" si="96"/>
        <v>207.12178132989922</v>
      </c>
      <c r="S413" s="2">
        <f t="shared" si="97"/>
        <v>41.3915425702886</v>
      </c>
      <c r="T413" s="2">
        <f t="shared" si="98"/>
        <v>2.2041393416341264</v>
      </c>
      <c r="U413" s="9">
        <f t="shared" si="100"/>
        <v>978.25328231488299</v>
      </c>
      <c r="V413" s="13">
        <f t="shared" si="93"/>
        <v>1.4954020809909707E-4</v>
      </c>
    </row>
    <row r="414" spans="1:22">
      <c r="A414" s="2"/>
      <c r="B414" s="2"/>
      <c r="C414">
        <v>1992.2083</v>
      </c>
      <c r="D414">
        <v>357.97</v>
      </c>
      <c r="E414" s="1">
        <f t="shared" si="101"/>
        <v>2158</v>
      </c>
      <c r="F414" s="4">
        <f>F413*SUM(economy!Z204:AB204)/SUM(economy!Z203:AB203)</f>
        <v>18015.131151576508</v>
      </c>
      <c r="G414" s="9">
        <f t="shared" si="102"/>
        <v>202.55956420642102</v>
      </c>
      <c r="H414" s="9">
        <f t="shared" si="102"/>
        <v>252.0964986143033</v>
      </c>
      <c r="I414" s="9">
        <f t="shared" si="102"/>
        <v>207.06756419376029</v>
      </c>
      <c r="J414" s="9">
        <f t="shared" si="102"/>
        <v>41.156600842616399</v>
      </c>
      <c r="K414" s="9">
        <f t="shared" si="102"/>
        <v>2.1887288919758223</v>
      </c>
      <c r="L414" s="9">
        <f t="shared" si="99"/>
        <v>980.06895674907685</v>
      </c>
      <c r="N414">
        <f>-N$1*exercises!AI142*12/44</f>
        <v>0</v>
      </c>
      <c r="O414">
        <f t="shared" si="92"/>
        <v>18015.131151576508</v>
      </c>
      <c r="P414" s="2">
        <f t="shared" si="94"/>
        <v>202.55962523928486</v>
      </c>
      <c r="Q414" s="2">
        <f t="shared" si="95"/>
        <v>252.09656299313738</v>
      </c>
      <c r="R414" s="2">
        <f t="shared" si="96"/>
        <v>207.06758778434468</v>
      </c>
      <c r="S414" s="2">
        <f t="shared" si="97"/>
        <v>41.156600879740672</v>
      </c>
      <c r="T414" s="2">
        <f t="shared" si="98"/>
        <v>2.1887288919758223</v>
      </c>
      <c r="U414" s="9">
        <f t="shared" si="100"/>
        <v>980.06910578848351</v>
      </c>
      <c r="V414" s="13">
        <f t="shared" si="93"/>
        <v>1.4903940666499693E-4</v>
      </c>
    </row>
    <row r="415" spans="1:22">
      <c r="A415" s="2"/>
      <c r="B415" s="2"/>
      <c r="C415">
        <v>1992.2917</v>
      </c>
      <c r="D415">
        <v>359.22</v>
      </c>
      <c r="E415" s="1">
        <f t="shared" si="101"/>
        <v>2159</v>
      </c>
      <c r="F415" s="4">
        <f>F414*SUM(economy!Z205:AB205)/SUM(economy!Z204:AB204)</f>
        <v>17885.877252838702</v>
      </c>
      <c r="G415" s="9">
        <f t="shared" si="102"/>
        <v>203.65907925323086</v>
      </c>
      <c r="H415" s="9">
        <f t="shared" si="102"/>
        <v>253.09453521954507</v>
      </c>
      <c r="I415" s="9">
        <f t="shared" si="102"/>
        <v>206.99467439117507</v>
      </c>
      <c r="J415" s="9">
        <f t="shared" si="102"/>
        <v>40.919905639953754</v>
      </c>
      <c r="K415" s="9">
        <f t="shared" si="102"/>
        <v>2.1733119840205304</v>
      </c>
      <c r="L415" s="9">
        <f t="shared" si="99"/>
        <v>981.84150648792524</v>
      </c>
      <c r="N415">
        <f>-N$1*exercises!AI143*12/44</f>
        <v>0</v>
      </c>
      <c r="O415">
        <f t="shared" si="92"/>
        <v>17885.877252838702</v>
      </c>
      <c r="P415" s="2">
        <f t="shared" si="94"/>
        <v>203.6591402860947</v>
      </c>
      <c r="Q415" s="2">
        <f t="shared" si="95"/>
        <v>253.09459942127106</v>
      </c>
      <c r="R415" s="2">
        <f t="shared" si="96"/>
        <v>206.99469766511208</v>
      </c>
      <c r="S415" s="2">
        <f t="shared" si="97"/>
        <v>40.919905674957235</v>
      </c>
      <c r="T415" s="2">
        <f t="shared" si="98"/>
        <v>2.1733119840205304</v>
      </c>
      <c r="U415" s="9">
        <f t="shared" si="100"/>
        <v>981.84165503145562</v>
      </c>
      <c r="V415" s="13">
        <f t="shared" si="93"/>
        <v>1.4854353037208057E-4</v>
      </c>
    </row>
    <row r="416" spans="1:22">
      <c r="A416" s="2"/>
      <c r="B416" s="2"/>
      <c r="C416">
        <v>1992.375</v>
      </c>
      <c r="D416">
        <v>359.71</v>
      </c>
      <c r="E416" s="1">
        <f t="shared" si="101"/>
        <v>2160</v>
      </c>
      <c r="F416" s="4">
        <f>F415*SUM(economy!Z206:AB206)/SUM(economy!Z205:AB205)</f>
        <v>17756.69342576827</v>
      </c>
      <c r="G416" s="9">
        <f t="shared" si="102"/>
        <v>204.75070556443697</v>
      </c>
      <c r="H416" s="9">
        <f t="shared" si="102"/>
        <v>254.07768967993167</v>
      </c>
      <c r="I416" s="9">
        <f t="shared" si="102"/>
        <v>206.90334453431146</v>
      </c>
      <c r="J416" s="9">
        <f t="shared" si="102"/>
        <v>40.6815614446921</v>
      </c>
      <c r="K416" s="9">
        <f t="shared" si="102"/>
        <v>2.1578928985109735</v>
      </c>
      <c r="L416" s="9">
        <f t="shared" si="99"/>
        <v>983.5711941218832</v>
      </c>
      <c r="N416">
        <f>-N$1*exercises!AI144*12/44</f>
        <v>0</v>
      </c>
      <c r="O416">
        <f t="shared" si="92"/>
        <v>17756.69342576827</v>
      </c>
      <c r="P416" s="2">
        <f t="shared" si="94"/>
        <v>204.75076659730081</v>
      </c>
      <c r="Q416" s="2">
        <f t="shared" si="95"/>
        <v>254.07775370503677</v>
      </c>
      <c r="R416" s="2">
        <f t="shared" si="96"/>
        <v>206.90336749585134</v>
      </c>
      <c r="S416" s="2">
        <f t="shared" si="97"/>
        <v>40.681561477695944</v>
      </c>
      <c r="T416" s="2">
        <f t="shared" si="98"/>
        <v>2.1578928985109735</v>
      </c>
      <c r="U416" s="9">
        <f t="shared" si="100"/>
        <v>983.5713421743958</v>
      </c>
      <c r="V416" s="13">
        <f t="shared" si="93"/>
        <v>1.4805251259986107E-4</v>
      </c>
    </row>
    <row r="417" spans="1:22">
      <c r="A417" s="2"/>
      <c r="B417" s="2"/>
      <c r="C417">
        <v>1992.4583</v>
      </c>
      <c r="D417">
        <v>359.43</v>
      </c>
      <c r="E417" s="1">
        <f t="shared" si="101"/>
        <v>2161</v>
      </c>
      <c r="F417" s="4">
        <f>F416*SUM(economy!Z207:AB207)/SUM(economy!Z206:AB206)</f>
        <v>17627.611603928694</v>
      </c>
      <c r="G417" s="9">
        <f t="shared" si="102"/>
        <v>205.83444741671391</v>
      </c>
      <c r="H417" s="9">
        <f t="shared" si="102"/>
        <v>255.04600951618784</v>
      </c>
      <c r="I417" s="9">
        <f t="shared" si="102"/>
        <v>206.79383266413404</v>
      </c>
      <c r="J417" s="9">
        <f t="shared" si="102"/>
        <v>40.441670682968528</v>
      </c>
      <c r="K417" s="9">
        <f t="shared" si="102"/>
        <v>2.1424757819976343</v>
      </c>
      <c r="L417" s="9">
        <f t="shared" si="99"/>
        <v>985.25843606200192</v>
      </c>
      <c r="N417">
        <f>-N$1*exercises!AI145*12/44</f>
        <v>0</v>
      </c>
      <c r="O417">
        <f t="shared" si="92"/>
        <v>17627.611603928694</v>
      </c>
      <c r="P417" s="2">
        <f t="shared" si="94"/>
        <v>205.83450844957775</v>
      </c>
      <c r="Q417" s="2">
        <f t="shared" si="95"/>
        <v>255.04607336515795</v>
      </c>
      <c r="R417" s="2">
        <f t="shared" si="96"/>
        <v>206.79385531746999</v>
      </c>
      <c r="S417" s="2">
        <f t="shared" si="97"/>
        <v>40.44167071408696</v>
      </c>
      <c r="T417" s="2">
        <f t="shared" si="98"/>
        <v>2.1424757819976343</v>
      </c>
      <c r="U417" s="9">
        <f t="shared" si="100"/>
        <v>985.25858362829024</v>
      </c>
      <c r="V417" s="13">
        <f t="shared" si="93"/>
        <v>1.4756628831946728E-4</v>
      </c>
    </row>
    <row r="418" spans="1:22">
      <c r="A418" s="2"/>
      <c r="B418" s="2"/>
      <c r="C418">
        <v>1992.5417</v>
      </c>
      <c r="D418">
        <v>357.15</v>
      </c>
      <c r="E418" s="1">
        <f t="shared" si="101"/>
        <v>2162</v>
      </c>
      <c r="F418" s="4">
        <f>F417*SUM(economy!Z208:AB208)/SUM(economy!Z207:AB207)</f>
        <v>17498.662653314659</v>
      </c>
      <c r="G418" s="9">
        <f t="shared" si="102"/>
        <v>206.91031103573303</v>
      </c>
      <c r="H418" s="9">
        <f t="shared" si="102"/>
        <v>255.99954511676404</v>
      </c>
      <c r="I418" s="9">
        <f t="shared" si="102"/>
        <v>206.66639815555334</v>
      </c>
      <c r="J418" s="9">
        <f t="shared" si="102"/>
        <v>40.200333677707761</v>
      </c>
      <c r="K418" s="9">
        <f t="shared" si="102"/>
        <v>2.1270646487188438</v>
      </c>
      <c r="L418" s="9">
        <f t="shared" si="99"/>
        <v>986.903652634477</v>
      </c>
      <c r="N418">
        <f>-N$1*exercises!AI146*12/44</f>
        <v>0</v>
      </c>
      <c r="O418">
        <f t="shared" si="92"/>
        <v>17498.662653314659</v>
      </c>
      <c r="P418" s="2">
        <f t="shared" si="94"/>
        <v>206.91037206859687</v>
      </c>
      <c r="Q418" s="2">
        <f t="shared" si="95"/>
        <v>255.99960879008373</v>
      </c>
      <c r="R418" s="2">
        <f t="shared" si="96"/>
        <v>206.66642050482224</v>
      </c>
      <c r="S418" s="2">
        <f t="shared" si="97"/>
        <v>40.200333707048493</v>
      </c>
      <c r="T418" s="2">
        <f t="shared" si="98"/>
        <v>2.1270646487188438</v>
      </c>
      <c r="U418" s="9">
        <f t="shared" si="100"/>
        <v>986.90379971927007</v>
      </c>
      <c r="V418" s="13">
        <f t="shared" si="93"/>
        <v>1.4708479307046218E-4</v>
      </c>
    </row>
    <row r="419" spans="1:22">
      <c r="A419" s="2"/>
      <c r="B419" s="2"/>
      <c r="C419">
        <v>1992.625</v>
      </c>
      <c r="D419">
        <v>354.99</v>
      </c>
      <c r="E419" s="1">
        <f t="shared" si="101"/>
        <v>2163</v>
      </c>
      <c r="F419" s="4">
        <f>F418*SUM(economy!Z209:AB209)/SUM(economy!Z208:AB208)</f>
        <v>17369.876389778216</v>
      </c>
      <c r="G419" s="9">
        <f t="shared" si="102"/>
        <v>207.97830453100576</v>
      </c>
      <c r="H419" s="9">
        <f t="shared" si="102"/>
        <v>256.93834962970612</v>
      </c>
      <c r="I419" s="9">
        <f t="shared" si="102"/>
        <v>206.52130153913478</v>
      </c>
      <c r="J419" s="9">
        <f t="shared" si="102"/>
        <v>39.95764864347057</v>
      </c>
      <c r="K419" s="9">
        <f t="shared" si="102"/>
        <v>2.1116633825409576</v>
      </c>
      <c r="L419" s="9">
        <f t="shared" si="99"/>
        <v>988.50726772585824</v>
      </c>
      <c r="N419">
        <f>-N$1*exercises!AI147*12/44</f>
        <v>0</v>
      </c>
      <c r="O419">
        <f t="shared" si="92"/>
        <v>17369.876389778216</v>
      </c>
      <c r="P419" s="2">
        <f t="shared" si="94"/>
        <v>207.9783655638696</v>
      </c>
      <c r="Q419" s="2">
        <f t="shared" si="95"/>
        <v>256.93841312785861</v>
      </c>
      <c r="R419" s="2">
        <f t="shared" si="96"/>
        <v>206.52132358841803</v>
      </c>
      <c r="S419" s="2">
        <f t="shared" si="97"/>
        <v>39.957648671135161</v>
      </c>
      <c r="T419" s="2">
        <f t="shared" si="98"/>
        <v>2.1116633825409576</v>
      </c>
      <c r="U419" s="9">
        <f t="shared" si="100"/>
        <v>988.50741433382245</v>
      </c>
      <c r="V419" s="13">
        <f t="shared" si="93"/>
        <v>1.4660796421139821E-4</v>
      </c>
    </row>
    <row r="420" spans="1:22">
      <c r="A420" s="2"/>
      <c r="B420" s="2"/>
      <c r="C420">
        <v>1992.7083</v>
      </c>
      <c r="D420">
        <v>353.01</v>
      </c>
      <c r="E420" s="1">
        <f t="shared" si="101"/>
        <v>2164</v>
      </c>
      <c r="F420" s="4">
        <f>F419*SUM(economy!Z210:AB210)/SUM(economy!Z209:AB209)</f>
        <v>17241.281596804303</v>
      </c>
      <c r="G420" s="9">
        <f t="shared" si="102"/>
        <v>209.03843783179036</v>
      </c>
      <c r="H420" s="9">
        <f t="shared" si="102"/>
        <v>257.86247885645849</v>
      </c>
      <c r="I420" s="9">
        <f t="shared" si="102"/>
        <v>206.35880432781894</v>
      </c>
      <c r="J420" s="9">
        <f t="shared" si="102"/>
        <v>39.713711683641783</v>
      </c>
      <c r="K420" s="9">
        <f t="shared" si="102"/>
        <v>2.0962757389532594</v>
      </c>
      <c r="L420" s="9">
        <f t="shared" si="99"/>
        <v>990.06970843866293</v>
      </c>
      <c r="N420">
        <f>-N$1*exercises!AI148*12/44</f>
        <v>0</v>
      </c>
      <c r="O420">
        <f t="shared" si="92"/>
        <v>17241.281596804303</v>
      </c>
      <c r="P420" s="2">
        <f t="shared" si="94"/>
        <v>209.0384988646542</v>
      </c>
      <c r="Q420" s="2">
        <f t="shared" si="95"/>
        <v>257.86254217992564</v>
      </c>
      <c r="R420" s="2">
        <f t="shared" si="96"/>
        <v>206.35882608114312</v>
      </c>
      <c r="S420" s="2">
        <f t="shared" si="97"/>
        <v>39.713711709725978</v>
      </c>
      <c r="T420" s="2">
        <f t="shared" si="98"/>
        <v>2.0962757389532594</v>
      </c>
      <c r="U420" s="9">
        <f t="shared" si="100"/>
        <v>990.06985457440226</v>
      </c>
      <c r="V420" s="13">
        <f t="shared" si="93"/>
        <v>1.4613573932820145E-4</v>
      </c>
    </row>
    <row r="421" spans="1:22">
      <c r="A421" s="2"/>
      <c r="B421" s="2"/>
      <c r="C421">
        <v>1992.7917</v>
      </c>
      <c r="D421">
        <v>353.41</v>
      </c>
      <c r="E421" s="1">
        <f t="shared" si="101"/>
        <v>2165</v>
      </c>
      <c r="F421" s="4">
        <f>F420*SUM(economy!Z211:AB211)/SUM(economy!Z210:AB210)</f>
        <v>17112.906043595151</v>
      </c>
      <c r="G421" s="9">
        <f t="shared" si="102"/>
        <v>210.09072262408358</v>
      </c>
      <c r="H421" s="9">
        <f t="shared" si="102"/>
        <v>258.77199114762891</v>
      </c>
      <c r="I421" s="9">
        <f t="shared" si="102"/>
        <v>206.17916884863808</v>
      </c>
      <c r="J421" s="9">
        <f t="shared" si="102"/>
        <v>39.468616789865294</v>
      </c>
      <c r="K421" s="9">
        <f t="shared" si="102"/>
        <v>2.0809053471124628</v>
      </c>
      <c r="L421" s="9">
        <f t="shared" si="99"/>
        <v>991.59140475732841</v>
      </c>
      <c r="N421">
        <f>-N$1*exercises!AI149*12/44</f>
        <v>0</v>
      </c>
      <c r="O421">
        <f t="shared" si="92"/>
        <v>17112.906043595151</v>
      </c>
      <c r="P421" s="2">
        <f t="shared" si="94"/>
        <v>210.09078365694742</v>
      </c>
      <c r="Q421" s="2">
        <f t="shared" si="95"/>
        <v>258.77205429689133</v>
      </c>
      <c r="R421" s="2">
        <f t="shared" si="96"/>
        <v>206.17919030997575</v>
      </c>
      <c r="S421" s="2">
        <f t="shared" si="97"/>
        <v>39.468616814459381</v>
      </c>
      <c r="T421" s="2">
        <f t="shared" si="98"/>
        <v>2.0809053471124628</v>
      </c>
      <c r="U421" s="9">
        <f t="shared" si="100"/>
        <v>991.59155042538634</v>
      </c>
      <c r="V421" s="13">
        <f t="shared" si="93"/>
        <v>1.4566805793947424E-4</v>
      </c>
    </row>
    <row r="422" spans="1:22">
      <c r="A422" s="2"/>
      <c r="B422" s="2"/>
      <c r="C422">
        <v>1992.875</v>
      </c>
      <c r="D422">
        <v>354.42</v>
      </c>
      <c r="E422" s="1">
        <f t="shared" si="101"/>
        <v>2166</v>
      </c>
      <c r="F422" s="4">
        <f>F421*SUM(economy!Z212:AB212)/SUM(economy!Z211:AB211)</f>
        <v>16984.776503426026</v>
      </c>
      <c r="G422" s="9">
        <f t="shared" si="102"/>
        <v>211.13517228871615</v>
      </c>
      <c r="H422" s="9">
        <f t="shared" si="102"/>
        <v>259.66694730073749</v>
      </c>
      <c r="I422" s="9">
        <f t="shared" si="102"/>
        <v>205.9826580794084</v>
      </c>
      <c r="J422" s="9">
        <f t="shared" si="102"/>
        <v>39.222455843633917</v>
      </c>
      <c r="K422" s="9">
        <f t="shared" si="102"/>
        <v>2.0655557119317978</v>
      </c>
      <c r="L422" s="9">
        <f t="shared" si="99"/>
        <v>993.07278922442777</v>
      </c>
      <c r="N422">
        <f>-N$1*exercises!AI150*12/44</f>
        <v>0</v>
      </c>
      <c r="O422">
        <f t="shared" si="92"/>
        <v>16984.776503426026</v>
      </c>
      <c r="P422" s="2">
        <f t="shared" si="94"/>
        <v>211.13523332157999</v>
      </c>
      <c r="Q422" s="2">
        <f t="shared" si="95"/>
        <v>259.66701027627442</v>
      </c>
      <c r="R422" s="2">
        <f t="shared" si="96"/>
        <v>205.98267925267876</v>
      </c>
      <c r="S422" s="2">
        <f t="shared" si="97"/>
        <v>39.222455866823019</v>
      </c>
      <c r="T422" s="2">
        <f t="shared" si="98"/>
        <v>2.0655557119317978</v>
      </c>
      <c r="U422" s="9">
        <f t="shared" si="100"/>
        <v>993.0729344292879</v>
      </c>
      <c r="V422" s="13">
        <f t="shared" si="93"/>
        <v>1.4520486013225309E-4</v>
      </c>
    </row>
    <row r="423" spans="1:22">
      <c r="A423" s="2"/>
      <c r="B423" s="2"/>
      <c r="C423">
        <v>1992.9583</v>
      </c>
      <c r="D423">
        <v>355.68</v>
      </c>
      <c r="E423" s="1">
        <f t="shared" si="101"/>
        <v>2167</v>
      </c>
      <c r="F423" s="4">
        <f>F422*SUM(economy!Z213:AB213)/SUM(economy!Z212:AB212)</f>
        <v>16856.918772235345</v>
      </c>
      <c r="G423" s="9">
        <f t="shared" ref="G423:K438" si="103">G422*(1-G$5)+G$4*$F422*$L$4/1000</f>
        <v>212.17180184056843</v>
      </c>
      <c r="H423" s="9">
        <f t="shared" si="103"/>
        <v>260.54741045997133</v>
      </c>
      <c r="I423" s="9">
        <f t="shared" si="103"/>
        <v>205.76953549037191</v>
      </c>
      <c r="J423" s="9">
        <f t="shared" si="103"/>
        <v>38.97531861994284</v>
      </c>
      <c r="K423" s="9">
        <f t="shared" si="103"/>
        <v>2.0502302162098784</v>
      </c>
      <c r="L423" s="9">
        <f t="shared" si="99"/>
        <v>994.51429662706448</v>
      </c>
      <c r="N423">
        <f>-N$1*exercises!AI151*12/44</f>
        <v>0</v>
      </c>
      <c r="O423">
        <f t="shared" si="92"/>
        <v>16856.918772235345</v>
      </c>
      <c r="P423" s="2">
        <f t="shared" si="94"/>
        <v>212.17186287343227</v>
      </c>
      <c r="Q423" s="2">
        <f t="shared" si="95"/>
        <v>260.54747326226067</v>
      </c>
      <c r="R423" s="2">
        <f t="shared" si="96"/>
        <v>205.76955637944158</v>
      </c>
      <c r="S423" s="2">
        <f t="shared" si="97"/>
        <v>38.97531864180722</v>
      </c>
      <c r="T423" s="2">
        <f t="shared" si="98"/>
        <v>2.0502302162098784</v>
      </c>
      <c r="U423" s="9">
        <f t="shared" si="100"/>
        <v>994.51444137315173</v>
      </c>
      <c r="V423" s="13">
        <f t="shared" si="93"/>
        <v>1.4474608724412974E-4</v>
      </c>
    </row>
    <row r="424" spans="1:22">
      <c r="A424" s="2"/>
      <c r="B424" s="2"/>
      <c r="C424">
        <v>1993.0417</v>
      </c>
      <c r="D424">
        <v>357.1</v>
      </c>
      <c r="E424" s="1">
        <f t="shared" si="101"/>
        <v>2168</v>
      </c>
      <c r="F424" s="4">
        <f>F423*SUM(economy!Z214:AB214)/SUM(economy!Z213:AB213)</f>
        <v>16729.357687414307</v>
      </c>
      <c r="G424" s="9">
        <f t="shared" si="103"/>
        <v>213.20062786892083</v>
      </c>
      <c r="H424" s="9">
        <f t="shared" si="103"/>
        <v>261.41344601795964</v>
      </c>
      <c r="I424" s="9">
        <f t="shared" si="103"/>
        <v>205.54006489075695</v>
      </c>
      <c r="J424" s="9">
        <f t="shared" si="103"/>
        <v>38.727292792916323</v>
      </c>
      <c r="K424" s="9">
        <f t="shared" si="103"/>
        <v>2.0349321227947006</v>
      </c>
      <c r="L424" s="9">
        <f t="shared" si="99"/>
        <v>995.91636369334833</v>
      </c>
      <c r="N424">
        <f>-N$1*exercises!AI152*12/44</f>
        <v>0</v>
      </c>
      <c r="O424">
        <f t="shared" si="92"/>
        <v>16729.357687414307</v>
      </c>
      <c r="P424" s="2">
        <f t="shared" si="94"/>
        <v>213.20068890178467</v>
      </c>
      <c r="Q424" s="2">
        <f t="shared" si="95"/>
        <v>261.41350864747801</v>
      </c>
      <c r="R424" s="2">
        <f t="shared" si="96"/>
        <v>205.54008549944066</v>
      </c>
      <c r="S424" s="2">
        <f t="shared" si="97"/>
        <v>38.727292813531662</v>
      </c>
      <c r="T424" s="2">
        <f t="shared" si="98"/>
        <v>2.0349321227947006</v>
      </c>
      <c r="U424" s="9">
        <f t="shared" si="100"/>
        <v>995.91650798502974</v>
      </c>
      <c r="V424" s="13">
        <f t="shared" si="93"/>
        <v>1.4429168140850379E-4</v>
      </c>
    </row>
    <row r="425" spans="1:22">
      <c r="A425" s="2"/>
      <c r="B425" s="2"/>
      <c r="C425">
        <v>1993.125</v>
      </c>
      <c r="D425">
        <v>357.42</v>
      </c>
      <c r="E425" s="1">
        <f t="shared" si="101"/>
        <v>2169</v>
      </c>
      <c r="F425" s="4">
        <f>F424*SUM(economy!Z215:AB215)/SUM(economy!Z214:AB214)</f>
        <v>16602.117146761899</v>
      </c>
      <c r="G425" s="9">
        <f t="shared" si="103"/>
        <v>214.22166847895082</v>
      </c>
      <c r="H425" s="9">
        <f t="shared" si="103"/>
        <v>262.26512151958411</v>
      </c>
      <c r="I425" s="9">
        <f t="shared" si="103"/>
        <v>205.294510280221</v>
      </c>
      <c r="J425" s="9">
        <f t="shared" si="103"/>
        <v>38.478463943318296</v>
      </c>
      <c r="K425" s="9">
        <f t="shared" si="103"/>
        <v>2.0196645767783155</v>
      </c>
      <c r="L425" s="9">
        <f t="shared" si="99"/>
        <v>997.27942879885245</v>
      </c>
      <c r="N425">
        <f>-N$1*exercises!AI153*12/44</f>
        <v>0</v>
      </c>
      <c r="O425">
        <f t="shared" si="92"/>
        <v>16602.117146761899</v>
      </c>
      <c r="P425" s="2">
        <f t="shared" si="94"/>
        <v>214.22172951181466</v>
      </c>
      <c r="Q425" s="2">
        <f t="shared" si="95"/>
        <v>262.26518397680678</v>
      </c>
      <c r="R425" s="2">
        <f t="shared" si="96"/>
        <v>205.29453061228224</v>
      </c>
      <c r="S425" s="2">
        <f t="shared" si="97"/>
        <v>38.478463962755946</v>
      </c>
      <c r="T425" s="2">
        <f t="shared" si="98"/>
        <v>2.0196645767783155</v>
      </c>
      <c r="U425" s="9">
        <f t="shared" si="100"/>
        <v>997.27957264043789</v>
      </c>
      <c r="V425" s="13">
        <f t="shared" si="93"/>
        <v>1.4384158544089587E-4</v>
      </c>
    </row>
    <row r="426" spans="1:22">
      <c r="A426" s="2"/>
      <c r="B426" s="2"/>
      <c r="C426">
        <v>1993.2083</v>
      </c>
      <c r="D426">
        <v>358.59</v>
      </c>
      <c r="E426" s="1">
        <f t="shared" si="101"/>
        <v>2170</v>
      </c>
      <c r="F426" s="4">
        <f>F425*SUM(economy!Z216:AB216)/SUM(economy!Z215:AB215)</f>
        <v>16475.220127573029</v>
      </c>
      <c r="G426" s="9">
        <f t="shared" si="103"/>
        <v>215.234943234387</v>
      </c>
      <c r="H426" s="9">
        <f t="shared" si="103"/>
        <v>263.10250656783307</v>
      </c>
      <c r="I426" s="9">
        <f t="shared" si="103"/>
        <v>205.03313570513515</v>
      </c>
      <c r="J426" s="9">
        <f t="shared" si="103"/>
        <v>38.228915567858685</v>
      </c>
      <c r="K426" s="9">
        <f t="shared" si="103"/>
        <v>2.0044306077178744</v>
      </c>
      <c r="L426" s="9">
        <f t="shared" si="99"/>
        <v>998.60393168293183</v>
      </c>
      <c r="N426">
        <f>-N$1*exercises!AI154*12/44</f>
        <v>0</v>
      </c>
      <c r="O426">
        <f t="shared" si="92"/>
        <v>16475.220127573029</v>
      </c>
      <c r="P426" s="2">
        <f t="shared" si="94"/>
        <v>215.23500426725084</v>
      </c>
      <c r="Q426" s="2">
        <f t="shared" si="95"/>
        <v>263.10256885323406</v>
      </c>
      <c r="R426" s="2">
        <f t="shared" si="96"/>
        <v>205.03315576428696</v>
      </c>
      <c r="S426" s="2">
        <f t="shared" si="97"/>
        <v>38.228915586185927</v>
      </c>
      <c r="T426" s="2">
        <f t="shared" si="98"/>
        <v>2.0044306077178744</v>
      </c>
      <c r="U426" s="9">
        <f t="shared" si="100"/>
        <v>998.60407507867558</v>
      </c>
      <c r="V426" s="13">
        <f t="shared" si="93"/>
        <v>1.4339574374844233E-4</v>
      </c>
    </row>
    <row r="427" spans="1:22">
      <c r="A427" s="2"/>
      <c r="B427" s="2"/>
      <c r="C427">
        <v>1993.2917</v>
      </c>
      <c r="D427">
        <v>359.39</v>
      </c>
      <c r="E427" s="1">
        <f t="shared" si="101"/>
        <v>2171</v>
      </c>
      <c r="F427" s="4">
        <f>F426*SUM(economy!Z217:AB217)/SUM(economy!Z216:AB216)</f>
        <v>16348.688705829061</v>
      </c>
      <c r="G427" s="9">
        <f t="shared" si="103"/>
        <v>216.24047310132809</v>
      </c>
      <c r="H427" s="9">
        <f t="shared" si="103"/>
        <v>263.92567273170761</v>
      </c>
      <c r="I427" s="9">
        <f t="shared" si="103"/>
        <v>204.75620511966551</v>
      </c>
      <c r="J427" s="9">
        <f t="shared" si="103"/>
        <v>37.978729090208489</v>
      </c>
      <c r="K427" s="9">
        <f t="shared" si="103"/>
        <v>1.9892331318789147</v>
      </c>
      <c r="L427" s="9">
        <f t="shared" si="99"/>
        <v>999.89031317478862</v>
      </c>
      <c r="N427">
        <f>-N$1*exercises!AI155*12/44</f>
        <v>0</v>
      </c>
      <c r="O427">
        <f t="shared" si="92"/>
        <v>16348.688705829061</v>
      </c>
      <c r="P427" s="2">
        <f t="shared" si="94"/>
        <v>216.24053413419193</v>
      </c>
      <c r="Q427" s="2">
        <f t="shared" si="95"/>
        <v>263.92573484575962</v>
      </c>
      <c r="R427" s="2">
        <f t="shared" si="96"/>
        <v>204.75622490957102</v>
      </c>
      <c r="S427" s="2">
        <f t="shared" si="97"/>
        <v>37.978729107488753</v>
      </c>
      <c r="T427" s="2">
        <f t="shared" si="98"/>
        <v>1.9892331318789147</v>
      </c>
      <c r="U427" s="9">
        <f t="shared" si="100"/>
        <v>999.89045612889026</v>
      </c>
      <c r="V427" s="13">
        <f t="shared" si="93"/>
        <v>1.4295410164777422E-4</v>
      </c>
    </row>
    <row r="428" spans="1:22">
      <c r="A428" s="2"/>
      <c r="B428" s="2"/>
      <c r="C428">
        <v>1993.375</v>
      </c>
      <c r="D428">
        <v>360.3</v>
      </c>
      <c r="E428" s="1">
        <f t="shared" si="101"/>
        <v>2172</v>
      </c>
      <c r="F428" s="4">
        <f>F427*SUM(economy!Z218:AB218)/SUM(economy!Z217:AB217)</f>
        <v>16222.544075460994</v>
      </c>
      <c r="G428" s="9">
        <f t="shared" si="103"/>
        <v>217.23828039323314</v>
      </c>
      <c r="H428" s="9">
        <f t="shared" si="103"/>
        <v>264.7346934561823</v>
      </c>
      <c r="I428" s="9">
        <f t="shared" si="103"/>
        <v>204.46398225160206</v>
      </c>
      <c r="J428" s="9">
        <f t="shared" si="103"/>
        <v>37.727983873637974</v>
      </c>
      <c r="K428" s="9">
        <f t="shared" si="103"/>
        <v>1.9740749544969463</v>
      </c>
      <c r="L428" s="9">
        <f t="shared" si="99"/>
        <v>1001.1390149291524</v>
      </c>
      <c r="N428">
        <f>-N$1*exercises!AI156*12/44</f>
        <v>0</v>
      </c>
      <c r="O428">
        <f t="shared" si="92"/>
        <v>16222.544075460994</v>
      </c>
      <c r="P428" s="2">
        <f t="shared" si="94"/>
        <v>217.23834142609698</v>
      </c>
      <c r="Q428" s="2">
        <f t="shared" si="95"/>
        <v>264.73475539935674</v>
      </c>
      <c r="R428" s="2">
        <f t="shared" si="96"/>
        <v>204.46400177587526</v>
      </c>
      <c r="S428" s="2">
        <f t="shared" si="97"/>
        <v>37.727983889931075</v>
      </c>
      <c r="T428" s="2">
        <f t="shared" si="98"/>
        <v>1.9740749544969463</v>
      </c>
      <c r="U428" s="9">
        <f t="shared" si="100"/>
        <v>1001.139157445757</v>
      </c>
      <c r="V428" s="13">
        <f t="shared" si="93"/>
        <v>1.4251660456920945E-4</v>
      </c>
    </row>
    <row r="429" spans="1:22">
      <c r="A429" s="2"/>
      <c r="B429" s="2"/>
      <c r="C429">
        <v>1993.4583</v>
      </c>
      <c r="D429">
        <v>359.64</v>
      </c>
      <c r="E429" s="1">
        <f t="shared" si="101"/>
        <v>2173</v>
      </c>
      <c r="F429" s="4">
        <f>F428*SUM(economy!Z219:AB219)/SUM(economy!Z218:AB218)</f>
        <v>16096.806567657231</v>
      </c>
      <c r="G429" s="9">
        <f t="shared" si="103"/>
        <v>218.22838871708757</v>
      </c>
      <c r="H429" s="9">
        <f t="shared" si="103"/>
        <v>265.52964397422295</v>
      </c>
      <c r="I429" s="9">
        <f t="shared" si="103"/>
        <v>204.15673047288277</v>
      </c>
      <c r="J429" s="9">
        <f t="shared" si="103"/>
        <v>37.47675723519388</v>
      </c>
      <c r="K429" s="9">
        <f t="shared" si="103"/>
        <v>1.958958772053548</v>
      </c>
      <c r="L429" s="9">
        <f t="shared" si="99"/>
        <v>1002.3504791714407</v>
      </c>
      <c r="N429">
        <f>-N$1*exercises!AI157*12/44</f>
        <v>0</v>
      </c>
      <c r="O429">
        <f t="shared" si="92"/>
        <v>16096.806567657231</v>
      </c>
      <c r="P429" s="2">
        <f t="shared" si="94"/>
        <v>218.22844974995141</v>
      </c>
      <c r="Q429" s="2">
        <f t="shared" si="95"/>
        <v>265.52970574698992</v>
      </c>
      <c r="R429" s="2">
        <f t="shared" si="96"/>
        <v>204.15674973508916</v>
      </c>
      <c r="S429" s="2">
        <f t="shared" si="97"/>
        <v>37.476757250556204</v>
      </c>
      <c r="T429" s="2">
        <f t="shared" si="98"/>
        <v>1.958958772053548</v>
      </c>
      <c r="U429" s="9">
        <f t="shared" si="100"/>
        <v>1002.3506212546403</v>
      </c>
      <c r="V429" s="13">
        <f t="shared" si="93"/>
        <v>1.4208319953468163E-4</v>
      </c>
    </row>
    <row r="430" spans="1:22">
      <c r="A430" s="2"/>
      <c r="B430" s="2"/>
      <c r="C430">
        <v>1993.5417</v>
      </c>
      <c r="D430">
        <v>357.45</v>
      </c>
      <c r="E430" s="1">
        <f t="shared" si="101"/>
        <v>2174</v>
      </c>
      <c r="F430" s="4">
        <f>F429*SUM(economy!Z220:AB220)/SUM(economy!Z219:AB219)</f>
        <v>15971.49567018886</v>
      </c>
      <c r="G430" s="9">
        <f t="shared" si="103"/>
        <v>219.2108229207474</v>
      </c>
      <c r="H430" s="9">
        <f t="shared" si="103"/>
        <v>266.31060122085898</v>
      </c>
      <c r="I430" s="9">
        <f t="shared" si="103"/>
        <v>203.83471267475613</v>
      </c>
      <c r="J430" s="9">
        <f t="shared" si="103"/>
        <v>37.225124461332861</v>
      </c>
      <c r="K430" s="9">
        <f t="shared" si="103"/>
        <v>1.9438871745633586</v>
      </c>
      <c r="L430" s="9">
        <f t="shared" si="99"/>
        <v>1003.5251484522587</v>
      </c>
      <c r="N430">
        <f>-N$1*exercises!AI158*12/44</f>
        <v>0</v>
      </c>
      <c r="O430">
        <f t="shared" si="92"/>
        <v>15971.49567018886</v>
      </c>
      <c r="P430" s="2">
        <f t="shared" si="94"/>
        <v>219.21088395361124</v>
      </c>
      <c r="Q430" s="2">
        <f t="shared" si="95"/>
        <v>266.31066282368721</v>
      </c>
      <c r="R430" s="2">
        <f t="shared" si="96"/>
        <v>203.83473167841331</v>
      </c>
      <c r="S430" s="2">
        <f t="shared" si="97"/>
        <v>37.225124475817587</v>
      </c>
      <c r="T430" s="2">
        <f t="shared" si="98"/>
        <v>1.9438871745633586</v>
      </c>
      <c r="U430" s="9">
        <f t="shared" si="100"/>
        <v>1003.5252901060926</v>
      </c>
      <c r="V430" s="13">
        <f t="shared" si="93"/>
        <v>1.4165383390718489E-4</v>
      </c>
    </row>
    <row r="431" spans="1:22">
      <c r="A431" s="2"/>
      <c r="B431" s="2"/>
      <c r="C431">
        <v>1993.625</v>
      </c>
      <c r="D431">
        <v>355.76</v>
      </c>
      <c r="E431" s="1">
        <f t="shared" si="101"/>
        <v>2175</v>
      </c>
      <c r="F431" s="4">
        <f>F430*SUM(economy!Z221:AB221)/SUM(economy!Z220:AB220)</f>
        <v>15846.630046727403</v>
      </c>
      <c r="G431" s="9">
        <f t="shared" si="103"/>
        <v>220.18560904146315</v>
      </c>
      <c r="H431" s="9">
        <f t="shared" si="103"/>
        <v>267.0776437493069</v>
      </c>
      <c r="I431" s="9">
        <f t="shared" si="103"/>
        <v>203.49819114752253</v>
      </c>
      <c r="J431" s="9">
        <f t="shared" si="103"/>
        <v>36.97315882493006</v>
      </c>
      <c r="K431" s="9">
        <f t="shared" si="103"/>
        <v>1.9288626478684963</v>
      </c>
      <c r="L431" s="9">
        <f t="shared" si="99"/>
        <v>1004.6634654110911</v>
      </c>
      <c r="N431">
        <f>-N$1*exercises!AI159*12/44</f>
        <v>0</v>
      </c>
      <c r="O431">
        <f t="shared" si="92"/>
        <v>15846.630046727403</v>
      </c>
      <c r="P431" s="2">
        <f t="shared" si="94"/>
        <v>220.18567007432699</v>
      </c>
      <c r="Q431" s="2">
        <f t="shared" si="95"/>
        <v>267.07770518266386</v>
      </c>
      <c r="R431" s="2">
        <f t="shared" si="96"/>
        <v>203.49820989610092</v>
      </c>
      <c r="S431" s="2">
        <f t="shared" si="97"/>
        <v>36.973158838587324</v>
      </c>
      <c r="T431" s="2">
        <f t="shared" si="98"/>
        <v>1.9288626478684963</v>
      </c>
      <c r="U431" s="9">
        <f t="shared" si="100"/>
        <v>1004.6636066395477</v>
      </c>
      <c r="V431" s="13">
        <f t="shared" si="93"/>
        <v>1.4122845652764227E-4</v>
      </c>
    </row>
    <row r="432" spans="1:22">
      <c r="A432" s="2"/>
      <c r="B432" s="2"/>
      <c r="C432">
        <v>1993.7083</v>
      </c>
      <c r="D432">
        <v>354.14</v>
      </c>
      <c r="E432" s="1">
        <f t="shared" si="101"/>
        <v>2176</v>
      </c>
      <c r="F432" s="4">
        <f>F431*SUM(economy!Z222:AB222)/SUM(economy!Z221:AB221)</f>
        <v>15722.22755613041</v>
      </c>
      <c r="G432" s="9">
        <f t="shared" si="103"/>
        <v>221.15277425558267</v>
      </c>
      <c r="H432" s="9">
        <f t="shared" si="103"/>
        <v>267.83085164913837</v>
      </c>
      <c r="I432" s="9">
        <f t="shared" si="103"/>
        <v>203.14742746479237</v>
      </c>
      <c r="J432" s="9">
        <f t="shared" si="103"/>
        <v>36.720931603583402</v>
      </c>
      <c r="K432" s="9">
        <f t="shared" si="103"/>
        <v>1.9138875759371305</v>
      </c>
      <c r="L432" s="9">
        <f t="shared" si="99"/>
        <v>1005.7658725490339</v>
      </c>
      <c r="N432">
        <f>-N$1*exercises!AI160*12/44</f>
        <v>0</v>
      </c>
      <c r="O432">
        <f t="shared" si="92"/>
        <v>15722.22755613041</v>
      </c>
      <c r="P432" s="2">
        <f t="shared" si="94"/>
        <v>221.15283528844651</v>
      </c>
      <c r="Q432" s="2">
        <f t="shared" si="95"/>
        <v>267.83091291349029</v>
      </c>
      <c r="R432" s="2">
        <f t="shared" si="96"/>
        <v>203.14744596171579</v>
      </c>
      <c r="S432" s="2">
        <f t="shared" si="97"/>
        <v>36.720931616460476</v>
      </c>
      <c r="T432" s="2">
        <f t="shared" si="98"/>
        <v>1.9138875759371305</v>
      </c>
      <c r="U432" s="9">
        <f t="shared" si="100"/>
        <v>1005.7660133560502</v>
      </c>
      <c r="V432" s="13">
        <f t="shared" si="93"/>
        <v>1.4080701623697678E-4</v>
      </c>
    </row>
    <row r="433" spans="1:22">
      <c r="A433" s="2"/>
      <c r="B433" s="2"/>
      <c r="C433">
        <v>1993.7917</v>
      </c>
      <c r="D433">
        <v>354.23</v>
      </c>
      <c r="E433" s="1">
        <f t="shared" si="101"/>
        <v>2177</v>
      </c>
      <c r="F433" s="4">
        <f>F432*SUM(economy!Z223:AB223)/SUM(economy!Z222:AB222)</f>
        <v>15598.305271672189</v>
      </c>
      <c r="G433" s="9">
        <f t="shared" si="103"/>
        <v>222.112346829431</v>
      </c>
      <c r="H433" s="9">
        <f t="shared" si="103"/>
        <v>268.57030646648434</v>
      </c>
      <c r="I433" s="9">
        <f t="shared" si="103"/>
        <v>202.78268237219473</v>
      </c>
      <c r="J433" s="9">
        <f t="shared" si="103"/>
        <v>36.468512099135779</v>
      </c>
      <c r="K433" s="9">
        <f t="shared" si="103"/>
        <v>1.8989642431630644</v>
      </c>
      <c r="L433" s="9">
        <f t="shared" si="99"/>
        <v>1006.8328120104088</v>
      </c>
      <c r="N433">
        <f>-N$1*exercises!AI161*12/44</f>
        <v>0</v>
      </c>
      <c r="O433">
        <f t="shared" si="92"/>
        <v>15598.305271672189</v>
      </c>
      <c r="P433" s="2">
        <f t="shared" si="94"/>
        <v>222.11240786229484</v>
      </c>
      <c r="Q433" s="2">
        <f t="shared" si="95"/>
        <v>268.57036756229616</v>
      </c>
      <c r="R433" s="2">
        <f t="shared" si="96"/>
        <v>202.78270062084107</v>
      </c>
      <c r="S433" s="2">
        <f t="shared" si="97"/>
        <v>36.468512111277221</v>
      </c>
      <c r="T433" s="2">
        <f t="shared" si="98"/>
        <v>1.8989642431630644</v>
      </c>
      <c r="U433" s="9">
        <f t="shared" si="100"/>
        <v>1006.8329523998724</v>
      </c>
      <c r="V433" s="13">
        <f t="shared" si="93"/>
        <v>1.4038946358141402E-4</v>
      </c>
    </row>
    <row r="434" spans="1:22">
      <c r="A434" s="2"/>
      <c r="B434" s="2"/>
      <c r="C434">
        <v>1993.875</v>
      </c>
      <c r="D434">
        <v>355.53</v>
      </c>
      <c r="E434" s="1">
        <f t="shared" si="101"/>
        <v>2178</v>
      </c>
      <c r="F434" s="4">
        <f>F433*SUM(economy!Z224:AB224)/SUM(economy!Z223:AB223)</f>
        <v>15474.879500197892</v>
      </c>
      <c r="G434" s="9">
        <f t="shared" si="103"/>
        <v>223.06435607136405</v>
      </c>
      <c r="H434" s="9">
        <f t="shared" si="103"/>
        <v>269.29609112626417</v>
      </c>
      <c r="I434" s="9">
        <f t="shared" si="103"/>
        <v>202.40421568046926</v>
      </c>
      <c r="J434" s="9">
        <f t="shared" si="103"/>
        <v>36.215967658339089</v>
      </c>
      <c r="K434" s="9">
        <f t="shared" si="103"/>
        <v>1.8840948366633523</v>
      </c>
      <c r="L434" s="9">
        <f t="shared" si="99"/>
        <v>1007.8647253731</v>
      </c>
      <c r="N434">
        <f>-N$1*exercises!AI162*12/44</f>
        <v>0</v>
      </c>
      <c r="O434">
        <f t="shared" si="92"/>
        <v>15474.879500197892</v>
      </c>
      <c r="P434" s="2">
        <f t="shared" si="94"/>
        <v>223.06441710422789</v>
      </c>
      <c r="Q434" s="2">
        <f t="shared" si="95"/>
        <v>269.29615205399961</v>
      </c>
      <c r="R434" s="2">
        <f t="shared" si="96"/>
        <v>202.40423368417103</v>
      </c>
      <c r="S434" s="2">
        <f t="shared" si="97"/>
        <v>36.215967669786927</v>
      </c>
      <c r="T434" s="2">
        <f t="shared" si="98"/>
        <v>1.8840948366633523</v>
      </c>
      <c r="U434" s="9">
        <f t="shared" si="100"/>
        <v>1007.8648653488488</v>
      </c>
      <c r="V434" s="13">
        <f t="shared" si="93"/>
        <v>1.3997574876611907E-4</v>
      </c>
    </row>
    <row r="435" spans="1:22">
      <c r="A435" s="2"/>
      <c r="B435" s="2"/>
      <c r="C435">
        <v>1993.9583</v>
      </c>
      <c r="D435">
        <v>357.03</v>
      </c>
      <c r="E435" s="1">
        <f t="shared" si="101"/>
        <v>2179</v>
      </c>
      <c r="F435" s="4">
        <f>F434*SUM(economy!Z225:AB225)/SUM(economy!Z224:AB224)</f>
        <v>15351.965801180717</v>
      </c>
      <c r="G435" s="9">
        <f t="shared" si="103"/>
        <v>224.00883228499114</v>
      </c>
      <c r="H435" s="9">
        <f t="shared" si="103"/>
        <v>270.00828985642761</v>
      </c>
      <c r="I435" s="9">
        <f t="shared" si="103"/>
        <v>202.01228616287051</v>
      </c>
      <c r="J435" s="9">
        <f t="shared" si="103"/>
        <v>35.963363694586</v>
      </c>
      <c r="K435" s="9">
        <f t="shared" si="103"/>
        <v>1.8692814485711291</v>
      </c>
      <c r="L435" s="9">
        <f t="shared" si="99"/>
        <v>1008.8620534474463</v>
      </c>
      <c r="N435">
        <f>-N$1*exercises!AI163*12/44</f>
        <v>0</v>
      </c>
      <c r="O435">
        <f t="shared" si="92"/>
        <v>15351.965801180717</v>
      </c>
      <c r="P435" s="2">
        <f t="shared" si="94"/>
        <v>224.00889331785498</v>
      </c>
      <c r="Q435" s="2">
        <f t="shared" si="95"/>
        <v>270.00835061654897</v>
      </c>
      <c r="R435" s="2">
        <f t="shared" si="96"/>
        <v>202.01230392491553</v>
      </c>
      <c r="S435" s="2">
        <f t="shared" si="97"/>
        <v>35.963363705379862</v>
      </c>
      <c r="T435" s="2">
        <f t="shared" si="98"/>
        <v>1.8692814485711291</v>
      </c>
      <c r="U435" s="9">
        <f t="shared" si="100"/>
        <v>1008.8621930132704</v>
      </c>
      <c r="V435" s="13">
        <f t="shared" si="93"/>
        <v>1.3956582404262008E-4</v>
      </c>
    </row>
    <row r="436" spans="1:22">
      <c r="A436" s="2"/>
      <c r="B436" s="2"/>
      <c r="C436">
        <v>1994.0417</v>
      </c>
      <c r="D436">
        <v>358.36</v>
      </c>
      <c r="E436" s="1">
        <f t="shared" si="101"/>
        <v>2180</v>
      </c>
      <c r="F436" s="4">
        <f>F435*SUM(economy!Z226:AB226)/SUM(economy!Z225:AB225)</f>
        <v>15229.579005662472</v>
      </c>
      <c r="G436" s="9">
        <f t="shared" si="103"/>
        <v>224.94580672356085</v>
      </c>
      <c r="H436" s="9">
        <f t="shared" si="103"/>
        <v>270.70698811419396</v>
      </c>
      <c r="I436" s="9">
        <f t="shared" si="103"/>
        <v>201.60715145681249</v>
      </c>
      <c r="J436" s="9">
        <f t="shared" si="103"/>
        <v>35.710763710636947</v>
      </c>
      <c r="K436" s="9">
        <f t="shared" si="103"/>
        <v>1.8545260783209843</v>
      </c>
      <c r="L436" s="9">
        <f t="shared" si="99"/>
        <v>1009.8252360835252</v>
      </c>
      <c r="N436">
        <f>-N$1*exercises!AI164*12/44</f>
        <v>0</v>
      </c>
      <c r="O436">
        <f t="shared" si="92"/>
        <v>15229.579005662472</v>
      </c>
      <c r="P436" s="2">
        <f t="shared" si="94"/>
        <v>224.94586775642469</v>
      </c>
      <c r="Q436" s="2">
        <f t="shared" si="95"/>
        <v>270.70704870716241</v>
      </c>
      <c r="R436" s="2">
        <f t="shared" si="96"/>
        <v>201.60716898044438</v>
      </c>
      <c r="S436" s="2">
        <f t="shared" si="97"/>
        <v>35.710763720814185</v>
      </c>
      <c r="T436" s="2">
        <f t="shared" si="98"/>
        <v>1.8545260783209843</v>
      </c>
      <c r="U436" s="9">
        <f t="shared" si="100"/>
        <v>1009.8253752431666</v>
      </c>
      <c r="V436" s="13">
        <f t="shared" si="93"/>
        <v>1.3915964143507153E-4</v>
      </c>
    </row>
    <row r="437" spans="1:22">
      <c r="A437" s="2"/>
      <c r="B437" s="2"/>
      <c r="C437">
        <v>1994.125</v>
      </c>
      <c r="D437">
        <v>359.04</v>
      </c>
      <c r="E437" s="1">
        <f t="shared" si="101"/>
        <v>2181</v>
      </c>
      <c r="F437" s="4">
        <f>F436*SUM(economy!Z227:AB227)/SUM(economy!Z226:AB226)</f>
        <v>15107.733235060077</v>
      </c>
      <c r="G437" s="9">
        <f t="shared" si="103"/>
        <v>225.87531154550268</v>
      </c>
      <c r="H437" s="9">
        <f t="shared" si="103"/>
        <v>271.39227251427349</v>
      </c>
      <c r="I437" s="9">
        <f t="shared" si="103"/>
        <v>201.18906796967883</v>
      </c>
      <c r="J437" s="9">
        <f t="shared" si="103"/>
        <v>35.458229322271919</v>
      </c>
      <c r="K437" s="9">
        <f t="shared" si="103"/>
        <v>1.839830634924341</v>
      </c>
      <c r="L437" s="9">
        <f t="shared" si="99"/>
        <v>1010.7547119866513</v>
      </c>
      <c r="N437">
        <f>-N$1*exercises!AI165*12/44</f>
        <v>0</v>
      </c>
      <c r="O437">
        <f t="shared" si="92"/>
        <v>15107.733235060077</v>
      </c>
      <c r="P437" s="2">
        <f t="shared" si="94"/>
        <v>225.87537257836652</v>
      </c>
      <c r="Q437" s="2">
        <f t="shared" si="95"/>
        <v>271.39233294054884</v>
      </c>
      <c r="R437" s="2">
        <f t="shared" si="96"/>
        <v>201.18908525809775</v>
      </c>
      <c r="S437" s="2">
        <f t="shared" si="97"/>
        <v>35.458229331867763</v>
      </c>
      <c r="T437" s="2">
        <f t="shared" si="98"/>
        <v>1.839830634924341</v>
      </c>
      <c r="U437" s="9">
        <f t="shared" si="100"/>
        <v>1010.7548507438053</v>
      </c>
      <c r="V437" s="13">
        <f t="shared" si="93"/>
        <v>1.3875715399080946E-4</v>
      </c>
    </row>
    <row r="438" spans="1:22">
      <c r="A438" s="2"/>
      <c r="B438" s="2"/>
      <c r="C438">
        <v>1994.2083</v>
      </c>
      <c r="D438">
        <v>360.11</v>
      </c>
      <c r="E438" s="1">
        <f t="shared" si="101"/>
        <v>2182</v>
      </c>
      <c r="F438" s="4">
        <f>F437*SUM(economy!Z228:AB228)/SUM(economy!Z227:AB227)</f>
        <v>14986.44191982031</v>
      </c>
      <c r="G438" s="9">
        <f t="shared" si="103"/>
        <v>226.79737977111668</v>
      </c>
      <c r="H438" s="9">
        <f t="shared" si="103"/>
        <v>272.06423075905133</v>
      </c>
      <c r="I438" s="9">
        <f t="shared" si="103"/>
        <v>200.75829078872283</v>
      </c>
      <c r="J438" s="9">
        <f t="shared" si="103"/>
        <v>35.205820282798399</v>
      </c>
      <c r="K438" s="9">
        <f t="shared" si="103"/>
        <v>1.8251969392324778</v>
      </c>
      <c r="L438" s="9">
        <f t="shared" si="99"/>
        <v>1011.6509185409218</v>
      </c>
      <c r="N438">
        <f>-N$1*exercises!AI166*12/44</f>
        <v>0</v>
      </c>
      <c r="O438">
        <f t="shared" si="92"/>
        <v>14986.44191982031</v>
      </c>
      <c r="P438" s="2">
        <f t="shared" si="94"/>
        <v>226.79744080398052</v>
      </c>
      <c r="Q438" s="2">
        <f t="shared" si="95"/>
        <v>272.0642910190922</v>
      </c>
      <c r="R438" s="2">
        <f t="shared" si="96"/>
        <v>200.75830784508594</v>
      </c>
      <c r="S438" s="2">
        <f t="shared" si="97"/>
        <v>35.205820291846059</v>
      </c>
      <c r="T438" s="2">
        <f t="shared" si="98"/>
        <v>1.8251969392324778</v>
      </c>
      <c r="U438" s="9">
        <f t="shared" si="100"/>
        <v>1011.6510568992371</v>
      </c>
      <c r="V438" s="13">
        <f t="shared" si="93"/>
        <v>1.3835831532560405E-4</v>
      </c>
    </row>
    <row r="439" spans="1:22">
      <c r="A439" s="2"/>
      <c r="B439" s="2"/>
      <c r="C439">
        <v>1994.2917</v>
      </c>
      <c r="D439">
        <v>361.36</v>
      </c>
      <c r="E439" s="1">
        <f t="shared" si="101"/>
        <v>2183</v>
      </c>
      <c r="F439" s="4">
        <f>F438*SUM(economy!Z229:AB229)/SUM(economy!Z228:AB228)</f>
        <v>14865.717817907469</v>
      </c>
      <c r="G439" s="9">
        <f t="shared" ref="G439:K454" si="104">G438*(1-G$5)+G$4*$F438*$L$4/1000</f>
        <v>227.71204524040149</v>
      </c>
      <c r="H439" s="9">
        <f t="shared" si="104"/>
        <v>272.72295157071551</v>
      </c>
      <c r="I439" s="9">
        <f t="shared" si="104"/>
        <v>200.31507359497922</v>
      </c>
      <c r="J439" s="9">
        <f t="shared" si="104"/>
        <v>34.953594508348786</v>
      </c>
      <c r="K439" s="9">
        <f t="shared" si="104"/>
        <v>1.8106267261849291</v>
      </c>
      <c r="L439" s="9">
        <f t="shared" si="99"/>
        <v>1012.5142916406301</v>
      </c>
      <c r="N439">
        <f>-N$1*exercises!AI167*12/44</f>
        <v>0</v>
      </c>
      <c r="O439">
        <f t="shared" si="92"/>
        <v>14865.717817907469</v>
      </c>
      <c r="P439" s="2">
        <f t="shared" si="94"/>
        <v>227.71210627326533</v>
      </c>
      <c r="Q439" s="2">
        <f t="shared" si="95"/>
        <v>272.7230116649792</v>
      </c>
      <c r="R439" s="2">
        <f t="shared" si="96"/>
        <v>200.31509042240134</v>
      </c>
      <c r="S439" s="2">
        <f t="shared" si="97"/>
        <v>34.953594516879583</v>
      </c>
      <c r="T439" s="2">
        <f t="shared" si="98"/>
        <v>1.8106267261849291</v>
      </c>
      <c r="U439" s="9">
        <f t="shared" si="100"/>
        <v>1012.5144296037104</v>
      </c>
      <c r="V439" s="13">
        <f t="shared" si="93"/>
        <v>1.3796308030578075E-4</v>
      </c>
    </row>
    <row r="440" spans="1:22">
      <c r="A440" s="2"/>
      <c r="B440" s="2"/>
      <c r="C440">
        <v>1994.375</v>
      </c>
      <c r="D440">
        <v>361.78</v>
      </c>
      <c r="E440" s="1">
        <f t="shared" si="101"/>
        <v>2184</v>
      </c>
      <c r="F440" s="4">
        <f>F439*SUM(economy!Z230:AB230)/SUM(economy!Z229:AB229)</f>
        <v>14745.573033108813</v>
      </c>
      <c r="G440" s="9">
        <f t="shared" si="104"/>
        <v>228.61934257201088</v>
      </c>
      <c r="H440" s="9">
        <f t="shared" si="104"/>
        <v>273.36852462530766</v>
      </c>
      <c r="I440" s="9">
        <f t="shared" si="104"/>
        <v>199.85966858110916</v>
      </c>
      <c r="J440" s="9">
        <f t="shared" si="104"/>
        <v>34.701608103902579</v>
      </c>
      <c r="K440" s="9">
        <f t="shared" si="104"/>
        <v>1.7961216470411756</v>
      </c>
      <c r="L440" s="9">
        <f t="shared" si="99"/>
        <v>1013.3452655293715</v>
      </c>
      <c r="N440">
        <f>-N$1*exercises!AI168*12/44</f>
        <v>0</v>
      </c>
      <c r="O440">
        <f t="shared" si="92"/>
        <v>14745.573033108813</v>
      </c>
      <c r="P440" s="2">
        <f t="shared" si="94"/>
        <v>228.61940360487472</v>
      </c>
      <c r="Q440" s="2">
        <f t="shared" si="95"/>
        <v>273.36858455425028</v>
      </c>
      <c r="R440" s="2">
        <f t="shared" si="96"/>
        <v>199.85968518266324</v>
      </c>
      <c r="S440" s="2">
        <f t="shared" si="97"/>
        <v>34.701608111946037</v>
      </c>
      <c r="T440" s="2">
        <f t="shared" si="98"/>
        <v>1.7961216470411756</v>
      </c>
      <c r="U440" s="9">
        <f t="shared" si="100"/>
        <v>1013.3454031007755</v>
      </c>
      <c r="V440" s="13">
        <f t="shared" si="93"/>
        <v>1.3757140391135181E-4</v>
      </c>
    </row>
    <row r="441" spans="1:22">
      <c r="A441" s="2"/>
      <c r="B441" s="2"/>
      <c r="C441">
        <v>1994.4583</v>
      </c>
      <c r="D441">
        <v>360.94</v>
      </c>
      <c r="E441" s="1">
        <f t="shared" si="101"/>
        <v>2185</v>
      </c>
      <c r="F441" s="4">
        <f>F440*SUM(economy!Z231:AB231)/SUM(economy!Z230:AB230)</f>
        <v>14626.019033144059</v>
      </c>
      <c r="G441" s="9">
        <f t="shared" si="104"/>
        <v>229.51930712332737</v>
      </c>
      <c r="H441" s="9">
        <f t="shared" si="104"/>
        <v>274.00104048867377</v>
      </c>
      <c r="I441" s="9">
        <f t="shared" si="104"/>
        <v>199.39232637309789</v>
      </c>
      <c r="J441" s="9">
        <f t="shared" si="104"/>
        <v>34.449915389970471</v>
      </c>
      <c r="K441" s="9">
        <f t="shared" si="104"/>
        <v>1.7816832715936417</v>
      </c>
      <c r="L441" s="9">
        <f t="shared" si="99"/>
        <v>1014.1442726466631</v>
      </c>
      <c r="N441">
        <f>-N$1*exercises!AI169*12/44</f>
        <v>0</v>
      </c>
      <c r="O441">
        <f t="shared" si="92"/>
        <v>14626.019033144059</v>
      </c>
      <c r="P441" s="2">
        <f t="shared" si="94"/>
        <v>229.51936815619121</v>
      </c>
      <c r="Q441" s="2">
        <f t="shared" si="95"/>
        <v>274.00110025275006</v>
      </c>
      <c r="R441" s="2">
        <f t="shared" si="96"/>
        <v>199.3923427518157</v>
      </c>
      <c r="S441" s="2">
        <f t="shared" si="97"/>
        <v>34.449915397554435</v>
      </c>
      <c r="T441" s="2">
        <f t="shared" si="98"/>
        <v>1.7816832715936417</v>
      </c>
      <c r="U441" s="9">
        <f t="shared" si="100"/>
        <v>1014.144409829905</v>
      </c>
      <c r="V441" s="13">
        <f t="shared" si="93"/>
        <v>1.3718324191813736E-4</v>
      </c>
    </row>
    <row r="442" spans="1:22">
      <c r="A442" s="2"/>
      <c r="B442" s="2"/>
      <c r="C442">
        <v>1994.5417</v>
      </c>
      <c r="D442">
        <v>359.51</v>
      </c>
      <c r="E442" s="1">
        <f t="shared" si="101"/>
        <v>2186</v>
      </c>
      <c r="F442" s="4">
        <f>F441*SUM(economy!Z232:AB232)/SUM(economy!Z231:AB231)</f>
        <v>14507.066667566231</v>
      </c>
      <c r="G442" s="9">
        <f t="shared" si="104"/>
        <v>230.41197495164133</v>
      </c>
      <c r="H442" s="9">
        <f t="shared" si="104"/>
        <v>274.62059055429171</v>
      </c>
      <c r="I442" s="9">
        <f t="shared" si="104"/>
        <v>198.91329595572427</v>
      </c>
      <c r="J442" s="9">
        <f t="shared" si="104"/>
        <v>34.198568929879663</v>
      </c>
      <c r="K442" s="9">
        <f t="shared" si="104"/>
        <v>1.7673130903601597</v>
      </c>
      <c r="L442" s="9">
        <f t="shared" si="99"/>
        <v>1014.9117434818971</v>
      </c>
      <c r="N442">
        <f>-N$1*exercises!AI170*12/44</f>
        <v>0</v>
      </c>
      <c r="O442">
        <f t="shared" si="92"/>
        <v>14507.066667566231</v>
      </c>
      <c r="P442" s="2">
        <f t="shared" si="94"/>
        <v>230.41203598450517</v>
      </c>
      <c r="Q442" s="2">
        <f t="shared" si="95"/>
        <v>274.62065015395524</v>
      </c>
      <c r="R442" s="2">
        <f t="shared" si="96"/>
        <v>198.91331211459683</v>
      </c>
      <c r="S442" s="2">
        <f t="shared" si="97"/>
        <v>34.19856893703038</v>
      </c>
      <c r="T442" s="2">
        <f t="shared" si="98"/>
        <v>1.7673130903601597</v>
      </c>
      <c r="U442" s="9">
        <f t="shared" si="100"/>
        <v>1014.9118802804478</v>
      </c>
      <c r="V442" s="13">
        <f t="shared" si="93"/>
        <v>1.3679855067039171E-4</v>
      </c>
    </row>
    <row r="443" spans="1:22">
      <c r="A443" s="2"/>
      <c r="B443" s="2"/>
      <c r="C443">
        <v>1994.625</v>
      </c>
      <c r="D443">
        <v>357.59</v>
      </c>
      <c r="E443" s="1">
        <f t="shared" si="101"/>
        <v>2187</v>
      </c>
      <c r="F443" s="4">
        <f>F442*SUM(economy!Z233:AB233)/SUM(economy!Z232:AB232)</f>
        <v>14388.726185441912</v>
      </c>
      <c r="G443" s="9">
        <f t="shared" si="104"/>
        <v>231.29738277642235</v>
      </c>
      <c r="H443" s="9">
        <f t="shared" si="104"/>
        <v>275.22726698295043</v>
      </c>
      <c r="I443" s="9">
        <f t="shared" si="104"/>
        <v>198.42282460171987</v>
      </c>
      <c r="J443" s="9">
        <f t="shared" si="104"/>
        <v>33.947619557601428</v>
      </c>
      <c r="K443" s="9">
        <f t="shared" si="104"/>
        <v>1.7530125167541803</v>
      </c>
      <c r="L443" s="9">
        <f t="shared" si="99"/>
        <v>1015.6481064354483</v>
      </c>
      <c r="N443">
        <f>-N$1*exercises!AI171*12/44</f>
        <v>0</v>
      </c>
      <c r="O443">
        <f t="shared" si="92"/>
        <v>14388.726185441912</v>
      </c>
      <c r="P443" s="2">
        <f t="shared" si="94"/>
        <v>231.29744380928619</v>
      </c>
      <c r="Q443" s="2">
        <f t="shared" si="95"/>
        <v>275.22732641865349</v>
      </c>
      <c r="R443" s="2">
        <f t="shared" si="96"/>
        <v>198.4228405436981</v>
      </c>
      <c r="S443" s="2">
        <f t="shared" si="97"/>
        <v>33.947619564343647</v>
      </c>
      <c r="T443" s="2">
        <f t="shared" si="98"/>
        <v>1.7530125167541803</v>
      </c>
      <c r="U443" s="9">
        <f t="shared" si="100"/>
        <v>1015.6482428527356</v>
      </c>
      <c r="V443" s="13">
        <f t="shared" si="93"/>
        <v>1.3641728730817704E-4</v>
      </c>
    </row>
    <row r="444" spans="1:22">
      <c r="A444" s="2"/>
      <c r="B444" s="2"/>
      <c r="C444">
        <v>1994.7083</v>
      </c>
      <c r="D444">
        <v>355.86</v>
      </c>
      <c r="E444" s="1">
        <f t="shared" si="101"/>
        <v>2188</v>
      </c>
      <c r="F444" s="4">
        <f>F443*SUM(economy!Z234:AB234)/SUM(economy!Z233:AB233)</f>
        <v>14271.007252800153</v>
      </c>
      <c r="G444" s="9">
        <f t="shared" si="104"/>
        <v>232.17556794266997</v>
      </c>
      <c r="H444" s="9">
        <f t="shared" si="104"/>
        <v>275.82116264425554</v>
      </c>
      <c r="I444" s="9">
        <f t="shared" si="104"/>
        <v>197.92115780453528</v>
      </c>
      <c r="J444" s="9">
        <f t="shared" si="104"/>
        <v>33.69711640606419</v>
      </c>
      <c r="K444" s="9">
        <f t="shared" si="104"/>
        <v>1.738782889231131</v>
      </c>
      <c r="L444" s="9">
        <f t="shared" si="99"/>
        <v>1016.3537876867562</v>
      </c>
      <c r="N444">
        <f>-N$1*exercises!AI172*12/44</f>
        <v>0</v>
      </c>
      <c r="O444">
        <f t="shared" si="92"/>
        <v>14271.007252800153</v>
      </c>
      <c r="P444" s="2">
        <f t="shared" si="94"/>
        <v>232.17562897553381</v>
      </c>
      <c r="Q444" s="2">
        <f t="shared" si="95"/>
        <v>275.82122191644919</v>
      </c>
      <c r="R444" s="2">
        <f t="shared" si="96"/>
        <v>197.92117353253045</v>
      </c>
      <c r="S444" s="2">
        <f t="shared" si="97"/>
        <v>33.697116412421245</v>
      </c>
      <c r="T444" s="2">
        <f t="shared" si="98"/>
        <v>1.738782889231131</v>
      </c>
      <c r="U444" s="9">
        <f t="shared" si="100"/>
        <v>1016.3539237261658</v>
      </c>
      <c r="V444" s="13">
        <f t="shared" si="93"/>
        <v>1.3603940965367656E-4</v>
      </c>
    </row>
    <row r="445" spans="1:22">
      <c r="C445">
        <v>1994.7917</v>
      </c>
      <c r="D445">
        <v>356.21</v>
      </c>
      <c r="E445" s="1">
        <f t="shared" si="101"/>
        <v>2189</v>
      </c>
      <c r="F445" s="4">
        <f>F444*SUM(economy!Z235:AB235)/SUM(economy!Z234:AB234)</f>
        <v>14153.918969839877</v>
      </c>
      <c r="G445" s="9">
        <f t="shared" si="104"/>
        <v>233.04656838532912</v>
      </c>
      <c r="H445" s="9">
        <f t="shared" si="104"/>
        <v>276.4023710599339</v>
      </c>
      <c r="I445" s="9">
        <f t="shared" si="104"/>
        <v>197.40853921463014</v>
      </c>
      <c r="J445" s="9">
        <f t="shared" si="104"/>
        <v>33.447106935897054</v>
      </c>
      <c r="K445" s="9">
        <f t="shared" si="104"/>
        <v>1.7246254734094464</v>
      </c>
      <c r="L445" s="9">
        <f t="shared" si="99"/>
        <v>1017.0292110691996</v>
      </c>
      <c r="N445">
        <f>-N$1*exercises!AI173*12/44</f>
        <v>0</v>
      </c>
      <c r="O445">
        <f t="shared" si="92"/>
        <v>14153.918969839877</v>
      </c>
      <c r="P445" s="2">
        <f t="shared" si="94"/>
        <v>233.04662941819296</v>
      </c>
      <c r="Q445" s="2">
        <f t="shared" si="95"/>
        <v>276.40243016906794</v>
      </c>
      <c r="R445" s="2">
        <f t="shared" si="96"/>
        <v>197.40855473151447</v>
      </c>
      <c r="S445" s="2">
        <f t="shared" si="97"/>
        <v>33.447106941890951</v>
      </c>
      <c r="T445" s="2">
        <f t="shared" si="98"/>
        <v>1.7246254734094464</v>
      </c>
      <c r="U445" s="9">
        <f t="shared" si="100"/>
        <v>1017.0293467340758</v>
      </c>
      <c r="V445" s="13">
        <f t="shared" si="93"/>
        <v>1.356648762111945E-4</v>
      </c>
    </row>
    <row r="446" spans="1:22">
      <c r="C446">
        <v>1994.875</v>
      </c>
      <c r="D446">
        <v>357.65</v>
      </c>
      <c r="E446" s="1">
        <f t="shared" si="101"/>
        <v>2190</v>
      </c>
      <c r="F446" s="4">
        <f>F445*SUM(economy!Z236:AB236)/SUM(economy!Z235:AB235)</f>
        <v>14037.469887886924</v>
      </c>
      <c r="G446" s="9">
        <f t="shared" si="104"/>
        <v>233.91042259475597</v>
      </c>
      <c r="H446" s="9">
        <f t="shared" si="104"/>
        <v>276.97098634891012</v>
      </c>
      <c r="I446" s="9">
        <f t="shared" si="104"/>
        <v>196.88521057920357</v>
      </c>
      <c r="J446" s="9">
        <f t="shared" si="104"/>
        <v>33.197636964551073</v>
      </c>
      <c r="K446" s="9">
        <f t="shared" si="104"/>
        <v>1.7105414641648959</v>
      </c>
      <c r="L446" s="9">
        <f t="shared" si="99"/>
        <v>1017.6747979515856</v>
      </c>
      <c r="N446">
        <f>-N$1*exercises!AI174*12/44</f>
        <v>0</v>
      </c>
      <c r="O446">
        <f t="shared" si="92"/>
        <v>14037.469887886924</v>
      </c>
      <c r="P446" s="2">
        <f t="shared" si="94"/>
        <v>233.91048362761981</v>
      </c>
      <c r="Q446" s="2">
        <f t="shared" si="95"/>
        <v>276.97104529543316</v>
      </c>
      <c r="R446" s="2">
        <f t="shared" si="96"/>
        <v>196.88522588781075</v>
      </c>
      <c r="S446" s="2">
        <f t="shared" si="97"/>
        <v>33.197636970202559</v>
      </c>
      <c r="T446" s="2">
        <f t="shared" si="98"/>
        <v>1.7105414641648959</v>
      </c>
      <c r="U446" s="9">
        <f t="shared" si="100"/>
        <v>1017.6749332452312</v>
      </c>
      <c r="V446" s="13">
        <f t="shared" si="93"/>
        <v>1.3529364559872192E-4</v>
      </c>
    </row>
    <row r="447" spans="1:22">
      <c r="C447">
        <v>1994.9583</v>
      </c>
      <c r="D447">
        <v>359.1</v>
      </c>
      <c r="E447" s="1">
        <f t="shared" si="101"/>
        <v>2191</v>
      </c>
      <c r="F447" s="4">
        <f>F446*SUM(economy!Z237:AB237)/SUM(economy!Z236:AB236)</f>
        <v>13921.668026092142</v>
      </c>
      <c r="G447" s="9">
        <f t="shared" si="104"/>
        <v>234.76716958321856</v>
      </c>
      <c r="H447" s="9">
        <f t="shared" si="104"/>
        <v>277.52710317412624</v>
      </c>
      <c r="I447" s="9">
        <f t="shared" si="104"/>
        <v>196.35141168528122</v>
      </c>
      <c r="J447" s="9">
        <f t="shared" si="104"/>
        <v>32.948750695747123</v>
      </c>
      <c r="K447" s="9">
        <f t="shared" si="104"/>
        <v>1.6965319876969653</v>
      </c>
      <c r="L447" s="9">
        <f t="shared" si="99"/>
        <v>1018.29096712607</v>
      </c>
      <c r="N447">
        <f>-N$1*exercises!AI175*12/44</f>
        <v>0</v>
      </c>
      <c r="O447">
        <f t="shared" si="92"/>
        <v>13921.668026092142</v>
      </c>
      <c r="P447" s="2">
        <f t="shared" si="94"/>
        <v>234.7672306160824</v>
      </c>
      <c r="Q447" s="2">
        <f t="shared" si="95"/>
        <v>277.52716195848564</v>
      </c>
      <c r="R447" s="2">
        <f t="shared" si="96"/>
        <v>196.35142678840683</v>
      </c>
      <c r="S447" s="2">
        <f t="shared" si="97"/>
        <v>32.948750701075753</v>
      </c>
      <c r="T447" s="2">
        <f t="shared" si="98"/>
        <v>1.6965319876969653</v>
      </c>
      <c r="U447" s="9">
        <f t="shared" si="100"/>
        <v>1018.2911020517475</v>
      </c>
      <c r="V447" s="13">
        <f t="shared" si="93"/>
        <v>1.3492567757111829E-4</v>
      </c>
    </row>
    <row r="448" spans="1:22">
      <c r="C448">
        <v>1995.0417</v>
      </c>
      <c r="D448">
        <v>360.04</v>
      </c>
      <c r="E448" s="1">
        <f t="shared" si="101"/>
        <v>2192</v>
      </c>
      <c r="F448" s="4">
        <f>F447*SUM(economy!Z238:AB238)/SUM(economy!Z237:AB237)</f>
        <v>13806.520887863324</v>
      </c>
      <c r="G448" s="9">
        <f t="shared" si="104"/>
        <v>235.61684885241667</v>
      </c>
      <c r="H448" s="9">
        <f t="shared" si="104"/>
        <v>278.07081669107555</v>
      </c>
      <c r="I448" s="9">
        <f t="shared" si="104"/>
        <v>195.80738030607452</v>
      </c>
      <c r="J448" s="9">
        <f t="shared" si="104"/>
        <v>32.700490749201343</v>
      </c>
      <c r="K448" s="9">
        <f t="shared" si="104"/>
        <v>1.6825981035661273</v>
      </c>
      <c r="L448" s="9">
        <f t="shared" si="99"/>
        <v>1018.8781347023341</v>
      </c>
      <c r="N448">
        <f>-N$1*exercises!AI176*12/44</f>
        <v>0</v>
      </c>
      <c r="O448">
        <f t="shared" si="92"/>
        <v>13806.520887863324</v>
      </c>
      <c r="P448" s="2">
        <f t="shared" si="94"/>
        <v>235.61690988528051</v>
      </c>
      <c r="Q448" s="2">
        <f t="shared" si="95"/>
        <v>278.07087531371741</v>
      </c>
      <c r="R448" s="2">
        <f t="shared" si="96"/>
        <v>195.80739520647666</v>
      </c>
      <c r="S448" s="2">
        <f t="shared" si="97"/>
        <v>32.700490754225569</v>
      </c>
      <c r="T448" s="2">
        <f t="shared" si="98"/>
        <v>1.6825981035661273</v>
      </c>
      <c r="U448" s="9">
        <f t="shared" si="100"/>
        <v>1018.8782692632664</v>
      </c>
      <c r="V448" s="13">
        <f t="shared" si="93"/>
        <v>1.3456093222430354E-4</v>
      </c>
    </row>
    <row r="449" spans="3:22">
      <c r="C449">
        <v>1995.125</v>
      </c>
      <c r="D449">
        <v>361</v>
      </c>
      <c r="E449" s="1">
        <f t="shared" si="101"/>
        <v>2193</v>
      </c>
      <c r="F449" s="4">
        <f>F448*SUM(economy!Z239:AB239)/SUM(economy!Z238:AB238)</f>
        <v>13692.035477024252</v>
      </c>
      <c r="G449" s="9">
        <f t="shared" si="104"/>
        <v>236.45950036200458</v>
      </c>
      <c r="H449" s="9">
        <f t="shared" si="104"/>
        <v>278.60222249802115</v>
      </c>
      <c r="I449" s="9">
        <f t="shared" si="104"/>
        <v>195.25335215052903</v>
      </c>
      <c r="J449" s="9">
        <f t="shared" si="104"/>
        <v>32.452898190581152</v>
      </c>
      <c r="K449" s="9">
        <f t="shared" si="104"/>
        <v>1.6687408067009601</v>
      </c>
      <c r="L449" s="9">
        <f t="shared" si="99"/>
        <v>1019.4367140078368</v>
      </c>
      <c r="N449">
        <f>-N$1*exercises!AI177*12/44</f>
        <v>0</v>
      </c>
      <c r="O449">
        <f t="shared" si="92"/>
        <v>13692.035477024252</v>
      </c>
      <c r="P449" s="2">
        <f t="shared" si="94"/>
        <v>236.45956139486842</v>
      </c>
      <c r="Q449" s="2">
        <f t="shared" si="95"/>
        <v>278.60228095939033</v>
      </c>
      <c r="R449" s="2">
        <f t="shared" si="96"/>
        <v>195.25336685092878</v>
      </c>
      <c r="S449" s="2">
        <f t="shared" si="97"/>
        <v>32.452898195318362</v>
      </c>
      <c r="T449" s="2">
        <f t="shared" si="98"/>
        <v>1.6687408067009601</v>
      </c>
      <c r="U449" s="9">
        <f t="shared" si="100"/>
        <v>1019.4368482072068</v>
      </c>
      <c r="V449" s="13">
        <f t="shared" si="93"/>
        <v>1.3419936999525817E-4</v>
      </c>
    </row>
    <row r="450" spans="3:22">
      <c r="C450">
        <v>1995.2083</v>
      </c>
      <c r="D450">
        <v>361.98</v>
      </c>
      <c r="E450" s="1">
        <f t="shared" si="101"/>
        <v>2194</v>
      </c>
      <c r="F450" s="4">
        <f>F449*SUM(economy!Z240:AB240)/SUM(economy!Z239:AB239)</f>
        <v>13578.218313694742</v>
      </c>
      <c r="G450" s="9">
        <f t="shared" si="104"/>
        <v>237.29516449909994</v>
      </c>
      <c r="H450" s="9">
        <f t="shared" si="104"/>
        <v>279.12141658786845</v>
      </c>
      <c r="I450" s="9">
        <f t="shared" si="104"/>
        <v>194.6895608159773</v>
      </c>
      <c r="J450" s="9">
        <f t="shared" si="104"/>
        <v>32.206012561646546</v>
      </c>
      <c r="K450" s="9">
        <f t="shared" si="104"/>
        <v>1.6549610293741694</v>
      </c>
      <c r="L450" s="9">
        <f t="shared" si="99"/>
        <v>1019.9671154939663</v>
      </c>
      <c r="N450">
        <f>-N$1*exercises!AI178*12/44</f>
        <v>0</v>
      </c>
      <c r="O450">
        <f t="shared" si="92"/>
        <v>13578.218313694742</v>
      </c>
      <c r="P450" s="2">
        <f t="shared" si="94"/>
        <v>237.29522553196378</v>
      </c>
      <c r="Q450" s="2">
        <f t="shared" si="95"/>
        <v>279.12147488840867</v>
      </c>
      <c r="R450" s="2">
        <f t="shared" si="96"/>
        <v>194.6895753190592</v>
      </c>
      <c r="S450" s="2">
        <f t="shared" si="97"/>
        <v>32.206012566113131</v>
      </c>
      <c r="T450" s="2">
        <f t="shared" si="98"/>
        <v>1.6549610293741694</v>
      </c>
      <c r="U450" s="9">
        <f t="shared" si="100"/>
        <v>1019.9672493349188</v>
      </c>
      <c r="V450" s="13">
        <f t="shared" si="93"/>
        <v>1.3384095257151785E-4</v>
      </c>
    </row>
    <row r="451" spans="3:22">
      <c r="C451">
        <v>1995.2917</v>
      </c>
      <c r="D451">
        <v>363.44</v>
      </c>
      <c r="E451" s="1">
        <f t="shared" si="101"/>
        <v>2195</v>
      </c>
      <c r="F451" s="4">
        <f>F450*SUM(economy!Z241:AB241)/SUM(economy!Z240:AB240)</f>
        <v>13465.075449886628</v>
      </c>
      <c r="G451" s="9">
        <f t="shared" si="104"/>
        <v>238.12388204876206</v>
      </c>
      <c r="H451" s="9">
        <f t="shared" si="104"/>
        <v>279.62849530166136</v>
      </c>
      <c r="I451" s="9">
        <f t="shared" si="104"/>
        <v>194.11623774381312</v>
      </c>
      <c r="J451" s="9">
        <f t="shared" si="104"/>
        <v>31.959871910533352</v>
      </c>
      <c r="K451" s="9">
        <f t="shared" si="104"/>
        <v>1.6412596431466451</v>
      </c>
      <c r="L451" s="9">
        <f t="shared" si="99"/>
        <v>1020.4697466479166</v>
      </c>
      <c r="N451">
        <f>-N$1*exercises!AI179*12/44</f>
        <v>0</v>
      </c>
      <c r="O451">
        <f t="shared" si="92"/>
        <v>13465.075449886628</v>
      </c>
      <c r="P451" s="2">
        <f t="shared" si="94"/>
        <v>238.1239430816259</v>
      </c>
      <c r="Q451" s="2">
        <f t="shared" si="95"/>
        <v>279.62855344181503</v>
      </c>
      <c r="R451" s="2">
        <f t="shared" si="96"/>
        <v>194.11625205222572</v>
      </c>
      <c r="S451" s="2">
        <f t="shared" si="97"/>
        <v>31.959871914744777</v>
      </c>
      <c r="T451" s="2">
        <f t="shared" si="98"/>
        <v>1.6412596431466451</v>
      </c>
      <c r="U451" s="9">
        <f t="shared" si="100"/>
        <v>1020.469880133558</v>
      </c>
      <c r="V451" s="13">
        <f t="shared" si="93"/>
        <v>1.3348564141324459E-4</v>
      </c>
    </row>
    <row r="452" spans="3:22">
      <c r="C452">
        <v>1995.375</v>
      </c>
      <c r="D452">
        <v>363.83</v>
      </c>
      <c r="E452" s="1">
        <f t="shared" si="101"/>
        <v>2196</v>
      </c>
      <c r="F452" s="4">
        <f>F451*SUM(economy!Z242:AB242)/SUM(economy!Z241:AB241)</f>
        <v>13352.612484811107</v>
      </c>
      <c r="G452" s="9">
        <f t="shared" si="104"/>
        <v>238.9456941654218</v>
      </c>
      <c r="H452" s="9">
        <f t="shared" si="104"/>
        <v>280.12355528367061</v>
      </c>
      <c r="I452" s="9">
        <f t="shared" si="104"/>
        <v>193.53361217810382</v>
      </c>
      <c r="J452" s="9">
        <f t="shared" si="104"/>
        <v>31.714512822137053</v>
      </c>
      <c r="K452" s="9">
        <f t="shared" si="104"/>
        <v>1.6276374607788</v>
      </c>
      <c r="L452" s="9">
        <f t="shared" si="99"/>
        <v>1020.9450119101122</v>
      </c>
      <c r="N452">
        <f>-N$1*exercises!AI180*12/44</f>
        <v>0</v>
      </c>
      <c r="O452">
        <f t="shared" si="92"/>
        <v>13352.612484811107</v>
      </c>
      <c r="P452" s="2">
        <f t="shared" si="94"/>
        <v>238.94575519828564</v>
      </c>
      <c r="Q452" s="2">
        <f t="shared" si="95"/>
        <v>280.12361326387901</v>
      </c>
      <c r="R452" s="2">
        <f t="shared" si="96"/>
        <v>193.53362629446011</v>
      </c>
      <c r="S452" s="2">
        <f t="shared" si="97"/>
        <v>31.714512826107892</v>
      </c>
      <c r="T452" s="2">
        <f t="shared" si="98"/>
        <v>1.6276374607788</v>
      </c>
      <c r="U452" s="9">
        <f t="shared" si="100"/>
        <v>1020.9451450435115</v>
      </c>
      <c r="V452" s="13">
        <f t="shared" si="93"/>
        <v>1.3313339934484247E-4</v>
      </c>
    </row>
    <row r="453" spans="3:22">
      <c r="C453">
        <v>1995.4583</v>
      </c>
      <c r="D453">
        <v>363.33</v>
      </c>
      <c r="E453" s="1">
        <f t="shared" si="101"/>
        <v>2197</v>
      </c>
      <c r="F453" s="4">
        <f>F452*SUM(economy!Z243:AB243)/SUM(economy!Z242:AB242)</f>
        <v>13240.834579893546</v>
      </c>
      <c r="G453" s="9">
        <f t="shared" si="104"/>
        <v>239.76064234524594</v>
      </c>
      <c r="H453" s="9">
        <f t="shared" si="104"/>
        <v>280.60669343804335</v>
      </c>
      <c r="I453" s="9">
        <f t="shared" si="104"/>
        <v>192.94191112705769</v>
      </c>
      <c r="J453" s="9">
        <f t="shared" si="104"/>
        <v>31.469970448557476</v>
      </c>
      <c r="K453" s="9">
        <f t="shared" si="104"/>
        <v>1.6140952381085087</v>
      </c>
      <c r="L453" s="9">
        <f t="shared" si="99"/>
        <v>1021.3933125970128</v>
      </c>
      <c r="N453">
        <f>-N$1*exercises!AI181*12/44</f>
        <v>0</v>
      </c>
      <c r="O453">
        <f t="shared" si="92"/>
        <v>13240.834579893546</v>
      </c>
      <c r="P453" s="2">
        <f t="shared" si="94"/>
        <v>239.76070337810978</v>
      </c>
      <c r="Q453" s="2">
        <f t="shared" si="95"/>
        <v>280.60675125874644</v>
      </c>
      <c r="R453" s="2">
        <f t="shared" si="96"/>
        <v>192.94192505393553</v>
      </c>
      <c r="S453" s="2">
        <f t="shared" si="97"/>
        <v>31.469970452301471</v>
      </c>
      <c r="T453" s="2">
        <f t="shared" si="98"/>
        <v>1.6140952381085087</v>
      </c>
      <c r="U453" s="9">
        <f t="shared" si="100"/>
        <v>1021.3934453812017</v>
      </c>
      <c r="V453" s="13">
        <f t="shared" si="93"/>
        <v>1.3278418884965504E-4</v>
      </c>
    </row>
    <row r="454" spans="3:22">
      <c r="C454">
        <v>1995.5417</v>
      </c>
      <c r="D454">
        <v>361.78</v>
      </c>
      <c r="E454" s="1">
        <f t="shared" si="101"/>
        <v>2198</v>
      </c>
      <c r="F454" s="4">
        <f>F453*SUM(economy!Z244:AB244)/SUM(economy!Z243:AB243)</f>
        <v>13129.746473492258</v>
      </c>
      <c r="G454" s="9">
        <f t="shared" si="104"/>
        <v>240.56876839941785</v>
      </c>
      <c r="H454" s="9">
        <f t="shared" si="104"/>
        <v>281.07800688698131</v>
      </c>
      <c r="I454" s="9">
        <f t="shared" si="104"/>
        <v>192.3413593272644</v>
      </c>
      <c r="J454" s="9">
        <f t="shared" si="104"/>
        <v>31.2262785395666</v>
      </c>
      <c r="K454" s="9">
        <f t="shared" si="104"/>
        <v>1.6006336758950559</v>
      </c>
      <c r="L454" s="9">
        <f t="shared" si="99"/>
        <v>1021.8150468291252</v>
      </c>
      <c r="N454">
        <f>-N$1*exercises!AI182*12/44</f>
        <v>0</v>
      </c>
      <c r="O454">
        <f t="shared" si="92"/>
        <v>13129.746473492258</v>
      </c>
      <c r="P454" s="2">
        <f t="shared" si="94"/>
        <v>240.56882943228169</v>
      </c>
      <c r="Q454" s="2">
        <f t="shared" si="95"/>
        <v>281.07806454861793</v>
      </c>
      <c r="R454" s="2">
        <f t="shared" si="96"/>
        <v>192.34137306720712</v>
      </c>
      <c r="S454" s="2">
        <f t="shared" si="97"/>
        <v>31.226278543096715</v>
      </c>
      <c r="T454" s="2">
        <f t="shared" si="98"/>
        <v>1.6006336758950559</v>
      </c>
      <c r="U454" s="9">
        <f t="shared" si="100"/>
        <v>1021.8151792670985</v>
      </c>
      <c r="V454" s="13">
        <f t="shared" si="93"/>
        <v>1.3243797332052054E-4</v>
      </c>
    </row>
    <row r="455" spans="3:22">
      <c r="C455">
        <v>1995.625</v>
      </c>
      <c r="D455">
        <v>359.33</v>
      </c>
      <c r="E455" s="1">
        <f t="shared" si="101"/>
        <v>2199</v>
      </c>
      <c r="F455" s="4">
        <f>F454*SUM(economy!Z245:AB245)/SUM(economy!Z244:AB244)</f>
        <v>13019.352495319054</v>
      </c>
      <c r="G455" s="9">
        <f t="shared" ref="G455:K470" si="105">G454*(1-G$5)+G$4*$F454*$L$4/1000</f>
        <v>241.37011442831644</v>
      </c>
      <c r="H455" s="9">
        <f t="shared" si="105"/>
        <v>281.53759293041645</v>
      </c>
      <c r="I455" s="9">
        <f t="shared" si="105"/>
        <v>191.73217921062684</v>
      </c>
      <c r="J455" s="9">
        <f t="shared" si="105"/>
        <v>30.983469473063384</v>
      </c>
      <c r="K455" s="9">
        <f t="shared" si="105"/>
        <v>1.5872534216285694</v>
      </c>
      <c r="L455" s="9">
        <f t="shared" si="99"/>
        <v>1022.2106094640517</v>
      </c>
      <c r="N455">
        <f>-N$1*exercises!AI183*12/44</f>
        <v>0</v>
      </c>
      <c r="O455">
        <f t="shared" ref="O455:O518" si="106">F455+N455</f>
        <v>13019.352495319054</v>
      </c>
      <c r="P455" s="2">
        <f t="shared" si="94"/>
        <v>241.37017546118028</v>
      </c>
      <c r="Q455" s="2">
        <f t="shared" si="95"/>
        <v>281.53765043342418</v>
      </c>
      <c r="R455" s="2">
        <f t="shared" si="96"/>
        <v>191.73219276614358</v>
      </c>
      <c r="S455" s="2">
        <f t="shared" si="97"/>
        <v>30.983469476391836</v>
      </c>
      <c r="T455" s="2">
        <f t="shared" si="98"/>
        <v>1.5872534216285694</v>
      </c>
      <c r="U455" s="9">
        <f t="shared" si="100"/>
        <v>1022.2107415587685</v>
      </c>
      <c r="V455" s="13">
        <f t="shared" ref="V455:V518" si="107">U455-L455</f>
        <v>1.3209471683239826E-4</v>
      </c>
    </row>
    <row r="456" spans="3:22">
      <c r="C456">
        <v>1995.7083</v>
      </c>
      <c r="D456">
        <v>358.32</v>
      </c>
      <c r="E456" s="1">
        <f t="shared" si="101"/>
        <v>2200</v>
      </c>
      <c r="F456" s="4">
        <f>F455*SUM(economy!Z246:AB246)/SUM(economy!Z245:AB245)</f>
        <v>12909.656580558889</v>
      </c>
      <c r="G456" s="9">
        <f t="shared" si="105"/>
        <v>242.16472279657535</v>
      </c>
      <c r="H456" s="9">
        <f t="shared" si="105"/>
        <v>281.98554900715135</v>
      </c>
      <c r="I456" s="9">
        <f t="shared" si="105"/>
        <v>191.11459087390296</v>
      </c>
      <c r="J456" s="9">
        <f t="shared" si="105"/>
        <v>30.741574285481338</v>
      </c>
      <c r="K456" s="9">
        <f t="shared" si="105"/>
        <v>1.5739550713045181</v>
      </c>
      <c r="L456" s="9">
        <f t="shared" si="99"/>
        <v>1022.5803920344156</v>
      </c>
      <c r="N456">
        <f>-N$1*exercises!AI184*12/44</f>
        <v>0</v>
      </c>
      <c r="O456">
        <f t="shared" si="106"/>
        <v>12909.656580558889</v>
      </c>
      <c r="P456" s="2">
        <f t="shared" ref="P456:P519" si="108">P455*(1-P$5)+P$4*$O455*$L$4/1000</f>
        <v>242.16478382943919</v>
      </c>
      <c r="Q456" s="2">
        <f t="shared" ref="Q456:Q519" si="109">Q455*(1-Q$5)+Q$4*$O455*$L$4/1000</f>
        <v>281.98560635196657</v>
      </c>
      <c r="R456" s="2">
        <f t="shared" ref="R456:R519" si="110">R455*(1-R$5)+R$4*$O455*$L$4/1000</f>
        <v>191.1146042474692</v>
      </c>
      <c r="S456" s="2">
        <f t="shared" ref="S456:S519" si="111">S455*(1-S$5)+S$4*$O455*$L$4/1000</f>
        <v>30.741574288619645</v>
      </c>
      <c r="T456" s="2">
        <f t="shared" ref="T456:T519" si="112">T455*(1-T$5)+T$4*$O455*$L$4/1000</f>
        <v>1.5739550713045181</v>
      </c>
      <c r="U456" s="9">
        <f t="shared" si="100"/>
        <v>1022.5805237887992</v>
      </c>
      <c r="V456" s="13">
        <f t="shared" si="107"/>
        <v>1.3175438357393432E-4</v>
      </c>
    </row>
    <row r="457" spans="3:22">
      <c r="C457">
        <v>1995.7917</v>
      </c>
      <c r="D457">
        <v>358.14</v>
      </c>
      <c r="E457" s="1">
        <f t="shared" si="101"/>
        <v>2201</v>
      </c>
      <c r="F457" s="4">
        <f>F456*SUM(economy!Z247:AB247)/SUM(economy!Z246:AB246)</f>
        <v>12800.662283687541</v>
      </c>
      <c r="G457" s="9">
        <f t="shared" si="105"/>
        <v>242.95263610900383</v>
      </c>
      <c r="H457" s="9">
        <f t="shared" si="105"/>
        <v>282.42197265743255</v>
      </c>
      <c r="I457" s="9">
        <f t="shared" si="105"/>
        <v>190.48881205077794</v>
      </c>
      <c r="J457" s="9">
        <f t="shared" si="105"/>
        <v>30.500622702116274</v>
      </c>
      <c r="K457" s="9">
        <f t="shared" si="105"/>
        <v>1.5607391711628948</v>
      </c>
      <c r="L457" s="9">
        <f t="shared" ref="L457:L520" si="113">SUM(G457:K457,L$5)</f>
        <v>1022.9247826904935</v>
      </c>
      <c r="N457">
        <f>-N$1*exercises!AI185*12/44</f>
        <v>0</v>
      </c>
      <c r="O457">
        <f t="shared" si="106"/>
        <v>12800.662283687541</v>
      </c>
      <c r="P457" s="2">
        <f t="shared" si="108"/>
        <v>242.95269714186767</v>
      </c>
      <c r="Q457" s="2">
        <f t="shared" si="109"/>
        <v>282.42202984449051</v>
      </c>
      <c r="R457" s="2">
        <f t="shared" si="110"/>
        <v>190.48882524483594</v>
      </c>
      <c r="S457" s="2">
        <f t="shared" si="111"/>
        <v>30.500622705075298</v>
      </c>
      <c r="T457" s="2">
        <f t="shared" si="112"/>
        <v>1.5607391711628948</v>
      </c>
      <c r="U457" s="9">
        <f t="shared" ref="U457:U520" si="114">SUM(P457:T457,U$5)</f>
        <v>1022.9249141074323</v>
      </c>
      <c r="V457" s="13">
        <f t="shared" si="107"/>
        <v>1.3141693875695637E-4</v>
      </c>
    </row>
    <row r="458" spans="3:22">
      <c r="C458">
        <v>1995.875</v>
      </c>
      <c r="D458">
        <v>359.61</v>
      </c>
      <c r="E458" s="1">
        <f t="shared" ref="E458:E521" si="115">1+E457</f>
        <v>2202</v>
      </c>
      <c r="F458" s="4">
        <f>F457*SUM(economy!Z248:AB248)/SUM(economy!Z247:AB247)</f>
        <v>12692.372791985761</v>
      </c>
      <c r="G458" s="9">
        <f t="shared" si="105"/>
        <v>243.73389718735095</v>
      </c>
      <c r="H458" s="9">
        <f t="shared" si="105"/>
        <v>282.84696148692404</v>
      </c>
      <c r="I458" s="9">
        <f t="shared" si="105"/>
        <v>189.85505808638715</v>
      </c>
      <c r="J458" s="9">
        <f t="shared" si="105"/>
        <v>30.260643167343297</v>
      </c>
      <c r="K458" s="9">
        <f t="shared" si="105"/>
        <v>1.5476062193918001</v>
      </c>
      <c r="L458" s="9">
        <f t="shared" si="113"/>
        <v>1023.2441661473973</v>
      </c>
      <c r="N458">
        <f>-N$1*exercises!AI186*12/44</f>
        <v>0</v>
      </c>
      <c r="O458">
        <f t="shared" si="106"/>
        <v>12692.372791985761</v>
      </c>
      <c r="P458" s="2">
        <f t="shared" si="108"/>
        <v>243.73395822021479</v>
      </c>
      <c r="Q458" s="2">
        <f t="shared" si="109"/>
        <v>282.84701851665869</v>
      </c>
      <c r="R458" s="2">
        <f t="shared" si="110"/>
        <v>189.85507110334638</v>
      </c>
      <c r="S458" s="2">
        <f t="shared" si="111"/>
        <v>30.260643170133278</v>
      </c>
      <c r="T458" s="2">
        <f t="shared" si="112"/>
        <v>1.5476062193918001</v>
      </c>
      <c r="U458" s="9">
        <f t="shared" si="114"/>
        <v>1023.2442972297449</v>
      </c>
      <c r="V458" s="13">
        <f t="shared" si="107"/>
        <v>1.3108234759329207E-4</v>
      </c>
    </row>
    <row r="459" spans="3:22">
      <c r="C459">
        <v>1995.9583</v>
      </c>
      <c r="D459">
        <v>360.82</v>
      </c>
      <c r="E459" s="1">
        <f t="shared" si="115"/>
        <v>2203</v>
      </c>
      <c r="F459" s="4">
        <f>F458*SUM(economy!Z249:AB249)/SUM(economy!Z248:AB248)</f>
        <v>12584.790938749797</v>
      </c>
      <c r="G459" s="9">
        <f t="shared" si="105"/>
        <v>244.50854904789469</v>
      </c>
      <c r="H459" s="9">
        <f t="shared" si="105"/>
        <v>283.26061313204883</v>
      </c>
      <c r="I459" s="9">
        <f t="shared" si="105"/>
        <v>189.21354191421122</v>
      </c>
      <c r="J459" s="9">
        <f t="shared" si="105"/>
        <v>30.021662874693771</v>
      </c>
      <c r="K459" s="9">
        <f t="shared" si="105"/>
        <v>1.5345566677951845</v>
      </c>
      <c r="L459" s="9">
        <f t="shared" si="113"/>
        <v>1023.5389236366437</v>
      </c>
      <c r="N459">
        <f>-N$1*exercises!AI187*12/44</f>
        <v>0</v>
      </c>
      <c r="O459">
        <f t="shared" si="106"/>
        <v>12584.790938749797</v>
      </c>
      <c r="P459" s="2">
        <f t="shared" si="108"/>
        <v>244.50861008075853</v>
      </c>
      <c r="Q459" s="2">
        <f t="shared" si="109"/>
        <v>283.26067000489297</v>
      </c>
      <c r="R459" s="2">
        <f t="shared" si="110"/>
        <v>189.21355475644881</v>
      </c>
      <c r="S459" s="2">
        <f t="shared" si="111"/>
        <v>30.021662877324367</v>
      </c>
      <c r="T459" s="2">
        <f t="shared" si="112"/>
        <v>1.5345566677951845</v>
      </c>
      <c r="U459" s="9">
        <f t="shared" si="114"/>
        <v>1023.5390543872199</v>
      </c>
      <c r="V459" s="13">
        <f t="shared" si="107"/>
        <v>1.3075057620426378E-4</v>
      </c>
    </row>
    <row r="460" spans="3:22">
      <c r="C460">
        <v>1996.0417</v>
      </c>
      <c r="D460">
        <v>362.2</v>
      </c>
      <c r="E460" s="1">
        <f t="shared" si="115"/>
        <v>2204</v>
      </c>
      <c r="F460" s="4">
        <f>F459*SUM(economy!Z250:AB250)/SUM(economy!Z249:AB249)</f>
        <v>12477.919216197786</v>
      </c>
      <c r="G460" s="9">
        <f t="shared" si="105"/>
        <v>245.27663487983716</v>
      </c>
      <c r="H460" s="9">
        <f t="shared" si="105"/>
        <v>283.66302522666643</v>
      </c>
      <c r="I460" s="9">
        <f t="shared" si="105"/>
        <v>188.56447403526596</v>
      </c>
      <c r="J460" s="9">
        <f t="shared" si="105"/>
        <v>29.783707796764613</v>
      </c>
      <c r="K460" s="9">
        <f t="shared" si="105"/>
        <v>1.5215909234245997</v>
      </c>
      <c r="L460" s="9">
        <f t="shared" si="113"/>
        <v>1023.8094328619587</v>
      </c>
      <c r="N460">
        <f>-N$1*exercises!AI188*12/44</f>
        <v>0</v>
      </c>
      <c r="O460">
        <f t="shared" si="106"/>
        <v>12477.919216197786</v>
      </c>
      <c r="P460" s="2">
        <f t="shared" si="108"/>
        <v>245.276695912701</v>
      </c>
      <c r="Q460" s="2">
        <f t="shared" si="109"/>
        <v>283.66308194305168</v>
      </c>
      <c r="R460" s="2">
        <f t="shared" si="110"/>
        <v>188.56448670512714</v>
      </c>
      <c r="S460" s="2">
        <f t="shared" si="111"/>
        <v>29.783707799244933</v>
      </c>
      <c r="T460" s="2">
        <f t="shared" si="112"/>
        <v>1.5215909234245997</v>
      </c>
      <c r="U460" s="9">
        <f t="shared" si="114"/>
        <v>1023.8095632835493</v>
      </c>
      <c r="V460" s="13">
        <f t="shared" si="107"/>
        <v>1.3042159059750702E-4</v>
      </c>
    </row>
    <row r="461" spans="3:22">
      <c r="C461">
        <v>1996.125</v>
      </c>
      <c r="D461">
        <v>363.36</v>
      </c>
      <c r="E461" s="1">
        <f t="shared" si="115"/>
        <v>2205</v>
      </c>
      <c r="F461" s="4">
        <f>F460*SUM(economy!Z251:AB251)/SUM(economy!Z250:AB250)</f>
        <v>12371.759788072606</v>
      </c>
      <c r="G461" s="9">
        <f t="shared" si="105"/>
        <v>246.03819802448774</v>
      </c>
      <c r="H461" s="9">
        <f t="shared" si="105"/>
        <v>284.05429537005381</v>
      </c>
      <c r="I461" s="9">
        <f t="shared" si="105"/>
        <v>187.90806249951063</v>
      </c>
      <c r="J461" s="9">
        <f t="shared" si="105"/>
        <v>29.546802714933804</v>
      </c>
      <c r="K461" s="9">
        <f t="shared" si="105"/>
        <v>1.5087093501748385</v>
      </c>
      <c r="L461" s="9">
        <f t="shared" si="113"/>
        <v>1024.0560679591608</v>
      </c>
      <c r="N461">
        <f>-N$1*exercises!AI189*12/44</f>
        <v>0</v>
      </c>
      <c r="O461">
        <f t="shared" si="106"/>
        <v>12371.759788072606</v>
      </c>
      <c r="P461" s="2">
        <f t="shared" si="108"/>
        <v>246.03825905735158</v>
      </c>
      <c r="Q461" s="2">
        <f t="shared" si="109"/>
        <v>284.05435193041058</v>
      </c>
      <c r="R461" s="2">
        <f t="shared" si="110"/>
        <v>187.90807499930915</v>
      </c>
      <c r="S461" s="2">
        <f t="shared" si="111"/>
        <v>29.546802717272431</v>
      </c>
      <c r="T461" s="2">
        <f t="shared" si="112"/>
        <v>1.5087093501748385</v>
      </c>
      <c r="U461" s="9">
        <f t="shared" si="114"/>
        <v>1024.0561980545185</v>
      </c>
      <c r="V461" s="13">
        <f t="shared" si="107"/>
        <v>1.3009535769015201E-4</v>
      </c>
    </row>
    <row r="462" spans="3:22">
      <c r="C462">
        <v>1996.2083</v>
      </c>
      <c r="D462">
        <v>364.28</v>
      </c>
      <c r="E462" s="1">
        <f t="shared" si="115"/>
        <v>2206</v>
      </c>
      <c r="F462" s="4">
        <f>F461*SUM(economy!Z252:AB252)/SUM(economy!Z251:AB251)</f>
        <v>12266.314501941621</v>
      </c>
      <c r="G462" s="9">
        <f t="shared" si="105"/>
        <v>246.79328195521518</v>
      </c>
      <c r="H462" s="9">
        <f t="shared" si="105"/>
        <v>284.43452109615777</v>
      </c>
      <c r="I462" s="9">
        <f t="shared" si="105"/>
        <v>187.2445128893992</v>
      </c>
      <c r="J462" s="9">
        <f t="shared" si="105"/>
        <v>29.310971248857538</v>
      </c>
      <c r="K462" s="9">
        <f t="shared" si="105"/>
        <v>1.495912270343422</v>
      </c>
      <c r="L462" s="9">
        <f t="shared" si="113"/>
        <v>1024.2791994599729</v>
      </c>
      <c r="N462">
        <f>-N$1*exercises!AI190*12/44</f>
        <v>0</v>
      </c>
      <c r="O462">
        <f t="shared" si="106"/>
        <v>12266.314501941621</v>
      </c>
      <c r="P462" s="2">
        <f t="shared" si="108"/>
        <v>246.79334298807902</v>
      </c>
      <c r="Q462" s="2">
        <f t="shared" si="109"/>
        <v>284.43457750091528</v>
      </c>
      <c r="R462" s="2">
        <f t="shared" si="110"/>
        <v>187.24452522141772</v>
      </c>
      <c r="S462" s="2">
        <f t="shared" si="111"/>
        <v>29.310971251062565</v>
      </c>
      <c r="T462" s="2">
        <f t="shared" si="112"/>
        <v>1.495912270343422</v>
      </c>
      <c r="U462" s="9">
        <f t="shared" si="114"/>
        <v>1024.2793292318179</v>
      </c>
      <c r="V462" s="13">
        <f t="shared" si="107"/>
        <v>1.2977184496776317E-4</v>
      </c>
    </row>
    <row r="463" spans="3:22">
      <c r="C463">
        <v>1996.2917</v>
      </c>
      <c r="D463">
        <v>364.69</v>
      </c>
      <c r="E463" s="1">
        <f t="shared" si="115"/>
        <v>2207</v>
      </c>
      <c r="F463" s="4">
        <f>F462*SUM(economy!Z253:AB253)/SUM(economy!Z252:AB252)</f>
        <v>12161.58490119471</v>
      </c>
      <c r="G463" s="9">
        <f t="shared" si="105"/>
        <v>247.54193025815059</v>
      </c>
      <c r="H463" s="9">
        <f t="shared" si="105"/>
        <v>284.80379984408677</v>
      </c>
      <c r="I463" s="9">
        <f t="shared" si="105"/>
        <v>186.57402830550012</v>
      </c>
      <c r="J463" s="9">
        <f t="shared" si="105"/>
        <v>29.076235885725936</v>
      </c>
      <c r="K463" s="9">
        <f t="shared" si="105"/>
        <v>1.4831999661539299</v>
      </c>
      <c r="L463" s="9">
        <f t="shared" si="113"/>
        <v>1024.4791942596173</v>
      </c>
      <c r="N463">
        <f>-N$1*exercises!AI191*12/44</f>
        <v>0</v>
      </c>
      <c r="O463">
        <f t="shared" si="106"/>
        <v>12161.58490119471</v>
      </c>
      <c r="P463" s="2">
        <f t="shared" si="108"/>
        <v>247.54199129101443</v>
      </c>
      <c r="Q463" s="2">
        <f t="shared" si="109"/>
        <v>284.80385609367312</v>
      </c>
      <c r="R463" s="2">
        <f t="shared" si="110"/>
        <v>186.57404047199068</v>
      </c>
      <c r="S463" s="2">
        <f t="shared" si="111"/>
        <v>29.076235887804994</v>
      </c>
      <c r="T463" s="2">
        <f t="shared" si="112"/>
        <v>1.4831999661539299</v>
      </c>
      <c r="U463" s="9">
        <f t="shared" si="114"/>
        <v>1024.4793237106371</v>
      </c>
      <c r="V463" s="13">
        <f t="shared" si="107"/>
        <v>1.2945101980221807E-4</v>
      </c>
    </row>
    <row r="464" spans="3:22">
      <c r="C464">
        <v>1996.375</v>
      </c>
      <c r="D464">
        <v>365.25</v>
      </c>
      <c r="E464" s="1">
        <f t="shared" si="115"/>
        <v>2208</v>
      </c>
      <c r="F464" s="4">
        <f>F463*SUM(economy!Z254:AB254)/SUM(economy!Z253:AB253)</f>
        <v>12057.572236741857</v>
      </c>
      <c r="G464" s="9">
        <f t="shared" si="105"/>
        <v>248.28418661362255</v>
      </c>
      <c r="H464" s="9">
        <f t="shared" si="105"/>
        <v>285.16222892981062</v>
      </c>
      <c r="I464" s="9">
        <f t="shared" si="105"/>
        <v>185.89680935411167</v>
      </c>
      <c r="J464" s="9">
        <f t="shared" si="105"/>
        <v>28.842618009255688</v>
      </c>
      <c r="K464" s="9">
        <f t="shared" si="105"/>
        <v>1.4705726812432354</v>
      </c>
      <c r="L464" s="9">
        <f t="shared" si="113"/>
        <v>1024.6564155880437</v>
      </c>
      <c r="N464">
        <f>-N$1*exercises!AI192*12/44</f>
        <v>0</v>
      </c>
      <c r="O464">
        <f t="shared" si="106"/>
        <v>12057.572236741857</v>
      </c>
      <c r="P464" s="2">
        <f t="shared" si="108"/>
        <v>248.28424764648639</v>
      </c>
      <c r="Q464" s="2">
        <f t="shared" si="109"/>
        <v>285.16228502465265</v>
      </c>
      <c r="R464" s="2">
        <f t="shared" si="110"/>
        <v>185.89682135729612</v>
      </c>
      <c r="S464" s="2">
        <f t="shared" si="111"/>
        <v>28.842618011215976</v>
      </c>
      <c r="T464" s="2">
        <f t="shared" si="112"/>
        <v>1.4705726812432354</v>
      </c>
      <c r="U464" s="9">
        <f t="shared" si="114"/>
        <v>1024.6565447208945</v>
      </c>
      <c r="V464" s="13">
        <f t="shared" si="107"/>
        <v>1.291328508159495E-4</v>
      </c>
    </row>
    <row r="465" spans="3:22">
      <c r="C465">
        <v>1996.4583</v>
      </c>
      <c r="D465">
        <v>365.06</v>
      </c>
      <c r="E465" s="1">
        <f t="shared" si="115"/>
        <v>2209</v>
      </c>
      <c r="F465" s="4">
        <f>F464*SUM(economy!Z255:AB255)/SUM(economy!Z254:AB254)</f>
        <v>11954.277478412218</v>
      </c>
      <c r="G465" s="9">
        <f t="shared" si="105"/>
        <v>249.02009477830632</v>
      </c>
      <c r="H465" s="9">
        <f t="shared" si="105"/>
        <v>285.50990551903641</v>
      </c>
      <c r="I465" s="9">
        <f t="shared" si="105"/>
        <v>185.21305413680096</v>
      </c>
      <c r="J465" s="9">
        <f t="shared" si="105"/>
        <v>28.610137928399404</v>
      </c>
      <c r="K465" s="9">
        <f t="shared" si="105"/>
        <v>1.4580306221127399</v>
      </c>
      <c r="L465" s="9">
        <f t="shared" si="113"/>
        <v>1024.8112229846556</v>
      </c>
      <c r="N465">
        <f>-N$1*exercises!AI193*12/44</f>
        <v>0</v>
      </c>
      <c r="O465">
        <f t="shared" si="106"/>
        <v>11954.277478412218</v>
      </c>
      <c r="P465" s="2">
        <f t="shared" si="108"/>
        <v>249.02015581117016</v>
      </c>
      <c r="Q465" s="2">
        <f t="shared" si="109"/>
        <v>285.50996145955986</v>
      </c>
      <c r="R465" s="2">
        <f t="shared" si="110"/>
        <v>185.2130659788713</v>
      </c>
      <c r="S465" s="2">
        <f t="shared" si="111"/>
        <v>28.610137930247706</v>
      </c>
      <c r="T465" s="2">
        <f t="shared" si="112"/>
        <v>1.4580306221127399</v>
      </c>
      <c r="U465" s="9">
        <f t="shared" si="114"/>
        <v>1024.8113518019618</v>
      </c>
      <c r="V465" s="13">
        <f t="shared" si="107"/>
        <v>1.2881730617664289E-4</v>
      </c>
    </row>
    <row r="466" spans="3:22">
      <c r="C466">
        <v>1996.5417</v>
      </c>
      <c r="D466">
        <v>363.69</v>
      </c>
      <c r="E466" s="1">
        <f t="shared" si="115"/>
        <v>2210</v>
      </c>
      <c r="F466" s="4">
        <f>F465*SUM(economy!Z256:AB256)/SUM(economy!Z255:AB255)</f>
        <v>11851.701326056669</v>
      </c>
      <c r="G466" s="9">
        <f t="shared" si="105"/>
        <v>249.74969856806857</v>
      </c>
      <c r="H466" s="9">
        <f t="shared" si="105"/>
        <v>285.84692660122903</v>
      </c>
      <c r="I466" s="9">
        <f t="shared" si="105"/>
        <v>184.52295824179598</v>
      </c>
      <c r="J466" s="9">
        <f t="shared" si="105"/>
        <v>28.37881490575279</v>
      </c>
      <c r="K466" s="9">
        <f t="shared" si="105"/>
        <v>1.44557395954376</v>
      </c>
      <c r="L466" s="9">
        <f t="shared" si="113"/>
        <v>1024.94397227639</v>
      </c>
      <c r="N466">
        <f>-N$1*exercises!AI194*12/44</f>
        <v>0</v>
      </c>
      <c r="O466">
        <f t="shared" si="106"/>
        <v>11851.701326056669</v>
      </c>
      <c r="P466" s="2">
        <f t="shared" si="108"/>
        <v>249.74975960093241</v>
      </c>
      <c r="Q466" s="2">
        <f t="shared" si="109"/>
        <v>285.84698238785842</v>
      </c>
      <c r="R466" s="2">
        <f t="shared" si="110"/>
        <v>184.52296992491475</v>
      </c>
      <c r="S466" s="2">
        <f t="shared" si="111"/>
        <v>28.378814907495507</v>
      </c>
      <c r="T466" s="2">
        <f t="shared" si="112"/>
        <v>1.44557395954376</v>
      </c>
      <c r="U466" s="9">
        <f t="shared" si="114"/>
        <v>1024.944100780745</v>
      </c>
      <c r="V466" s="13">
        <f t="shared" si="107"/>
        <v>1.2850435496147838E-4</v>
      </c>
    </row>
    <row r="467" spans="3:22">
      <c r="C467">
        <v>1996.625</v>
      </c>
      <c r="D467">
        <v>361.55</v>
      </c>
      <c r="E467" s="1">
        <f t="shared" si="115"/>
        <v>2211</v>
      </c>
      <c r="F467" s="4">
        <f>F466*SUM(economy!Z257:AB257)/SUM(economy!Z256:AB256)</f>
        <v>11749.844220356377</v>
      </c>
      <c r="G467" s="9">
        <f t="shared" si="105"/>
        <v>250.47304184148987</v>
      </c>
      <c r="H467" s="9">
        <f t="shared" si="105"/>
        <v>286.17338896474638</v>
      </c>
      <c r="I467" s="9">
        <f t="shared" si="105"/>
        <v>183.82671473716093</v>
      </c>
      <c r="J467" s="9">
        <f t="shared" si="105"/>
        <v>28.148667185642143</v>
      </c>
      <c r="K467" s="9">
        <f t="shared" si="105"/>
        <v>1.433202829977249</v>
      </c>
      <c r="L467" s="9">
        <f t="shared" si="113"/>
        <v>1025.0550155590167</v>
      </c>
      <c r="N467">
        <f>-N$1*exercises!AI195*12/44</f>
        <v>0</v>
      </c>
      <c r="O467">
        <f t="shared" si="106"/>
        <v>11749.844220356377</v>
      </c>
      <c r="P467" s="2">
        <f t="shared" si="108"/>
        <v>250.47310287435371</v>
      </c>
      <c r="Q467" s="2">
        <f t="shared" si="109"/>
        <v>286.17344459790507</v>
      </c>
      <c r="R467" s="2">
        <f t="shared" si="110"/>
        <v>183.82672626346167</v>
      </c>
      <c r="S467" s="2">
        <f t="shared" si="111"/>
        <v>28.148667187285302</v>
      </c>
      <c r="T467" s="2">
        <f t="shared" si="112"/>
        <v>1.433202829977249</v>
      </c>
      <c r="U467" s="9">
        <f t="shared" si="114"/>
        <v>1025.055143752983</v>
      </c>
      <c r="V467" s="13">
        <f t="shared" si="107"/>
        <v>1.2819396624763613E-4</v>
      </c>
    </row>
    <row r="468" spans="3:22">
      <c r="C468">
        <v>1996.7083</v>
      </c>
      <c r="D468">
        <v>359.69</v>
      </c>
      <c r="E468" s="1">
        <f t="shared" si="115"/>
        <v>2212</v>
      </c>
      <c r="F468" s="4">
        <f>F467*SUM(economy!Z258:AB258)/SUM(economy!Z257:AB257)</f>
        <v>11648.706353340005</v>
      </c>
      <c r="G468" s="9">
        <f t="shared" si="105"/>
        <v>251.19016848404684</v>
      </c>
      <c r="H468" s="9">
        <f t="shared" si="105"/>
        <v>286.48938917305708</v>
      </c>
      <c r="I468" s="9">
        <f t="shared" si="105"/>
        <v>183.12451416568712</v>
      </c>
      <c r="J468" s="9">
        <f t="shared" si="105"/>
        <v>27.919712021875892</v>
      </c>
      <c r="K468" s="9">
        <f t="shared" si="105"/>
        <v>1.420917336858085</v>
      </c>
      <c r="L468" s="9">
        <f t="shared" si="113"/>
        <v>1025.1447011815249</v>
      </c>
      <c r="N468">
        <f>-N$1*exercises!AI196*12/44</f>
        <v>0</v>
      </c>
      <c r="O468">
        <f t="shared" si="106"/>
        <v>11648.706353340005</v>
      </c>
      <c r="P468" s="2">
        <f t="shared" si="108"/>
        <v>251.19022951691068</v>
      </c>
      <c r="Q468" s="2">
        <f t="shared" si="109"/>
        <v>286.48944465316725</v>
      </c>
      <c r="R468" s="2">
        <f t="shared" si="110"/>
        <v>183.12452553727476</v>
      </c>
      <c r="S468" s="2">
        <f t="shared" si="111"/>
        <v>27.919712023425181</v>
      </c>
      <c r="T468" s="2">
        <f t="shared" si="112"/>
        <v>1.420917336858085</v>
      </c>
      <c r="U468" s="9">
        <f t="shared" si="114"/>
        <v>1025.144829067636</v>
      </c>
      <c r="V468" s="13">
        <f t="shared" si="107"/>
        <v>1.2788611115865933E-4</v>
      </c>
    </row>
    <row r="469" spans="3:22">
      <c r="C469">
        <v>1996.7917</v>
      </c>
      <c r="D469">
        <v>359.72</v>
      </c>
      <c r="E469" s="1">
        <f t="shared" si="115"/>
        <v>2213</v>
      </c>
      <c r="F469" s="4">
        <f>F468*SUM(economy!Z259:AB259)/SUM(economy!Z258:AB258)</f>
        <v>11548.287678612514</v>
      </c>
      <c r="G469" s="9">
        <f t="shared" si="105"/>
        <v>251.90112239293614</v>
      </c>
      <c r="H469" s="9">
        <f t="shared" si="105"/>
        <v>286.79502354201156</v>
      </c>
      <c r="I469" s="9">
        <f t="shared" si="105"/>
        <v>182.41654454143259</v>
      </c>
      <c r="J469" s="9">
        <f t="shared" si="105"/>
        <v>27.691965705145208</v>
      </c>
      <c r="K469" s="9">
        <f t="shared" si="105"/>
        <v>1.4087175519441879</v>
      </c>
      <c r="L469" s="9">
        <f t="shared" si="113"/>
        <v>1025.2133737334698</v>
      </c>
      <c r="N469">
        <f>-N$1*exercises!AI197*12/44</f>
        <v>0</v>
      </c>
      <c r="O469">
        <f t="shared" si="106"/>
        <v>11548.287678612514</v>
      </c>
      <c r="P469" s="2">
        <f t="shared" si="108"/>
        <v>251.90118342579999</v>
      </c>
      <c r="Q469" s="2">
        <f t="shared" si="109"/>
        <v>286.79507886949426</v>
      </c>
      <c r="R469" s="2">
        <f t="shared" si="110"/>
        <v>182.41655576038377</v>
      </c>
      <c r="S469" s="2">
        <f t="shared" si="111"/>
        <v>27.691965706605991</v>
      </c>
      <c r="T469" s="2">
        <f t="shared" si="112"/>
        <v>1.4087175519441879</v>
      </c>
      <c r="U469" s="9">
        <f t="shared" si="114"/>
        <v>1025.2135013142281</v>
      </c>
      <c r="V469" s="13">
        <f t="shared" si="107"/>
        <v>1.2758075831698079E-4</v>
      </c>
    </row>
    <row r="470" spans="3:22">
      <c r="C470">
        <v>1996.875</v>
      </c>
      <c r="D470">
        <v>361.04</v>
      </c>
      <c r="E470" s="1">
        <f t="shared" si="115"/>
        <v>2214</v>
      </c>
      <c r="F470" s="4">
        <f>F469*SUM(economy!Z260:AB260)/SUM(economy!Z259:AB259)</f>
        <v>11448.587921298811</v>
      </c>
      <c r="G470" s="9">
        <f t="shared" si="105"/>
        <v>252.60594746252283</v>
      </c>
      <c r="H470" s="9">
        <f t="shared" si="105"/>
        <v>287.09038811813627</v>
      </c>
      <c r="I470" s="9">
        <f t="shared" si="105"/>
        <v>181.70299134784469</v>
      </c>
      <c r="J470" s="9">
        <f t="shared" si="105"/>
        <v>27.46544359005987</v>
      </c>
      <c r="K470" s="9">
        <f t="shared" si="105"/>
        <v>1.396603516580766</v>
      </c>
      <c r="L470" s="9">
        <f t="shared" si="113"/>
        <v>1025.2613740351444</v>
      </c>
      <c r="N470">
        <f>-N$1*exercises!AI198*12/44</f>
        <v>0</v>
      </c>
      <c r="O470">
        <f t="shared" si="106"/>
        <v>11448.587921298811</v>
      </c>
      <c r="P470" s="2">
        <f t="shared" si="108"/>
        <v>252.60600849538667</v>
      </c>
      <c r="Q470" s="2">
        <f t="shared" si="109"/>
        <v>287.0904432934114</v>
      </c>
      <c r="R470" s="2">
        <f t="shared" si="110"/>
        <v>181.70300241620822</v>
      </c>
      <c r="S470" s="2">
        <f t="shared" si="111"/>
        <v>27.465443591437204</v>
      </c>
      <c r="T470" s="2">
        <f t="shared" si="112"/>
        <v>1.396603516580766</v>
      </c>
      <c r="U470" s="9">
        <f t="shared" si="114"/>
        <v>1025.2615013130244</v>
      </c>
      <c r="V470" s="13">
        <f t="shared" si="107"/>
        <v>1.272778799830121E-4</v>
      </c>
    </row>
    <row r="471" spans="3:22">
      <c r="C471">
        <v>1996.9583</v>
      </c>
      <c r="D471">
        <v>362.39</v>
      </c>
      <c r="E471" s="1">
        <f t="shared" si="115"/>
        <v>2215</v>
      </c>
      <c r="F471" s="4">
        <f>F470*SUM(economy!Z261:AB261)/SUM(economy!Z260:AB260)</f>
        <v>11349.606587705635</v>
      </c>
      <c r="G471" s="9">
        <f t="shared" ref="G471:K486" si="116">G470*(1-G$5)+G$4*$F470*$L$4/1000</f>
        <v>253.30468757039554</v>
      </c>
      <c r="H471" s="9">
        <f t="shared" si="116"/>
        <v>287.37557865792087</v>
      </c>
      <c r="I471" s="9">
        <f t="shared" si="116"/>
        <v>180.984037537402</v>
      </c>
      <c r="J471" s="9">
        <f t="shared" si="116"/>
        <v>27.240160121806735</v>
      </c>
      <c r="K471" s="9">
        <f t="shared" si="116"/>
        <v>1.3845752429400213</v>
      </c>
      <c r="L471" s="9">
        <f t="shared" si="113"/>
        <v>1025.2890391304652</v>
      </c>
      <c r="N471">
        <f>-N$1*exercises!AI199*12/44</f>
        <v>0</v>
      </c>
      <c r="O471">
        <f t="shared" si="106"/>
        <v>11349.606587705635</v>
      </c>
      <c r="P471" s="2">
        <f t="shared" si="108"/>
        <v>253.30474860325938</v>
      </c>
      <c r="Q471" s="2">
        <f t="shared" si="109"/>
        <v>287.37563368140712</v>
      </c>
      <c r="R471" s="2">
        <f t="shared" si="110"/>
        <v>180.98404845719912</v>
      </c>
      <c r="S471" s="2">
        <f t="shared" si="111"/>
        <v>27.240160123105387</v>
      </c>
      <c r="T471" s="2">
        <f t="shared" si="112"/>
        <v>1.3845752429400213</v>
      </c>
      <c r="U471" s="9">
        <f t="shared" si="114"/>
        <v>1025.2891661079111</v>
      </c>
      <c r="V471" s="13">
        <f t="shared" si="107"/>
        <v>1.2697744591605442E-4</v>
      </c>
    </row>
    <row r="472" spans="3:22">
      <c r="C472">
        <v>1997.0417</v>
      </c>
      <c r="D472">
        <v>363.24</v>
      </c>
      <c r="E472" s="1">
        <f t="shared" si="115"/>
        <v>2216</v>
      </c>
      <c r="F472" s="4">
        <f>F471*SUM(economy!Z262:AB262)/SUM(economy!Z261:AB261)</f>
        <v>11251.342974705192</v>
      </c>
      <c r="G472" s="9">
        <f t="shared" si="116"/>
        <v>253.99738656401138</v>
      </c>
      <c r="H472" s="9">
        <f t="shared" si="116"/>
        <v>287.65069060806985</v>
      </c>
      <c r="I472" s="9">
        <f t="shared" si="116"/>
        <v>180.25986353271233</v>
      </c>
      <c r="J472" s="9">
        <f t="shared" si="116"/>
        <v>27.016128862419336</v>
      </c>
      <c r="K472" s="9">
        <f t="shared" si="116"/>
        <v>1.3726327152266808</v>
      </c>
      <c r="L472" s="9">
        <f t="shared" si="113"/>
        <v>1025.2967022824396</v>
      </c>
      <c r="N472">
        <f>-N$1*exercises!AI200*12/44</f>
        <v>0</v>
      </c>
      <c r="O472">
        <f t="shared" si="106"/>
        <v>11251.342974705192</v>
      </c>
      <c r="P472" s="2">
        <f t="shared" si="108"/>
        <v>253.99744759687522</v>
      </c>
      <c r="Q472" s="2">
        <f t="shared" si="109"/>
        <v>287.65074548018481</v>
      </c>
      <c r="R472" s="2">
        <f t="shared" si="110"/>
        <v>180.25987430593719</v>
      </c>
      <c r="S472" s="2">
        <f t="shared" si="111"/>
        <v>27.0161288636438</v>
      </c>
      <c r="T472" s="2">
        <f t="shared" si="112"/>
        <v>1.3726327152266808</v>
      </c>
      <c r="U472" s="9">
        <f t="shared" si="114"/>
        <v>1025.2968289618675</v>
      </c>
      <c r="V472" s="13">
        <f t="shared" si="107"/>
        <v>1.26679427921772E-4</v>
      </c>
    </row>
    <row r="473" spans="3:22">
      <c r="C473">
        <v>1997.125</v>
      </c>
      <c r="D473">
        <v>364.21</v>
      </c>
      <c r="E473" s="1">
        <f t="shared" si="115"/>
        <v>2217</v>
      </c>
      <c r="F473" s="4">
        <f>F472*SUM(economy!Z263:AB263)/SUM(economy!Z262:AB262)</f>
        <v>11153.796178844403</v>
      </c>
      <c r="G473" s="9">
        <f t="shared" si="116"/>
        <v>254.68408824791356</v>
      </c>
      <c r="H473" s="9">
        <f t="shared" si="116"/>
        <v>287.91581908668957</v>
      </c>
      <c r="I473" s="9">
        <f t="shared" si="116"/>
        <v>179.53064722900587</v>
      </c>
      <c r="J473" s="9">
        <f t="shared" si="116"/>
        <v>26.79336251664812</v>
      </c>
      <c r="K473" s="9">
        <f t="shared" si="116"/>
        <v>1.3607758908497318</v>
      </c>
      <c r="L473" s="9">
        <f t="shared" si="113"/>
        <v>1025.2846929711068</v>
      </c>
      <c r="N473">
        <f>-N$1*exercises!AI201*12/44</f>
        <v>0</v>
      </c>
      <c r="O473">
        <f t="shared" si="106"/>
        <v>11153.796178844403</v>
      </c>
      <c r="P473" s="2">
        <f t="shared" si="108"/>
        <v>254.6841492807774</v>
      </c>
      <c r="Q473" s="2">
        <f t="shared" si="109"/>
        <v>287.91587380784972</v>
      </c>
      <c r="R473" s="2">
        <f t="shared" si="110"/>
        <v>179.53065785762587</v>
      </c>
      <c r="S473" s="2">
        <f t="shared" si="111"/>
        <v>26.793362517802635</v>
      </c>
      <c r="T473" s="2">
        <f t="shared" si="112"/>
        <v>1.3607758908497318</v>
      </c>
      <c r="U473" s="9">
        <f t="shared" si="114"/>
        <v>1025.2848193549053</v>
      </c>
      <c r="V473" s="13">
        <f t="shared" si="107"/>
        <v>1.2638379848795012E-4</v>
      </c>
    </row>
    <row r="474" spans="3:22">
      <c r="C474">
        <v>1997.2083</v>
      </c>
      <c r="D474">
        <v>364.65</v>
      </c>
      <c r="E474" s="1">
        <f t="shared" si="115"/>
        <v>2218</v>
      </c>
      <c r="F474" s="4">
        <f>F473*SUM(economy!Z264:AB264)/SUM(economy!Z263:AB263)</f>
        <v>11056.965105183859</v>
      </c>
      <c r="G474" s="9">
        <f t="shared" si="116"/>
        <v>255.36483637150502</v>
      </c>
      <c r="H474" s="9">
        <f t="shared" si="116"/>
        <v>288.17105886538241</v>
      </c>
      <c r="I474" s="9">
        <f t="shared" si="116"/>
        <v>178.79656399796346</v>
      </c>
      <c r="J474" s="9">
        <f t="shared" si="116"/>
        <v>26.571872957421995</v>
      </c>
      <c r="K474" s="9">
        <f t="shared" si="116"/>
        <v>1.3490047015607822</v>
      </c>
      <c r="L474" s="9">
        <f t="shared" si="113"/>
        <v>1025.2533368938336</v>
      </c>
      <c r="N474">
        <f>-N$1*exercises!AI202*12/44</f>
        <v>0</v>
      </c>
      <c r="O474">
        <f t="shared" si="106"/>
        <v>11056.965105183859</v>
      </c>
      <c r="P474" s="2">
        <f t="shared" si="108"/>
        <v>255.36489740436886</v>
      </c>
      <c r="Q474" s="2">
        <f t="shared" si="109"/>
        <v>288.171113436003</v>
      </c>
      <c r="R474" s="2">
        <f t="shared" si="110"/>
        <v>178.79657448391956</v>
      </c>
      <c r="S474" s="2">
        <f t="shared" si="111"/>
        <v>26.571872958510561</v>
      </c>
      <c r="T474" s="2">
        <f t="shared" si="112"/>
        <v>1.3490047015607822</v>
      </c>
      <c r="U474" s="9">
        <f t="shared" si="114"/>
        <v>1025.2534629843628</v>
      </c>
      <c r="V474" s="13">
        <f t="shared" si="107"/>
        <v>1.2609052919287933E-4</v>
      </c>
    </row>
    <row r="475" spans="3:22">
      <c r="C475">
        <v>1997.2917</v>
      </c>
      <c r="D475">
        <v>366.49</v>
      </c>
      <c r="E475" s="1">
        <f t="shared" si="115"/>
        <v>2219</v>
      </c>
      <c r="F475" s="4">
        <f>F474*SUM(economy!Z265:AB265)/SUM(economy!Z264:AB264)</f>
        <v>10960.848475870367</v>
      </c>
      <c r="G475" s="9">
        <f t="shared" si="116"/>
        <v>256.0396746173613</v>
      </c>
      <c r="H475" s="9">
        <f t="shared" si="116"/>
        <v>288.41650435221999</v>
      </c>
      <c r="I475" s="9">
        <f t="shared" si="116"/>
        <v>178.05778669282128</v>
      </c>
      <c r="J475" s="9">
        <f t="shared" si="116"/>
        <v>26.351671250892757</v>
      </c>
      <c r="K475" s="9">
        <f t="shared" si="116"/>
        <v>1.3373190545594837</v>
      </c>
      <c r="L475" s="9">
        <f t="shared" si="113"/>
        <v>1025.2029559678549</v>
      </c>
      <c r="N475">
        <f>-N$1*exercises!AI203*12/44</f>
        <v>0</v>
      </c>
      <c r="O475">
        <f t="shared" si="106"/>
        <v>10960.848475870367</v>
      </c>
      <c r="P475" s="2">
        <f t="shared" si="108"/>
        <v>256.03973565022517</v>
      </c>
      <c r="Q475" s="2">
        <f t="shared" si="109"/>
        <v>288.41655877271518</v>
      </c>
      <c r="R475" s="2">
        <f t="shared" si="110"/>
        <v>178.05779703802841</v>
      </c>
      <c r="S475" s="2">
        <f t="shared" si="111"/>
        <v>26.351671251919136</v>
      </c>
      <c r="T475" s="2">
        <f t="shared" si="112"/>
        <v>1.3373190545594837</v>
      </c>
      <c r="U475" s="9">
        <f t="shared" si="114"/>
        <v>1025.2030817674472</v>
      </c>
      <c r="V475" s="13">
        <f t="shared" si="107"/>
        <v>1.2579959229697124E-4</v>
      </c>
    </row>
    <row r="476" spans="3:22">
      <c r="C476">
        <v>1997.375</v>
      </c>
      <c r="D476">
        <v>366.77</v>
      </c>
      <c r="E476" s="1">
        <f t="shared" si="115"/>
        <v>2220</v>
      </c>
      <c r="F476" s="4">
        <f>F475*SUM(economy!Z266:AB266)/SUM(economy!Z265:AB265)</f>
        <v>10865.4448384475</v>
      </c>
      <c r="G476" s="9">
        <f t="shared" si="116"/>
        <v>256.70864659006702</v>
      </c>
      <c r="H476" s="9">
        <f t="shared" si="116"/>
        <v>288.65224957556831</v>
      </c>
      <c r="I476" s="9">
        <f t="shared" si="116"/>
        <v>177.31448565469498</v>
      </c>
      <c r="J476" s="9">
        <f t="shared" si="116"/>
        <v>26.132767681054965</v>
      </c>
      <c r="K476" s="9">
        <f t="shared" si="116"/>
        <v>1.325718833566472</v>
      </c>
      <c r="L476" s="9">
        <f t="shared" si="113"/>
        <v>1025.1338683349518</v>
      </c>
      <c r="N476">
        <f>-N$1*exercises!AI204*12/44</f>
        <v>0</v>
      </c>
      <c r="O476">
        <f t="shared" si="106"/>
        <v>10865.4448384475</v>
      </c>
      <c r="P476" s="2">
        <f t="shared" si="108"/>
        <v>256.70870762293089</v>
      </c>
      <c r="Q476" s="2">
        <f t="shared" si="109"/>
        <v>288.65230384635112</v>
      </c>
      <c r="R476" s="2">
        <f t="shared" si="110"/>
        <v>177.31449586104236</v>
      </c>
      <c r="S476" s="2">
        <f t="shared" si="111"/>
        <v>26.13276768202271</v>
      </c>
      <c r="T476" s="2">
        <f t="shared" si="112"/>
        <v>1.325718833566472</v>
      </c>
      <c r="U476" s="9">
        <f t="shared" si="114"/>
        <v>1025.1339938459137</v>
      </c>
      <c r="V476" s="13">
        <f t="shared" si="107"/>
        <v>1.2551096187962685E-4</v>
      </c>
    </row>
    <row r="477" spans="3:22">
      <c r="C477">
        <v>1997.4583</v>
      </c>
      <c r="D477">
        <v>365.73</v>
      </c>
      <c r="E477" s="1">
        <f t="shared" si="115"/>
        <v>2221</v>
      </c>
      <c r="F477" s="4">
        <f>F476*SUM(economy!Z267:AB267)/SUM(economy!Z266:AB266)</f>
        <v>10770.752573908405</v>
      </c>
      <c r="G477" s="9">
        <f t="shared" si="116"/>
        <v>257.37179580555915</v>
      </c>
      <c r="H477" s="9">
        <f t="shared" si="116"/>
        <v>288.87838816873762</v>
      </c>
      <c r="I477" s="9">
        <f t="shared" si="116"/>
        <v>176.56682872006741</v>
      </c>
      <c r="J477" s="9">
        <f t="shared" si="116"/>
        <v>25.915171773934791</v>
      </c>
      <c r="K477" s="9">
        <f t="shared" si="116"/>
        <v>1.3142038998643049</v>
      </c>
      <c r="L477" s="9">
        <f t="shared" si="113"/>
        <v>1025.0463883681632</v>
      </c>
      <c r="N477">
        <f>-N$1*exercises!AI205*12/44</f>
        <v>0</v>
      </c>
      <c r="O477">
        <f t="shared" si="106"/>
        <v>10770.752573908405</v>
      </c>
      <c r="P477" s="2">
        <f t="shared" si="108"/>
        <v>257.37185683842301</v>
      </c>
      <c r="Q477" s="2">
        <f t="shared" si="109"/>
        <v>288.87844229021988</v>
      </c>
      <c r="R477" s="2">
        <f t="shared" si="110"/>
        <v>176.56683878941891</v>
      </c>
      <c r="S477" s="2">
        <f t="shared" si="111"/>
        <v>25.915171774847252</v>
      </c>
      <c r="T477" s="2">
        <f t="shared" si="112"/>
        <v>1.3142038998643049</v>
      </c>
      <c r="U477" s="9">
        <f t="shared" si="114"/>
        <v>1025.0465135927734</v>
      </c>
      <c r="V477" s="13">
        <f t="shared" si="107"/>
        <v>1.2522461020125775E-4</v>
      </c>
    </row>
    <row r="478" spans="3:22">
      <c r="C478">
        <v>1997.5417</v>
      </c>
      <c r="D478">
        <v>364.46</v>
      </c>
      <c r="E478" s="1">
        <f t="shared" si="115"/>
        <v>2222</v>
      </c>
      <c r="F478" s="4">
        <f>F477*SUM(economy!Z268:AB268)/SUM(economy!Z267:AB267)</f>
        <v>10676.769904495664</v>
      </c>
      <c r="G478" s="9">
        <f t="shared" si="116"/>
        <v>258.02916568096202</v>
      </c>
      <c r="H478" s="9">
        <f t="shared" si="116"/>
        <v>289.09501335543069</v>
      </c>
      <c r="I478" s="9">
        <f t="shared" si="116"/>
        <v>175.81498122938572</v>
      </c>
      <c r="J478" s="9">
        <f t="shared" si="116"/>
        <v>25.698892321342207</v>
      </c>
      <c r="K478" s="9">
        <f t="shared" si="116"/>
        <v>1.3027740933068896</v>
      </c>
      <c r="L478" s="9">
        <f t="shared" si="113"/>
        <v>1024.9408266804276</v>
      </c>
      <c r="N478">
        <f>-N$1*exercises!AI206*12/44</f>
        <v>0</v>
      </c>
      <c r="O478">
        <f t="shared" si="106"/>
        <v>10676.769904495664</v>
      </c>
      <c r="P478" s="2">
        <f t="shared" si="108"/>
        <v>258.02922671382589</v>
      </c>
      <c r="Q478" s="2">
        <f t="shared" si="109"/>
        <v>289.09506732802316</v>
      </c>
      <c r="R478" s="2">
        <f t="shared" si="110"/>
        <v>175.81499116358017</v>
      </c>
      <c r="S478" s="2">
        <f t="shared" si="111"/>
        <v>25.698892322202543</v>
      </c>
      <c r="T478" s="2">
        <f t="shared" si="112"/>
        <v>1.3027740933068896</v>
      </c>
      <c r="U478" s="9">
        <f t="shared" si="114"/>
        <v>1024.9409516209387</v>
      </c>
      <c r="V478" s="13">
        <f t="shared" si="107"/>
        <v>1.2494051111389126E-4</v>
      </c>
    </row>
    <row r="479" spans="3:22">
      <c r="C479">
        <v>1997.625</v>
      </c>
      <c r="D479">
        <v>362.4</v>
      </c>
      <c r="E479" s="1">
        <f t="shared" si="115"/>
        <v>2223</v>
      </c>
      <c r="F479" s="4">
        <f>F478*SUM(economy!Z269:AB269)/SUM(economy!Z268:AB268)</f>
        <v>10583.494901252288</v>
      </c>
      <c r="G479" s="9">
        <f t="shared" si="116"/>
        <v>258.68079952489836</v>
      </c>
      <c r="H479" s="9">
        <f t="shared" si="116"/>
        <v>289.3022179359636</v>
      </c>
      <c r="I479" s="9">
        <f t="shared" si="116"/>
        <v>175.05910603671481</v>
      </c>
      <c r="J479" s="9">
        <f t="shared" si="116"/>
        <v>25.483937404181745</v>
      </c>
      <c r="K479" s="9">
        <f t="shared" si="116"/>
        <v>1.2914292332979211</v>
      </c>
      <c r="L479" s="9">
        <f t="shared" si="113"/>
        <v>1024.8174901350562</v>
      </c>
      <c r="N479">
        <f>-N$1*exercises!AI207*12/44</f>
        <v>0</v>
      </c>
      <c r="O479">
        <f t="shared" si="106"/>
        <v>10583.494901252288</v>
      </c>
      <c r="P479" s="2">
        <f t="shared" si="108"/>
        <v>258.68086055776223</v>
      </c>
      <c r="Q479" s="2">
        <f t="shared" si="109"/>
        <v>289.30227176007583</v>
      </c>
      <c r="R479" s="2">
        <f t="shared" si="110"/>
        <v>175.0591158375664</v>
      </c>
      <c r="S479" s="2">
        <f t="shared" si="111"/>
        <v>25.483937404992933</v>
      </c>
      <c r="T479" s="2">
        <f t="shared" si="112"/>
        <v>1.2914292332979211</v>
      </c>
      <c r="U479" s="9">
        <f t="shared" si="114"/>
        <v>1024.8176147936952</v>
      </c>
      <c r="V479" s="13">
        <f t="shared" si="107"/>
        <v>1.2465863892430207E-4</v>
      </c>
    </row>
    <row r="480" spans="3:22">
      <c r="C480">
        <v>1997.7083</v>
      </c>
      <c r="D480">
        <v>360.44</v>
      </c>
      <c r="E480" s="1">
        <f t="shared" si="115"/>
        <v>2224</v>
      </c>
      <c r="F480" s="4">
        <f>F479*SUM(economy!Z270:AB270)/SUM(economy!Z269:AB269)</f>
        <v>10490.925491329022</v>
      </c>
      <c r="G480" s="9">
        <f t="shared" si="116"/>
        <v>259.32674052826115</v>
      </c>
      <c r="H480" s="9">
        <f t="shared" si="116"/>
        <v>289.50009427423316</v>
      </c>
      <c r="I480" s="9">
        <f t="shared" si="116"/>
        <v>174.29936352039564</v>
      </c>
      <c r="J480" s="9">
        <f t="shared" si="116"/>
        <v>25.270314415317866</v>
      </c>
      <c r="K480" s="9">
        <f t="shared" si="116"/>
        <v>1.2801691197388423</v>
      </c>
      <c r="L480" s="9">
        <f t="shared" si="113"/>
        <v>1024.6766818579467</v>
      </c>
      <c r="N480">
        <f>-N$1*exercises!AI208*12/44</f>
        <v>0</v>
      </c>
      <c r="O480">
        <f t="shared" si="106"/>
        <v>10490.925491329022</v>
      </c>
      <c r="P480" s="2">
        <f t="shared" si="108"/>
        <v>259.32680156112502</v>
      </c>
      <c r="Q480" s="2">
        <f t="shared" si="109"/>
        <v>289.50014795027363</v>
      </c>
      <c r="R480" s="2">
        <f t="shared" si="110"/>
        <v>174.29937318969417</v>
      </c>
      <c r="S480" s="2">
        <f t="shared" si="111"/>
        <v>25.270314416082716</v>
      </c>
      <c r="T480" s="2">
        <f t="shared" si="112"/>
        <v>1.2801691197388423</v>
      </c>
      <c r="U480" s="9">
        <f t="shared" si="114"/>
        <v>1024.6768062369142</v>
      </c>
      <c r="V480" s="13">
        <f t="shared" si="107"/>
        <v>1.2437896748451749E-4</v>
      </c>
    </row>
    <row r="481" spans="3:22">
      <c r="C481">
        <v>1997.7917</v>
      </c>
      <c r="D481">
        <v>360.98</v>
      </c>
      <c r="E481" s="1">
        <f t="shared" si="115"/>
        <v>2225</v>
      </c>
      <c r="F481" s="4">
        <f>F480*SUM(economy!Z271:AB271)/SUM(economy!Z270:AB270)</f>
        <v>10399.059465052404</v>
      </c>
      <c r="G481" s="9">
        <f t="shared" si="116"/>
        <v>259.96703175543149</v>
      </c>
      <c r="H481" s="9">
        <f t="shared" si="116"/>
        <v>289.68873428540667</v>
      </c>
      <c r="I481" s="9">
        <f t="shared" si="116"/>
        <v>173.53591159465836</v>
      </c>
      <c r="J481" s="9">
        <f t="shared" si="116"/>
        <v>25.058030081991763</v>
      </c>
      <c r="K481" s="9">
        <f t="shared" si="116"/>
        <v>1.2689935339468765</v>
      </c>
      <c r="L481" s="9">
        <f t="shared" si="113"/>
        <v>1024.5187012514352</v>
      </c>
      <c r="N481">
        <f>-N$1*exercises!AI209*12/44</f>
        <v>0</v>
      </c>
      <c r="O481">
        <f t="shared" si="106"/>
        <v>10399.059465052404</v>
      </c>
      <c r="P481" s="2">
        <f t="shared" si="108"/>
        <v>259.96709278829536</v>
      </c>
      <c r="Q481" s="2">
        <f t="shared" si="109"/>
        <v>289.68878781378277</v>
      </c>
      <c r="R481" s="2">
        <f t="shared" si="110"/>
        <v>173.5359211341696</v>
      </c>
      <c r="S481" s="2">
        <f t="shared" si="111"/>
        <v>25.058030082712918</v>
      </c>
      <c r="T481" s="2">
        <f t="shared" si="112"/>
        <v>1.2689935339468765</v>
      </c>
      <c r="U481" s="9">
        <f t="shared" si="114"/>
        <v>1024.5188253529075</v>
      </c>
      <c r="V481" s="13">
        <f t="shared" si="107"/>
        <v>1.2410147223818058E-4</v>
      </c>
    </row>
    <row r="482" spans="3:22">
      <c r="C482">
        <v>1997.875</v>
      </c>
      <c r="D482">
        <v>362.65</v>
      </c>
      <c r="E482" s="1">
        <f t="shared" si="115"/>
        <v>2226</v>
      </c>
      <c r="F482" s="4">
        <f>F481*SUM(economy!Z272:AB272)/SUM(economy!Z271:AB271)</f>
        <v>10307.894482758495</v>
      </c>
      <c r="G482" s="9">
        <f t="shared" si="116"/>
        <v>260.60171613592763</v>
      </c>
      <c r="H482" s="9">
        <f t="shared" si="116"/>
        <v>289.86822942430894</v>
      </c>
      <c r="I482" s="9">
        <f t="shared" si="116"/>
        <v>172.76890572214134</v>
      </c>
      <c r="J482" s="9">
        <f t="shared" si="116"/>
        <v>24.847090487787135</v>
      </c>
      <c r="K482" s="9">
        <f t="shared" si="116"/>
        <v>1.2579022395436774</v>
      </c>
      <c r="L482" s="9">
        <f t="shared" si="113"/>
        <v>1024.3438440097086</v>
      </c>
      <c r="N482">
        <f>-N$1*exercises!AI210*12/44</f>
        <v>0</v>
      </c>
      <c r="O482">
        <f t="shared" si="106"/>
        <v>10307.894482758495</v>
      </c>
      <c r="P482" s="2">
        <f t="shared" si="108"/>
        <v>260.6017771687915</v>
      </c>
      <c r="Q482" s="2">
        <f t="shared" si="109"/>
        <v>289.86828280542687</v>
      </c>
      <c r="R482" s="2">
        <f t="shared" si="110"/>
        <v>172.76891513360738</v>
      </c>
      <c r="S482" s="2">
        <f t="shared" si="111"/>
        <v>24.847090488467092</v>
      </c>
      <c r="T482" s="2">
        <f t="shared" si="112"/>
        <v>1.2579022395436774</v>
      </c>
      <c r="U482" s="9">
        <f t="shared" si="114"/>
        <v>1024.3439678358366</v>
      </c>
      <c r="V482" s="13">
        <f t="shared" si="107"/>
        <v>1.2382612794681336E-4</v>
      </c>
    </row>
    <row r="483" spans="3:22">
      <c r="C483">
        <v>1997.9583</v>
      </c>
      <c r="D483">
        <v>364.51</v>
      </c>
      <c r="E483" s="1">
        <f t="shared" si="115"/>
        <v>2227</v>
      </c>
      <c r="F483" s="4">
        <f>F482*SUM(economy!Z273:AB273)/SUM(economy!Z272:AB272)</f>
        <v>10217.428081397109</v>
      </c>
      <c r="G483" s="9">
        <f t="shared" si="116"/>
        <v>261.23083645647159</v>
      </c>
      <c r="H483" s="9">
        <f t="shared" si="116"/>
        <v>290.03867067448311</v>
      </c>
      <c r="I483" s="9">
        <f t="shared" si="116"/>
        <v>171.99849892726886</v>
      </c>
      <c r="J483" s="9">
        <f t="shared" si="116"/>
        <v>24.637501094143232</v>
      </c>
      <c r="K483" s="9">
        <f t="shared" si="116"/>
        <v>1.246894983315153</v>
      </c>
      <c r="L483" s="9">
        <f t="shared" si="113"/>
        <v>1024.152402135682</v>
      </c>
      <c r="N483">
        <f>-N$1*exercises!AI211*12/44</f>
        <v>0</v>
      </c>
      <c r="O483">
        <f t="shared" si="106"/>
        <v>10217.428081397109</v>
      </c>
      <c r="P483" s="2">
        <f t="shared" si="108"/>
        <v>261.23089748933546</v>
      </c>
      <c r="Q483" s="2">
        <f t="shared" si="109"/>
        <v>290.03872390874801</v>
      </c>
      <c r="R483" s="2">
        <f t="shared" si="110"/>
        <v>171.99850821240838</v>
      </c>
      <c r="S483" s="2">
        <f t="shared" si="111"/>
        <v>24.637501094784348</v>
      </c>
      <c r="T483" s="2">
        <f t="shared" si="112"/>
        <v>1.246894983315153</v>
      </c>
      <c r="U483" s="9">
        <f t="shared" si="114"/>
        <v>1024.1525256885916</v>
      </c>
      <c r="V483" s="13">
        <f t="shared" si="107"/>
        <v>1.2355290959931153E-4</v>
      </c>
    </row>
    <row r="484" spans="3:22">
      <c r="C484">
        <v>1998.0417</v>
      </c>
      <c r="D484">
        <v>365.39</v>
      </c>
      <c r="E484" s="1">
        <f t="shared" si="115"/>
        <v>2228</v>
      </c>
      <c r="F484" s="4">
        <f>F483*SUM(economy!Z274:AB274)/SUM(economy!Z273:AB273)</f>
        <v>10127.657680911534</v>
      </c>
      <c r="G484" s="9">
        <f t="shared" si="116"/>
        <v>261.85443535345826</v>
      </c>
      <c r="H484" s="9">
        <f t="shared" si="116"/>
        <v>290.20014853790161</v>
      </c>
      <c r="I484" s="9">
        <f t="shared" si="116"/>
        <v>171.22484181044138</v>
      </c>
      <c r="J484" s="9">
        <f t="shared" si="116"/>
        <v>24.429266761414056</v>
      </c>
      <c r="K484" s="9">
        <f t="shared" si="116"/>
        <v>1.2359714960430344</v>
      </c>
      <c r="L484" s="9">
        <f t="shared" si="113"/>
        <v>1023.9446639592584</v>
      </c>
      <c r="N484">
        <f>-N$1*exercises!AI212*12/44</f>
        <v>0</v>
      </c>
      <c r="O484">
        <f t="shared" si="106"/>
        <v>10127.657680911534</v>
      </c>
      <c r="P484" s="2">
        <f t="shared" si="108"/>
        <v>261.85449638632213</v>
      </c>
      <c r="Q484" s="2">
        <f t="shared" si="109"/>
        <v>290.20020162571745</v>
      </c>
      <c r="R484" s="2">
        <f t="shared" si="110"/>
        <v>171.22485097095006</v>
      </c>
      <c r="S484" s="2">
        <f t="shared" si="111"/>
        <v>24.429266762018546</v>
      </c>
      <c r="T484" s="2">
        <f t="shared" si="112"/>
        <v>1.2359714960430344</v>
      </c>
      <c r="U484" s="9">
        <f t="shared" si="114"/>
        <v>1023.9447872410511</v>
      </c>
      <c r="V484" s="13">
        <f t="shared" si="107"/>
        <v>1.2328179275300499E-4</v>
      </c>
    </row>
    <row r="485" spans="3:22">
      <c r="C485">
        <v>1998.125</v>
      </c>
      <c r="D485">
        <v>366.1</v>
      </c>
      <c r="E485" s="1">
        <f t="shared" si="115"/>
        <v>2229</v>
      </c>
      <c r="F485" s="4">
        <f>F484*SUM(economy!Z275:AB275)/SUM(economy!Z274:AB274)</f>
        <v>10038.580590398462</v>
      </c>
      <c r="G485" s="9">
        <f t="shared" si="116"/>
        <v>262.47255530581435</v>
      </c>
      <c r="H485" s="9">
        <f t="shared" si="116"/>
        <v>290.3527530253042</v>
      </c>
      <c r="I485" s="9">
        <f t="shared" si="116"/>
        <v>170.44808256299393</v>
      </c>
      <c r="J485" s="9">
        <f t="shared" si="116"/>
        <v>24.222391769473301</v>
      </c>
      <c r="K485" s="9">
        <f t="shared" si="116"/>
        <v>1.2251314933087638</v>
      </c>
      <c r="L485" s="9">
        <f t="shared" si="113"/>
        <v>1023.7209141568945</v>
      </c>
      <c r="N485">
        <f>-N$1*exercises!AI213*12/44</f>
        <v>0</v>
      </c>
      <c r="O485">
        <f t="shared" si="106"/>
        <v>10038.580590398462</v>
      </c>
      <c r="P485" s="2">
        <f t="shared" si="108"/>
        <v>262.47261633867822</v>
      </c>
      <c r="Q485" s="2">
        <f t="shared" si="109"/>
        <v>290.35280596707389</v>
      </c>
      <c r="R485" s="2">
        <f t="shared" si="110"/>
        <v>170.44809160054461</v>
      </c>
      <c r="S485" s="2">
        <f t="shared" si="111"/>
        <v>24.222391770043259</v>
      </c>
      <c r="T485" s="2">
        <f t="shared" si="112"/>
        <v>1.2251314933087638</v>
      </c>
      <c r="U485" s="9">
        <f t="shared" si="114"/>
        <v>1023.7210371696488</v>
      </c>
      <c r="V485" s="13">
        <f t="shared" si="107"/>
        <v>1.2301275421577884E-4</v>
      </c>
    </row>
    <row r="486" spans="3:22">
      <c r="C486">
        <v>1998.2083</v>
      </c>
      <c r="D486">
        <v>367.36</v>
      </c>
      <c r="E486" s="1">
        <f t="shared" si="115"/>
        <v>2230</v>
      </c>
      <c r="F486" s="4">
        <f>F485*SUM(economy!Z276:AB276)/SUM(economy!Z275:AB275)</f>
        <v>9950.1940140534152</v>
      </c>
      <c r="G486" s="9">
        <f t="shared" si="116"/>
        <v>263.08523862823301</v>
      </c>
      <c r="H486" s="9">
        <f t="shared" si="116"/>
        <v>290.49657364714159</v>
      </c>
      <c r="I486" s="9">
        <f t="shared" si="116"/>
        <v>169.66836698287898</v>
      </c>
      <c r="J486" s="9">
        <f t="shared" si="116"/>
        <v>24.016879837865211</v>
      </c>
      <c r="K486" s="9">
        <f t="shared" si="116"/>
        <v>1.214374676270277</v>
      </c>
      <c r="L486" s="9">
        <f t="shared" si="113"/>
        <v>1023.4814337723891</v>
      </c>
      <c r="N486">
        <f>-N$1*exercises!AI214*12/44</f>
        <v>0</v>
      </c>
      <c r="O486">
        <f t="shared" si="106"/>
        <v>9950.1940140534152</v>
      </c>
      <c r="P486" s="2">
        <f t="shared" si="108"/>
        <v>263.08529966109688</v>
      </c>
      <c r="Q486" s="2">
        <f t="shared" si="109"/>
        <v>290.4966264432669</v>
      </c>
      <c r="R486" s="2">
        <f t="shared" si="110"/>
        <v>169.66837589912211</v>
      </c>
      <c r="S486" s="2">
        <f t="shared" si="111"/>
        <v>24.016879838402609</v>
      </c>
      <c r="T486" s="2">
        <f t="shared" si="112"/>
        <v>1.214374676270277</v>
      </c>
      <c r="U486" s="9">
        <f t="shared" si="114"/>
        <v>1023.4815565181588</v>
      </c>
      <c r="V486" s="13">
        <f t="shared" si="107"/>
        <v>1.2274576965864981E-4</v>
      </c>
    </row>
    <row r="487" spans="3:22">
      <c r="C487">
        <v>1998.2917</v>
      </c>
      <c r="D487">
        <v>368.79</v>
      </c>
      <c r="E487" s="1">
        <f t="shared" si="115"/>
        <v>2231</v>
      </c>
      <c r="F487" s="4">
        <f>F486*SUM(economy!Z277:AB277)/SUM(economy!Z276:AB276)</f>
        <v>9862.4950569063349</v>
      </c>
      <c r="G487" s="9">
        <f t="shared" ref="G487:K502" si="117">G486*(1-G$5)+G$4*$F486*$L$4/1000</f>
        <v>263.6925274647715</v>
      </c>
      <c r="H487" s="9">
        <f t="shared" si="117"/>
        <v>290.63169940510164</v>
      </c>
      <c r="I487" s="9">
        <f t="shared" si="117"/>
        <v>168.88583849103213</v>
      </c>
      <c r="J487" s="9">
        <f t="shared" si="117"/>
        <v>23.812734145502102</v>
      </c>
      <c r="K487" s="9">
        <f t="shared" si="117"/>
        <v>1.2037007324122739</v>
      </c>
      <c r="L487" s="9">
        <f t="shared" si="113"/>
        <v>1023.2265002388197</v>
      </c>
      <c r="N487">
        <f>-N$1*exercises!AI215*12/44</f>
        <v>0</v>
      </c>
      <c r="O487">
        <f t="shared" si="106"/>
        <v>9862.4950569063349</v>
      </c>
      <c r="P487" s="2">
        <f t="shared" si="108"/>
        <v>263.69258849763537</v>
      </c>
      <c r="Q487" s="2">
        <f t="shared" si="109"/>
        <v>290.63175205598327</v>
      </c>
      <c r="R487" s="2">
        <f t="shared" si="110"/>
        <v>168.88584728759596</v>
      </c>
      <c r="S487" s="2">
        <f t="shared" si="111"/>
        <v>23.812734146008797</v>
      </c>
      <c r="T487" s="2">
        <f t="shared" si="112"/>
        <v>1.2037007324122739</v>
      </c>
      <c r="U487" s="9">
        <f t="shared" si="114"/>
        <v>1023.2266227196357</v>
      </c>
      <c r="V487" s="13">
        <f t="shared" si="107"/>
        <v>1.2248081600318983E-4</v>
      </c>
    </row>
    <row r="488" spans="3:22">
      <c r="C488">
        <v>1998.375</v>
      </c>
      <c r="D488">
        <v>369.56</v>
      </c>
      <c r="E488" s="1">
        <f t="shared" si="115"/>
        <v>2232</v>
      </c>
      <c r="F488" s="4">
        <f>F487*SUM(economy!Z278:AB278)/SUM(economy!Z277:AB277)</f>
        <v>9775.4807303524358</v>
      </c>
      <c r="G488" s="9">
        <f t="shared" si="117"/>
        <v>264.29446378279863</v>
      </c>
      <c r="H488" s="9">
        <f t="shared" si="117"/>
        <v>290.75821878419782</v>
      </c>
      <c r="I488" s="9">
        <f t="shared" si="117"/>
        <v>168.1006381483798</v>
      </c>
      <c r="J488" s="9">
        <f t="shared" si="117"/>
        <v>23.609957349909795</v>
      </c>
      <c r="K488" s="9">
        <f t="shared" si="117"/>
        <v>1.193109336270556</v>
      </c>
      <c r="L488" s="9">
        <f t="shared" si="113"/>
        <v>1022.9563874015568</v>
      </c>
      <c r="N488">
        <f>-N$1*exercises!AI216*12/44</f>
        <v>0</v>
      </c>
      <c r="O488">
        <f t="shared" si="106"/>
        <v>9775.4807303524358</v>
      </c>
      <c r="P488" s="2">
        <f t="shared" si="108"/>
        <v>264.2945248156625</v>
      </c>
      <c r="Q488" s="2">
        <f t="shared" si="109"/>
        <v>290.75827129023531</v>
      </c>
      <c r="R488" s="2">
        <f t="shared" si="110"/>
        <v>168.10064682687073</v>
      </c>
      <c r="S488" s="2">
        <f t="shared" si="111"/>
        <v>23.609957350387543</v>
      </c>
      <c r="T488" s="2">
        <f t="shared" si="112"/>
        <v>1.193109336270556</v>
      </c>
      <c r="U488" s="9">
        <f t="shared" si="114"/>
        <v>1022.9565096194267</v>
      </c>
      <c r="V488" s="13">
        <f t="shared" si="107"/>
        <v>1.2221786994359718E-4</v>
      </c>
    </row>
    <row r="489" spans="3:22">
      <c r="C489">
        <v>1998.4583</v>
      </c>
      <c r="D489">
        <v>369.13</v>
      </c>
      <c r="E489" s="1">
        <f t="shared" si="115"/>
        <v>2233</v>
      </c>
      <c r="F489" s="4">
        <f>F488*SUM(economy!Z279:AB279)/SUM(economy!Z278:AB278)</f>
        <v>9689.1479574834011</v>
      </c>
      <c r="G489" s="9">
        <f t="shared" si="117"/>
        <v>264.89108936728024</v>
      </c>
      <c r="H489" s="9">
        <f t="shared" si="117"/>
        <v>290.87621974539837</v>
      </c>
      <c r="I489" s="9">
        <f t="shared" si="117"/>
        <v>167.31290467344942</v>
      </c>
      <c r="J489" s="9">
        <f t="shared" si="117"/>
        <v>23.408551606022815</v>
      </c>
      <c r="K489" s="9">
        <f t="shared" si="117"/>
        <v>1.1826001501310242</v>
      </c>
      <c r="L489" s="9">
        <f t="shared" si="113"/>
        <v>1022.6713655422819</v>
      </c>
      <c r="N489">
        <f>-N$1*exercises!AI217*12/44</f>
        <v>0</v>
      </c>
      <c r="O489">
        <f t="shared" si="106"/>
        <v>9689.1479574834011</v>
      </c>
      <c r="P489" s="2">
        <f t="shared" si="108"/>
        <v>264.89115040014411</v>
      </c>
      <c r="Q489" s="2">
        <f t="shared" si="109"/>
        <v>290.8762721069902</v>
      </c>
      <c r="R489" s="2">
        <f t="shared" si="110"/>
        <v>167.31291323545233</v>
      </c>
      <c r="S489" s="2">
        <f t="shared" si="111"/>
        <v>23.408551606473271</v>
      </c>
      <c r="T489" s="2">
        <f t="shared" si="112"/>
        <v>1.1826001501310242</v>
      </c>
      <c r="U489" s="9">
        <f t="shared" si="114"/>
        <v>1022.671487499191</v>
      </c>
      <c r="V489" s="13">
        <f t="shared" si="107"/>
        <v>1.2195690908356482E-4</v>
      </c>
    </row>
    <row r="490" spans="3:22">
      <c r="C490">
        <v>1998.5417</v>
      </c>
      <c r="D490">
        <v>367.98</v>
      </c>
      <c r="E490" s="1">
        <f t="shared" si="115"/>
        <v>2234</v>
      </c>
      <c r="F490" s="4">
        <f>F489*SUM(economy!Z280:AB280)/SUM(economy!Z279:AB279)</f>
        <v>9603.4935782236989</v>
      </c>
      <c r="G490" s="9">
        <f t="shared" si="117"/>
        <v>265.48244581538955</v>
      </c>
      <c r="H490" s="9">
        <f t="shared" si="117"/>
        <v>290.98578971877686</v>
      </c>
      <c r="I490" s="9">
        <f t="shared" si="117"/>
        <v>166.52277446054447</v>
      </c>
      <c r="J490" s="9">
        <f t="shared" si="117"/>
        <v>23.208518584531575</v>
      </c>
      <c r="K490" s="9">
        <f t="shared" si="117"/>
        <v>1.1721728247039338</v>
      </c>
      <c r="L490" s="9">
        <f t="shared" si="113"/>
        <v>1022.3717014039464</v>
      </c>
      <c r="N490">
        <f>-N$1*exercises!AI218*12/44</f>
        <v>0</v>
      </c>
      <c r="O490">
        <f t="shared" si="106"/>
        <v>9603.4935782236989</v>
      </c>
      <c r="P490" s="2">
        <f t="shared" si="108"/>
        <v>265.48250684825342</v>
      </c>
      <c r="Q490" s="2">
        <f t="shared" si="109"/>
        <v>290.98584193632041</v>
      </c>
      <c r="R490" s="2">
        <f t="shared" si="110"/>
        <v>166.52278290762288</v>
      </c>
      <c r="S490" s="2">
        <f t="shared" si="111"/>
        <v>23.208518584956295</v>
      </c>
      <c r="T490" s="2">
        <f t="shared" si="112"/>
        <v>1.1721728247039338</v>
      </c>
      <c r="U490" s="9">
        <f t="shared" si="114"/>
        <v>1022.371823101857</v>
      </c>
      <c r="V490" s="13">
        <f t="shared" si="107"/>
        <v>1.2169791057203838E-4</v>
      </c>
    </row>
    <row r="491" spans="3:22">
      <c r="C491">
        <v>1998.625</v>
      </c>
      <c r="D491">
        <v>366.1</v>
      </c>
      <c r="E491" s="1">
        <f t="shared" si="115"/>
        <v>2235</v>
      </c>
      <c r="F491" s="4">
        <f>F490*SUM(economy!Z281:AB281)/SUM(economy!Z280:AB280)</f>
        <v>9518.514354277082</v>
      </c>
      <c r="G491" s="9">
        <f t="shared" si="117"/>
        <v>266.06857453143135</v>
      </c>
      <c r="H491" s="9">
        <f t="shared" si="117"/>
        <v>291.08701559716326</v>
      </c>
      <c r="I491" s="9">
        <f t="shared" si="117"/>
        <v>165.73038159844691</v>
      </c>
      <c r="J491" s="9">
        <f t="shared" si="117"/>
        <v>23.009859489784311</v>
      </c>
      <c r="K491" s="9">
        <f t="shared" si="117"/>
        <v>1.1618269997739918</v>
      </c>
      <c r="L491" s="9">
        <f t="shared" si="113"/>
        <v>1022.0576582165999</v>
      </c>
      <c r="N491">
        <f>-N$1*exercises!AI219*12/44</f>
        <v>0</v>
      </c>
      <c r="O491">
        <f t="shared" si="106"/>
        <v>9518.514354277082</v>
      </c>
      <c r="P491" s="2">
        <f t="shared" si="108"/>
        <v>266.06863556429522</v>
      </c>
      <c r="Q491" s="2">
        <f t="shared" si="109"/>
        <v>291.0870676710548</v>
      </c>
      <c r="R491" s="2">
        <f t="shared" si="110"/>
        <v>165.73038993214345</v>
      </c>
      <c r="S491" s="2">
        <f t="shared" si="111"/>
        <v>23.00985949018477</v>
      </c>
      <c r="T491" s="2">
        <f t="shared" si="112"/>
        <v>1.1618269997739918</v>
      </c>
      <c r="U491" s="9">
        <f t="shared" si="114"/>
        <v>1022.0577796574523</v>
      </c>
      <c r="V491" s="13">
        <f t="shared" si="107"/>
        <v>1.2144085246745817E-4</v>
      </c>
    </row>
    <row r="492" spans="3:22">
      <c r="C492">
        <v>1998.7083</v>
      </c>
      <c r="D492">
        <v>364.16</v>
      </c>
      <c r="E492" s="1">
        <f t="shared" si="115"/>
        <v>2236</v>
      </c>
      <c r="F492" s="4">
        <f>F491*SUM(economy!Z282:AB282)/SUM(economy!Z281:AB281)</f>
        <v>9434.2069738882838</v>
      </c>
      <c r="G492" s="9">
        <f t="shared" si="117"/>
        <v>266.64951672206797</v>
      </c>
      <c r="H492" s="9">
        <f t="shared" si="117"/>
        <v>291.17998373027751</v>
      </c>
      <c r="I492" s="9">
        <f t="shared" si="117"/>
        <v>164.9358578896119</v>
      </c>
      <c r="J492" s="9">
        <f t="shared" si="117"/>
        <v>22.812575077246919</v>
      </c>
      <c r="K492" s="9">
        <f t="shared" si="117"/>
        <v>1.1515623048268915</v>
      </c>
      <c r="L492" s="9">
        <f t="shared" si="113"/>
        <v>1021.7294957240313</v>
      </c>
      <c r="N492">
        <f>-N$1*exercises!AI220*12/44</f>
        <v>0</v>
      </c>
      <c r="O492">
        <f t="shared" si="106"/>
        <v>9434.2069738882838</v>
      </c>
      <c r="P492" s="2">
        <f t="shared" si="108"/>
        <v>266.64957775493184</v>
      </c>
      <c r="Q492" s="2">
        <f t="shared" si="109"/>
        <v>291.18003566091221</v>
      </c>
      <c r="R492" s="2">
        <f t="shared" si="110"/>
        <v>164.93586611144843</v>
      </c>
      <c r="S492" s="2">
        <f t="shared" si="111"/>
        <v>22.812575077624501</v>
      </c>
      <c r="T492" s="2">
        <f t="shared" si="112"/>
        <v>1.1515623048268915</v>
      </c>
      <c r="U492" s="9">
        <f t="shared" si="114"/>
        <v>1021.7296169097439</v>
      </c>
      <c r="V492" s="13">
        <f t="shared" si="107"/>
        <v>1.2118571260089084E-4</v>
      </c>
    </row>
    <row r="493" spans="3:22">
      <c r="C493">
        <v>1998.7917</v>
      </c>
      <c r="D493">
        <v>364.54</v>
      </c>
      <c r="E493" s="1">
        <f t="shared" si="115"/>
        <v>2237</v>
      </c>
      <c r="F493" s="4">
        <f>F492*SUM(economy!Z283:AB283)/SUM(economy!Z282:AB282)</f>
        <v>9350.5680564245704</v>
      </c>
      <c r="G493" s="9">
        <f t="shared" si="117"/>
        <v>267.22531339183581</v>
      </c>
      <c r="H493" s="9">
        <f t="shared" si="117"/>
        <v>291.26477991932586</v>
      </c>
      <c r="I493" s="9">
        <f t="shared" si="117"/>
        <v>164.13933286982015</v>
      </c>
      <c r="J493" s="9">
        <f t="shared" si="117"/>
        <v>22.616665670524227</v>
      </c>
      <c r="K493" s="9">
        <f t="shared" si="117"/>
        <v>1.1413783596528779</v>
      </c>
      <c r="L493" s="9">
        <f t="shared" si="113"/>
        <v>1021.3874702111589</v>
      </c>
      <c r="N493">
        <f>-N$1*exercises!AI221*12/44</f>
        <v>0</v>
      </c>
      <c r="O493">
        <f t="shared" si="106"/>
        <v>9350.5680564245704</v>
      </c>
      <c r="P493" s="2">
        <f t="shared" si="108"/>
        <v>267.22537442469968</v>
      </c>
      <c r="Q493" s="2">
        <f t="shared" si="109"/>
        <v>291.26483170709781</v>
      </c>
      <c r="R493" s="2">
        <f t="shared" si="110"/>
        <v>164.13934098129815</v>
      </c>
      <c r="S493" s="2">
        <f t="shared" si="111"/>
        <v>22.616665670880238</v>
      </c>
      <c r="T493" s="2">
        <f t="shared" si="112"/>
        <v>1.1413783596528779</v>
      </c>
      <c r="U493" s="9">
        <f t="shared" si="114"/>
        <v>1021.3875911436288</v>
      </c>
      <c r="V493" s="13">
        <f t="shared" si="107"/>
        <v>1.209324699402714E-4</v>
      </c>
    </row>
    <row r="494" spans="3:22">
      <c r="C494">
        <v>1998.875</v>
      </c>
      <c r="D494">
        <v>365.67</v>
      </c>
      <c r="E494" s="1">
        <f t="shared" si="115"/>
        <v>2238</v>
      </c>
      <c r="F494" s="4">
        <f>F493*SUM(economy!Z284:AB284)/SUM(economy!Z283:AB283)</f>
        <v>9267.5941567822847</v>
      </c>
      <c r="G494" s="9">
        <f t="shared" si="117"/>
        <v>267.79600533894154</v>
      </c>
      <c r="H494" s="9">
        <f t="shared" si="117"/>
        <v>291.34148941204262</v>
      </c>
      <c r="I494" s="9">
        <f t="shared" si="117"/>
        <v>163.34093382825486</v>
      </c>
      <c r="J494" s="9">
        <f t="shared" si="117"/>
        <v>22.422131177946657</v>
      </c>
      <c r="K494" s="9">
        <f t="shared" si="117"/>
        <v>1.1312747749279257</v>
      </c>
      <c r="L494" s="9">
        <f t="shared" si="113"/>
        <v>1021.0318345321135</v>
      </c>
      <c r="N494">
        <f>-N$1*exercises!AI222*12/44</f>
        <v>0</v>
      </c>
      <c r="O494">
        <f t="shared" si="106"/>
        <v>9267.5941567822847</v>
      </c>
      <c r="P494" s="2">
        <f t="shared" si="108"/>
        <v>267.79606637180541</v>
      </c>
      <c r="Q494" s="2">
        <f t="shared" si="109"/>
        <v>291.34154105734484</v>
      </c>
      <c r="R494" s="2">
        <f t="shared" si="110"/>
        <v>163.34094183085563</v>
      </c>
      <c r="S494" s="2">
        <f t="shared" si="111"/>
        <v>22.422131178282331</v>
      </c>
      <c r="T494" s="2">
        <f t="shared" si="112"/>
        <v>1.1312747749279257</v>
      </c>
      <c r="U494" s="9">
        <f t="shared" si="114"/>
        <v>1021.0319552132161</v>
      </c>
      <c r="V494" s="13">
        <f t="shared" si="107"/>
        <v>1.2068110254404019E-4</v>
      </c>
    </row>
    <row r="495" spans="3:22">
      <c r="C495">
        <v>1998.9583</v>
      </c>
      <c r="D495">
        <v>367.3</v>
      </c>
      <c r="E495" s="1">
        <f t="shared" si="115"/>
        <v>2239</v>
      </c>
      <c r="F495" s="4">
        <f>F494*SUM(economy!Z285:AB285)/SUM(economy!Z284:AB284)</f>
        <v>9185.2817696231123</v>
      </c>
      <c r="G495" s="9">
        <f t="shared" si="117"/>
        <v>268.36163315132734</v>
      </c>
      <c r="H495" s="9">
        <f t="shared" si="117"/>
        <v>291.41019689815909</v>
      </c>
      <c r="I495" s="9">
        <f t="shared" si="117"/>
        <v>162.54078582797121</v>
      </c>
      <c r="J495" s="9">
        <f t="shared" si="117"/>
        <v>22.22897110872654</v>
      </c>
      <c r="K495" s="9">
        <f t="shared" si="117"/>
        <v>1.1212511527731213</v>
      </c>
      <c r="L495" s="9">
        <f t="shared" si="113"/>
        <v>1020.6628381389572</v>
      </c>
      <c r="N495">
        <f>-N$1*exercises!AI223*12/44</f>
        <v>0</v>
      </c>
      <c r="O495">
        <f t="shared" si="106"/>
        <v>9185.2817696231123</v>
      </c>
      <c r="P495" s="2">
        <f t="shared" si="108"/>
        <v>268.36169418419121</v>
      </c>
      <c r="Q495" s="2">
        <f t="shared" si="109"/>
        <v>291.41024840138357</v>
      </c>
      <c r="R495" s="2">
        <f t="shared" si="110"/>
        <v>162.54079372315613</v>
      </c>
      <c r="S495" s="2">
        <f t="shared" si="111"/>
        <v>22.228971109043037</v>
      </c>
      <c r="T495" s="2">
        <f t="shared" si="112"/>
        <v>1.1212511527731213</v>
      </c>
      <c r="U495" s="9">
        <f t="shared" si="114"/>
        <v>1020.6629585705472</v>
      </c>
      <c r="V495" s="13">
        <f t="shared" si="107"/>
        <v>1.204315899485664E-4</v>
      </c>
    </row>
    <row r="496" spans="3:22">
      <c r="C496">
        <v>1999.0417</v>
      </c>
      <c r="D496">
        <v>368.35</v>
      </c>
      <c r="E496" s="1">
        <f t="shared" si="115"/>
        <v>2240</v>
      </c>
      <c r="F496" s="4">
        <f>F495*SUM(economy!Z286:AB286)/SUM(economy!Z285:AB285)</f>
        <v>9103.6273334447924</v>
      </c>
      <c r="G496" s="9">
        <f t="shared" si="117"/>
        <v>268.92223720299449</v>
      </c>
      <c r="H496" s="9">
        <f t="shared" si="117"/>
        <v>291.47098650528289</v>
      </c>
      <c r="I496" s="9">
        <f t="shared" si="117"/>
        <v>161.73901172672734</v>
      </c>
      <c r="J496" s="9">
        <f t="shared" si="117"/>
        <v>22.037184588688675</v>
      </c>
      <c r="K496" s="9">
        <f t="shared" si="117"/>
        <v>1.1113070872928306</v>
      </c>
      <c r="L496" s="9">
        <f t="shared" si="113"/>
        <v>1020.2807271109863</v>
      </c>
      <c r="N496">
        <f>-N$1*exercises!AI224*12/44</f>
        <v>0</v>
      </c>
      <c r="O496">
        <f t="shared" si="106"/>
        <v>9103.6273334447924</v>
      </c>
      <c r="P496" s="2">
        <f t="shared" si="108"/>
        <v>268.92229823585836</v>
      </c>
      <c r="Q496" s="2">
        <f t="shared" si="109"/>
        <v>291.47103786682044</v>
      </c>
      <c r="R496" s="2">
        <f t="shared" si="110"/>
        <v>161.73901951593822</v>
      </c>
      <c r="S496" s="2">
        <f t="shared" si="111"/>
        <v>22.037184588987092</v>
      </c>
      <c r="T496" s="2">
        <f t="shared" si="112"/>
        <v>1.1113070872928306</v>
      </c>
      <c r="U496" s="9">
        <f t="shared" si="114"/>
        <v>1020.2808472948971</v>
      </c>
      <c r="V496" s="13">
        <f t="shared" si="107"/>
        <v>1.2018391078072455E-4</v>
      </c>
    </row>
    <row r="497" spans="3:22">
      <c r="C497">
        <v>1999.125</v>
      </c>
      <c r="D497">
        <v>369.28</v>
      </c>
      <c r="E497" s="1">
        <f t="shared" si="115"/>
        <v>2241</v>
      </c>
      <c r="F497" s="4">
        <f>F496*SUM(economy!Z287:AB287)/SUM(economy!Z286:AB286)</f>
        <v>9022.6272344911595</v>
      </c>
      <c r="G497" s="9">
        <f t="shared" si="117"/>
        <v>269.47785765057563</v>
      </c>
      <c r="H497" s="9">
        <f t="shared" si="117"/>
        <v>291.52394179517069</v>
      </c>
      <c r="I497" s="9">
        <f t="shared" si="117"/>
        <v>160.9357321981476</v>
      </c>
      <c r="J497" s="9">
        <f t="shared" si="117"/>
        <v>21.846770375580046</v>
      </c>
      <c r="K497" s="9">
        <f t="shared" si="117"/>
        <v>1.1014421650922284</v>
      </c>
      <c r="L497" s="9">
        <f t="shared" si="113"/>
        <v>1019.8857441845661</v>
      </c>
      <c r="N497">
        <f>-N$1*exercises!AI225*12/44</f>
        <v>0</v>
      </c>
      <c r="O497">
        <f t="shared" si="106"/>
        <v>9022.6272344911595</v>
      </c>
      <c r="P497" s="2">
        <f t="shared" si="108"/>
        <v>269.4779186834395</v>
      </c>
      <c r="Q497" s="2">
        <f t="shared" si="109"/>
        <v>291.52399301541112</v>
      </c>
      <c r="R497" s="2">
        <f t="shared" si="110"/>
        <v>160.93573988280693</v>
      </c>
      <c r="S497" s="2">
        <f t="shared" si="111"/>
        <v>21.846770375861418</v>
      </c>
      <c r="T497" s="2">
        <f t="shared" si="112"/>
        <v>1.1014421650922284</v>
      </c>
      <c r="U497" s="9">
        <f t="shared" si="114"/>
        <v>1019.8858641226111</v>
      </c>
      <c r="V497" s="13">
        <f t="shared" si="107"/>
        <v>1.1993804503163119E-4</v>
      </c>
    </row>
    <row r="498" spans="3:22">
      <c r="C498">
        <v>1999.2083</v>
      </c>
      <c r="D498">
        <v>369.84</v>
      </c>
      <c r="E498" s="1">
        <f t="shared" si="115"/>
        <v>2242</v>
      </c>
      <c r="F498" s="4">
        <f>F497*SUM(economy!Z288:AB288)/SUM(economy!Z287:AB287)</f>
        <v>8942.2778105060588</v>
      </c>
      <c r="G498" s="9">
        <f t="shared" si="117"/>
        <v>270.0285344301455</v>
      </c>
      <c r="H498" s="9">
        <f t="shared" si="117"/>
        <v>291.56914576037843</v>
      </c>
      <c r="I498" s="9">
        <f t="shared" si="117"/>
        <v>160.13106575318889</v>
      </c>
      <c r="J498" s="9">
        <f t="shared" si="117"/>
        <v>21.657726873963867</v>
      </c>
      <c r="K498" s="9">
        <f t="shared" si="117"/>
        <v>1.0916559657747644</v>
      </c>
      <c r="L498" s="9">
        <f t="shared" si="113"/>
        <v>1019.4781287834514</v>
      </c>
      <c r="N498">
        <f>-N$1*exercises!AI226*12/44</f>
        <v>0</v>
      </c>
      <c r="O498">
        <f t="shared" si="106"/>
        <v>8942.2778105060588</v>
      </c>
      <c r="P498" s="2">
        <f t="shared" si="108"/>
        <v>270.02859546300937</v>
      </c>
      <c r="Q498" s="2">
        <f t="shared" si="109"/>
        <v>291.56919683971046</v>
      </c>
      <c r="R498" s="2">
        <f t="shared" si="110"/>
        <v>160.13107333469998</v>
      </c>
      <c r="S498" s="2">
        <f t="shared" si="111"/>
        <v>21.657726874229166</v>
      </c>
      <c r="T498" s="2">
        <f t="shared" si="112"/>
        <v>1.0916559657747644</v>
      </c>
      <c r="U498" s="9">
        <f t="shared" si="114"/>
        <v>1019.4782484774238</v>
      </c>
      <c r="V498" s="13">
        <f t="shared" si="107"/>
        <v>1.1969397235134238E-4</v>
      </c>
    </row>
    <row r="499" spans="3:22">
      <c r="C499">
        <v>1999.2917</v>
      </c>
      <c r="D499">
        <v>371.15</v>
      </c>
      <c r="E499" s="1">
        <f t="shared" si="115"/>
        <v>2243</v>
      </c>
      <c r="F499" s="4">
        <f>F498*SUM(economy!Z289:AB289)/SUM(economy!Z288:AB288)</f>
        <v>8862.575354335977</v>
      </c>
      <c r="G499" s="9">
        <f t="shared" si="117"/>
        <v>270.57430725426087</v>
      </c>
      <c r="H499" s="9">
        <f t="shared" si="117"/>
        <v>291.60668082127324</v>
      </c>
      <c r="I499" s="9">
        <f t="shared" si="117"/>
        <v>159.32512876188289</v>
      </c>
      <c r="J499" s="9">
        <f t="shared" si="117"/>
        <v>21.470052149703356</v>
      </c>
      <c r="K499" s="9">
        <f t="shared" si="117"/>
        <v>1.0819480624201332</v>
      </c>
      <c r="L499" s="9">
        <f t="shared" si="113"/>
        <v>1019.0581170495404</v>
      </c>
      <c r="N499">
        <f>-N$1*exercises!AI227*12/44</f>
        <v>0</v>
      </c>
      <c r="O499">
        <f t="shared" si="106"/>
        <v>8862.575354335977</v>
      </c>
      <c r="P499" s="2">
        <f t="shared" si="108"/>
        <v>270.57436828712474</v>
      </c>
      <c r="Q499" s="2">
        <f t="shared" si="109"/>
        <v>291.60673176008453</v>
      </c>
      <c r="R499" s="2">
        <f t="shared" si="110"/>
        <v>159.32513624163028</v>
      </c>
      <c r="S499" s="2">
        <f t="shared" si="111"/>
        <v>21.470052149953499</v>
      </c>
      <c r="T499" s="2">
        <f t="shared" si="112"/>
        <v>1.0819480624201332</v>
      </c>
      <c r="U499" s="9">
        <f t="shared" si="114"/>
        <v>1019.0582365012132</v>
      </c>
      <c r="V499" s="13">
        <f t="shared" si="107"/>
        <v>1.1945167273097468E-4</v>
      </c>
    </row>
    <row r="500" spans="3:22">
      <c r="C500">
        <v>1999.375</v>
      </c>
      <c r="D500">
        <v>371.12</v>
      </c>
      <c r="E500" s="1">
        <f t="shared" si="115"/>
        <v>2244</v>
      </c>
      <c r="F500" s="4">
        <f>F499*SUM(economy!Z290:AB290)/SUM(economy!Z289:AB289)</f>
        <v>8783.5161173857468</v>
      </c>
      <c r="G500" s="9">
        <f t="shared" si="117"/>
        <v>271.11521560922034</v>
      </c>
      <c r="H500" s="9">
        <f t="shared" si="117"/>
        <v>291.63662882339185</v>
      </c>
      <c r="I500" s="9">
        <f t="shared" si="117"/>
        <v>158.51803547532788</v>
      </c>
      <c r="J500" s="9">
        <f t="shared" si="117"/>
        <v>21.283743944040982</v>
      </c>
      <c r="K500" s="9">
        <f t="shared" si="117"/>
        <v>1.0723180220433139</v>
      </c>
      <c r="L500" s="9">
        <f t="shared" si="113"/>
        <v>1018.6259418740244</v>
      </c>
      <c r="N500">
        <f>-N$1*exercises!AI228*12/44</f>
        <v>0</v>
      </c>
      <c r="O500">
        <f t="shared" si="106"/>
        <v>8783.5161173857468</v>
      </c>
      <c r="P500" s="2">
        <f t="shared" si="108"/>
        <v>271.11527664208421</v>
      </c>
      <c r="Q500" s="2">
        <f t="shared" si="109"/>
        <v>291.63667962206893</v>
      </c>
      <c r="R500" s="2">
        <f t="shared" si="110"/>
        <v>158.51804285467747</v>
      </c>
      <c r="S500" s="2">
        <f t="shared" si="111"/>
        <v>21.283743944276836</v>
      </c>
      <c r="T500" s="2">
        <f t="shared" si="112"/>
        <v>1.0723180220433139</v>
      </c>
      <c r="U500" s="9">
        <f t="shared" si="114"/>
        <v>1018.6260610851507</v>
      </c>
      <c r="V500" s="13">
        <f t="shared" si="107"/>
        <v>1.1921112627533148E-4</v>
      </c>
    </row>
    <row r="501" spans="3:22">
      <c r="C501">
        <v>1999.4583</v>
      </c>
      <c r="D501">
        <v>370.46</v>
      </c>
      <c r="E501" s="1">
        <f t="shared" si="115"/>
        <v>2245</v>
      </c>
      <c r="F501" s="4">
        <f>F500*SUM(economy!Z291:AB291)/SUM(economy!Z290:AB290)</f>
        <v>8705.0963129319443</v>
      </c>
      <c r="G501" s="9">
        <f t="shared" si="117"/>
        <v>271.65129875253496</v>
      </c>
      <c r="H501" s="9">
        <f t="shared" si="117"/>
        <v>291.65907103513064</v>
      </c>
      <c r="I501" s="9">
        <f t="shared" si="117"/>
        <v>157.7098980479042</v>
      </c>
      <c r="J501" s="9">
        <f t="shared" si="117"/>
        <v>21.098799687278969</v>
      </c>
      <c r="K501" s="9">
        <f t="shared" si="117"/>
        <v>1.0627654060352336</v>
      </c>
      <c r="L501" s="9">
        <f t="shared" si="113"/>
        <v>1018.1818329288841</v>
      </c>
      <c r="N501">
        <f>-N$1*exercises!AI229*12/44</f>
        <v>0</v>
      </c>
      <c r="O501">
        <f t="shared" si="106"/>
        <v>8705.0963129319443</v>
      </c>
      <c r="P501" s="2">
        <f t="shared" si="108"/>
        <v>271.65135978539882</v>
      </c>
      <c r="Q501" s="2">
        <f t="shared" si="109"/>
        <v>291.65912169405908</v>
      </c>
      <c r="R501" s="2">
        <f t="shared" si="110"/>
        <v>157.70990532820363</v>
      </c>
      <c r="S501" s="2">
        <f t="shared" si="111"/>
        <v>21.098799687501348</v>
      </c>
      <c r="T501" s="2">
        <f t="shared" si="112"/>
        <v>1.0627654060352336</v>
      </c>
      <c r="U501" s="9">
        <f t="shared" si="114"/>
        <v>1018.1819519011981</v>
      </c>
      <c r="V501" s="13">
        <f t="shared" si="107"/>
        <v>1.1897231399871089E-4</v>
      </c>
    </row>
    <row r="502" spans="3:22">
      <c r="C502">
        <v>1999.5417</v>
      </c>
      <c r="D502">
        <v>369.61</v>
      </c>
      <c r="E502" s="1">
        <f t="shared" si="115"/>
        <v>2246</v>
      </c>
      <c r="F502" s="4">
        <f>F501*SUM(economy!Z292:AB292)/SUM(economy!Z291:AB291)</f>
        <v>8627.3121192985582</v>
      </c>
      <c r="G502" s="9">
        <f t="shared" si="117"/>
        <v>272.18259571060122</v>
      </c>
      <c r="H502" s="9">
        <f t="shared" si="117"/>
        <v>291.67408814575339</v>
      </c>
      <c r="I502" s="9">
        <f t="shared" si="117"/>
        <v>156.9008265596897</v>
      </c>
      <c r="J502" s="9">
        <f t="shared" si="117"/>
        <v>20.915216512067186</v>
      </c>
      <c r="K502" s="9">
        <f t="shared" si="117"/>
        <v>1.0532897705855988</v>
      </c>
      <c r="L502" s="9">
        <f t="shared" si="113"/>
        <v>1017.7260166986971</v>
      </c>
      <c r="N502">
        <f>-N$1*exercises!AI230*12/44</f>
        <v>0</v>
      </c>
      <c r="O502">
        <f t="shared" si="106"/>
        <v>8627.3121192985582</v>
      </c>
      <c r="P502" s="2">
        <f t="shared" si="108"/>
        <v>272.18265674346509</v>
      </c>
      <c r="Q502" s="2">
        <f t="shared" si="109"/>
        <v>291.67413866531757</v>
      </c>
      <c r="R502" s="2">
        <f t="shared" si="110"/>
        <v>156.90083374226847</v>
      </c>
      <c r="S502" s="2">
        <f t="shared" si="111"/>
        <v>20.91521651227686</v>
      </c>
      <c r="T502" s="2">
        <f t="shared" si="112"/>
        <v>1.0532897705855988</v>
      </c>
      <c r="U502" s="9">
        <f t="shared" si="114"/>
        <v>1017.7261354339136</v>
      </c>
      <c r="V502" s="13">
        <f t="shared" si="107"/>
        <v>1.1873521646066365E-4</v>
      </c>
    </row>
    <row r="503" spans="3:22">
      <c r="C503">
        <v>1999.625</v>
      </c>
      <c r="D503">
        <v>367.06</v>
      </c>
      <c r="E503" s="1">
        <f t="shared" si="115"/>
        <v>2247</v>
      </c>
      <c r="F503" s="4">
        <f>F502*SUM(economy!Z293:AB293)/SUM(economy!Z292:AB292)</f>
        <v>8550.1596828991023</v>
      </c>
      <c r="G503" s="9">
        <f t="shared" ref="G503:K518" si="118">G502*(1-G$5)+G$4*$F502*$L$4/1000</f>
        <v>272.70914527656782</v>
      </c>
      <c r="H503" s="9">
        <f t="shared" si="118"/>
        <v>291.68176026370242</v>
      </c>
      <c r="I503" s="9">
        <f t="shared" si="118"/>
        <v>156.09092903905108</v>
      </c>
      <c r="J503" s="9">
        <f t="shared" si="118"/>
        <v>20.732991266304676</v>
      </c>
      <c r="K503" s="9">
        <f t="shared" si="118"/>
        <v>1.0438906670884505</v>
      </c>
      <c r="L503" s="9">
        <f t="shared" si="113"/>
        <v>1017.2587165127145</v>
      </c>
      <c r="N503">
        <f>-N$1*exercises!AI231*12/44</f>
        <v>0</v>
      </c>
      <c r="O503">
        <f t="shared" si="106"/>
        <v>8550.1596828991023</v>
      </c>
      <c r="P503" s="2">
        <f t="shared" si="108"/>
        <v>272.70920630943169</v>
      </c>
      <c r="Q503" s="2">
        <f t="shared" si="109"/>
        <v>291.6818106442858</v>
      </c>
      <c r="R503" s="2">
        <f t="shared" si="110"/>
        <v>156.09093612522085</v>
      </c>
      <c r="S503" s="2">
        <f t="shared" si="111"/>
        <v>20.732991266502374</v>
      </c>
      <c r="T503" s="2">
        <f t="shared" si="112"/>
        <v>1.0438906670884505</v>
      </c>
      <c r="U503" s="9">
        <f t="shared" si="114"/>
        <v>1017.2588350125293</v>
      </c>
      <c r="V503" s="13">
        <f t="shared" si="107"/>
        <v>1.1849981478917471E-4</v>
      </c>
    </row>
    <row r="504" spans="3:22">
      <c r="C504">
        <v>1999.7083</v>
      </c>
      <c r="D504">
        <v>364.95</v>
      </c>
      <c r="E504" s="1">
        <f t="shared" si="115"/>
        <v>2248</v>
      </c>
      <c r="F504" s="4">
        <f>F503*SUM(economy!Z294:AB294)/SUM(economy!Z293:AB293)</f>
        <v>8473.6351211495639</v>
      </c>
      <c r="G504" s="9">
        <f t="shared" si="118"/>
        <v>273.23098600838796</v>
      </c>
      <c r="H504" s="9">
        <f t="shared" si="118"/>
        <v>291.6821669152003</v>
      </c>
      <c r="I504" s="9">
        <f t="shared" si="118"/>
        <v>155.28031148538918</v>
      </c>
      <c r="J504" s="9">
        <f t="shared" si="118"/>
        <v>20.552120525661227</v>
      </c>
      <c r="K504" s="9">
        <f t="shared" si="118"/>
        <v>1.0345676425309673</v>
      </c>
      <c r="L504" s="9">
        <f t="shared" si="113"/>
        <v>1016.7801525771697</v>
      </c>
      <c r="N504">
        <f>-N$1*exercises!AI232*12/44</f>
        <v>0</v>
      </c>
      <c r="O504">
        <f t="shared" si="106"/>
        <v>8473.6351211495639</v>
      </c>
      <c r="P504" s="2">
        <f t="shared" si="108"/>
        <v>273.23104704125183</v>
      </c>
      <c r="Q504" s="2">
        <f t="shared" si="109"/>
        <v>291.68221715718522</v>
      </c>
      <c r="R504" s="2">
        <f t="shared" si="110"/>
        <v>155.28031847644402</v>
      </c>
      <c r="S504" s="2">
        <f t="shared" si="111"/>
        <v>20.552120525847631</v>
      </c>
      <c r="T504" s="2">
        <f t="shared" si="112"/>
        <v>1.0345676425309673</v>
      </c>
      <c r="U504" s="9">
        <f t="shared" si="114"/>
        <v>1016.7802708432596</v>
      </c>
      <c r="V504" s="13">
        <f t="shared" si="107"/>
        <v>1.1826608988485532E-4</v>
      </c>
    </row>
    <row r="505" spans="3:22">
      <c r="C505">
        <v>1999.7917</v>
      </c>
      <c r="D505">
        <v>365.52</v>
      </c>
      <c r="E505" s="1">
        <f t="shared" si="115"/>
        <v>2249</v>
      </c>
      <c r="F505" s="4">
        <f>F504*SUM(economy!Z295:AB295)/SUM(economy!Z294:AB294)</f>
        <v>8397.7345252565883</v>
      </c>
      <c r="G505" s="9">
        <f t="shared" si="118"/>
        <v>273.74815622704966</v>
      </c>
      <c r="H505" s="9">
        <f t="shared" si="118"/>
        <v>291.67538704312864</v>
      </c>
      <c r="I505" s="9">
        <f t="shared" si="118"/>
        <v>154.46907789201663</v>
      </c>
      <c r="J505" s="9">
        <f t="shared" si="118"/>
        <v>20.372600605725488</v>
      </c>
      <c r="K505" s="9">
        <f t="shared" si="118"/>
        <v>1.0253202398660441</v>
      </c>
      <c r="L505" s="9">
        <f t="shared" si="113"/>
        <v>1016.2905420077864</v>
      </c>
      <c r="N505">
        <f>-N$1*exercises!AI233*12/44</f>
        <v>0</v>
      </c>
      <c r="O505">
        <f t="shared" si="106"/>
        <v>8397.7345252565883</v>
      </c>
      <c r="P505" s="2">
        <f t="shared" si="108"/>
        <v>273.74821725991353</v>
      </c>
      <c r="Q505" s="2">
        <f t="shared" si="109"/>
        <v>291.67543714689634</v>
      </c>
      <c r="R505" s="2">
        <f t="shared" si="110"/>
        <v>154.46908478923322</v>
      </c>
      <c r="S505" s="2">
        <f t="shared" si="111"/>
        <v>20.372600605901244</v>
      </c>
      <c r="T505" s="2">
        <f t="shared" si="112"/>
        <v>1.0253202398660441</v>
      </c>
      <c r="U505" s="9">
        <f t="shared" si="114"/>
        <v>1016.2906600418103</v>
      </c>
      <c r="V505" s="13">
        <f t="shared" si="107"/>
        <v>1.1803402389887196E-4</v>
      </c>
    </row>
    <row r="506" spans="3:22">
      <c r="C506">
        <v>1999.875</v>
      </c>
      <c r="D506">
        <v>366.88</v>
      </c>
      <c r="E506" s="1">
        <f t="shared" si="115"/>
        <v>2250</v>
      </c>
      <c r="F506" s="4">
        <f>F505*SUM(economy!Z296:AB296)/SUM(economy!Z295:AB295)</f>
        <v>8322.4539628847742</v>
      </c>
      <c r="G506" s="9">
        <f t="shared" si="118"/>
        <v>274.26069401497614</v>
      </c>
      <c r="H506" s="9">
        <f t="shared" si="118"/>
        <v>291.66149900617199</v>
      </c>
      <c r="I506" s="9">
        <f t="shared" si="118"/>
        <v>153.6573302691472</v>
      </c>
      <c r="J506" s="9">
        <f t="shared" si="118"/>
        <v>20.194427573786385</v>
      </c>
      <c r="K506" s="9">
        <f t="shared" si="118"/>
        <v>1.0161479983691739</v>
      </c>
      <c r="L506" s="9">
        <f t="shared" si="113"/>
        <v>1015.7900988624509</v>
      </c>
      <c r="N506">
        <f>-N$1*exercises!AI234*12/44</f>
        <v>0</v>
      </c>
      <c r="O506">
        <f t="shared" si="106"/>
        <v>8322.4539628847742</v>
      </c>
      <c r="P506" s="2">
        <f t="shared" si="108"/>
        <v>274.26075504784001</v>
      </c>
      <c r="Q506" s="2">
        <f t="shared" si="109"/>
        <v>291.66154897210271</v>
      </c>
      <c r="R506" s="2">
        <f t="shared" si="110"/>
        <v>153.6573370737851</v>
      </c>
      <c r="S506" s="2">
        <f t="shared" si="111"/>
        <v>20.194427573952101</v>
      </c>
      <c r="T506" s="2">
        <f t="shared" si="112"/>
        <v>1.0161479983691739</v>
      </c>
      <c r="U506" s="9">
        <f t="shared" si="114"/>
        <v>1015.7902166660491</v>
      </c>
      <c r="V506" s="13">
        <f t="shared" si="107"/>
        <v>1.1780359818658326E-4</v>
      </c>
    </row>
    <row r="507" spans="3:22">
      <c r="C507">
        <v>1999.9583</v>
      </c>
      <c r="D507">
        <v>368.26</v>
      </c>
      <c r="E507" s="1">
        <f t="shared" si="115"/>
        <v>2251</v>
      </c>
      <c r="F507" s="4">
        <f>F506*SUM(economy!Z297:AB297)/SUM(economy!Z296:AB296)</f>
        <v>8247.7894807075463</v>
      </c>
      <c r="G507" s="9">
        <f t="shared" si="118"/>
        <v>274.76863721458881</v>
      </c>
      <c r="H507" s="9">
        <f t="shared" si="118"/>
        <v>291.64058057821444</v>
      </c>
      <c r="I507" s="9">
        <f t="shared" si="118"/>
        <v>152.84516866697732</v>
      </c>
      <c r="J507" s="9">
        <f t="shared" si="118"/>
        <v>20.017597260254554</v>
      </c>
      <c r="K507" s="9">
        <f t="shared" si="118"/>
        <v>1.0070504539801315</v>
      </c>
      <c r="L507" s="9">
        <f t="shared" si="113"/>
        <v>1015.2790341740152</v>
      </c>
      <c r="N507">
        <f>-N$1*exercises!AI235*12/44</f>
        <v>0</v>
      </c>
      <c r="O507">
        <f t="shared" si="106"/>
        <v>8247.7894807075463</v>
      </c>
      <c r="P507" s="2">
        <f t="shared" si="108"/>
        <v>274.76869824745268</v>
      </c>
      <c r="Q507" s="2">
        <f t="shared" si="109"/>
        <v>291.64063040668736</v>
      </c>
      <c r="R507" s="2">
        <f t="shared" si="110"/>
        <v>152.84517538027916</v>
      </c>
      <c r="S507" s="2">
        <f t="shared" si="111"/>
        <v>20.017597260410806</v>
      </c>
      <c r="T507" s="2">
        <f t="shared" si="112"/>
        <v>1.0070504539801315</v>
      </c>
      <c r="U507" s="9">
        <f t="shared" si="114"/>
        <v>1015.27915174881</v>
      </c>
      <c r="V507" s="13">
        <f t="shared" si="107"/>
        <v>1.1757479478546884E-4</v>
      </c>
    </row>
    <row r="508" spans="3:22">
      <c r="C508">
        <v>2000.0417</v>
      </c>
      <c r="D508">
        <v>369.45</v>
      </c>
      <c r="E508" s="1">
        <f t="shared" si="115"/>
        <v>2252</v>
      </c>
      <c r="F508" s="4">
        <f>F507*SUM(economy!Z298:AB298)/SUM(economy!Z297:AB297)</f>
        <v>8173.737106845213</v>
      </c>
      <c r="G508" s="9">
        <f t="shared" si="118"/>
        <v>275.27202342702634</v>
      </c>
      <c r="H508" s="9">
        <f t="shared" si="118"/>
        <v>291.61270894797747</v>
      </c>
      <c r="I508" s="9">
        <f t="shared" si="118"/>
        <v>152.03269119884106</v>
      </c>
      <c r="J508" s="9">
        <f t="shared" si="118"/>
        <v>19.842105269730691</v>
      </c>
      <c r="K508" s="9">
        <f t="shared" si="118"/>
        <v>0.99802713962997602</v>
      </c>
      <c r="L508" s="9">
        <f t="shared" si="113"/>
        <v>1014.7575559832055</v>
      </c>
      <c r="N508">
        <f>-N$1*exercises!AI236*12/44</f>
        <v>0</v>
      </c>
      <c r="O508">
        <f t="shared" si="106"/>
        <v>8173.737106845213</v>
      </c>
      <c r="P508" s="2">
        <f t="shared" si="108"/>
        <v>275.27208445989021</v>
      </c>
      <c r="Q508" s="2">
        <f t="shared" si="109"/>
        <v>291.61275863937078</v>
      </c>
      <c r="R508" s="2">
        <f t="shared" si="110"/>
        <v>152.03269782203284</v>
      </c>
      <c r="S508" s="2">
        <f t="shared" si="111"/>
        <v>19.842105269878019</v>
      </c>
      <c r="T508" s="2">
        <f t="shared" si="112"/>
        <v>0.99802713962997602</v>
      </c>
      <c r="U508" s="9">
        <f t="shared" si="114"/>
        <v>1014.7576733308017</v>
      </c>
      <c r="V508" s="13">
        <f t="shared" si="107"/>
        <v>1.173475961877557E-4</v>
      </c>
    </row>
    <row r="509" spans="3:22">
      <c r="C509">
        <v>2000.125</v>
      </c>
      <c r="D509">
        <v>369.71</v>
      </c>
      <c r="E509" s="1">
        <f t="shared" si="115"/>
        <v>2253</v>
      </c>
      <c r="F509" s="4">
        <f>F508*SUM(economy!Z299:AB299)/SUM(economy!Z298:AB298)</f>
        <v>8100.292853194509</v>
      </c>
      <c r="G509" s="9">
        <f t="shared" si="118"/>
        <v>275.77089001101217</v>
      </c>
      <c r="H509" s="9">
        <f t="shared" si="118"/>
        <v>291.5779607188876</v>
      </c>
      <c r="I509" s="9">
        <f t="shared" si="118"/>
        <v>151.21999406442063</v>
      </c>
      <c r="J509" s="9">
        <f t="shared" si="118"/>
        <v>19.667946991727778</v>
      </c>
      <c r="K509" s="9">
        <f t="shared" si="118"/>
        <v>0.98907758555384961</v>
      </c>
      <c r="L509" s="9">
        <f t="shared" si="113"/>
        <v>1014.2258693716022</v>
      </c>
      <c r="N509">
        <f>-N$1*exercises!AI237*12/44</f>
        <v>0</v>
      </c>
      <c r="O509">
        <f t="shared" si="106"/>
        <v>8100.292853194509</v>
      </c>
      <c r="P509" s="2">
        <f t="shared" si="108"/>
        <v>275.77095104387604</v>
      </c>
      <c r="Q509" s="2">
        <f t="shared" si="109"/>
        <v>291.5780102735784</v>
      </c>
      <c r="R509" s="2">
        <f t="shared" si="110"/>
        <v>151.22000059871183</v>
      </c>
      <c r="S509" s="2">
        <f t="shared" si="111"/>
        <v>19.667946991866689</v>
      </c>
      <c r="T509" s="2">
        <f t="shared" si="112"/>
        <v>0.98907758555384961</v>
      </c>
      <c r="U509" s="9">
        <f t="shared" si="114"/>
        <v>1014.2259864935869</v>
      </c>
      <c r="V509" s="13">
        <f t="shared" si="107"/>
        <v>1.1712198465829715E-4</v>
      </c>
    </row>
    <row r="510" spans="3:22">
      <c r="C510">
        <v>2000.2083</v>
      </c>
      <c r="D510">
        <v>370.75</v>
      </c>
      <c r="E510" s="1">
        <f t="shared" si="115"/>
        <v>2254</v>
      </c>
      <c r="F510" s="4">
        <f>F509*SUM(economy!Z300:AB300)/SUM(economy!Z299:AB299)</f>
        <v>8027.4527176532674</v>
      </c>
      <c r="G510" s="9">
        <f t="shared" si="118"/>
        <v>276.26527408186439</v>
      </c>
      <c r="H510" s="9">
        <f t="shared" si="118"/>
        <v>291.53641190916312</v>
      </c>
      <c r="I510" s="9">
        <f t="shared" si="118"/>
        <v>150.40717157299511</v>
      </c>
      <c r="J510" s="9">
        <f t="shared" si="118"/>
        <v>19.495117611054184</v>
      </c>
      <c r="K510" s="9">
        <f t="shared" si="118"/>
        <v>0.98020131959006807</v>
      </c>
      <c r="L510" s="9">
        <f t="shared" si="113"/>
        <v>1013.6841764946669</v>
      </c>
      <c r="N510">
        <f>-N$1*exercises!AI238*12/44</f>
        <v>0</v>
      </c>
      <c r="O510">
        <f t="shared" si="106"/>
        <v>8027.4527176532674</v>
      </c>
      <c r="P510" s="2">
        <f t="shared" si="108"/>
        <v>276.26533511472826</v>
      </c>
      <c r="Q510" s="2">
        <f t="shared" si="109"/>
        <v>291.53646132752749</v>
      </c>
      <c r="R510" s="2">
        <f t="shared" si="110"/>
        <v>150.40717801957905</v>
      </c>
      <c r="S510" s="2">
        <f t="shared" si="111"/>
        <v>19.495117611185158</v>
      </c>
      <c r="T510" s="2">
        <f t="shared" si="112"/>
        <v>0.98020131959006807</v>
      </c>
      <c r="U510" s="9">
        <f t="shared" si="114"/>
        <v>1013.68429339261</v>
      </c>
      <c r="V510" s="13">
        <f t="shared" si="107"/>
        <v>1.1689794314406754E-4</v>
      </c>
    </row>
    <row r="511" spans="3:22">
      <c r="C511">
        <v>2000.2917</v>
      </c>
      <c r="D511">
        <v>371.98</v>
      </c>
      <c r="E511" s="1">
        <f t="shared" si="115"/>
        <v>2255</v>
      </c>
      <c r="F511" s="4">
        <f>F510*SUM(economy!Z301:AB301)/SUM(economy!Z300:AB300)</f>
        <v>7955.21268624407</v>
      </c>
      <c r="G511" s="9">
        <f t="shared" si="118"/>
        <v>276.75521251064134</v>
      </c>
      <c r="H511" s="9">
        <f t="shared" si="118"/>
        <v>291.48813795210992</v>
      </c>
      <c r="I511" s="9">
        <f t="shared" si="118"/>
        <v>149.59431616671165</v>
      </c>
      <c r="J511" s="9">
        <f t="shared" si="118"/>
        <v>19.323612117864737</v>
      </c>
      <c r="K511" s="9">
        <f t="shared" si="118"/>
        <v>0.97139786746597323</v>
      </c>
      <c r="L511" s="9">
        <f t="shared" si="113"/>
        <v>1013.1326766147937</v>
      </c>
      <c r="N511">
        <f>-N$1*exercises!AI239*12/44</f>
        <v>0</v>
      </c>
      <c r="O511">
        <f t="shared" si="106"/>
        <v>7955.21268624407</v>
      </c>
      <c r="P511" s="2">
        <f t="shared" si="108"/>
        <v>276.75527354350521</v>
      </c>
      <c r="Q511" s="2">
        <f t="shared" si="109"/>
        <v>291.48818723452291</v>
      </c>
      <c r="R511" s="2">
        <f t="shared" si="110"/>
        <v>149.59432252676558</v>
      </c>
      <c r="S511" s="2">
        <f t="shared" si="111"/>
        <v>19.32361211798823</v>
      </c>
      <c r="T511" s="2">
        <f t="shared" si="112"/>
        <v>0.97139786746597323</v>
      </c>
      <c r="U511" s="9">
        <f t="shared" si="114"/>
        <v>1013.1327932902478</v>
      </c>
      <c r="V511" s="13">
        <f t="shared" si="107"/>
        <v>1.1667545413729385E-4</v>
      </c>
    </row>
    <row r="512" spans="3:22">
      <c r="C512">
        <v>2000.375</v>
      </c>
      <c r="D512">
        <v>371.75</v>
      </c>
      <c r="E512" s="1">
        <f t="shared" si="115"/>
        <v>2256</v>
      </c>
      <c r="F512" s="4">
        <f>F511*SUM(economy!Z302:AB302)/SUM(economy!Z301:AB301)</f>
        <v>7883.568735140504</v>
      </c>
      <c r="G512" s="9">
        <f t="shared" si="118"/>
        <v>277.24074192341681</v>
      </c>
      <c r="H512" s="9">
        <f t="shared" si="118"/>
        <v>291.43321369661516</v>
      </c>
      <c r="I512" s="9">
        <f t="shared" si="118"/>
        <v>148.78151844386306</v>
      </c>
      <c r="J512" s="9">
        <f t="shared" si="118"/>
        <v>19.153425317386858</v>
      </c>
      <c r="K512" s="9">
        <f t="shared" si="118"/>
        <v>0.96266675307101246</v>
      </c>
      <c r="L512" s="9">
        <f t="shared" si="113"/>
        <v>1012.571566134353</v>
      </c>
      <c r="N512">
        <f>-N$1*exercises!AI240*12/44</f>
        <v>0</v>
      </c>
      <c r="O512">
        <f t="shared" si="106"/>
        <v>7883.568735140504</v>
      </c>
      <c r="P512" s="2">
        <f t="shared" si="108"/>
        <v>277.24080295628067</v>
      </c>
      <c r="Q512" s="2">
        <f t="shared" si="109"/>
        <v>291.43326284345073</v>
      </c>
      <c r="R512" s="2">
        <f t="shared" si="110"/>
        <v>148.78152471854844</v>
      </c>
      <c r="S512" s="2">
        <f t="shared" si="111"/>
        <v>19.153425317503295</v>
      </c>
      <c r="T512" s="2">
        <f t="shared" si="112"/>
        <v>0.96266675307101246</v>
      </c>
      <c r="U512" s="9">
        <f t="shared" si="114"/>
        <v>1012.5716825888542</v>
      </c>
      <c r="V512" s="13">
        <f t="shared" si="107"/>
        <v>1.1645450115338463E-4</v>
      </c>
    </row>
    <row r="513" spans="3:22">
      <c r="C513">
        <v>2000.4583</v>
      </c>
      <c r="D513">
        <v>371.87</v>
      </c>
      <c r="E513" s="1">
        <f t="shared" si="115"/>
        <v>2257</v>
      </c>
      <c r="F513" s="4">
        <f>F512*SUM(economy!Z303:AB303)/SUM(economy!Z302:AB302)</f>
        <v>7812.5168325997911</v>
      </c>
      <c r="G513" s="9">
        <f t="shared" si="118"/>
        <v>277.72189870067888</v>
      </c>
      <c r="H513" s="9">
        <f t="shared" si="118"/>
        <v>291.3717134078305</v>
      </c>
      <c r="I513" s="9">
        <f t="shared" si="118"/>
        <v>147.96886718215757</v>
      </c>
      <c r="J513" s="9">
        <f t="shared" si="118"/>
        <v>18.984551839328905</v>
      </c>
      <c r="K513" s="9">
        <f t="shared" si="118"/>
        <v>0.95400749871750035</v>
      </c>
      <c r="L513" s="9">
        <f t="shared" si="113"/>
        <v>1012.0010386287133</v>
      </c>
      <c r="N513">
        <f>-N$1*exercises!AI241*12/44</f>
        <v>0</v>
      </c>
      <c r="O513">
        <f t="shared" si="106"/>
        <v>7812.5168325997911</v>
      </c>
      <c r="P513" s="2">
        <f t="shared" si="108"/>
        <v>277.72195973354275</v>
      </c>
      <c r="Q513" s="2">
        <f t="shared" si="109"/>
        <v>291.37176241946162</v>
      </c>
      <c r="R513" s="2">
        <f t="shared" si="110"/>
        <v>147.96887337262024</v>
      </c>
      <c r="S513" s="2">
        <f t="shared" si="111"/>
        <v>18.984551839438687</v>
      </c>
      <c r="T513" s="2">
        <f t="shared" si="112"/>
        <v>0.95400749871750035</v>
      </c>
      <c r="U513" s="9">
        <f t="shared" si="114"/>
        <v>1012.0011548637808</v>
      </c>
      <c r="V513" s="13">
        <f t="shared" si="107"/>
        <v>1.1623506748037471E-4</v>
      </c>
    </row>
    <row r="514" spans="3:22">
      <c r="C514">
        <v>2000.5417</v>
      </c>
      <c r="D514">
        <v>370.02</v>
      </c>
      <c r="E514" s="1">
        <f t="shared" si="115"/>
        <v>2258</v>
      </c>
      <c r="F514" s="4">
        <f>F513*SUM(economy!Z304:AB304)/SUM(economy!Z303:AB303)</f>
        <v>7742.0529408051189</v>
      </c>
      <c r="G514" s="9">
        <f t="shared" si="118"/>
        <v>278.19871897684692</v>
      </c>
      <c r="H514" s="9">
        <f t="shared" si="118"/>
        <v>291.30371076803442</v>
      </c>
      <c r="I514" s="9">
        <f t="shared" si="118"/>
        <v>147.15644936196642</v>
      </c>
      <c r="J514" s="9">
        <f t="shared" si="118"/>
        <v>18.816986146977861</v>
      </c>
      <c r="K514" s="9">
        <f t="shared" si="118"/>
        <v>0.9454196253895113</v>
      </c>
      <c r="L514" s="9">
        <f t="shared" si="113"/>
        <v>1011.4212848792151</v>
      </c>
      <c r="N514">
        <f>-N$1*exercises!AI242*12/44</f>
        <v>0</v>
      </c>
      <c r="O514">
        <f t="shared" si="106"/>
        <v>7742.0529408051189</v>
      </c>
      <c r="P514" s="2">
        <f t="shared" si="108"/>
        <v>278.19878000971079</v>
      </c>
      <c r="Q514" s="2">
        <f t="shared" si="109"/>
        <v>291.30375964483306</v>
      </c>
      <c r="R514" s="2">
        <f t="shared" si="110"/>
        <v>147.15645546933689</v>
      </c>
      <c r="S514" s="2">
        <f t="shared" si="111"/>
        <v>18.816986147081373</v>
      </c>
      <c r="T514" s="2">
        <f t="shared" si="112"/>
        <v>0.9454196253895113</v>
      </c>
      <c r="U514" s="9">
        <f t="shared" si="114"/>
        <v>1011.4214008963515</v>
      </c>
      <c r="V514" s="13">
        <f t="shared" si="107"/>
        <v>1.1601713640629896E-4</v>
      </c>
    </row>
    <row r="515" spans="3:22">
      <c r="C515">
        <v>2000.625</v>
      </c>
      <c r="D515">
        <v>368.27</v>
      </c>
      <c r="E515" s="1">
        <f t="shared" si="115"/>
        <v>2259</v>
      </c>
      <c r="F515" s="4">
        <f>F514*SUM(economy!Z305:AB305)/SUM(economy!Z304:AB304)</f>
        <v>7672.1730176211777</v>
      </c>
      <c r="G515" s="9">
        <f t="shared" si="118"/>
        <v>278.67123863990076</v>
      </c>
      <c r="H515" s="9">
        <f t="shared" si="118"/>
        <v>291.22927887766559</v>
      </c>
      <c r="I515" s="9">
        <f t="shared" si="118"/>
        <v>146.3443501895365</v>
      </c>
      <c r="J515" s="9">
        <f t="shared" si="118"/>
        <v>18.650722545993556</v>
      </c>
      <c r="K515" s="9">
        <f t="shared" si="118"/>
        <v>0.93690265298033548</v>
      </c>
      <c r="L515" s="9">
        <f t="shared" si="113"/>
        <v>1010.8324929060767</v>
      </c>
      <c r="N515">
        <f>-N$1*exercises!AI243*12/44</f>
        <v>0</v>
      </c>
      <c r="O515">
        <f t="shared" si="106"/>
        <v>7672.1730176211777</v>
      </c>
      <c r="P515" s="2">
        <f t="shared" si="108"/>
        <v>278.67129967276463</v>
      </c>
      <c r="Q515" s="2">
        <f t="shared" si="109"/>
        <v>291.22932762000266</v>
      </c>
      <c r="R515" s="2">
        <f t="shared" si="110"/>
        <v>146.34435621493006</v>
      </c>
      <c r="S515" s="2">
        <f t="shared" si="111"/>
        <v>18.650722546091156</v>
      </c>
      <c r="T515" s="2">
        <f t="shared" si="112"/>
        <v>0.93690265298033548</v>
      </c>
      <c r="U515" s="9">
        <f t="shared" si="114"/>
        <v>1010.8326087067687</v>
      </c>
      <c r="V515" s="13">
        <f t="shared" si="107"/>
        <v>1.158006920150001E-4</v>
      </c>
    </row>
    <row r="516" spans="3:22">
      <c r="C516">
        <v>2000.7083</v>
      </c>
      <c r="D516">
        <v>367.15</v>
      </c>
      <c r="E516" s="1">
        <f t="shared" si="115"/>
        <v>2260</v>
      </c>
      <c r="F516" s="4">
        <f>F515*SUM(economy!Z306:AB306)/SUM(economy!Z305:AB305)</f>
        <v>7602.8730182663912</v>
      </c>
      <c r="G516" s="9">
        <f t="shared" si="118"/>
        <v>279.13949333111708</v>
      </c>
      <c r="H516" s="9">
        <f t="shared" si="118"/>
        <v>291.14849025651802</v>
      </c>
      <c r="I516" s="9">
        <f t="shared" si="118"/>
        <v>145.53265312015469</v>
      </c>
      <c r="J516" s="9">
        <f t="shared" si="118"/>
        <v>18.485755192906552</v>
      </c>
      <c r="K516" s="9">
        <f t="shared" si="118"/>
        <v>0.92845610051892247</v>
      </c>
      <c r="L516" s="9">
        <f t="shared" si="113"/>
        <v>1010.2348480012154</v>
      </c>
      <c r="N516">
        <f>-N$1*exercises!AI244*12/44</f>
        <v>0</v>
      </c>
      <c r="O516">
        <f t="shared" si="106"/>
        <v>7602.8730182663912</v>
      </c>
      <c r="P516" s="2">
        <f t="shared" si="108"/>
        <v>279.13955436398095</v>
      </c>
      <c r="Q516" s="2">
        <f t="shared" si="109"/>
        <v>291.14853886476345</v>
      </c>
      <c r="R516" s="2">
        <f t="shared" si="110"/>
        <v>145.53265906467172</v>
      </c>
      <c r="S516" s="2">
        <f t="shared" si="111"/>
        <v>18.485755192998575</v>
      </c>
      <c r="T516" s="2">
        <f t="shared" si="112"/>
        <v>0.92845610051892247</v>
      </c>
      <c r="U516" s="9">
        <f t="shared" si="114"/>
        <v>1010.2349635869336</v>
      </c>
      <c r="V516" s="13">
        <f t="shared" si="107"/>
        <v>1.15585718276634E-4</v>
      </c>
    </row>
    <row r="517" spans="3:22">
      <c r="C517">
        <v>2000.7917</v>
      </c>
      <c r="D517">
        <v>367.18</v>
      </c>
      <c r="E517" s="1">
        <f t="shared" si="115"/>
        <v>2261</v>
      </c>
      <c r="F517" s="4">
        <f>F516*SUM(economy!Z307:AB307)/SUM(economy!Z306:AB306)</f>
        <v>7534.1488969048105</v>
      </c>
      <c r="G517" s="9">
        <f t="shared" si="118"/>
        <v>279.60351844490799</v>
      </c>
      <c r="H517" s="9">
        <f t="shared" si="118"/>
        <v>291.06141684508981</v>
      </c>
      <c r="I517" s="9">
        <f t="shared" si="118"/>
        <v>144.72143988125296</v>
      </c>
      <c r="J517" s="9">
        <f t="shared" si="118"/>
        <v>18.322078103326817</v>
      </c>
      <c r="K517" s="9">
        <f t="shared" si="118"/>
        <v>0.92007948638573533</v>
      </c>
      <c r="L517" s="9">
        <f t="shared" si="113"/>
        <v>1009.6285327609634</v>
      </c>
      <c r="N517">
        <f>-N$1*exercises!AI245*12/44</f>
        <v>0</v>
      </c>
      <c r="O517">
        <f t="shared" si="106"/>
        <v>7534.1488969048105</v>
      </c>
      <c r="P517" s="2">
        <f t="shared" si="108"/>
        <v>279.60357947777186</v>
      </c>
      <c r="Q517" s="2">
        <f t="shared" si="109"/>
        <v>291.06146531961252</v>
      </c>
      <c r="R517" s="2">
        <f t="shared" si="110"/>
        <v>144.72144574597903</v>
      </c>
      <c r="S517" s="2">
        <f t="shared" si="111"/>
        <v>18.322078103413581</v>
      </c>
      <c r="T517" s="2">
        <f t="shared" si="112"/>
        <v>0.92007948638573533</v>
      </c>
      <c r="U517" s="9">
        <f t="shared" si="114"/>
        <v>1009.6286481331626</v>
      </c>
      <c r="V517" s="13">
        <f t="shared" si="107"/>
        <v>1.1537219927504339E-4</v>
      </c>
    </row>
    <row r="518" spans="3:22">
      <c r="C518">
        <v>2000.875</v>
      </c>
      <c r="D518">
        <v>368.53</v>
      </c>
      <c r="E518" s="1">
        <f t="shared" si="115"/>
        <v>2262</v>
      </c>
      <c r="F518" s="4">
        <f>F517*SUM(economy!Z308:AB308)/SUM(economy!Z307:AB307)</f>
        <v>7465.9966081611583</v>
      </c>
      <c r="G518" s="9">
        <f t="shared" si="118"/>
        <v>280.06334912875661</v>
      </c>
      <c r="H518" s="9">
        <f t="shared" si="118"/>
        <v>290.96813000607796</v>
      </c>
      <c r="I518" s="9">
        <f t="shared" si="118"/>
        <v>143.91079049544223</v>
      </c>
      <c r="J518" s="9">
        <f t="shared" si="118"/>
        <v>18.159685159870339</v>
      </c>
      <c r="K518" s="9">
        <f t="shared" si="118"/>
        <v>0.91177232851840895</v>
      </c>
      <c r="L518" s="9">
        <f t="shared" si="113"/>
        <v>1009.0137271186657</v>
      </c>
      <c r="N518">
        <f>-N$1*exercises!AI246*12/44</f>
        <v>0</v>
      </c>
      <c r="O518">
        <f t="shared" si="106"/>
        <v>7465.9966081611583</v>
      </c>
      <c r="P518" s="2">
        <f t="shared" si="108"/>
        <v>280.06341016162048</v>
      </c>
      <c r="Q518" s="2">
        <f t="shared" si="109"/>
        <v>290.96817834724578</v>
      </c>
      <c r="R518" s="2">
        <f t="shared" si="110"/>
        <v>143.91079628144834</v>
      </c>
      <c r="S518" s="2">
        <f t="shared" si="111"/>
        <v>18.159685159952147</v>
      </c>
      <c r="T518" s="2">
        <f t="shared" si="112"/>
        <v>0.91177232851840895</v>
      </c>
      <c r="U518" s="9">
        <f t="shared" si="114"/>
        <v>1009.0138422787851</v>
      </c>
      <c r="V518" s="13">
        <f t="shared" si="107"/>
        <v>1.1516011943513149E-4</v>
      </c>
    </row>
    <row r="519" spans="3:22">
      <c r="C519">
        <v>2000.9583</v>
      </c>
      <c r="D519">
        <v>369.83</v>
      </c>
      <c r="E519" s="1">
        <f t="shared" si="115"/>
        <v>2263</v>
      </c>
      <c r="F519" s="4">
        <f>F518*SUM(economy!Z309:AB309)/SUM(economy!Z308:AB308)</f>
        <v>7398.4121085618917</v>
      </c>
      <c r="G519" s="9">
        <f t="shared" ref="G519:K534" si="119">G518*(1-G$5)+G$4*$F518*$L$4/1000</f>
        <v>280.51902028324531</v>
      </c>
      <c r="H519" s="9">
        <f t="shared" si="119"/>
        <v>290.86870052601108</v>
      </c>
      <c r="I519" s="9">
        <f t="shared" si="119"/>
        <v>143.10078330346471</v>
      </c>
      <c r="J519" s="9">
        <f t="shared" si="119"/>
        <v>17.998570119810719</v>
      </c>
      <c r="K519" s="9">
        <f t="shared" si="119"/>
        <v>0.90353414460761705</v>
      </c>
      <c r="L519" s="9">
        <f t="shared" si="113"/>
        <v>1008.3906083771394</v>
      </c>
      <c r="N519">
        <f>-N$1*exercises!AI247*12/44</f>
        <v>0</v>
      </c>
      <c r="O519">
        <f t="shared" ref="O519:O556" si="120">F519+N519</f>
        <v>7398.4121085618917</v>
      </c>
      <c r="P519" s="2">
        <f t="shared" si="108"/>
        <v>280.51908131610918</v>
      </c>
      <c r="Q519" s="2">
        <f t="shared" si="109"/>
        <v>290.86874873419089</v>
      </c>
      <c r="R519" s="2">
        <f t="shared" si="110"/>
        <v>143.10078901180751</v>
      </c>
      <c r="S519" s="2">
        <f t="shared" si="111"/>
        <v>17.998570119887855</v>
      </c>
      <c r="T519" s="2">
        <f t="shared" si="112"/>
        <v>0.90353414460761705</v>
      </c>
      <c r="U519" s="9">
        <f t="shared" si="114"/>
        <v>1008.3907233266031</v>
      </c>
      <c r="V519" s="13">
        <f t="shared" ref="V519:V556" si="121">U519-L519</f>
        <v>1.149494636365489E-4</v>
      </c>
    </row>
    <row r="520" spans="3:22">
      <c r="C520">
        <v>2001.0417</v>
      </c>
      <c r="D520">
        <v>370.76</v>
      </c>
      <c r="E520" s="1">
        <f t="shared" si="115"/>
        <v>2264</v>
      </c>
      <c r="F520" s="4">
        <f>F519*SUM(economy!Z310:AB310)/SUM(economy!Z309:AB309)</f>
        <v>7331.3913579053815</v>
      </c>
      <c r="G520" s="9">
        <f t="shared" si="119"/>
        <v>280.9705665621716</v>
      </c>
      <c r="H520" s="9">
        <f t="shared" si="119"/>
        <v>290.76319861701307</v>
      </c>
      <c r="I520" s="9">
        <f t="shared" si="119"/>
        <v>142.29149498705479</v>
      </c>
      <c r="J520" s="9">
        <f t="shared" si="119"/>
        <v>17.838726622462794</v>
      </c>
      <c r="K520" s="9">
        <f t="shared" si="119"/>
        <v>0.8953644522835269</v>
      </c>
      <c r="L520" s="9">
        <f t="shared" si="113"/>
        <v>1007.7593512409858</v>
      </c>
      <c r="N520">
        <f>-N$1*exercises!AI248*12/44</f>
        <v>0</v>
      </c>
      <c r="O520">
        <f t="shared" si="120"/>
        <v>7331.3913579053815</v>
      </c>
      <c r="P520" s="2">
        <f t="shared" ref="P520:P556" si="122">P519*(1-P$5)+P$4*$O519*$L$4/1000</f>
        <v>280.97062759503547</v>
      </c>
      <c r="Q520" s="2">
        <f t="shared" ref="Q520:Q556" si="123">Q519*(1-Q$5)+Q$4*$O519*$L$4/1000</f>
        <v>290.76324669257076</v>
      </c>
      <c r="R520" s="2">
        <f t="shared" ref="R520:R556" si="124">R519*(1-R$5)+R$4*$O519*$L$4/1000</f>
        <v>142.29150061877669</v>
      </c>
      <c r="S520" s="2">
        <f t="shared" ref="S520:S556" si="125">S519*(1-S$5)+S$4*$O519*$L$4/1000</f>
        <v>17.838726622535525</v>
      </c>
      <c r="T520" s="2">
        <f t="shared" ref="T520:T556" si="126">T519*(1-T$5)+T$4*$O519*$L$4/1000</f>
        <v>0.8953644522835269</v>
      </c>
      <c r="U520" s="9">
        <f t="shared" si="114"/>
        <v>1007.759465981202</v>
      </c>
      <c r="V520" s="13">
        <f t="shared" si="121"/>
        <v>1.14740216190512E-4</v>
      </c>
    </row>
    <row r="521" spans="3:22">
      <c r="C521">
        <v>2001.125</v>
      </c>
      <c r="D521">
        <v>371.69</v>
      </c>
      <c r="E521" s="1">
        <f t="shared" si="115"/>
        <v>2265</v>
      </c>
      <c r="F521" s="4">
        <f>F520*SUM(economy!Z311:AB311)/SUM(economy!Z310:AB310)</f>
        <v>7264.9303205641118</v>
      </c>
      <c r="G521" s="9">
        <f t="shared" si="119"/>
        <v>281.418022372748</v>
      </c>
      <c r="H521" s="9">
        <f t="shared" si="119"/>
        <v>290.65169391869051</v>
      </c>
      <c r="I521" s="9">
        <f t="shared" si="119"/>
        <v>141.48300059169867</v>
      </c>
      <c r="J521" s="9">
        <f t="shared" si="119"/>
        <v>17.680148196305275</v>
      </c>
      <c r="K521" s="9">
        <f t="shared" si="119"/>
        <v>0.88726276929321812</v>
      </c>
      <c r="L521" s="9">
        <f t="shared" ref="L521:L556" si="127">SUM(G521:K521,L$5)</f>
        <v>1007.1201278487356</v>
      </c>
      <c r="N521">
        <f>-N$1*exercises!AI249*12/44</f>
        <v>0</v>
      </c>
      <c r="O521">
        <f t="shared" si="120"/>
        <v>7264.9303205641118</v>
      </c>
      <c r="P521" s="2">
        <f t="shared" si="122"/>
        <v>281.41808340561187</v>
      </c>
      <c r="Q521" s="2">
        <f t="shared" si="123"/>
        <v>290.6517418619909</v>
      </c>
      <c r="R521" s="2">
        <f t="shared" si="124"/>
        <v>141.48300614782815</v>
      </c>
      <c r="S521" s="2">
        <f t="shared" si="125"/>
        <v>17.68014819637385</v>
      </c>
      <c r="T521" s="2">
        <f t="shared" si="126"/>
        <v>0.88726276929321812</v>
      </c>
      <c r="U521" s="9">
        <f t="shared" ref="U521:U556" si="128">SUM(P521:T521,U$5)</f>
        <v>1007.1202423810979</v>
      </c>
      <c r="V521" s="13">
        <f t="shared" si="121"/>
        <v>1.145323623177319E-4</v>
      </c>
    </row>
    <row r="522" spans="3:22">
      <c r="C522">
        <v>2001.2083</v>
      </c>
      <c r="D522">
        <v>372.63</v>
      </c>
      <c r="E522" s="1">
        <f t="shared" ref="E522:E556" si="129">1+E521</f>
        <v>2266</v>
      </c>
      <c r="F522" s="4">
        <f>F521*SUM(economy!Z312:AB312)/SUM(economy!Z311:AB311)</f>
        <v>7199.0249667216385</v>
      </c>
      <c r="G522" s="9">
        <f t="shared" si="119"/>
        <v>281.86142187588104</v>
      </c>
      <c r="H522" s="9">
        <f t="shared" si="119"/>
        <v>290.53425550013714</v>
      </c>
      <c r="I522" s="9">
        <f t="shared" si="119"/>
        <v>140.67537354928439</v>
      </c>
      <c r="J522" s="9">
        <f t="shared" si="119"/>
        <v>17.522828265849338</v>
      </c>
      <c r="K522" s="9">
        <f t="shared" si="119"/>
        <v>0.87922861366942828</v>
      </c>
      <c r="L522" s="9">
        <f t="shared" si="127"/>
        <v>1006.4731078048212</v>
      </c>
      <c r="N522">
        <f>-N$1*exercises!AI250*12/44</f>
        <v>0</v>
      </c>
      <c r="O522">
        <f t="shared" si="120"/>
        <v>7199.0249667216385</v>
      </c>
      <c r="P522" s="2">
        <f t="shared" si="122"/>
        <v>281.8614829087449</v>
      </c>
      <c r="Q522" s="2">
        <f t="shared" si="123"/>
        <v>290.53430331154408</v>
      </c>
      <c r="R522" s="2">
        <f t="shared" si="124"/>
        <v>140.67537903083607</v>
      </c>
      <c r="S522" s="2">
        <f t="shared" si="125"/>
        <v>17.522828265913997</v>
      </c>
      <c r="T522" s="2">
        <f t="shared" si="126"/>
        <v>0.87922861366942828</v>
      </c>
      <c r="U522" s="9">
        <f t="shared" si="128"/>
        <v>1006.4732221307085</v>
      </c>
      <c r="V522" s="13">
        <f t="shared" si="121"/>
        <v>1.1432588723891968E-4</v>
      </c>
    </row>
    <row r="523" spans="3:22">
      <c r="C523">
        <v>2001.2917</v>
      </c>
      <c r="D523">
        <v>373.55</v>
      </c>
      <c r="E523" s="1">
        <f t="shared" si="129"/>
        <v>2267</v>
      </c>
      <c r="F523" s="4">
        <f>F522*SUM(economy!Z313:AB313)/SUM(economy!Z312:AB312)</f>
        <v>7133.6712735471265</v>
      </c>
      <c r="G523" s="9">
        <f t="shared" si="119"/>
        <v>282.30079898652599</v>
      </c>
      <c r="H523" s="9">
        <f t="shared" si="119"/>
        <v>290.41095186204916</v>
      </c>
      <c r="I523" s="9">
        <f t="shared" si="119"/>
        <v>139.86868570063348</v>
      </c>
      <c r="J523" s="9">
        <f t="shared" si="119"/>
        <v>17.366760158260014</v>
      </c>
      <c r="K523" s="9">
        <f t="shared" si="119"/>
        <v>0.87126150389097523</v>
      </c>
      <c r="L523" s="9">
        <f t="shared" si="127"/>
        <v>1005.8184582113596</v>
      </c>
      <c r="N523">
        <f>-N$1*exercises!AI251*12/44</f>
        <v>0</v>
      </c>
      <c r="O523">
        <f t="shared" si="120"/>
        <v>7133.6712735471265</v>
      </c>
      <c r="P523" s="2">
        <f t="shared" si="122"/>
        <v>282.30086001938986</v>
      </c>
      <c r="Q523" s="2">
        <f t="shared" si="123"/>
        <v>290.41099954192549</v>
      </c>
      <c r="R523" s="2">
        <f t="shared" si="124"/>
        <v>139.8686911086084</v>
      </c>
      <c r="S523" s="2">
        <f t="shared" si="125"/>
        <v>17.366760158320982</v>
      </c>
      <c r="T523" s="2">
        <f t="shared" si="126"/>
        <v>0.87126150389097523</v>
      </c>
      <c r="U523" s="9">
        <f t="shared" si="128"/>
        <v>1005.8185723321357</v>
      </c>
      <c r="V523" s="13">
        <f t="shared" si="121"/>
        <v>1.141207760610996E-4</v>
      </c>
    </row>
    <row r="524" spans="3:22">
      <c r="C524">
        <v>2001.375</v>
      </c>
      <c r="D524">
        <v>374.03</v>
      </c>
      <c r="E524" s="1">
        <f t="shared" si="129"/>
        <v>2268</v>
      </c>
      <c r="F524" s="4">
        <f>F523*SUM(economy!Z314:AB314)/SUM(economy!Z313:AB313)</f>
        <v>7068.8652263101394</v>
      </c>
      <c r="G524" s="9">
        <f t="shared" si="119"/>
        <v>282.7361873741134</v>
      </c>
      <c r="H524" s="9">
        <f t="shared" si="119"/>
        <v>290.28185093894456</v>
      </c>
      <c r="I524" s="9">
        <f t="shared" si="119"/>
        <v>139.06300731790682</v>
      </c>
      <c r="J524" s="9">
        <f t="shared" si="119"/>
        <v>17.211937109737175</v>
      </c>
      <c r="K524" s="9">
        <f t="shared" si="119"/>
        <v>0.8633609590352016</v>
      </c>
      <c r="L524" s="9">
        <f t="shared" si="127"/>
        <v>1005.1563436997371</v>
      </c>
      <c r="N524">
        <f>-N$1*exercises!AI252*12/44</f>
        <v>0</v>
      </c>
      <c r="O524">
        <f t="shared" si="120"/>
        <v>7068.8652263101394</v>
      </c>
      <c r="P524" s="2">
        <f t="shared" si="122"/>
        <v>282.73624840697727</v>
      </c>
      <c r="Q524" s="2">
        <f t="shared" si="123"/>
        <v>290.28189848765209</v>
      </c>
      <c r="R524" s="2">
        <f t="shared" si="124"/>
        <v>139.06301265329259</v>
      </c>
      <c r="S524" s="2">
        <f t="shared" si="125"/>
        <v>17.211937109794658</v>
      </c>
      <c r="T524" s="2">
        <f t="shared" si="126"/>
        <v>0.8633609590352016</v>
      </c>
      <c r="U524" s="9">
        <f t="shared" si="128"/>
        <v>1005.1564576167518</v>
      </c>
      <c r="V524" s="13">
        <f t="shared" si="121"/>
        <v>1.139170146871038E-4</v>
      </c>
    </row>
    <row r="525" spans="3:22">
      <c r="C525">
        <v>2001.4583</v>
      </c>
      <c r="D525">
        <v>373.4</v>
      </c>
      <c r="E525" s="1">
        <f t="shared" si="129"/>
        <v>2269</v>
      </c>
      <c r="F525" s="4">
        <f>F524*SUM(economy!Z315:AB315)/SUM(economy!Z314:AB314)</f>
        <v>7004.6028194380597</v>
      </c>
      <c r="G525" s="9">
        <f t="shared" si="119"/>
        <v>283.16762046304314</v>
      </c>
      <c r="H525" s="9">
        <f t="shared" si="119"/>
        <v>290.14702010148153</v>
      </c>
      <c r="I525" s="9">
        <f t="shared" si="119"/>
        <v>138.25840712687707</v>
      </c>
      <c r="J525" s="9">
        <f t="shared" si="119"/>
        <v>17.058352271662834</v>
      </c>
      <c r="K525" s="9">
        <f t="shared" si="119"/>
        <v>0.85552649892277333</v>
      </c>
      <c r="L525" s="9">
        <f t="shared" si="127"/>
        <v>1004.4869264619873</v>
      </c>
      <c r="N525">
        <f>-N$1*exercises!AI253*12/44</f>
        <v>0</v>
      </c>
      <c r="O525">
        <f t="shared" si="120"/>
        <v>7004.6028194380597</v>
      </c>
      <c r="P525" s="2">
        <f t="shared" si="122"/>
        <v>283.167681495907</v>
      </c>
      <c r="Q525" s="2">
        <f t="shared" si="123"/>
        <v>290.14706751938115</v>
      </c>
      <c r="R525" s="2">
        <f t="shared" si="124"/>
        <v>138.258412390648</v>
      </c>
      <c r="S525" s="2">
        <f t="shared" si="125"/>
        <v>17.05835227171703</v>
      </c>
      <c r="T525" s="2">
        <f t="shared" si="126"/>
        <v>0.85552649892277333</v>
      </c>
      <c r="U525" s="9">
        <f t="shared" si="128"/>
        <v>1004.487040176576</v>
      </c>
      <c r="V525" s="13">
        <f t="shared" si="121"/>
        <v>1.1371458867870388E-4</v>
      </c>
    </row>
    <row r="526" spans="3:22">
      <c r="C526">
        <v>2001.5417</v>
      </c>
      <c r="D526">
        <v>371.68</v>
      </c>
      <c r="E526" s="1">
        <f t="shared" si="129"/>
        <v>2270</v>
      </c>
      <c r="F526" s="4">
        <f>F525*SUM(economy!Z316:AB316)/SUM(economy!Z315:AB315)</f>
        <v>6940.8800575188206</v>
      </c>
      <c r="G526" s="9">
        <f t="shared" si="119"/>
        <v>283.59513143324358</v>
      </c>
      <c r="H526" s="9">
        <f t="shared" si="119"/>
        <v>290.00652615886946</v>
      </c>
      <c r="I526" s="9">
        <f t="shared" si="119"/>
        <v>137.45495232906106</v>
      </c>
      <c r="J526" s="9">
        <f t="shared" si="119"/>
        <v>16.905998716521385</v>
      </c>
      <c r="K526" s="9">
        <f t="shared" si="119"/>
        <v>0.84775764425514999</v>
      </c>
      <c r="L526" s="9">
        <f t="shared" si="127"/>
        <v>1003.8103662819506</v>
      </c>
      <c r="N526">
        <f>-N$1*exercises!AI254*12/44</f>
        <v>0</v>
      </c>
      <c r="O526">
        <f t="shared" si="120"/>
        <v>6940.8800575188206</v>
      </c>
      <c r="P526" s="2">
        <f t="shared" si="122"/>
        <v>283.59519246610745</v>
      </c>
      <c r="Q526" s="2">
        <f t="shared" si="123"/>
        <v>290.006573446321</v>
      </c>
      <c r="R526" s="2">
        <f t="shared" si="124"/>
        <v>137.45495752217843</v>
      </c>
      <c r="S526" s="2">
        <f t="shared" si="125"/>
        <v>16.905998716572487</v>
      </c>
      <c r="T526" s="2">
        <f t="shared" si="126"/>
        <v>0.84775764425514999</v>
      </c>
      <c r="U526" s="9">
        <f t="shared" si="128"/>
        <v>1003.8104797954345</v>
      </c>
      <c r="V526" s="13">
        <f t="shared" si="121"/>
        <v>1.1351348393873195E-4</v>
      </c>
    </row>
    <row r="527" spans="3:22">
      <c r="C527">
        <v>2001.625</v>
      </c>
      <c r="D527">
        <v>369.78</v>
      </c>
      <c r="E527" s="1">
        <f t="shared" si="129"/>
        <v>2271</v>
      </c>
      <c r="F527" s="4">
        <f>F526*SUM(economy!Z317:AB317)/SUM(economy!Z316:AB316)</f>
        <v>6877.6929562511705</v>
      </c>
      <c r="G527" s="9">
        <f t="shared" si="119"/>
        <v>284.01875322079167</v>
      </c>
      <c r="H527" s="9">
        <f t="shared" si="119"/>
        <v>289.86043536136748</v>
      </c>
      <c r="I527" s="9">
        <f t="shared" si="119"/>
        <v>136.65270862370579</v>
      </c>
      <c r="J527" s="9">
        <f t="shared" si="119"/>
        <v>16.75486944359934</v>
      </c>
      <c r="K527" s="9">
        <f t="shared" si="119"/>
        <v>0.84005391674504026</v>
      </c>
      <c r="L527" s="9">
        <f t="shared" si="127"/>
        <v>1003.1268205662093</v>
      </c>
      <c r="N527">
        <f>-N$1*exercises!AI255*12/44</f>
        <v>0</v>
      </c>
      <c r="O527">
        <f t="shared" si="120"/>
        <v>6877.6929562511705</v>
      </c>
      <c r="P527" s="2">
        <f t="shared" si="122"/>
        <v>284.01881425365553</v>
      </c>
      <c r="Q527" s="2">
        <f t="shared" si="123"/>
        <v>289.86048251872984</v>
      </c>
      <c r="R527" s="2">
        <f t="shared" si="124"/>
        <v>136.65271374711793</v>
      </c>
      <c r="S527" s="2">
        <f t="shared" si="125"/>
        <v>16.754869443647522</v>
      </c>
      <c r="T527" s="2">
        <f t="shared" si="126"/>
        <v>0.84005391674504026</v>
      </c>
      <c r="U527" s="9">
        <f t="shared" si="128"/>
        <v>1003.1269338798959</v>
      </c>
      <c r="V527" s="13">
        <f t="shared" si="121"/>
        <v>1.1331368659739383E-4</v>
      </c>
    </row>
    <row r="528" spans="3:22">
      <c r="C528">
        <v>2001.7083</v>
      </c>
      <c r="D528">
        <v>368.34</v>
      </c>
      <c r="E528" s="1">
        <f t="shared" si="129"/>
        <v>2272</v>
      </c>
      <c r="F528" s="4">
        <f>F527*SUM(economy!Z318:AB318)/SUM(economy!Z317:AB317)</f>
        <v>6815.0375433448162</v>
      </c>
      <c r="G528" s="9">
        <f t="shared" si="119"/>
        <v>284.43851851859102</v>
      </c>
      <c r="H528" s="9">
        <f t="shared" si="119"/>
        <v>289.70881340286559</v>
      </c>
      <c r="I528" s="9">
        <f t="shared" si="119"/>
        <v>135.85174022962198</v>
      </c>
      <c r="J528" s="9">
        <f t="shared" si="119"/>
        <v>16.604957384470964</v>
      </c>
      <c r="K528" s="9">
        <f t="shared" si="119"/>
        <v>0.83241483924014115</v>
      </c>
      <c r="L528" s="9">
        <f t="shared" si="127"/>
        <v>1002.4364443747897</v>
      </c>
      <c r="N528">
        <f>-N$1*exercises!AI256*12/44</f>
        <v>0</v>
      </c>
      <c r="O528">
        <f t="shared" si="120"/>
        <v>6815.0375433448162</v>
      </c>
      <c r="P528" s="2">
        <f t="shared" si="122"/>
        <v>284.43857955145489</v>
      </c>
      <c r="Q528" s="2">
        <f t="shared" si="123"/>
        <v>289.7088604304966</v>
      </c>
      <c r="R528" s="2">
        <f t="shared" si="124"/>
        <v>135.85174528426452</v>
      </c>
      <c r="S528" s="2">
        <f t="shared" si="125"/>
        <v>16.604957384516393</v>
      </c>
      <c r="T528" s="2">
        <f t="shared" si="126"/>
        <v>0.83241483924014115</v>
      </c>
      <c r="U528" s="9">
        <f t="shared" si="128"/>
        <v>1002.4365574899726</v>
      </c>
      <c r="V528" s="13">
        <f t="shared" si="121"/>
        <v>1.1311518289858213E-4</v>
      </c>
    </row>
    <row r="529" spans="3:22">
      <c r="C529">
        <v>2001.7917</v>
      </c>
      <c r="D529">
        <v>368.61</v>
      </c>
      <c r="E529" s="1">
        <f t="shared" si="129"/>
        <v>2273</v>
      </c>
      <c r="F529" s="4">
        <f>F528*SUM(economy!Z319:AB319)/SUM(economy!Z318:AB318)</f>
        <v>6752.9098593726603</v>
      </c>
      <c r="G529" s="9">
        <f t="shared" si="119"/>
        <v>284.85445977710503</v>
      </c>
      <c r="H529" s="9">
        <f t="shared" si="119"/>
        <v>289.55172542354285</v>
      </c>
      <c r="I529" s="9">
        <f t="shared" si="119"/>
        <v>135.05210990685998</v>
      </c>
      <c r="J529" s="9">
        <f t="shared" si="119"/>
        <v>16.45625540827621</v>
      </c>
      <c r="K529" s="9">
        <f t="shared" si="119"/>
        <v>0.82483993584044923</v>
      </c>
      <c r="L529" s="9">
        <f t="shared" si="127"/>
        <v>1001.7393904516246</v>
      </c>
      <c r="N529">
        <f>-N$1*exercises!AI257*12/44</f>
        <v>0</v>
      </c>
      <c r="O529">
        <f t="shared" si="120"/>
        <v>6752.9098593726603</v>
      </c>
      <c r="P529" s="2">
        <f t="shared" si="122"/>
        <v>284.8545208099689</v>
      </c>
      <c r="Q529" s="2">
        <f t="shared" si="123"/>
        <v>289.55177232179943</v>
      </c>
      <c r="R529" s="2">
        <f t="shared" si="124"/>
        <v>135.05211489365598</v>
      </c>
      <c r="S529" s="2">
        <f t="shared" si="125"/>
        <v>16.456255408319045</v>
      </c>
      <c r="T529" s="2">
        <f t="shared" si="126"/>
        <v>0.82483993584044923</v>
      </c>
      <c r="U529" s="9">
        <f t="shared" si="128"/>
        <v>1001.7395033695838</v>
      </c>
      <c r="V529" s="13">
        <f t="shared" si="121"/>
        <v>1.1291795919987635E-4</v>
      </c>
    </row>
    <row r="530" spans="3:22">
      <c r="C530">
        <v>2001.875</v>
      </c>
      <c r="D530">
        <v>369.94</v>
      </c>
      <c r="E530" s="1">
        <f t="shared" si="129"/>
        <v>2274</v>
      </c>
      <c r="F530" s="4">
        <f>F529*SUM(economy!Z320:AB320)/SUM(economy!Z319:AB319)</f>
        <v>6691.3059585772407</v>
      </c>
      <c r="G530" s="9">
        <f t="shared" si="119"/>
        <v>285.26660920514189</v>
      </c>
      <c r="H530" s="9">
        <f t="shared" si="119"/>
        <v>289.38923601259859</v>
      </c>
      <c r="I530" s="9">
        <f t="shared" si="119"/>
        <v>134.25387897822253</v>
      </c>
      <c r="J530" s="9">
        <f t="shared" si="119"/>
        <v>16.308756326797159</v>
      </c>
      <c r="K530" s="9">
        <f t="shared" si="119"/>
        <v>0.81732873200942546</v>
      </c>
      <c r="L530" s="9">
        <f t="shared" si="127"/>
        <v>1001.0358092547696</v>
      </c>
      <c r="N530">
        <f>-N$1*exercises!AI258*12/44</f>
        <v>0</v>
      </c>
      <c r="O530">
        <f t="shared" si="120"/>
        <v>6691.3059585772407</v>
      </c>
      <c r="P530" s="2">
        <f t="shared" si="122"/>
        <v>285.26667023800576</v>
      </c>
      <c r="Q530" s="2">
        <f t="shared" si="123"/>
        <v>289.38928278183664</v>
      </c>
      <c r="R530" s="2">
        <f t="shared" si="124"/>
        <v>134.25388389808268</v>
      </c>
      <c r="S530" s="2">
        <f t="shared" si="125"/>
        <v>16.308756326837546</v>
      </c>
      <c r="T530" s="2">
        <f t="shared" si="126"/>
        <v>0.81732873200942546</v>
      </c>
      <c r="U530" s="9">
        <f t="shared" si="128"/>
        <v>1001.035921976772</v>
      </c>
      <c r="V530" s="13">
        <f t="shared" si="121"/>
        <v>1.1272200242729014E-4</v>
      </c>
    </row>
    <row r="531" spans="3:22">
      <c r="C531">
        <v>2001.9583</v>
      </c>
      <c r="D531">
        <v>371.42</v>
      </c>
      <c r="E531" s="1">
        <f t="shared" si="129"/>
        <v>2275</v>
      </c>
      <c r="F531" s="4">
        <f>F530*SUM(economy!Z321:AB321)/SUM(economy!Z320:AB320)</f>
        <v>6630.2219096332956</v>
      </c>
      <c r="G531" s="9">
        <f t="shared" si="119"/>
        <v>285.67499877068883</v>
      </c>
      <c r="H531" s="9">
        <f t="shared" si="119"/>
        <v>289.22140921105159</v>
      </c>
      <c r="I531" s="9">
        <f t="shared" si="119"/>
        <v>133.45710735061013</v>
      </c>
      <c r="J531" s="9">
        <f t="shared" si="119"/>
        <v>16.162452899339105</v>
      </c>
      <c r="K531" s="9">
        <f t="shared" si="119"/>
        <v>0.80988075467928067</v>
      </c>
      <c r="L531" s="9">
        <f t="shared" si="127"/>
        <v>1000.3258489863689</v>
      </c>
      <c r="N531">
        <f>-N$1*exercises!AI259*12/44</f>
        <v>0</v>
      </c>
      <c r="O531">
        <f t="shared" si="120"/>
        <v>6630.2219096332956</v>
      </c>
      <c r="P531" s="2">
        <f t="shared" si="122"/>
        <v>285.6750598035527</v>
      </c>
      <c r="Q531" s="2">
        <f t="shared" si="123"/>
        <v>289.2214558516261</v>
      </c>
      <c r="R531" s="2">
        <f t="shared" si="124"/>
        <v>133.45711220443289</v>
      </c>
      <c r="S531" s="2">
        <f t="shared" si="125"/>
        <v>16.162452899377183</v>
      </c>
      <c r="T531" s="2">
        <f t="shared" si="126"/>
        <v>0.80988075467928067</v>
      </c>
      <c r="U531" s="9">
        <f t="shared" si="128"/>
        <v>1000.3259615136681</v>
      </c>
      <c r="V531" s="13">
        <f t="shared" si="121"/>
        <v>1.1252729916577664E-4</v>
      </c>
    </row>
    <row r="532" spans="3:22">
      <c r="C532">
        <v>2002.0417</v>
      </c>
      <c r="D532">
        <v>372.7</v>
      </c>
      <c r="E532" s="1">
        <f t="shared" si="129"/>
        <v>2276</v>
      </c>
      <c r="F532" s="4">
        <f>F531*SUM(economy!Z322:AB322)/SUM(economy!Z321:AB321)</f>
        <v>6569.653796368696</v>
      </c>
      <c r="G532" s="9">
        <f t="shared" si="119"/>
        <v>286.07966020179322</v>
      </c>
      <c r="H532" s="9">
        <f t="shared" si="119"/>
        <v>289.04830851460343</v>
      </c>
      <c r="I532" s="9">
        <f t="shared" si="119"/>
        <v>132.66185353619429</v>
      </c>
      <c r="J532" s="9">
        <f t="shared" si="119"/>
        <v>16.017337837422314</v>
      </c>
      <c r="K532" s="9">
        <f t="shared" si="119"/>
        <v>0.80249553235063531</v>
      </c>
      <c r="L532" s="9">
        <f t="shared" si="127"/>
        <v>999.60965562236402</v>
      </c>
      <c r="N532">
        <f>-N$1*exercises!AI260*12/44</f>
        <v>0</v>
      </c>
      <c r="O532">
        <f t="shared" si="120"/>
        <v>6569.653796368696</v>
      </c>
      <c r="P532" s="2">
        <f t="shared" si="122"/>
        <v>286.07972123465709</v>
      </c>
      <c r="Q532" s="2">
        <f t="shared" si="123"/>
        <v>289.04835502686836</v>
      </c>
      <c r="R532" s="2">
        <f t="shared" si="124"/>
        <v>132.66185832486605</v>
      </c>
      <c r="S532" s="2">
        <f t="shared" si="125"/>
        <v>16.017337837458218</v>
      </c>
      <c r="T532" s="2">
        <f t="shared" si="126"/>
        <v>0.80249553235063531</v>
      </c>
      <c r="U532" s="9">
        <f t="shared" si="128"/>
        <v>999.60976795620024</v>
      </c>
      <c r="V532" s="13">
        <f t="shared" si="121"/>
        <v>1.1233383622766269E-4</v>
      </c>
    </row>
    <row r="533" spans="3:22">
      <c r="C533">
        <v>2002.125</v>
      </c>
      <c r="D533">
        <v>373.37</v>
      </c>
      <c r="E533" s="1">
        <f t="shared" si="129"/>
        <v>2277</v>
      </c>
      <c r="F533" s="4">
        <f>F532*SUM(economy!Z323:AB323)/SUM(economy!Z322:AB322)</f>
        <v>6509.5977184452158</v>
      </c>
      <c r="G533" s="9">
        <f t="shared" si="119"/>
        <v>286.48062498748709</v>
      </c>
      <c r="H533" s="9">
        <f t="shared" si="119"/>
        <v>288.86999687656146</v>
      </c>
      <c r="I533" s="9">
        <f t="shared" si="119"/>
        <v>131.86817467341507</v>
      </c>
      <c r="J533" s="9">
        <f t="shared" si="119"/>
        <v>15.873403809290377</v>
      </c>
      <c r="K533" s="9">
        <f t="shared" si="119"/>
        <v>0.79517259518681338</v>
      </c>
      <c r="L533" s="9">
        <f t="shared" si="127"/>
        <v>998.88737294194084</v>
      </c>
      <c r="N533">
        <f>-N$1*exercises!AI261*12/44</f>
        <v>0</v>
      </c>
      <c r="O533">
        <f t="shared" si="120"/>
        <v>6509.5977184452158</v>
      </c>
      <c r="P533" s="2">
        <f t="shared" si="122"/>
        <v>286.48068602035096</v>
      </c>
      <c r="Q533" s="2">
        <f t="shared" si="123"/>
        <v>288.87004326086975</v>
      </c>
      <c r="R533" s="2">
        <f t="shared" si="124"/>
        <v>131.86817939781031</v>
      </c>
      <c r="S533" s="2">
        <f t="shared" si="125"/>
        <v>15.873403809324227</v>
      </c>
      <c r="T533" s="2">
        <f t="shared" si="126"/>
        <v>0.79517259518681338</v>
      </c>
      <c r="U533" s="9">
        <f t="shared" si="128"/>
        <v>998.88748508354217</v>
      </c>
      <c r="V533" s="13">
        <f t="shared" si="121"/>
        <v>1.121416013347698E-4</v>
      </c>
    </row>
    <row r="534" spans="3:22">
      <c r="C534">
        <v>2002.2083</v>
      </c>
      <c r="D534">
        <v>374.3</v>
      </c>
      <c r="E534" s="1">
        <f t="shared" si="129"/>
        <v>2278</v>
      </c>
      <c r="F534" s="4">
        <f>F533*SUM(economy!Z324:AB324)/SUM(economy!Z323:AB323)</f>
        <v>6450.0497920011603</v>
      </c>
      <c r="G534" s="9">
        <f t="shared" si="119"/>
        <v>286.87792437875368</v>
      </c>
      <c r="H534" s="9">
        <f t="shared" si="119"/>
        <v>288.68653671081751</v>
      </c>
      <c r="I534" s="9">
        <f t="shared" si="119"/>
        <v>131.07612654779882</v>
      </c>
      <c r="J534" s="9">
        <f t="shared" si="119"/>
        <v>15.730643444240892</v>
      </c>
      <c r="K534" s="9">
        <f t="shared" si="119"/>
        <v>0.78791147510299497</v>
      </c>
      <c r="L534" s="9">
        <f t="shared" si="127"/>
        <v>998.15914255671385</v>
      </c>
      <c r="N534">
        <f>-N$1*exercises!AI262*12/44</f>
        <v>0</v>
      </c>
      <c r="O534">
        <f t="shared" si="120"/>
        <v>6450.0497920011603</v>
      </c>
      <c r="P534" s="2">
        <f t="shared" si="122"/>
        <v>286.87798541161754</v>
      </c>
      <c r="Q534" s="2">
        <f t="shared" si="123"/>
        <v>288.68658296752119</v>
      </c>
      <c r="R534" s="2">
        <f t="shared" si="124"/>
        <v>131.07613120878031</v>
      </c>
      <c r="S534" s="2">
        <f t="shared" si="125"/>
        <v>15.730643444272808</v>
      </c>
      <c r="T534" s="2">
        <f t="shared" si="126"/>
        <v>0.78791147510299497</v>
      </c>
      <c r="U534" s="9">
        <f t="shared" si="128"/>
        <v>998.15925450729492</v>
      </c>
      <c r="V534" s="13">
        <f t="shared" si="121"/>
        <v>1.1195058107205114E-4</v>
      </c>
    </row>
    <row r="535" spans="3:22">
      <c r="C535">
        <v>2002.2917</v>
      </c>
      <c r="D535">
        <v>375.19</v>
      </c>
      <c r="E535" s="1">
        <f t="shared" si="129"/>
        <v>2279</v>
      </c>
      <c r="F535" s="4">
        <f>F534*SUM(economy!Z325:AB325)/SUM(economy!Z324:AB324)</f>
        <v>6391.0061502575954</v>
      </c>
      <c r="G535" s="9">
        <f t="shared" ref="G535:K550" si="130">G534*(1-G$5)+G$4*$F534*$L$4/1000</f>
        <v>287.27158938953306</v>
      </c>
      <c r="H535" s="9">
        <f t="shared" si="130"/>
        <v>288.4979898948792</v>
      </c>
      <c r="I535" s="9">
        <f t="shared" si="130"/>
        <v>130.28576361259326</v>
      </c>
      <c r="J535" s="9">
        <f t="shared" si="130"/>
        <v>15.589049336784207</v>
      </c>
      <c r="K535" s="9">
        <f t="shared" si="130"/>
        <v>0.78071170585046101</v>
      </c>
      <c r="L535" s="9">
        <f t="shared" si="127"/>
        <v>997.42510393964005</v>
      </c>
      <c r="N535">
        <f>-N$1*exercises!AI263*12/44</f>
        <v>0</v>
      </c>
      <c r="O535">
        <f t="shared" si="120"/>
        <v>6391.0061502575954</v>
      </c>
      <c r="P535" s="2">
        <f t="shared" si="122"/>
        <v>287.27165042239693</v>
      </c>
      <c r="Q535" s="2">
        <f t="shared" si="123"/>
        <v>288.49803602432928</v>
      </c>
      <c r="R535" s="2">
        <f t="shared" si="124"/>
        <v>130.28576821101217</v>
      </c>
      <c r="S535" s="2">
        <f t="shared" si="125"/>
        <v>15.5890493368143</v>
      </c>
      <c r="T535" s="2">
        <f t="shared" si="126"/>
        <v>0.78071170585046101</v>
      </c>
      <c r="U535" s="9">
        <f t="shared" si="128"/>
        <v>997.4252157004031</v>
      </c>
      <c r="V535" s="13">
        <f t="shared" si="121"/>
        <v>1.1176076304764138E-4</v>
      </c>
    </row>
    <row r="536" spans="3:22">
      <c r="C536">
        <v>2002.375</v>
      </c>
      <c r="D536">
        <v>375.93</v>
      </c>
      <c r="E536" s="1">
        <f t="shared" si="129"/>
        <v>2280</v>
      </c>
      <c r="F536" s="4">
        <f>F535*SUM(economy!Z326:AB326)/SUM(economy!Z325:AB325)</f>
        <v>6332.4629440895806</v>
      </c>
      <c r="G536" s="9">
        <f t="shared" si="130"/>
        <v>287.66165079776476</v>
      </c>
      <c r="H536" s="9">
        <f t="shared" si="130"/>
        <v>288.30441777294942</v>
      </c>
      <c r="I536" s="9">
        <f t="shared" si="130"/>
        <v>129.49713900921657</v>
      </c>
      <c r="J536" s="9">
        <f t="shared" si="130"/>
        <v>15.448614050635717</v>
      </c>
      <c r="K536" s="9">
        <f t="shared" si="130"/>
        <v>0.77357282309615116</v>
      </c>
      <c r="L536" s="9">
        <f t="shared" si="127"/>
        <v>996.68539445366264</v>
      </c>
      <c r="N536">
        <f>-N$1*exercises!AI264*12/44</f>
        <v>0</v>
      </c>
      <c r="O536">
        <f t="shared" si="120"/>
        <v>6332.4629440895806</v>
      </c>
      <c r="P536" s="2">
        <f t="shared" si="122"/>
        <v>287.66171183062863</v>
      </c>
      <c r="Q536" s="2">
        <f t="shared" si="123"/>
        <v>288.304463775496</v>
      </c>
      <c r="R536" s="2">
        <f t="shared" si="124"/>
        <v>129.49714354591268</v>
      </c>
      <c r="S536" s="2">
        <f t="shared" si="125"/>
        <v>15.448614050664091</v>
      </c>
      <c r="T536" s="2">
        <f t="shared" si="126"/>
        <v>0.77357282309615116</v>
      </c>
      <c r="U536" s="9">
        <f t="shared" si="128"/>
        <v>996.68550602579751</v>
      </c>
      <c r="V536" s="13">
        <f t="shared" si="121"/>
        <v>1.1157213486967521E-4</v>
      </c>
    </row>
    <row r="537" spans="3:22">
      <c r="C537">
        <v>2002.4583</v>
      </c>
      <c r="D537">
        <v>375.69</v>
      </c>
      <c r="E537" s="1">
        <f t="shared" si="129"/>
        <v>2281</v>
      </c>
      <c r="F537" s="4">
        <f>F536*SUM(economy!Z327:AB327)/SUM(economy!Z326:AB326)</f>
        <v>6274.4163425641427</v>
      </c>
      <c r="G537" s="9">
        <f t="shared" si="130"/>
        <v>288.04813914646508</v>
      </c>
      <c r="H537" s="9">
        <f t="shared" si="130"/>
        <v>288.10588115905108</v>
      </c>
      <c r="I537" s="9">
        <f t="shared" si="130"/>
        <v>128.71030458751775</v>
      </c>
      <c r="J537" s="9">
        <f t="shared" si="130"/>
        <v>15.309330122547152</v>
      </c>
      <c r="K537" s="9">
        <f t="shared" si="130"/>
        <v>0.76649436449773667</v>
      </c>
      <c r="L537" s="9">
        <f t="shared" si="127"/>
        <v>995.94014938007876</v>
      </c>
      <c r="N537">
        <f>-N$1*exercises!AI265*12/44</f>
        <v>0</v>
      </c>
      <c r="O537">
        <f t="shared" si="120"/>
        <v>6274.4163425641427</v>
      </c>
      <c r="P537" s="2">
        <f t="shared" si="122"/>
        <v>288.04820017932894</v>
      </c>
      <c r="Q537" s="2">
        <f t="shared" si="123"/>
        <v>288.10592703504329</v>
      </c>
      <c r="R537" s="2">
        <f t="shared" si="124"/>
        <v>128.71030906331953</v>
      </c>
      <c r="S537" s="2">
        <f t="shared" si="125"/>
        <v>15.309330122573906</v>
      </c>
      <c r="T537" s="2">
        <f t="shared" si="126"/>
        <v>0.76649436449773667</v>
      </c>
      <c r="U537" s="9">
        <f t="shared" si="128"/>
        <v>995.94026076476337</v>
      </c>
      <c r="V537" s="13">
        <f t="shared" si="121"/>
        <v>1.1138468460103468E-4</v>
      </c>
    </row>
    <row r="538" spans="3:22">
      <c r="C538">
        <v>2002.5417</v>
      </c>
      <c r="D538">
        <v>374.16</v>
      </c>
      <c r="E538" s="1">
        <f t="shared" si="129"/>
        <v>2282</v>
      </c>
      <c r="F538" s="4">
        <f>F537*SUM(economy!Z328:AB328)/SUM(economy!Z327:AB327)</f>
        <v>6216.8625334463595</v>
      </c>
      <c r="G538" s="9">
        <f t="shared" si="130"/>
        <v>288.43108474483756</v>
      </c>
      <c r="H538" s="9">
        <f t="shared" si="130"/>
        <v>287.90244034019395</v>
      </c>
      <c r="I538" s="9">
        <f t="shared" si="130"/>
        <v>127.92531092584603</v>
      </c>
      <c r="J538" s="9">
        <f t="shared" si="130"/>
        <v>15.171190065982131</v>
      </c>
      <c r="K538" s="9">
        <f t="shared" si="130"/>
        <v>0.75947586977441217</v>
      </c>
      <c r="L538" s="9">
        <f t="shared" si="127"/>
        <v>995.1895019466341</v>
      </c>
      <c r="N538">
        <f>-N$1*exercises!AI266*12/44</f>
        <v>0</v>
      </c>
      <c r="O538">
        <f t="shared" si="120"/>
        <v>6216.8625334463595</v>
      </c>
      <c r="P538" s="2">
        <f t="shared" si="122"/>
        <v>288.43114577770143</v>
      </c>
      <c r="Q538" s="2">
        <f t="shared" si="123"/>
        <v>287.9024860899799</v>
      </c>
      <c r="R538" s="2">
        <f t="shared" si="124"/>
        <v>127.92531534157084</v>
      </c>
      <c r="S538" s="2">
        <f t="shared" si="125"/>
        <v>15.171190066007357</v>
      </c>
      <c r="T538" s="2">
        <f t="shared" si="126"/>
        <v>0.75947586977441217</v>
      </c>
      <c r="U538" s="9">
        <f t="shared" si="128"/>
        <v>995.18961314503395</v>
      </c>
      <c r="V538" s="13">
        <f t="shared" si="121"/>
        <v>1.1119839984985447E-4</v>
      </c>
    </row>
    <row r="539" spans="3:22">
      <c r="C539">
        <v>2002.625</v>
      </c>
      <c r="D539">
        <v>372.03</v>
      </c>
      <c r="E539" s="1">
        <f t="shared" si="129"/>
        <v>2283</v>
      </c>
      <c r="F539" s="4">
        <f>F538*SUM(economy!Z329:AB329)/SUM(economy!Z328:AB328)</f>
        <v>6159.7977236749794</v>
      </c>
      <c r="G539" s="9">
        <f t="shared" si="130"/>
        <v>288.81051766941408</v>
      </c>
      <c r="H539" s="9">
        <f t="shared" si="130"/>
        <v>287.69415507958007</v>
      </c>
      <c r="I539" s="9">
        <f t="shared" si="130"/>
        <v>127.14220735092671</v>
      </c>
      <c r="J539" s="9">
        <f t="shared" si="130"/>
        <v>15.034186374641148</v>
      </c>
      <c r="K539" s="9">
        <f t="shared" si="130"/>
        <v>0.75251688077359136</v>
      </c>
      <c r="L539" s="9">
        <f t="shared" si="127"/>
        <v>994.4335833553356</v>
      </c>
      <c r="N539">
        <f>-N$1*exercises!AI267*12/44</f>
        <v>0</v>
      </c>
      <c r="O539">
        <f t="shared" si="120"/>
        <v>6159.7977236749794</v>
      </c>
      <c r="P539" s="2">
        <f t="shared" si="122"/>
        <v>288.81057870227795</v>
      </c>
      <c r="Q539" s="2">
        <f t="shared" si="123"/>
        <v>287.69420070350702</v>
      </c>
      <c r="R539" s="2">
        <f t="shared" si="124"/>
        <v>127.14221170738094</v>
      </c>
      <c r="S539" s="2">
        <f t="shared" si="125"/>
        <v>15.034186374664934</v>
      </c>
      <c r="T539" s="2">
        <f t="shared" si="126"/>
        <v>0.75251688077359136</v>
      </c>
      <c r="U539" s="9">
        <f t="shared" si="128"/>
        <v>994.43369436860451</v>
      </c>
      <c r="V539" s="13">
        <f t="shared" si="121"/>
        <v>1.1101326890639029E-4</v>
      </c>
    </row>
    <row r="540" spans="3:22">
      <c r="C540">
        <v>2002.7083</v>
      </c>
      <c r="D540">
        <v>370.92</v>
      </c>
      <c r="E540" s="1">
        <f t="shared" si="129"/>
        <v>2284</v>
      </c>
      <c r="F540" s="4">
        <f>F539*SUM(economy!Z330:AB330)/SUM(economy!Z329:AB329)</f>
        <v>6103.2181398088551</v>
      </c>
      <c r="G540" s="9">
        <f t="shared" si="130"/>
        <v>289.18646776522525</v>
      </c>
      <c r="H540" s="9">
        <f t="shared" si="130"/>
        <v>287.48108461984515</v>
      </c>
      <c r="I540" s="9">
        <f t="shared" si="130"/>
        <v>126.36104195754183</v>
      </c>
      <c r="J540" s="9">
        <f t="shared" si="130"/>
        <v>14.898311525841004</v>
      </c>
      <c r="K540" s="9">
        <f t="shared" si="130"/>
        <v>0.74561694153369107</v>
      </c>
      <c r="L540" s="9">
        <f t="shared" si="127"/>
        <v>993.67252280998696</v>
      </c>
      <c r="N540">
        <f>-N$1*exercises!AI268*12/44</f>
        <v>0</v>
      </c>
      <c r="O540">
        <f t="shared" si="120"/>
        <v>6103.2181398088551</v>
      </c>
      <c r="P540" s="2">
        <f t="shared" si="122"/>
        <v>289.18652879808911</v>
      </c>
      <c r="Q540" s="2">
        <f t="shared" si="123"/>
        <v>287.48113011825933</v>
      </c>
      <c r="R540" s="2">
        <f t="shared" si="124"/>
        <v>126.36104625552105</v>
      </c>
      <c r="S540" s="2">
        <f t="shared" si="125"/>
        <v>14.898311525863431</v>
      </c>
      <c r="T540" s="2">
        <f t="shared" si="126"/>
        <v>0.74561694153369107</v>
      </c>
      <c r="U540" s="9">
        <f t="shared" si="128"/>
        <v>993.67263363926668</v>
      </c>
      <c r="V540" s="13">
        <f t="shared" si="121"/>
        <v>1.1082927971983736E-4</v>
      </c>
    </row>
    <row r="541" spans="3:22">
      <c r="C541">
        <v>2002.7917</v>
      </c>
      <c r="D541">
        <v>370.73</v>
      </c>
      <c r="E541" s="1">
        <f t="shared" si="129"/>
        <v>2285</v>
      </c>
      <c r="F541" s="4">
        <f>F540*SUM(economy!Z331:AB331)/SUM(economy!Z330:AB330)</f>
        <v>6047.1200284455026</v>
      </c>
      <c r="G541" s="9">
        <f t="shared" si="130"/>
        <v>289.55896464699759</v>
      </c>
      <c r="H541" s="9">
        <f t="shared" si="130"/>
        <v>287.26328768633294</v>
      </c>
      <c r="I541" s="9">
        <f t="shared" si="130"/>
        <v>125.5818616280137</v>
      </c>
      <c r="J541" s="9">
        <f t="shared" si="130"/>
        <v>14.763557983753588</v>
      </c>
      <c r="K541" s="9">
        <f t="shared" si="130"/>
        <v>0.73877559834316986</v>
      </c>
      <c r="L541" s="9">
        <f t="shared" si="127"/>
        <v>992.906447543441</v>
      </c>
      <c r="N541">
        <f>-N$1*exercises!AI269*12/44</f>
        <v>0</v>
      </c>
      <c r="O541">
        <f t="shared" si="120"/>
        <v>6047.1200284455026</v>
      </c>
      <c r="P541" s="2">
        <f t="shared" si="122"/>
        <v>289.55902567986146</v>
      </c>
      <c r="Q541" s="2">
        <f t="shared" si="123"/>
        <v>287.26333305957962</v>
      </c>
      <c r="R541" s="2">
        <f t="shared" si="124"/>
        <v>125.58186586830278</v>
      </c>
      <c r="S541" s="2">
        <f t="shared" si="125"/>
        <v>14.763557983774733</v>
      </c>
      <c r="T541" s="2">
        <f t="shared" si="126"/>
        <v>0.73877559834316986</v>
      </c>
      <c r="U541" s="9">
        <f t="shared" si="128"/>
        <v>992.90655818986181</v>
      </c>
      <c r="V541" s="13">
        <f t="shared" si="121"/>
        <v>1.1064642080782505E-4</v>
      </c>
    </row>
    <row r="542" spans="3:22">
      <c r="C542">
        <v>2002.875</v>
      </c>
      <c r="D542">
        <v>372.43</v>
      </c>
      <c r="E542" s="1">
        <f t="shared" si="129"/>
        <v>2286</v>
      </c>
      <c r="F542" s="4">
        <f>F541*SUM(economy!Z332:AB332)/SUM(economy!Z331:AB331)</f>
        <v>5991.4996566129039</v>
      </c>
      <c r="G542" s="9">
        <f t="shared" si="130"/>
        <v>289.92803770037688</v>
      </c>
      <c r="H542" s="9">
        <f t="shared" si="130"/>
        <v>287.04082249039982</v>
      </c>
      <c r="I542" s="9">
        <f t="shared" si="130"/>
        <v>124.80471205148976</v>
      </c>
      <c r="J542" s="9">
        <f t="shared" si="130"/>
        <v>14.629918202508758</v>
      </c>
      <c r="K542" s="9">
        <f t="shared" si="130"/>
        <v>0.73199239979598829</v>
      </c>
      <c r="L542" s="9">
        <f t="shared" si="127"/>
        <v>992.13548284457124</v>
      </c>
      <c r="N542">
        <f>-N$1*exercises!AI270*12/44</f>
        <v>0</v>
      </c>
      <c r="O542">
        <f t="shared" si="120"/>
        <v>5991.4996566129039</v>
      </c>
      <c r="P542" s="2">
        <f t="shared" si="122"/>
        <v>289.92809873324074</v>
      </c>
      <c r="Q542" s="2">
        <f t="shared" si="123"/>
        <v>287.04086773882335</v>
      </c>
      <c r="R542" s="2">
        <f t="shared" si="124"/>
        <v>124.80471623486308</v>
      </c>
      <c r="S542" s="2">
        <f t="shared" si="125"/>
        <v>14.629918202528696</v>
      </c>
      <c r="T542" s="2">
        <f t="shared" si="126"/>
        <v>0.73199239979598829</v>
      </c>
      <c r="U542" s="9">
        <f t="shared" si="128"/>
        <v>992.13559330925182</v>
      </c>
      <c r="V542" s="13">
        <f t="shared" si="121"/>
        <v>1.1046468057429593E-4</v>
      </c>
    </row>
    <row r="543" spans="3:22">
      <c r="C543">
        <v>2002.9583</v>
      </c>
      <c r="D543">
        <v>373.98</v>
      </c>
      <c r="E543" s="1">
        <f t="shared" si="129"/>
        <v>2287</v>
      </c>
      <c r="F543" s="4">
        <f>F542*SUM(economy!Z333:AB333)/SUM(economy!Z332:AB332)</f>
        <v>5936.3533121357077</v>
      </c>
      <c r="G543" s="9">
        <f t="shared" si="130"/>
        <v>290.29371608317484</v>
      </c>
      <c r="H543" s="9">
        <f t="shared" si="130"/>
        <v>286.81374673274718</v>
      </c>
      <c r="I543" s="9">
        <f t="shared" si="130"/>
        <v>124.02963774302749</v>
      </c>
      <c r="J543" s="9">
        <f t="shared" si="130"/>
        <v>14.49738462916596</v>
      </c>
      <c r="K543" s="9">
        <f t="shared" si="130"/>
        <v>0.7252668968436411</v>
      </c>
      <c r="L543" s="9">
        <f t="shared" si="127"/>
        <v>991.35975208495904</v>
      </c>
      <c r="N543">
        <f>-N$1*exercises!AI271*12/44</f>
        <v>0</v>
      </c>
      <c r="O543">
        <f t="shared" si="120"/>
        <v>5936.3533121357077</v>
      </c>
      <c r="P543" s="2">
        <f t="shared" si="122"/>
        <v>290.29377711603871</v>
      </c>
      <c r="Q543" s="2">
        <f t="shared" si="123"/>
        <v>286.81379185669095</v>
      </c>
      <c r="R543" s="2">
        <f t="shared" si="124"/>
        <v>124.02964187024901</v>
      </c>
      <c r="S543" s="2">
        <f t="shared" si="125"/>
        <v>14.49738462918476</v>
      </c>
      <c r="T543" s="2">
        <f t="shared" si="126"/>
        <v>0.7252668968436411</v>
      </c>
      <c r="U543" s="9">
        <f t="shared" si="128"/>
        <v>991.35986236900715</v>
      </c>
      <c r="V543" s="13">
        <f t="shared" si="121"/>
        <v>1.1028404810531356E-4</v>
      </c>
    </row>
    <row r="544" spans="3:22">
      <c r="C544">
        <v>2003.0417</v>
      </c>
      <c r="D544">
        <v>375.07</v>
      </c>
      <c r="E544" s="1">
        <f t="shared" si="129"/>
        <v>2288</v>
      </c>
      <c r="F544" s="4">
        <f>F543*SUM(economy!Z334:AB334)/SUM(economy!Z333:AB333)</f>
        <v>5881.6773039768777</v>
      </c>
      <c r="G544" s="9">
        <f t="shared" si="130"/>
        <v>290.65602872663851</v>
      </c>
      <c r="H544" s="9">
        <f t="shared" si="130"/>
        <v>286.58211760677898</v>
      </c>
      <c r="I544" s="9">
        <f t="shared" si="130"/>
        <v>123.25668206247816</v>
      </c>
      <c r="J544" s="9">
        <f t="shared" si="130"/>
        <v>14.365949706559054</v>
      </c>
      <c r="K544" s="9">
        <f t="shared" si="130"/>
        <v>0.71859864284390929</v>
      </c>
      <c r="L544" s="9">
        <f t="shared" si="127"/>
        <v>990.57937674529853</v>
      </c>
      <c r="N544">
        <f>-N$1*exercises!AI272*12/44</f>
        <v>0</v>
      </c>
      <c r="O544">
        <f t="shared" si="120"/>
        <v>5881.6773039768777</v>
      </c>
      <c r="P544" s="2">
        <f t="shared" si="122"/>
        <v>290.65608975950238</v>
      </c>
      <c r="Q544" s="2">
        <f t="shared" si="123"/>
        <v>286.58216260658543</v>
      </c>
      <c r="R544" s="2">
        <f t="shared" si="124"/>
        <v>123.25668613430156</v>
      </c>
      <c r="S544" s="2">
        <f t="shared" si="125"/>
        <v>14.365949706576778</v>
      </c>
      <c r="T544" s="2">
        <f t="shared" si="126"/>
        <v>0.71859864284390929</v>
      </c>
      <c r="U544" s="9">
        <f t="shared" si="128"/>
        <v>990.57948684981011</v>
      </c>
      <c r="V544" s="13">
        <f t="shared" si="121"/>
        <v>1.1010451157744683E-4</v>
      </c>
    </row>
    <row r="545" spans="3:22">
      <c r="C545">
        <v>2003.125</v>
      </c>
      <c r="D545">
        <v>375.82</v>
      </c>
      <c r="E545" s="1">
        <f t="shared" si="129"/>
        <v>2289</v>
      </c>
      <c r="F545" s="4">
        <f>F544*SUM(economy!Z335:AB335)/SUM(economy!Z334:AB334)</f>
        <v>5827.4679625557665</v>
      </c>
      <c r="G545" s="9">
        <f t="shared" si="130"/>
        <v>291.01500433674039</v>
      </c>
      <c r="H545" s="9">
        <f t="shared" si="130"/>
        <v>286.34599180198217</v>
      </c>
      <c r="I545" s="9">
        <f t="shared" si="130"/>
        <v>122.4858872331684</v>
      </c>
      <c r="J545" s="9">
        <f t="shared" si="130"/>
        <v>14.235605876018729</v>
      </c>
      <c r="K545" s="9">
        <f t="shared" si="130"/>
        <v>0.71198719360646956</v>
      </c>
      <c r="L545" s="9">
        <f t="shared" si="127"/>
        <v>989.79447644151617</v>
      </c>
      <c r="N545">
        <f>-N$1*exercises!AI273*12/44</f>
        <v>0</v>
      </c>
      <c r="O545">
        <f t="shared" si="120"/>
        <v>5827.4679625557665</v>
      </c>
      <c r="P545" s="2">
        <f t="shared" si="122"/>
        <v>291.01506536960426</v>
      </c>
      <c r="Q545" s="2">
        <f t="shared" si="123"/>
        <v>286.3460366779928</v>
      </c>
      <c r="R545" s="2">
        <f t="shared" si="124"/>
        <v>122.48589125033727</v>
      </c>
      <c r="S545" s="2">
        <f t="shared" si="125"/>
        <v>14.235605876035441</v>
      </c>
      <c r="T545" s="2">
        <f t="shared" si="126"/>
        <v>0.71198719360646956</v>
      </c>
      <c r="U545" s="9">
        <f t="shared" si="128"/>
        <v>989.79458636757636</v>
      </c>
      <c r="V545" s="13">
        <f t="shared" si="121"/>
        <v>1.0992606019044615E-4</v>
      </c>
    </row>
    <row r="546" spans="3:22">
      <c r="C546">
        <v>2003.2083</v>
      </c>
      <c r="D546">
        <v>376.64</v>
      </c>
      <c r="E546" s="1">
        <f t="shared" si="129"/>
        <v>2290</v>
      </c>
      <c r="F546" s="4">
        <f>F545*SUM(economy!Z336:AB336)/SUM(economy!Z335:AB335)</f>
        <v>5773.7216400434918</v>
      </c>
      <c r="G546" s="9">
        <f t="shared" si="130"/>
        <v>291.37067139548793</v>
      </c>
      <c r="H546" s="9">
        <f t="shared" si="130"/>
        <v>286.10542550732777</v>
      </c>
      <c r="I546" s="9">
        <f t="shared" si="130"/>
        <v>121.71729436037883</v>
      </c>
      <c r="J546" s="9">
        <f t="shared" si="130"/>
        <v>14.10634557997674</v>
      </c>
      <c r="K546" s="9">
        <f t="shared" si="130"/>
        <v>0.70543210743549001</v>
      </c>
      <c r="L546" s="9">
        <f t="shared" si="127"/>
        <v>989.00516895060673</v>
      </c>
      <c r="N546">
        <f>-N$1*exercises!AI274*12/44</f>
        <v>0</v>
      </c>
      <c r="O546">
        <f t="shared" si="120"/>
        <v>5773.7216400434918</v>
      </c>
      <c r="P546" s="2">
        <f t="shared" si="122"/>
        <v>291.3707324283518</v>
      </c>
      <c r="Q546" s="2">
        <f t="shared" si="123"/>
        <v>286.10547025988313</v>
      </c>
      <c r="R546" s="2">
        <f t="shared" si="124"/>
        <v>121.71729832362679</v>
      </c>
      <c r="S546" s="2">
        <f t="shared" si="125"/>
        <v>14.106345579992496</v>
      </c>
      <c r="T546" s="2">
        <f t="shared" si="126"/>
        <v>0.70543210743549001</v>
      </c>
      <c r="U546" s="9">
        <f t="shared" si="128"/>
        <v>989.00527869928976</v>
      </c>
      <c r="V546" s="13">
        <f t="shared" si="121"/>
        <v>1.097486830303751E-4</v>
      </c>
    </row>
    <row r="547" spans="3:22">
      <c r="C547">
        <v>2003.2917</v>
      </c>
      <c r="D547">
        <v>377.92</v>
      </c>
      <c r="E547" s="1">
        <f t="shared" si="129"/>
        <v>2291</v>
      </c>
      <c r="F547" s="4">
        <f>F546*SUM(economy!Z337:AB337)/SUM(economy!Z336:AB336)</f>
        <v>5720.4347106367104</v>
      </c>
      <c r="G547" s="9">
        <f t="shared" si="130"/>
        <v>291.72305816225116</v>
      </c>
      <c r="H547" s="9">
        <f t="shared" si="130"/>
        <v>285.86047441468992</v>
      </c>
      <c r="I547" s="9">
        <f t="shared" si="130"/>
        <v>120.95094344961907</v>
      </c>
      <c r="J547" s="9">
        <f t="shared" si="130"/>
        <v>13.978161264456022</v>
      </c>
      <c r="K547" s="9">
        <f t="shared" si="130"/>
        <v>0.69893294516933469</v>
      </c>
      <c r="L547" s="9">
        <f t="shared" si="127"/>
        <v>988.21157023618548</v>
      </c>
      <c r="N547">
        <f>-N$1*exercises!AI275*12/44</f>
        <v>0</v>
      </c>
      <c r="O547">
        <f t="shared" si="120"/>
        <v>5720.4347106367104</v>
      </c>
      <c r="P547" s="2">
        <f t="shared" si="122"/>
        <v>291.72311919511503</v>
      </c>
      <c r="Q547" s="2">
        <f t="shared" si="123"/>
        <v>285.86051904412972</v>
      </c>
      <c r="R547" s="2">
        <f t="shared" si="124"/>
        <v>120.95094735966988</v>
      </c>
      <c r="S547" s="2">
        <f t="shared" si="125"/>
        <v>13.978161264470879</v>
      </c>
      <c r="T547" s="2">
        <f t="shared" si="126"/>
        <v>0.69893294516933469</v>
      </c>
      <c r="U547" s="9">
        <f t="shared" si="128"/>
        <v>988.21167980855466</v>
      </c>
      <c r="V547" s="13">
        <f t="shared" si="121"/>
        <v>1.0957236918329727E-4</v>
      </c>
    </row>
    <row r="548" spans="3:22">
      <c r="C548">
        <v>2003.375</v>
      </c>
      <c r="D548">
        <v>378.78</v>
      </c>
      <c r="E548" s="1">
        <f t="shared" si="129"/>
        <v>2292</v>
      </c>
      <c r="F548" s="4">
        <f>F547*SUM(economy!Z338:AB338)/SUM(economy!Z337:AB337)</f>
        <v>5667.6035708102863</v>
      </c>
      <c r="G548" s="9">
        <f t="shared" si="130"/>
        <v>292.07219267510692</v>
      </c>
      <c r="H548" s="9">
        <f t="shared" si="130"/>
        <v>285.61119372228188</v>
      </c>
      <c r="I548" s="9">
        <f t="shared" si="130"/>
        <v>120.18687342469853</v>
      </c>
      <c r="J548" s="9">
        <f t="shared" si="130"/>
        <v>13.851045381450703</v>
      </c>
      <c r="K548" s="9">
        <f t="shared" si="130"/>
        <v>0.69248927021749784</v>
      </c>
      <c r="L548" s="9">
        <f t="shared" si="127"/>
        <v>987.41379447375562</v>
      </c>
      <c r="N548">
        <f>-N$1*exercises!AI276*12/44</f>
        <v>0</v>
      </c>
      <c r="O548">
        <f t="shared" si="120"/>
        <v>5667.6035708102863</v>
      </c>
      <c r="P548" s="2">
        <f t="shared" si="122"/>
        <v>292.07225370797079</v>
      </c>
      <c r="Q548" s="2">
        <f t="shared" si="123"/>
        <v>285.61123822894479</v>
      </c>
      <c r="R548" s="2">
        <f t="shared" si="124"/>
        <v>120.18687728226622</v>
      </c>
      <c r="S548" s="2">
        <f t="shared" si="125"/>
        <v>13.851045381464711</v>
      </c>
      <c r="T548" s="2">
        <f t="shared" si="126"/>
        <v>0.69248927021749784</v>
      </c>
      <c r="U548" s="9">
        <f t="shared" si="128"/>
        <v>987.41390387086392</v>
      </c>
      <c r="V548" s="13">
        <f t="shared" si="121"/>
        <v>1.0939710830371041E-4</v>
      </c>
    </row>
    <row r="549" spans="3:22">
      <c r="C549">
        <v>2003.4583</v>
      </c>
      <c r="D549">
        <v>378.46</v>
      </c>
      <c r="E549" s="1">
        <f t="shared" si="129"/>
        <v>2293</v>
      </c>
      <c r="F549" s="4">
        <f>F548*SUM(economy!Z339:AB339)/SUM(economy!Z338:AB338)</f>
        <v>5615.2246395499405</v>
      </c>
      <c r="G549" s="9">
        <f t="shared" si="130"/>
        <v>292.41810275219865</v>
      </c>
      <c r="H549" s="9">
        <f t="shared" si="130"/>
        <v>285.35763813810581</v>
      </c>
      <c r="I549" s="9">
        <f t="shared" si="130"/>
        <v>119.42512214559258</v>
      </c>
      <c r="J549" s="9">
        <f t="shared" si="130"/>
        <v>13.724990391199793</v>
      </c>
      <c r="K549" s="9">
        <f t="shared" si="130"/>
        <v>0.68610064859486797</v>
      </c>
      <c r="L549" s="9">
        <f t="shared" si="127"/>
        <v>986.61195407569164</v>
      </c>
      <c r="N549">
        <f>-N$1*exercises!AI277*12/44</f>
        <v>0</v>
      </c>
      <c r="O549">
        <f t="shared" si="120"/>
        <v>5615.2246395499405</v>
      </c>
      <c r="P549" s="2">
        <f t="shared" si="122"/>
        <v>292.41816378506252</v>
      </c>
      <c r="Q549" s="2">
        <f t="shared" si="123"/>
        <v>285.35768252232958</v>
      </c>
      <c r="R549" s="2">
        <f t="shared" si="124"/>
        <v>119.42512595138162</v>
      </c>
      <c r="S549" s="2">
        <f t="shared" si="125"/>
        <v>13.724990391213002</v>
      </c>
      <c r="T549" s="2">
        <f t="shared" si="126"/>
        <v>0.68610064859486797</v>
      </c>
      <c r="U549" s="9">
        <f t="shared" si="128"/>
        <v>986.61206329858169</v>
      </c>
      <c r="V549" s="13">
        <f t="shared" si="121"/>
        <v>1.092228900461123E-4</v>
      </c>
    </row>
    <row r="550" spans="3:22">
      <c r="C550">
        <v>2003.5417</v>
      </c>
      <c r="D550">
        <v>376.88</v>
      </c>
      <c r="E550" s="1">
        <f t="shared" si="129"/>
        <v>2294</v>
      </c>
      <c r="F550" s="4">
        <f>F549*SUM(economy!Z340:AB340)/SUM(economy!Z339:AB339)</f>
        <v>5563.2943585654621</v>
      </c>
      <c r="G550" s="9">
        <f t="shared" si="130"/>
        <v>292.76081599311016</v>
      </c>
      <c r="H550" s="9">
        <f t="shared" si="130"/>
        <v>285.09986188341492</v>
      </c>
      <c r="I550" s="9">
        <f t="shared" si="130"/>
        <v>118.66572642610394</v>
      </c>
      <c r="J550" s="9">
        <f t="shared" si="130"/>
        <v>13.599988764358304</v>
      </c>
      <c r="K550" s="9">
        <f t="shared" si="130"/>
        <v>0.67976664895343308</v>
      </c>
      <c r="L550" s="9">
        <f t="shared" si="127"/>
        <v>985.80615971594068</v>
      </c>
      <c r="N550">
        <f>-N$1*exercises!AI278*12/44</f>
        <v>0</v>
      </c>
      <c r="O550">
        <f t="shared" si="120"/>
        <v>5563.2943585654621</v>
      </c>
      <c r="P550" s="2">
        <f t="shared" si="122"/>
        <v>292.76087702597403</v>
      </c>
      <c r="Q550" s="2">
        <f t="shared" si="123"/>
        <v>285.09990614553641</v>
      </c>
      <c r="R550" s="2">
        <f t="shared" si="124"/>
        <v>118.66573018080933</v>
      </c>
      <c r="S550" s="2">
        <f t="shared" si="125"/>
        <v>13.599988764370758</v>
      </c>
      <c r="T550" s="2">
        <f t="shared" si="126"/>
        <v>0.67976664895343308</v>
      </c>
      <c r="U550" s="9">
        <f t="shared" si="128"/>
        <v>985.80626876564395</v>
      </c>
      <c r="V550" s="13">
        <f t="shared" si="121"/>
        <v>1.0904970326919283E-4</v>
      </c>
    </row>
    <row r="551" spans="3:22">
      <c r="C551">
        <v>2003.625</v>
      </c>
      <c r="D551">
        <v>374.57</v>
      </c>
      <c r="E551" s="1">
        <f t="shared" si="129"/>
        <v>2295</v>
      </c>
      <c r="F551" s="4">
        <f>F550*SUM(economy!Z341:AB341)/SUM(economy!Z340:AB340)</f>
        <v>5511.8091924851624</v>
      </c>
      <c r="G551" s="9">
        <f t="shared" ref="G551:K556" si="131">G550*(1-G$5)+G$4*$F550*$L$4/1000</f>
        <v>293.10035978025263</v>
      </c>
      <c r="H551" s="9">
        <f t="shared" si="131"/>
        <v>284.83791869618653</v>
      </c>
      <c r="I551" s="9">
        <f t="shared" si="131"/>
        <v>117.90872205131899</v>
      </c>
      <c r="J551" s="9">
        <f t="shared" si="131"/>
        <v>13.476032984069361</v>
      </c>
      <c r="K551" s="9">
        <f t="shared" si="131"/>
        <v>0.67348684261152036</v>
      </c>
      <c r="L551" s="9">
        <f t="shared" si="127"/>
        <v>984.99652035443899</v>
      </c>
      <c r="N551">
        <f>-N$1*exercises!AI279*12/44</f>
        <v>0</v>
      </c>
      <c r="O551">
        <f t="shared" si="120"/>
        <v>5511.8091924851624</v>
      </c>
      <c r="P551" s="2">
        <f t="shared" si="122"/>
        <v>293.1004208131165</v>
      </c>
      <c r="Q551" s="2">
        <f t="shared" si="123"/>
        <v>284.83796283654164</v>
      </c>
      <c r="R551" s="2">
        <f t="shared" si="124"/>
        <v>117.90872575562641</v>
      </c>
      <c r="S551" s="2">
        <f t="shared" si="125"/>
        <v>13.476032984081105</v>
      </c>
      <c r="T551" s="2">
        <f t="shared" si="126"/>
        <v>0.67348684261152036</v>
      </c>
      <c r="U551" s="9">
        <f t="shared" si="128"/>
        <v>984.99662923197718</v>
      </c>
      <c r="V551" s="13">
        <f t="shared" si="121"/>
        <v>1.0887753819588397E-4</v>
      </c>
    </row>
    <row r="552" spans="3:22">
      <c r="C552">
        <v>2003.7083</v>
      </c>
      <c r="D552">
        <v>373.34</v>
      </c>
      <c r="E552" s="1">
        <f t="shared" si="129"/>
        <v>2296</v>
      </c>
      <c r="F552" s="4">
        <f>F551*SUM(economy!Z342:AB342)/SUM(economy!Z341:AB341)</f>
        <v>5460.7656290322948</v>
      </c>
      <c r="G552" s="9">
        <f t="shared" si="131"/>
        <v>293.43676128026345</v>
      </c>
      <c r="H552" s="9">
        <f t="shared" si="131"/>
        <v>284.57186183460328</v>
      </c>
      <c r="I552" s="9">
        <f t="shared" si="131"/>
        <v>117.15414379485898</v>
      </c>
      <c r="J552" s="9">
        <f t="shared" si="131"/>
        <v>13.353115547940764</v>
      </c>
      <c r="K552" s="9">
        <f t="shared" si="131"/>
        <v>0.66726080358066042</v>
      </c>
      <c r="L552" s="9">
        <f t="shared" si="127"/>
        <v>984.18314326124721</v>
      </c>
      <c r="N552">
        <f>-N$1*exercises!AI280*12/44</f>
        <v>0</v>
      </c>
      <c r="O552">
        <f t="shared" si="120"/>
        <v>5460.7656290322948</v>
      </c>
      <c r="P552" s="2">
        <f t="shared" si="122"/>
        <v>293.43682231312732</v>
      </c>
      <c r="Q552" s="2">
        <f t="shared" si="123"/>
        <v>284.57190585352697</v>
      </c>
      <c r="R552" s="2">
        <f t="shared" si="124"/>
        <v>117.15414744944489</v>
      </c>
      <c r="S552" s="2">
        <f t="shared" si="125"/>
        <v>13.353115547951836</v>
      </c>
      <c r="T552" s="2">
        <f t="shared" si="126"/>
        <v>0.66726080358066042</v>
      </c>
      <c r="U552" s="9">
        <f t="shared" si="128"/>
        <v>984.18325196763158</v>
      </c>
      <c r="V552" s="13">
        <f t="shared" si="121"/>
        <v>1.0870638436699664E-4</v>
      </c>
    </row>
    <row r="553" spans="3:22">
      <c r="C553">
        <v>2003.7917</v>
      </c>
      <c r="D553">
        <v>373.31</v>
      </c>
      <c r="E553" s="1">
        <f t="shared" si="129"/>
        <v>2297</v>
      </c>
      <c r="F553" s="4">
        <f>F552*SUM(economy!Z343:AB343)/SUM(economy!Z342:AB342)</f>
        <v>5410.1601791840221</v>
      </c>
      <c r="G553" s="9">
        <f t="shared" si="131"/>
        <v>293.77004744541568</v>
      </c>
      <c r="H553" s="9">
        <f t="shared" si="131"/>
        <v>284.30174408054182</v>
      </c>
      <c r="I553" s="9">
        <f t="shared" si="131"/>
        <v>116.40202543592622</v>
      </c>
      <c r="J553" s="9">
        <f t="shared" si="131"/>
        <v>13.231228969929331</v>
      </c>
      <c r="K553" s="9">
        <f t="shared" si="131"/>
        <v>0.66108810859016431</v>
      </c>
      <c r="L553" s="9">
        <f t="shared" si="127"/>
        <v>983.36613404040327</v>
      </c>
      <c r="N553">
        <f>-N$1*exercises!AI281*12/44</f>
        <v>0</v>
      </c>
      <c r="O553">
        <f t="shared" si="120"/>
        <v>5410.1601791840221</v>
      </c>
      <c r="P553" s="2">
        <f t="shared" si="122"/>
        <v>293.77010847827955</v>
      </c>
      <c r="Q553" s="2">
        <f t="shared" si="123"/>
        <v>284.30178797836811</v>
      </c>
      <c r="R553" s="2">
        <f t="shared" si="124"/>
        <v>116.40202904145804</v>
      </c>
      <c r="S553" s="2">
        <f t="shared" si="125"/>
        <v>13.231228969939771</v>
      </c>
      <c r="T553" s="2">
        <f t="shared" si="126"/>
        <v>0.66108810859016431</v>
      </c>
      <c r="U553" s="9">
        <f t="shared" si="128"/>
        <v>983.36624257663573</v>
      </c>
      <c r="V553" s="13">
        <f t="shared" si="121"/>
        <v>1.0853623246021016E-4</v>
      </c>
    </row>
    <row r="554" spans="3:22">
      <c r="C554">
        <v>2003.875</v>
      </c>
      <c r="D554">
        <v>374.84</v>
      </c>
      <c r="E554" s="1">
        <f t="shared" si="129"/>
        <v>2298</v>
      </c>
      <c r="F554" s="4">
        <f>F553*SUM(economy!Z344:AB344)/SUM(economy!Z343:AB343)</f>
        <v>5359.9893773135291</v>
      </c>
      <c r="G554" s="9">
        <f t="shared" si="131"/>
        <v>294.10024501503722</v>
      </c>
      <c r="H554" s="9">
        <f t="shared" si="131"/>
        <v>284.0276177430664</v>
      </c>
      <c r="I554" s="9">
        <f t="shared" si="131"/>
        <v>115.6523997761453</v>
      </c>
      <c r="J554" s="9">
        <f t="shared" si="131"/>
        <v>13.110365782136276</v>
      </c>
      <c r="K554" s="9">
        <f t="shared" si="131"/>
        <v>0.65496833710949254</v>
      </c>
      <c r="L554" s="9">
        <f t="shared" si="127"/>
        <v>982.54559665349473</v>
      </c>
      <c r="N554">
        <f>-N$1*exercises!AI282*12/44</f>
        <v>0</v>
      </c>
      <c r="O554">
        <f t="shared" si="120"/>
        <v>5359.9893773135291</v>
      </c>
      <c r="P554" s="2">
        <f t="shared" si="122"/>
        <v>294.10030604790109</v>
      </c>
      <c r="Q554" s="2">
        <f t="shared" si="123"/>
        <v>284.02766152012845</v>
      </c>
      <c r="R554" s="2">
        <f t="shared" si="124"/>
        <v>115.65240333328144</v>
      </c>
      <c r="S554" s="2">
        <f t="shared" si="125"/>
        <v>13.110365782146118</v>
      </c>
      <c r="T554" s="2">
        <f t="shared" si="126"/>
        <v>0.65496833710949254</v>
      </c>
      <c r="U554" s="9">
        <f t="shared" si="128"/>
        <v>982.54570502056663</v>
      </c>
      <c r="V554" s="13">
        <f t="shared" si="121"/>
        <v>1.083670719026486E-4</v>
      </c>
    </row>
    <row r="555" spans="3:22">
      <c r="C555">
        <v>2003.9583</v>
      </c>
      <c r="D555">
        <v>376.17</v>
      </c>
      <c r="E555" s="1">
        <f t="shared" si="129"/>
        <v>2299</v>
      </c>
      <c r="F555" s="4">
        <f>F554*SUM(economy!Z345:AB345)/SUM(economy!Z344:AB344)</f>
        <v>5310.2497813157588</v>
      </c>
      <c r="G555" s="9">
        <f t="shared" si="131"/>
        <v>294.42738051693897</v>
      </c>
      <c r="H555" s="9">
        <f t="shared" si="131"/>
        <v>283.74953466192648</v>
      </c>
      <c r="I555" s="9">
        <f t="shared" si="131"/>
        <v>114.90529865619966</v>
      </c>
      <c r="J555" s="9">
        <f t="shared" si="131"/>
        <v>12.990518536516676</v>
      </c>
      <c r="K555" s="9">
        <f t="shared" si="131"/>
        <v>0.64890107136849529</v>
      </c>
      <c r="L555" s="9">
        <f t="shared" si="127"/>
        <v>981.72163344295029</v>
      </c>
      <c r="N555">
        <f>-N$1*exercises!AI283*12/44</f>
        <v>0</v>
      </c>
      <c r="O555">
        <f t="shared" si="120"/>
        <v>5310.2497813157588</v>
      </c>
      <c r="P555" s="2">
        <f t="shared" si="122"/>
        <v>294.42744154980284</v>
      </c>
      <c r="Q555" s="2">
        <f t="shared" si="123"/>
        <v>283.74957831855653</v>
      </c>
      <c r="R555" s="2">
        <f t="shared" si="124"/>
        <v>114.90530216558973</v>
      </c>
      <c r="S555" s="2">
        <f t="shared" si="125"/>
        <v>12.990518536525958</v>
      </c>
      <c r="T555" s="2">
        <f t="shared" si="126"/>
        <v>0.64890107136849529</v>
      </c>
      <c r="U555" s="9">
        <f t="shared" si="128"/>
        <v>981.72174164184366</v>
      </c>
      <c r="V555" s="13">
        <f t="shared" si="121"/>
        <v>1.0819889337199129E-4</v>
      </c>
    </row>
    <row r="556" spans="3:22">
      <c r="C556">
        <v>2004.0417</v>
      </c>
      <c r="D556">
        <v>377.17</v>
      </c>
      <c r="E556" s="1">
        <f t="shared" si="129"/>
        <v>2300</v>
      </c>
      <c r="F556" s="4">
        <f>F555*SUM(economy!Z346:AB346)/SUM(economy!Z345:AB345)</f>
        <v>5260.9379727174746</v>
      </c>
      <c r="G556" s="9">
        <f t="shared" si="131"/>
        <v>294.75148026885023</v>
      </c>
      <c r="H556" s="9">
        <f t="shared" si="131"/>
        <v>283.46754621105657</v>
      </c>
      <c r="I556" s="9">
        <f t="shared" si="131"/>
        <v>114.16075297226371</v>
      </c>
      <c r="J556" s="9">
        <f t="shared" si="131"/>
        <v>12.871679806506068</v>
      </c>
      <c r="K556" s="9">
        <f t="shared" si="131"/>
        <v>0.64288589637559146</v>
      </c>
      <c r="L556" s="9">
        <f t="shared" si="127"/>
        <v>980.89434515505218</v>
      </c>
      <c r="N556">
        <f>-N$1*exercises!AI284*12/44</f>
        <v>0</v>
      </c>
      <c r="O556">
        <f t="shared" si="120"/>
        <v>5260.9379727174746</v>
      </c>
      <c r="P556" s="2">
        <f t="shared" si="122"/>
        <v>294.7515413017141</v>
      </c>
      <c r="Q556" s="2">
        <f t="shared" si="123"/>
        <v>283.46758974758592</v>
      </c>
      <c r="R556" s="2">
        <f t="shared" si="124"/>
        <v>114.16075643454859</v>
      </c>
      <c r="S556" s="2">
        <f t="shared" si="125"/>
        <v>12.871679806514818</v>
      </c>
      <c r="T556" s="2">
        <f t="shared" si="126"/>
        <v>0.64288589637559146</v>
      </c>
      <c r="U556" s="9">
        <f t="shared" si="128"/>
        <v>980.89445318673904</v>
      </c>
      <c r="V556" s="13">
        <f t="shared" si="121"/>
        <v>1.0803168686379649E-4</v>
      </c>
    </row>
    <row r="557" spans="3:22">
      <c r="C557">
        <v>2004.125</v>
      </c>
      <c r="D557">
        <v>378.05</v>
      </c>
      <c r="E557" s="1"/>
    </row>
    <row r="558" spans="3:22">
      <c r="C558">
        <v>2004.2083</v>
      </c>
      <c r="D558">
        <v>379.06</v>
      </c>
      <c r="E558" s="1"/>
    </row>
    <row r="559" spans="3:22">
      <c r="C559">
        <v>2004.2917</v>
      </c>
      <c r="D559">
        <v>380.54</v>
      </c>
      <c r="E559" s="1"/>
    </row>
    <row r="560" spans="3:2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tabSelected="1" workbookViewId="0">
      <pane xSplit="1" ySplit="5" topLeftCell="B160" activePane="bottomRight" state="frozen"/>
      <selection pane="topRight" activeCell="B1" sqref="B1"/>
      <selection pane="bottomLeft" activeCell="A6" sqref="A6"/>
      <selection pane="bottomRight" activeCell="D176" sqref="D176"/>
    </sheetView>
  </sheetViews>
  <sheetFormatPr defaultRowHeight="14.5"/>
  <cols>
    <col min="15" max="15" width="10.54296875" bestFit="1" customWidth="1"/>
  </cols>
  <sheetData>
    <row r="1" spans="1:15">
      <c r="B1" t="s">
        <v>10</v>
      </c>
      <c r="G1" t="s">
        <v>11</v>
      </c>
      <c r="K1" t="s">
        <v>67</v>
      </c>
    </row>
    <row r="2" spans="1:15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  <c r="O2" t="s">
        <v>69</v>
      </c>
    </row>
    <row r="3" spans="1:15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 t="shared" ref="L3:N3" si="0">H3</f>
        <v>5.35</v>
      </c>
      <c r="M3">
        <f t="shared" si="0"/>
        <v>2.5600000000000001E-2</v>
      </c>
      <c r="N3">
        <f t="shared" si="0"/>
        <v>5.6800000000000002E-3</v>
      </c>
    </row>
    <row r="4" spans="1:15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  <c r="M4">
        <f t="shared" ref="M4:M5" si="1">I4</f>
        <v>1.148910335009431</v>
      </c>
      <c r="N4">
        <f t="shared" ref="N4:N5" si="2">J4</f>
        <v>1.1487627802218663</v>
      </c>
    </row>
    <row r="5" spans="1:15">
      <c r="C5" s="3" t="s">
        <v>51</v>
      </c>
      <c r="I5">
        <v>7.3800000000000003E-3</v>
      </c>
      <c r="J5">
        <f>I4*LN(2)*5.35</f>
        <v>4.2605471829396349</v>
      </c>
      <c r="M5">
        <f t="shared" si="1"/>
        <v>7.3800000000000003E-3</v>
      </c>
      <c r="N5">
        <f t="shared" si="2"/>
        <v>4.2605471829396349</v>
      </c>
    </row>
    <row r="6" spans="1:15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  <c r="K6">
        <f>carboncycle!U106</f>
        <v>275.39128752345135</v>
      </c>
      <c r="L6">
        <f>L$3*LN(K6/K$3)</f>
        <v>7.6069103948270171E-3</v>
      </c>
      <c r="M6">
        <v>0</v>
      </c>
      <c r="N6">
        <v>0</v>
      </c>
      <c r="O6" s="16">
        <f t="shared" ref="O6:O69" si="3">M6-I6</f>
        <v>0</v>
      </c>
    </row>
    <row r="7" spans="1:15">
      <c r="A7">
        <v>1851</v>
      </c>
      <c r="B7">
        <v>-0.2333498</v>
      </c>
      <c r="C7">
        <f t="shared" ref="C7:C70" si="4">B7-C$4</f>
        <v>0.10054161690000002</v>
      </c>
      <c r="G7">
        <f>carboncycle!L107</f>
        <v>275.40887009348887</v>
      </c>
      <c r="H7">
        <f t="shared" ref="H7:H70" si="5">H$3*LN(G7/G$3)</f>
        <v>7.9484743847123129E-3</v>
      </c>
      <c r="I7">
        <f>I6+I$3*(I$4*H7-I6)+I$5*(J6-I6)</f>
        <v>2.3378135982473483E-4</v>
      </c>
      <c r="J7">
        <f t="shared" ref="J7:J70" si="6">J6+J$3*(I6-J6)</f>
        <v>0</v>
      </c>
      <c r="K7">
        <f>carboncycle!U107</f>
        <v>275.40887009348887</v>
      </c>
      <c r="L7">
        <f t="shared" ref="L7:L70" si="7">L$3*LN(K7/K$3)</f>
        <v>7.9484743847123129E-3</v>
      </c>
      <c r="M7">
        <f>M6+M$3*(M$4*L7-M6)+M$5*(N6-M6)</f>
        <v>2.3378135982473483E-4</v>
      </c>
      <c r="N7">
        <f t="shared" ref="N7:N70" si="8">N6+N$3*(M6-N6)</f>
        <v>0</v>
      </c>
      <c r="O7" s="16">
        <f t="shared" si="3"/>
        <v>0</v>
      </c>
    </row>
    <row r="8" spans="1:15">
      <c r="A8">
        <v>1852</v>
      </c>
      <c r="B8">
        <v>-0.22939907000000001</v>
      </c>
      <c r="C8">
        <f t="shared" si="4"/>
        <v>0.1044923469</v>
      </c>
      <c r="G8">
        <f>carboncycle!L108</f>
        <v>275.42605175662203</v>
      </c>
      <c r="H8">
        <f t="shared" si="5"/>
        <v>8.2822291781934915E-3</v>
      </c>
      <c r="I8">
        <f t="shared" ref="I8:I71" si="9">I7+I$3*(I$4*H8-I7)+I$5*(J7-I7)</f>
        <v>4.6966904129114019E-4</v>
      </c>
      <c r="J8">
        <f t="shared" si="6"/>
        <v>1.3278781238044939E-6</v>
      </c>
      <c r="K8">
        <f>carboncycle!U108</f>
        <v>275.42605175662203</v>
      </c>
      <c r="L8">
        <f t="shared" si="7"/>
        <v>8.2822291781934915E-3</v>
      </c>
      <c r="M8">
        <f t="shared" ref="M8:M71" si="10">M7+M$3*(M$4*L8-M7)+M$5*(N7-M7)</f>
        <v>4.6966904129114019E-4</v>
      </c>
      <c r="N8">
        <f t="shared" si="8"/>
        <v>1.3278781238044939E-6</v>
      </c>
      <c r="O8" s="16">
        <f t="shared" si="3"/>
        <v>0</v>
      </c>
    </row>
    <row r="9" spans="1:15">
      <c r="A9">
        <v>1853</v>
      </c>
      <c r="B9">
        <v>-0.27035445000000002</v>
      </c>
      <c r="C9">
        <f t="shared" si="4"/>
        <v>6.3536966899999991E-2</v>
      </c>
      <c r="G9">
        <f>carboncycle!L109</f>
        <v>275.44430539223896</v>
      </c>
      <c r="H9">
        <f t="shared" si="5"/>
        <v>8.6367842901863973E-3</v>
      </c>
      <c r="I9">
        <f t="shared" si="9"/>
        <v>7.0821515879531359E-4</v>
      </c>
      <c r="J9">
        <f t="shared" si="6"/>
        <v>3.988055930594961E-6</v>
      </c>
      <c r="K9">
        <f>carboncycle!U109</f>
        <v>275.44430539223896</v>
      </c>
      <c r="L9">
        <f t="shared" si="7"/>
        <v>8.6367842901863973E-3</v>
      </c>
      <c r="M9">
        <f t="shared" si="10"/>
        <v>7.0821515879531359E-4</v>
      </c>
      <c r="N9">
        <f t="shared" si="8"/>
        <v>3.988055930594961E-6</v>
      </c>
      <c r="O9" s="16">
        <f t="shared" si="3"/>
        <v>0</v>
      </c>
    </row>
    <row r="10" spans="1:15">
      <c r="A10">
        <v>1854</v>
      </c>
      <c r="B10">
        <v>-0.29163002999999998</v>
      </c>
      <c r="C10">
        <f t="shared" si="4"/>
        <v>4.2261386900000031E-2</v>
      </c>
      <c r="G10">
        <f>carboncycle!L110</f>
        <v>275.4631218982143</v>
      </c>
      <c r="H10">
        <f t="shared" si="5"/>
        <v>9.0022478944896678E-3</v>
      </c>
      <c r="I10">
        <f t="shared" si="9"/>
        <v>9.4966271120499126E-4</v>
      </c>
      <c r="J10">
        <f t="shared" si="6"/>
        <v>7.9880658748665633E-6</v>
      </c>
      <c r="K10">
        <f>carboncycle!U110</f>
        <v>275.4631218982143</v>
      </c>
      <c r="L10">
        <f t="shared" si="7"/>
        <v>9.0022478944896678E-3</v>
      </c>
      <c r="M10">
        <f t="shared" si="10"/>
        <v>9.4966271120499126E-4</v>
      </c>
      <c r="N10">
        <f t="shared" si="8"/>
        <v>7.9880658748665633E-6</v>
      </c>
      <c r="O10" s="16">
        <f t="shared" si="3"/>
        <v>0</v>
      </c>
    </row>
    <row r="11" spans="1:15">
      <c r="A11">
        <v>1855</v>
      </c>
      <c r="B11">
        <v>-0.29695120000000003</v>
      </c>
      <c r="C11">
        <f t="shared" si="4"/>
        <v>3.6940216899999989E-2</v>
      </c>
      <c r="G11">
        <f>carboncycle!L111</f>
        <v>275.48625466998362</v>
      </c>
      <c r="H11">
        <f t="shared" si="5"/>
        <v>9.4515099657508806E-3</v>
      </c>
      <c r="I11">
        <f t="shared" si="9"/>
        <v>1.19639058643166E-3</v>
      </c>
      <c r="J11">
        <f t="shared" si="6"/>
        <v>1.3336777860341672E-5</v>
      </c>
      <c r="K11">
        <f>carboncycle!U111</f>
        <v>275.48625466998362</v>
      </c>
      <c r="L11">
        <f t="shared" si="7"/>
        <v>9.4515099657508806E-3</v>
      </c>
      <c r="M11">
        <f t="shared" si="10"/>
        <v>1.19639058643166E-3</v>
      </c>
      <c r="N11">
        <f t="shared" si="8"/>
        <v>1.3336777860341672E-5</v>
      </c>
      <c r="O11" s="16">
        <f t="shared" si="3"/>
        <v>0</v>
      </c>
    </row>
    <row r="12" spans="1:15">
      <c r="A12">
        <v>1856</v>
      </c>
      <c r="B12">
        <v>-0.32035372000000001</v>
      </c>
      <c r="C12">
        <f t="shared" si="4"/>
        <v>1.3537696900000007E-2</v>
      </c>
      <c r="G12">
        <f>carboncycle!L112</f>
        <v>275.50972418366501</v>
      </c>
      <c r="H12">
        <f t="shared" si="5"/>
        <v>9.9072733581900621E-3</v>
      </c>
      <c r="I12">
        <f t="shared" si="9"/>
        <v>1.4484258103882499E-3</v>
      </c>
      <c r="J12">
        <f t="shared" si="6"/>
        <v>2.0056523493026762E-5</v>
      </c>
      <c r="K12">
        <f>carboncycle!U112</f>
        <v>275.50972418366501</v>
      </c>
      <c r="L12">
        <f t="shared" si="7"/>
        <v>9.9072733581900621E-3</v>
      </c>
      <c r="M12">
        <f t="shared" si="10"/>
        <v>1.4484258103882499E-3</v>
      </c>
      <c r="N12">
        <f t="shared" si="8"/>
        <v>2.0056523493026762E-5</v>
      </c>
      <c r="O12" s="16">
        <f t="shared" si="3"/>
        <v>0</v>
      </c>
    </row>
    <row r="13" spans="1:15">
      <c r="A13">
        <v>1857</v>
      </c>
      <c r="B13">
        <v>-0.46723005000000001</v>
      </c>
      <c r="C13">
        <f t="shared" si="4"/>
        <v>-0.13333863309999999</v>
      </c>
      <c r="G13">
        <f>carboncycle!L113</f>
        <v>275.53499543000555</v>
      </c>
      <c r="H13">
        <f t="shared" si="5"/>
        <v>1.0397981873141331E-2</v>
      </c>
      <c r="I13">
        <f t="shared" si="9"/>
        <v>1.7066312745397196E-3</v>
      </c>
      <c r="J13">
        <f t="shared" si="6"/>
        <v>2.8169661042591631E-5</v>
      </c>
      <c r="K13">
        <f>carboncycle!U113</f>
        <v>275.53499543000555</v>
      </c>
      <c r="L13">
        <f t="shared" si="7"/>
        <v>1.0397981873141331E-2</v>
      </c>
      <c r="M13">
        <f t="shared" si="10"/>
        <v>1.7066312745397196E-3</v>
      </c>
      <c r="N13">
        <f t="shared" si="8"/>
        <v>2.8169661042591631E-5</v>
      </c>
      <c r="O13" s="16">
        <f t="shared" si="3"/>
        <v>0</v>
      </c>
    </row>
    <row r="14" spans="1:15">
      <c r="A14">
        <v>1858</v>
      </c>
      <c r="B14">
        <v>-0.38876569999999999</v>
      </c>
      <c r="C14">
        <f t="shared" si="4"/>
        <v>-5.4874283099999976E-2</v>
      </c>
      <c r="G14">
        <f>carboncycle!L114</f>
        <v>275.56014116094445</v>
      </c>
      <c r="H14">
        <f t="shared" si="5"/>
        <v>1.0886208502934199E-2</v>
      </c>
      <c r="I14">
        <f t="shared" si="9"/>
        <v>1.9707407701309632E-3</v>
      </c>
      <c r="J14">
        <f t="shared" si="6"/>
        <v>3.7703323007255317E-5</v>
      </c>
      <c r="K14">
        <f>carboncycle!U114</f>
        <v>275.56014116094445</v>
      </c>
      <c r="L14">
        <f t="shared" si="7"/>
        <v>1.0886208502934199E-2</v>
      </c>
      <c r="M14">
        <f t="shared" si="10"/>
        <v>1.9707407701309632E-3</v>
      </c>
      <c r="N14">
        <f t="shared" si="8"/>
        <v>3.7703323007255317E-5</v>
      </c>
      <c r="O14" s="16">
        <f t="shared" si="3"/>
        <v>0</v>
      </c>
    </row>
    <row r="15" spans="1:15">
      <c r="A15">
        <v>1859</v>
      </c>
      <c r="B15">
        <v>-0.28119546000000001</v>
      </c>
      <c r="C15">
        <f t="shared" si="4"/>
        <v>5.2695956900000007E-2</v>
      </c>
      <c r="G15">
        <f>carboncycle!L115</f>
        <v>275.58523067875387</v>
      </c>
      <c r="H15">
        <f t="shared" si="5"/>
        <v>1.1373299304132212E-2</v>
      </c>
      <c r="I15">
        <f t="shared" si="9"/>
        <v>2.2405366585658681E-3</v>
      </c>
      <c r="J15">
        <f t="shared" si="6"/>
        <v>4.8682975706917976E-5</v>
      </c>
      <c r="K15">
        <f>carboncycle!U115</f>
        <v>275.58523067875387</v>
      </c>
      <c r="L15">
        <f t="shared" si="7"/>
        <v>1.1373299304132212E-2</v>
      </c>
      <c r="M15">
        <f t="shared" si="10"/>
        <v>2.2405366585658681E-3</v>
      </c>
      <c r="N15">
        <f t="shared" si="8"/>
        <v>4.8682975706917976E-5</v>
      </c>
      <c r="O15" s="16">
        <f t="shared" si="3"/>
        <v>0</v>
      </c>
    </row>
    <row r="16" spans="1:15">
      <c r="A16">
        <v>1860</v>
      </c>
      <c r="B16">
        <v>-0.39016518</v>
      </c>
      <c r="C16">
        <f t="shared" si="4"/>
        <v>-5.6273763099999985E-2</v>
      </c>
      <c r="G16">
        <f>carboncycle!L116</f>
        <v>275.61218628021436</v>
      </c>
      <c r="H16">
        <f t="shared" si="5"/>
        <v>1.189656905646303E-2</v>
      </c>
      <c r="I16">
        <f t="shared" si="9"/>
        <v>2.5169061731142514E-3</v>
      </c>
      <c r="J16">
        <f t="shared" si="6"/>
        <v>6.1132704625556806E-5</v>
      </c>
      <c r="K16">
        <f>carboncycle!U116</f>
        <v>275.61218628021436</v>
      </c>
      <c r="L16">
        <f t="shared" si="7"/>
        <v>1.189656905646303E-2</v>
      </c>
      <c r="M16">
        <f t="shared" si="10"/>
        <v>2.5169061731142514E-3</v>
      </c>
      <c r="N16">
        <f t="shared" si="8"/>
        <v>6.1132704625556806E-5</v>
      </c>
      <c r="O16" s="16">
        <f t="shared" si="3"/>
        <v>0</v>
      </c>
    </row>
    <row r="17" spans="1:15">
      <c r="A17">
        <v>1861</v>
      </c>
      <c r="B17">
        <v>-0.42927712000000001</v>
      </c>
      <c r="C17">
        <f t="shared" si="4"/>
        <v>-9.5385703099999997E-2</v>
      </c>
      <c r="G17">
        <f>carboncycle!L117</f>
        <v>275.6423356972532</v>
      </c>
      <c r="H17">
        <f t="shared" si="5"/>
        <v>1.2481777430771621E-2</v>
      </c>
      <c r="I17">
        <f t="shared" si="9"/>
        <v>2.8014651099763054E-3</v>
      </c>
      <c r="J17">
        <f t="shared" si="6"/>
        <v>7.5081497926572595E-5</v>
      </c>
      <c r="K17">
        <f>carboncycle!U117</f>
        <v>275.6423356972532</v>
      </c>
      <c r="L17">
        <f t="shared" si="7"/>
        <v>1.2481777430771621E-2</v>
      </c>
      <c r="M17">
        <f t="shared" si="10"/>
        <v>2.8014651099763054E-3</v>
      </c>
      <c r="N17">
        <f t="shared" si="8"/>
        <v>7.5081497926572595E-5</v>
      </c>
      <c r="O17" s="16">
        <f t="shared" si="3"/>
        <v>0</v>
      </c>
    </row>
    <row r="18" spans="1:15">
      <c r="A18">
        <v>1862</v>
      </c>
      <c r="B18">
        <v>-0.53639775999999995</v>
      </c>
      <c r="C18">
        <f t="shared" si="4"/>
        <v>-0.20250634309999993</v>
      </c>
      <c r="G18">
        <f>carboncycle!L118</f>
        <v>275.67365923810985</v>
      </c>
      <c r="H18">
        <f t="shared" si="5"/>
        <v>1.3089708074188499E-2</v>
      </c>
      <c r="I18">
        <f t="shared" si="9"/>
        <v>3.0946227548544888E-3</v>
      </c>
      <c r="J18">
        <f t="shared" si="6"/>
        <v>9.0567356843015073E-5</v>
      </c>
      <c r="K18">
        <f>carboncycle!U118</f>
        <v>275.67365923810985</v>
      </c>
      <c r="L18">
        <f t="shared" si="7"/>
        <v>1.3089708074188499E-2</v>
      </c>
      <c r="M18">
        <f t="shared" si="10"/>
        <v>3.0946227548544888E-3</v>
      </c>
      <c r="N18">
        <f t="shared" si="8"/>
        <v>9.0567356843015073E-5</v>
      </c>
      <c r="O18" s="16">
        <f t="shared" si="3"/>
        <v>0</v>
      </c>
    </row>
    <row r="19" spans="1:15">
      <c r="A19">
        <v>1863</v>
      </c>
      <c r="B19">
        <v>-0.34434320000000002</v>
      </c>
      <c r="C19">
        <f t="shared" si="4"/>
        <v>-1.0451783100000001E-2</v>
      </c>
      <c r="G19">
        <f>carboncycle!L119</f>
        <v>275.7052223869153</v>
      </c>
      <c r="H19">
        <f t="shared" si="5"/>
        <v>1.3702219187403443E-2</v>
      </c>
      <c r="I19">
        <f t="shared" si="9"/>
        <v>3.3962415871593814E-3</v>
      </c>
      <c r="J19">
        <f t="shared" si="6"/>
        <v>1.0763039150372024E-4</v>
      </c>
      <c r="K19">
        <f>carboncycle!U119</f>
        <v>275.7052223869153</v>
      </c>
      <c r="L19">
        <f t="shared" si="7"/>
        <v>1.3702219187403443E-2</v>
      </c>
      <c r="M19">
        <f t="shared" si="10"/>
        <v>3.3962415871593814E-3</v>
      </c>
      <c r="N19">
        <f t="shared" si="8"/>
        <v>1.0763039150372024E-4</v>
      </c>
      <c r="O19" s="16">
        <f t="shared" si="3"/>
        <v>0</v>
      </c>
    </row>
    <row r="20" spans="1:15">
      <c r="A20">
        <v>1864</v>
      </c>
      <c r="B20">
        <v>-0.46543669999999998</v>
      </c>
      <c r="C20">
        <f t="shared" si="4"/>
        <v>-0.13154528309999997</v>
      </c>
      <c r="G20">
        <f>carboncycle!L120</f>
        <v>275.73942410291102</v>
      </c>
      <c r="H20">
        <f t="shared" si="5"/>
        <v>1.4365854901255661E-2</v>
      </c>
      <c r="I20">
        <f t="shared" si="9"/>
        <v>3.7075578785870046E-3</v>
      </c>
      <c r="J20">
        <f t="shared" si="6"/>
        <v>1.2630970309504438E-4</v>
      </c>
      <c r="K20">
        <f>carboncycle!U120</f>
        <v>275.73942410291102</v>
      </c>
      <c r="L20">
        <f t="shared" si="7"/>
        <v>1.4365854901255661E-2</v>
      </c>
      <c r="M20">
        <f t="shared" si="10"/>
        <v>3.7075578785870046E-3</v>
      </c>
      <c r="N20">
        <f t="shared" si="8"/>
        <v>1.2630970309504438E-4</v>
      </c>
      <c r="O20" s="16">
        <f t="shared" si="3"/>
        <v>0</v>
      </c>
    </row>
    <row r="21" spans="1:15">
      <c r="A21">
        <v>1865</v>
      </c>
      <c r="B21">
        <v>-0.33258784000000002</v>
      </c>
      <c r="C21">
        <f t="shared" si="4"/>
        <v>1.3035768999999919E-3</v>
      </c>
      <c r="G21">
        <f>carboncycle!L121</f>
        <v>275.77662827319648</v>
      </c>
      <c r="H21">
        <f t="shared" si="5"/>
        <v>1.5087655510582082E-2</v>
      </c>
      <c r="I21">
        <f t="shared" si="9"/>
        <v>4.0299744870475928E-3</v>
      </c>
      <c r="J21">
        <f t="shared" si="6"/>
        <v>1.4665119273183871E-4</v>
      </c>
      <c r="K21">
        <f>carboncycle!U121</f>
        <v>275.77662827319648</v>
      </c>
      <c r="L21">
        <f t="shared" si="7"/>
        <v>1.5087655510582082E-2</v>
      </c>
      <c r="M21">
        <f t="shared" si="10"/>
        <v>4.0299744870475928E-3</v>
      </c>
      <c r="N21">
        <f t="shared" si="8"/>
        <v>1.4665119273183871E-4</v>
      </c>
      <c r="O21" s="16">
        <f t="shared" si="3"/>
        <v>0</v>
      </c>
    </row>
    <row r="22" spans="1:15">
      <c r="A22">
        <v>1866</v>
      </c>
      <c r="B22">
        <v>-0.34126064</v>
      </c>
      <c r="C22">
        <f t="shared" si="4"/>
        <v>-7.3692230999999886E-3</v>
      </c>
      <c r="G22">
        <f>carboncycle!L122</f>
        <v>275.81625864057219</v>
      </c>
      <c r="H22">
        <f t="shared" si="5"/>
        <v>1.5856419832439451E-2</v>
      </c>
      <c r="I22">
        <f t="shared" si="9"/>
        <v>4.364518892583622E-3</v>
      </c>
      <c r="J22">
        <f t="shared" si="6"/>
        <v>1.6870846904355221E-4</v>
      </c>
      <c r="K22">
        <f>carboncycle!U122</f>
        <v>275.81625864057219</v>
      </c>
      <c r="L22">
        <f t="shared" si="7"/>
        <v>1.5856419832439451E-2</v>
      </c>
      <c r="M22">
        <f t="shared" si="10"/>
        <v>4.364518892583622E-3</v>
      </c>
      <c r="N22">
        <f t="shared" si="8"/>
        <v>1.6870846904355221E-4</v>
      </c>
      <c r="O22" s="16">
        <f t="shared" si="3"/>
        <v>0</v>
      </c>
    </row>
    <row r="23" spans="1:15">
      <c r="A23">
        <v>1867</v>
      </c>
      <c r="B23">
        <v>-0.35696334000000002</v>
      </c>
      <c r="C23">
        <f t="shared" si="4"/>
        <v>-2.3071923100000002E-2</v>
      </c>
      <c r="G23">
        <f>carboncycle!L123</f>
        <v>275.85638220089248</v>
      </c>
      <c r="H23">
        <f t="shared" si="5"/>
        <v>1.6634638769541674E-2</v>
      </c>
      <c r="I23">
        <f t="shared" si="9"/>
        <v>4.711081863085516E-3</v>
      </c>
      <c r="J23">
        <f t="shared" si="6"/>
        <v>1.9254067224925981E-4</v>
      </c>
      <c r="K23">
        <f>carboncycle!U123</f>
        <v>275.85638220089248</v>
      </c>
      <c r="L23">
        <f t="shared" si="7"/>
        <v>1.6634638769541674E-2</v>
      </c>
      <c r="M23">
        <f t="shared" si="10"/>
        <v>4.711081863085516E-3</v>
      </c>
      <c r="N23">
        <f t="shared" si="8"/>
        <v>1.9254067224925981E-4</v>
      </c>
      <c r="O23" s="16">
        <f t="shared" si="3"/>
        <v>0</v>
      </c>
    </row>
    <row r="24" spans="1:15">
      <c r="A24">
        <v>1868</v>
      </c>
      <c r="B24">
        <v>-0.35196072</v>
      </c>
      <c r="C24">
        <f t="shared" si="4"/>
        <v>-1.8069303099999989E-2</v>
      </c>
      <c r="G24">
        <f>carboncycle!L124</f>
        <v>275.89940888331068</v>
      </c>
      <c r="H24">
        <f t="shared" si="5"/>
        <v>1.7469039622685659E-2</v>
      </c>
      <c r="I24">
        <f t="shared" si="9"/>
        <v>5.0709325536310908E-3</v>
      </c>
      <c r="J24">
        <f t="shared" si="6"/>
        <v>2.1820598621320975E-4</v>
      </c>
      <c r="K24">
        <f>carboncycle!U124</f>
        <v>275.89940888331068</v>
      </c>
      <c r="L24">
        <f t="shared" si="7"/>
        <v>1.7469039622685659E-2</v>
      </c>
      <c r="M24">
        <f t="shared" si="10"/>
        <v>5.0709325536310908E-3</v>
      </c>
      <c r="N24">
        <f t="shared" si="8"/>
        <v>2.1820598621320975E-4</v>
      </c>
      <c r="O24" s="16">
        <f t="shared" si="3"/>
        <v>0</v>
      </c>
    </row>
    <row r="25" spans="1:15">
      <c r="A25">
        <v>1869</v>
      </c>
      <c r="B25">
        <v>-0.31657043000000001</v>
      </c>
      <c r="C25">
        <f t="shared" si="4"/>
        <v>1.7320986900000002E-2</v>
      </c>
      <c r="G25">
        <f>carboncycle!L125</f>
        <v>275.94383004378636</v>
      </c>
      <c r="H25">
        <f t="shared" si="5"/>
        <v>1.8330346574711675E-2</v>
      </c>
      <c r="I25">
        <f t="shared" si="9"/>
        <v>5.44443762856476E-3</v>
      </c>
      <c r="J25">
        <f t="shared" si="6"/>
        <v>2.4576947311614333E-4</v>
      </c>
      <c r="K25">
        <f>carboncycle!U125</f>
        <v>275.94383004378636</v>
      </c>
      <c r="L25">
        <f t="shared" si="7"/>
        <v>1.8330346574711675E-2</v>
      </c>
      <c r="M25">
        <f t="shared" si="10"/>
        <v>5.44443762856476E-3</v>
      </c>
      <c r="N25">
        <f t="shared" si="8"/>
        <v>2.4576947311614333E-4</v>
      </c>
      <c r="O25" s="16">
        <f t="shared" si="3"/>
        <v>0</v>
      </c>
    </row>
    <row r="26" spans="1:15">
      <c r="A26">
        <v>1870</v>
      </c>
      <c r="B26">
        <v>-0.32789087</v>
      </c>
      <c r="C26">
        <f t="shared" si="4"/>
        <v>6.0005469000000144E-3</v>
      </c>
      <c r="G26">
        <f>carboncycle!L126</f>
        <v>275.99058975469183</v>
      </c>
      <c r="H26">
        <f t="shared" si="5"/>
        <v>1.9236847220328326E-2</v>
      </c>
      <c r="I26">
        <f t="shared" si="9"/>
        <v>5.8324900164477668E-3</v>
      </c>
      <c r="J26">
        <f t="shared" si="6"/>
        <v>2.752979082390915E-4</v>
      </c>
      <c r="K26">
        <f>carboncycle!U126</f>
        <v>275.99058975469183</v>
      </c>
      <c r="L26">
        <f t="shared" si="7"/>
        <v>1.9236847220328326E-2</v>
      </c>
      <c r="M26">
        <f t="shared" si="10"/>
        <v>5.8324900164477668E-3</v>
      </c>
      <c r="N26">
        <f t="shared" si="8"/>
        <v>2.752979082390915E-4</v>
      </c>
      <c r="O26" s="16">
        <f t="shared" si="3"/>
        <v>0</v>
      </c>
    </row>
    <row r="27" spans="1:15">
      <c r="A27">
        <v>1871</v>
      </c>
      <c r="B27">
        <v>-0.36858069999999998</v>
      </c>
      <c r="C27">
        <f t="shared" si="4"/>
        <v>-3.4689283099999968E-2</v>
      </c>
      <c r="G27">
        <f>carboncycle!L127</f>
        <v>276.0386907999096</v>
      </c>
      <c r="H27">
        <f t="shared" si="5"/>
        <v>2.0169191215950691E-2</v>
      </c>
      <c r="I27">
        <f t="shared" si="9"/>
        <v>6.2353845555298756E-3</v>
      </c>
      <c r="J27">
        <f t="shared" si="6"/>
        <v>3.0686275941371678E-4</v>
      </c>
      <c r="K27">
        <f>carboncycle!U127</f>
        <v>276.0386907999096</v>
      </c>
      <c r="L27">
        <f t="shared" si="7"/>
        <v>2.0169191215950691E-2</v>
      </c>
      <c r="M27">
        <f t="shared" si="10"/>
        <v>6.2353845555298756E-3</v>
      </c>
      <c r="N27">
        <f t="shared" si="8"/>
        <v>3.0686275941371678E-4</v>
      </c>
      <c r="O27" s="16">
        <f t="shared" si="3"/>
        <v>0</v>
      </c>
    </row>
    <row r="28" spans="1:15">
      <c r="A28">
        <v>1872</v>
      </c>
      <c r="B28">
        <v>-0.32804197000000002</v>
      </c>
      <c r="C28">
        <f t="shared" si="4"/>
        <v>5.8494468999999993E-3</v>
      </c>
      <c r="G28">
        <f>carboncycle!L128</f>
        <v>276.09001822498345</v>
      </c>
      <c r="H28">
        <f t="shared" si="5"/>
        <v>2.1163893068789845E-2</v>
      </c>
      <c r="I28">
        <f t="shared" si="9"/>
        <v>6.6544808562326117E-3</v>
      </c>
      <c r="J28">
        <f t="shared" si="6"/>
        <v>3.4053676321565659E-4</v>
      </c>
      <c r="K28">
        <f>carboncycle!U128</f>
        <v>276.09001822498345</v>
      </c>
      <c r="L28">
        <f t="shared" si="7"/>
        <v>2.1163893068789845E-2</v>
      </c>
      <c r="M28">
        <f t="shared" si="10"/>
        <v>6.6544808562326117E-3</v>
      </c>
      <c r="N28">
        <f t="shared" si="8"/>
        <v>3.4053676321565659E-4</v>
      </c>
      <c r="O28" s="16">
        <f t="shared" si="3"/>
        <v>0</v>
      </c>
    </row>
    <row r="29" spans="1:15">
      <c r="A29">
        <v>1873</v>
      </c>
      <c r="B29">
        <v>-0.34133235000000001</v>
      </c>
      <c r="C29">
        <f t="shared" si="4"/>
        <v>-7.4409330999999912E-3</v>
      </c>
      <c r="G29">
        <f>carboncycle!L129</f>
        <v>276.14821667084846</v>
      </c>
      <c r="H29">
        <f t="shared" si="5"/>
        <v>2.229152845096952E-2</v>
      </c>
      <c r="I29">
        <f t="shared" si="9"/>
        <v>7.0931700048707681E-3</v>
      </c>
      <c r="J29">
        <f t="shared" si="6"/>
        <v>3.7639996566399291E-4</v>
      </c>
      <c r="K29">
        <f>carboncycle!U129</f>
        <v>276.14821667084846</v>
      </c>
      <c r="L29">
        <f t="shared" si="7"/>
        <v>2.229152845096952E-2</v>
      </c>
      <c r="M29">
        <f t="shared" si="10"/>
        <v>7.0931700048707681E-3</v>
      </c>
      <c r="N29">
        <f t="shared" si="8"/>
        <v>3.7639996566399291E-4</v>
      </c>
      <c r="O29" s="16">
        <f t="shared" si="3"/>
        <v>0</v>
      </c>
    </row>
    <row r="30" spans="1:15">
      <c r="A30">
        <v>1874</v>
      </c>
      <c r="B30">
        <v>-0.37325120000000001</v>
      </c>
      <c r="C30">
        <f t="shared" si="4"/>
        <v>-3.935978309999999E-2</v>
      </c>
      <c r="G30">
        <f>carboncycle!L130</f>
        <v>276.21016411661674</v>
      </c>
      <c r="H30">
        <f t="shared" si="5"/>
        <v>2.3491542238312429E-2</v>
      </c>
      <c r="I30">
        <f t="shared" si="9"/>
        <v>7.5529507868271686E-3</v>
      </c>
      <c r="J30">
        <f t="shared" si="6"/>
        <v>4.1455121948668738E-4</v>
      </c>
      <c r="K30">
        <f>carboncycle!U130</f>
        <v>276.21016411661674</v>
      </c>
      <c r="L30">
        <f t="shared" si="7"/>
        <v>2.3491542238312429E-2</v>
      </c>
      <c r="M30">
        <f t="shared" si="10"/>
        <v>7.5529507868271686E-3</v>
      </c>
      <c r="N30">
        <f t="shared" si="8"/>
        <v>4.1455121948668738E-4</v>
      </c>
      <c r="O30" s="16">
        <f t="shared" si="3"/>
        <v>0</v>
      </c>
    </row>
    <row r="31" spans="1:15">
      <c r="A31">
        <v>1875</v>
      </c>
      <c r="B31">
        <v>-0.37562593999999999</v>
      </c>
      <c r="C31">
        <f t="shared" si="4"/>
        <v>-4.1734523099999976E-2</v>
      </c>
      <c r="G31">
        <f>carboncycle!L131</f>
        <v>276.26593877674793</v>
      </c>
      <c r="H31">
        <f t="shared" si="5"/>
        <v>2.4571749802595744E-2</v>
      </c>
      <c r="I31">
        <f t="shared" si="9"/>
        <v>8.0296207326926057E-3</v>
      </c>
      <c r="J31">
        <f t="shared" si="6"/>
        <v>4.550973290291813E-4</v>
      </c>
      <c r="K31">
        <f>carboncycle!U131</f>
        <v>276.26593877674793</v>
      </c>
      <c r="L31">
        <f t="shared" si="7"/>
        <v>2.4571749802595744E-2</v>
      </c>
      <c r="M31">
        <f t="shared" si="10"/>
        <v>8.0296207326926057E-3</v>
      </c>
      <c r="N31">
        <f t="shared" si="8"/>
        <v>4.550973290291813E-4</v>
      </c>
      <c r="O31" s="16">
        <f t="shared" si="3"/>
        <v>0</v>
      </c>
    </row>
    <row r="32" spans="1:15">
      <c r="A32">
        <v>1876</v>
      </c>
      <c r="B32">
        <v>-0.42410994000000002</v>
      </c>
      <c r="C32">
        <f t="shared" si="4"/>
        <v>-9.0218523100000003E-2</v>
      </c>
      <c r="G32">
        <f>carboncycle!L132</f>
        <v>276.32732503773082</v>
      </c>
      <c r="H32">
        <f t="shared" si="5"/>
        <v>2.5760387157102847E-2</v>
      </c>
      <c r="I32">
        <f t="shared" si="9"/>
        <v>8.525829660205814E-3</v>
      </c>
      <c r="J32">
        <f t="shared" si="6"/>
        <v>4.9812062196198951E-4</v>
      </c>
      <c r="K32">
        <f>carboncycle!U132</f>
        <v>276.32732503773082</v>
      </c>
      <c r="L32">
        <f t="shared" si="7"/>
        <v>2.5760387157102847E-2</v>
      </c>
      <c r="M32">
        <f t="shared" si="10"/>
        <v>8.525829660205814E-3</v>
      </c>
      <c r="N32">
        <f t="shared" si="8"/>
        <v>4.9812062196198951E-4</v>
      </c>
      <c r="O32" s="16">
        <f t="shared" si="3"/>
        <v>0</v>
      </c>
    </row>
    <row r="33" spans="1:15">
      <c r="A33">
        <v>1877</v>
      </c>
      <c r="B33">
        <v>-0.10110883399999999</v>
      </c>
      <c r="C33">
        <f t="shared" si="4"/>
        <v>0.23278258290000003</v>
      </c>
      <c r="G33">
        <f>carboncycle!L133</f>
        <v>276.38885787380968</v>
      </c>
      <c r="H33">
        <f t="shared" si="5"/>
        <v>2.6951597708050813E-2</v>
      </c>
      <c r="I33">
        <f t="shared" si="9"/>
        <v>9.0410271384882852E-3</v>
      </c>
      <c r="J33">
        <f t="shared" si="6"/>
        <v>5.4371800929921439E-4</v>
      </c>
      <c r="K33">
        <f>carboncycle!U133</f>
        <v>276.38885787380968</v>
      </c>
      <c r="L33">
        <f t="shared" si="7"/>
        <v>2.6951597708050813E-2</v>
      </c>
      <c r="M33">
        <f t="shared" si="10"/>
        <v>9.0410271384882852E-3</v>
      </c>
      <c r="N33">
        <f t="shared" si="8"/>
        <v>5.4371800929921439E-4</v>
      </c>
      <c r="O33" s="16">
        <f t="shared" si="3"/>
        <v>0</v>
      </c>
    </row>
    <row r="34" spans="1:15">
      <c r="A34">
        <v>1878</v>
      </c>
      <c r="B34">
        <v>-1.1315192999999999E-2</v>
      </c>
      <c r="C34">
        <f t="shared" si="4"/>
        <v>0.32257622390000001</v>
      </c>
      <c r="G34">
        <f>carboncycle!L134</f>
        <v>276.45062455370487</v>
      </c>
      <c r="H34">
        <f t="shared" si="5"/>
        <v>2.8147068542959609E-2</v>
      </c>
      <c r="I34">
        <f t="shared" si="9"/>
        <v>9.5747312258697339E-3</v>
      </c>
      <c r="J34">
        <f t="shared" si="6"/>
        <v>5.9198272515300829E-4</v>
      </c>
      <c r="K34">
        <f>carboncycle!U134</f>
        <v>276.45062455370487</v>
      </c>
      <c r="L34">
        <f t="shared" si="7"/>
        <v>2.8147068542959609E-2</v>
      </c>
      <c r="M34">
        <f t="shared" si="10"/>
        <v>9.5747312258697339E-3</v>
      </c>
      <c r="N34">
        <f t="shared" si="8"/>
        <v>5.9198272515300829E-4</v>
      </c>
      <c r="O34" s="16">
        <f t="shared" si="3"/>
        <v>0</v>
      </c>
    </row>
    <row r="35" spans="1:15">
      <c r="A35">
        <v>1879</v>
      </c>
      <c r="B35">
        <v>-0.30363432000000001</v>
      </c>
      <c r="C35">
        <f t="shared" si="4"/>
        <v>3.0257096900000002E-2</v>
      </c>
      <c r="G35">
        <f>carboncycle!L135</f>
        <v>276.51221191406171</v>
      </c>
      <c r="H35">
        <f t="shared" si="5"/>
        <v>2.9338802806247569E-2</v>
      </c>
      <c r="I35">
        <f t="shared" si="9"/>
        <v>1.0126241358831257E-2</v>
      </c>
      <c r="J35">
        <f t="shared" si="6"/>
        <v>6.4300473663707932E-4</v>
      </c>
      <c r="K35">
        <f>carboncycle!U135</f>
        <v>276.51221191406171</v>
      </c>
      <c r="L35">
        <f t="shared" si="7"/>
        <v>2.9338802806247569E-2</v>
      </c>
      <c r="M35">
        <f t="shared" si="10"/>
        <v>1.0126241358831257E-2</v>
      </c>
      <c r="N35">
        <f t="shared" si="8"/>
        <v>6.4300473663707932E-4</v>
      </c>
      <c r="O35" s="16">
        <f t="shared" si="3"/>
        <v>0</v>
      </c>
    </row>
    <row r="36" spans="1:15">
      <c r="A36">
        <v>1880</v>
      </c>
      <c r="B36">
        <v>-0.31583208000000002</v>
      </c>
      <c r="C36">
        <f t="shared" si="4"/>
        <v>1.80593369E-2</v>
      </c>
      <c r="G36">
        <f>carboncycle!L136</f>
        <v>276.57931851777255</v>
      </c>
      <c r="H36">
        <f t="shared" si="5"/>
        <v>3.0637033973642633E-2</v>
      </c>
      <c r="I36">
        <f t="shared" si="9"/>
        <v>1.0698122940912023E-2</v>
      </c>
      <c r="J36">
        <f t="shared" si="6"/>
        <v>6.9686952065114223E-4</v>
      </c>
      <c r="K36">
        <f>carboncycle!U136</f>
        <v>276.57931851777255</v>
      </c>
      <c r="L36">
        <f t="shared" si="7"/>
        <v>3.0637033973642633E-2</v>
      </c>
      <c r="M36">
        <f t="shared" si="10"/>
        <v>1.0698122940912023E-2</v>
      </c>
      <c r="N36">
        <f t="shared" si="8"/>
        <v>6.9686952065114223E-4</v>
      </c>
      <c r="O36" s="16">
        <f t="shared" si="3"/>
        <v>0</v>
      </c>
    </row>
    <row r="37" spans="1:15">
      <c r="A37">
        <v>1881</v>
      </c>
      <c r="B37">
        <v>-0.23224552000000001</v>
      </c>
      <c r="C37">
        <f t="shared" si="4"/>
        <v>0.1016458969</v>
      </c>
      <c r="G37">
        <f>carboncycle!L137</f>
        <v>276.65729405788596</v>
      </c>
      <c r="H37">
        <f t="shared" si="5"/>
        <v>3.2145137858622434E-2</v>
      </c>
      <c r="I37">
        <f t="shared" si="9"/>
        <v>1.1295897899698652E-2</v>
      </c>
      <c r="J37">
        <f t="shared" si="6"/>
        <v>7.5367664007822404E-4</v>
      </c>
      <c r="K37">
        <f>carboncycle!U137</f>
        <v>276.65729405788596</v>
      </c>
      <c r="L37">
        <f t="shared" si="7"/>
        <v>3.2145137858622434E-2</v>
      </c>
      <c r="M37">
        <f t="shared" si="10"/>
        <v>1.1295897899698652E-2</v>
      </c>
      <c r="N37">
        <f t="shared" si="8"/>
        <v>7.5367664007822404E-4</v>
      </c>
      <c r="O37" s="16">
        <f t="shared" si="3"/>
        <v>0</v>
      </c>
    </row>
    <row r="38" spans="1:15">
      <c r="A38">
        <v>1882</v>
      </c>
      <c r="B38">
        <v>-0.29553007999999997</v>
      </c>
      <c r="C38">
        <f t="shared" si="4"/>
        <v>3.8361336900000043E-2</v>
      </c>
      <c r="G38">
        <f>carboncycle!L138</f>
        <v>276.73668481347516</v>
      </c>
      <c r="H38">
        <f t="shared" si="5"/>
        <v>3.3680176408129578E-2</v>
      </c>
      <c r="I38">
        <f t="shared" si="9"/>
        <v>1.1919526191232535E-2</v>
      </c>
      <c r="J38">
        <f t="shared" si="6"/>
        <v>8.1355645683286809E-4</v>
      </c>
      <c r="K38">
        <f>carboncycle!U138</f>
        <v>276.73668481347516</v>
      </c>
      <c r="L38">
        <f t="shared" si="7"/>
        <v>3.3680176408129578E-2</v>
      </c>
      <c r="M38">
        <f t="shared" si="10"/>
        <v>1.1919526191232535E-2</v>
      </c>
      <c r="N38">
        <f t="shared" si="8"/>
        <v>8.1355645683286809E-4</v>
      </c>
      <c r="O38" s="16">
        <f t="shared" si="3"/>
        <v>0</v>
      </c>
    </row>
    <row r="39" spans="1:15">
      <c r="A39">
        <v>1883</v>
      </c>
      <c r="B39">
        <v>-0.34647440000000002</v>
      </c>
      <c r="C39">
        <f t="shared" si="4"/>
        <v>-1.25829831E-2</v>
      </c>
      <c r="G39">
        <f>carboncycle!L139</f>
        <v>276.82043777111102</v>
      </c>
      <c r="H39">
        <f t="shared" si="5"/>
        <v>3.5299081877826287E-2</v>
      </c>
      <c r="I39">
        <f t="shared" si="9"/>
        <v>1.2570644551733049E-2</v>
      </c>
      <c r="J39">
        <f t="shared" si="6"/>
        <v>8.7663836492425824E-4</v>
      </c>
      <c r="K39">
        <f>carboncycle!U139</f>
        <v>276.82043777111102</v>
      </c>
      <c r="L39">
        <f t="shared" si="7"/>
        <v>3.5299081877826287E-2</v>
      </c>
      <c r="M39">
        <f t="shared" si="10"/>
        <v>1.2570644551733049E-2</v>
      </c>
      <c r="N39">
        <f t="shared" si="8"/>
        <v>8.7663836492425824E-4</v>
      </c>
      <c r="O39" s="16">
        <f t="shared" si="3"/>
        <v>0</v>
      </c>
    </row>
    <row r="40" spans="1:15">
      <c r="A40">
        <v>1884</v>
      </c>
      <c r="B40">
        <v>-0.49232006</v>
      </c>
      <c r="C40">
        <f t="shared" si="4"/>
        <v>-0.15842864309999999</v>
      </c>
      <c r="G40">
        <f>carboncycle!L140</f>
        <v>276.90986992486557</v>
      </c>
      <c r="H40">
        <f t="shared" si="5"/>
        <v>3.7027222888340809E-2</v>
      </c>
      <c r="I40">
        <f t="shared" si="9"/>
        <v>1.3251582837309714E-2</v>
      </c>
      <c r="J40">
        <f t="shared" si="6"/>
        <v>9.4306032006533222E-4</v>
      </c>
      <c r="K40">
        <f>carboncycle!U140</f>
        <v>276.90986992486557</v>
      </c>
      <c r="L40">
        <f t="shared" si="7"/>
        <v>3.7027222888340809E-2</v>
      </c>
      <c r="M40">
        <f t="shared" si="10"/>
        <v>1.3251582837309714E-2</v>
      </c>
      <c r="N40">
        <f t="shared" si="8"/>
        <v>9.4306032006533222E-4</v>
      </c>
      <c r="O40" s="16">
        <f t="shared" si="3"/>
        <v>0</v>
      </c>
    </row>
    <row r="41" spans="1:15">
      <c r="A41">
        <v>1885</v>
      </c>
      <c r="B41">
        <v>-0.47112357999999999</v>
      </c>
      <c r="C41">
        <f t="shared" si="4"/>
        <v>-0.13723216309999997</v>
      </c>
      <c r="G41">
        <f>carboncycle!L141</f>
        <v>276.9987159188538</v>
      </c>
      <c r="H41">
        <f t="shared" si="5"/>
        <v>3.8743484683377155E-2</v>
      </c>
      <c r="I41">
        <f t="shared" si="9"/>
        <v>1.3961032843652819E-2</v>
      </c>
      <c r="J41">
        <f t="shared" si="6"/>
        <v>1.0129727279632804E-3</v>
      </c>
      <c r="K41">
        <f>carboncycle!U141</f>
        <v>276.9987159188538</v>
      </c>
      <c r="L41">
        <f t="shared" si="7"/>
        <v>3.8743484683377155E-2</v>
      </c>
      <c r="M41">
        <f t="shared" si="10"/>
        <v>1.3961032843652819E-2</v>
      </c>
      <c r="N41">
        <f t="shared" si="8"/>
        <v>1.0129727279632804E-3</v>
      </c>
      <c r="O41" s="16">
        <f t="shared" si="3"/>
        <v>0</v>
      </c>
    </row>
    <row r="42" spans="1:15">
      <c r="A42">
        <v>1886</v>
      </c>
      <c r="B42">
        <v>-0.42090361999999998</v>
      </c>
      <c r="C42">
        <f t="shared" si="4"/>
        <v>-8.7012203099999963E-2</v>
      </c>
      <c r="G42">
        <f>carboncycle!L142</f>
        <v>277.08673221249552</v>
      </c>
      <c r="H42">
        <f t="shared" si="5"/>
        <v>4.0443176225655304E-2</v>
      </c>
      <c r="I42">
        <f t="shared" si="9"/>
        <v>1.4697592647745854E-2</v>
      </c>
      <c r="J42">
        <f t="shared" si="6"/>
        <v>1.0865177094203969E-3</v>
      </c>
      <c r="K42">
        <f>carboncycle!U142</f>
        <v>277.08673221249552</v>
      </c>
      <c r="L42">
        <f t="shared" si="7"/>
        <v>4.0443176225655304E-2</v>
      </c>
      <c r="M42">
        <f t="shared" si="10"/>
        <v>1.4697592647745854E-2</v>
      </c>
      <c r="N42">
        <f t="shared" si="8"/>
        <v>1.0865177094203969E-3</v>
      </c>
      <c r="O42" s="16">
        <f t="shared" si="3"/>
        <v>0</v>
      </c>
    </row>
    <row r="43" spans="1:15">
      <c r="A43">
        <v>1887</v>
      </c>
      <c r="B43">
        <v>-0.49878576000000002</v>
      </c>
      <c r="C43">
        <f t="shared" si="4"/>
        <v>-0.16489434310000001</v>
      </c>
      <c r="G43">
        <f>carboncycle!L143</f>
        <v>277.17503155299886</v>
      </c>
      <c r="H43">
        <f t="shared" si="5"/>
        <v>4.2147791288688688E-2</v>
      </c>
      <c r="I43">
        <f t="shared" si="9"/>
        <v>1.5460539787959228E-2</v>
      </c>
      <c r="J43">
        <f t="shared" si="6"/>
        <v>1.1638286150700856E-3</v>
      </c>
      <c r="K43">
        <f>carboncycle!U143</f>
        <v>277.17503155299886</v>
      </c>
      <c r="L43">
        <f t="shared" si="7"/>
        <v>4.2147791288688688E-2</v>
      </c>
      <c r="M43">
        <f t="shared" si="10"/>
        <v>1.5460539787959228E-2</v>
      </c>
      <c r="N43">
        <f t="shared" si="8"/>
        <v>1.1638286150700856E-3</v>
      </c>
      <c r="O43" s="16">
        <f t="shared" si="3"/>
        <v>0</v>
      </c>
    </row>
    <row r="44" spans="1:15">
      <c r="A44">
        <v>1888</v>
      </c>
      <c r="B44">
        <v>-0.37937889000000002</v>
      </c>
      <c r="C44">
        <f t="shared" si="4"/>
        <v>-4.5487473100000009E-2</v>
      </c>
      <c r="G44">
        <f>carboncycle!L144</f>
        <v>277.26837113483089</v>
      </c>
      <c r="H44">
        <f t="shared" si="5"/>
        <v>4.394911768232275E-2</v>
      </c>
      <c r="I44">
        <f t="shared" si="9"/>
        <v>1.625187628623757E-2</v>
      </c>
      <c r="J44">
        <f t="shared" si="6"/>
        <v>1.2450339345320958E-3</v>
      </c>
      <c r="K44">
        <f>carboncycle!U144</f>
        <v>277.26837113483089</v>
      </c>
      <c r="L44">
        <f t="shared" si="7"/>
        <v>4.394911768232275E-2</v>
      </c>
      <c r="M44">
        <f t="shared" si="10"/>
        <v>1.625187628623757E-2</v>
      </c>
      <c r="N44">
        <f t="shared" si="8"/>
        <v>1.2450339345320958E-3</v>
      </c>
      <c r="O44" s="16">
        <f t="shared" si="3"/>
        <v>0</v>
      </c>
    </row>
    <row r="45" spans="1:15">
      <c r="A45">
        <v>1889</v>
      </c>
      <c r="B45">
        <v>-0.24989555999999999</v>
      </c>
      <c r="C45">
        <f t="shared" si="4"/>
        <v>8.3995856900000027E-2</v>
      </c>
      <c r="G45">
        <f>carboncycle!L145</f>
        <v>277.37496991906568</v>
      </c>
      <c r="H45">
        <f t="shared" si="5"/>
        <v>4.600558698598263E-2</v>
      </c>
      <c r="I45">
        <f t="shared" si="9"/>
        <v>1.7078198892277394E-2</v>
      </c>
      <c r="J45">
        <f t="shared" si="6"/>
        <v>1.3302727990897828E-3</v>
      </c>
      <c r="K45">
        <f>carboncycle!U145</f>
        <v>277.37496991906568</v>
      </c>
      <c r="L45">
        <f t="shared" si="7"/>
        <v>4.600558698598263E-2</v>
      </c>
      <c r="M45">
        <f t="shared" si="10"/>
        <v>1.7078198892277394E-2</v>
      </c>
      <c r="N45">
        <f t="shared" si="8"/>
        <v>1.3302727990897828E-3</v>
      </c>
      <c r="O45" s="16">
        <f t="shared" si="3"/>
        <v>0</v>
      </c>
    </row>
    <row r="46" spans="1:15">
      <c r="A46">
        <v>1890</v>
      </c>
      <c r="B46">
        <v>-0.50685817</v>
      </c>
      <c r="C46">
        <f t="shared" si="4"/>
        <v>-0.17296675309999998</v>
      </c>
      <c r="G46">
        <f>carboncycle!L146</f>
        <v>277.47914312093167</v>
      </c>
      <c r="H46">
        <f t="shared" si="5"/>
        <v>4.8014499323237536E-2</v>
      </c>
      <c r="I46">
        <f t="shared" si="9"/>
        <v>1.7936984781338306E-2</v>
      </c>
      <c r="J46">
        <f t="shared" si="6"/>
        <v>1.4197210192990885E-3</v>
      </c>
      <c r="K46">
        <f>carboncycle!U146</f>
        <v>277.47914312093167</v>
      </c>
      <c r="L46">
        <f t="shared" si="7"/>
        <v>4.8014499323237536E-2</v>
      </c>
      <c r="M46">
        <f t="shared" si="10"/>
        <v>1.7936984781338306E-2</v>
      </c>
      <c r="N46">
        <f t="shared" si="8"/>
        <v>1.4197210192990885E-3</v>
      </c>
      <c r="O46" s="16">
        <f t="shared" si="3"/>
        <v>0</v>
      </c>
    </row>
    <row r="47" spans="1:15">
      <c r="A47">
        <v>1891</v>
      </c>
      <c r="B47">
        <v>-0.40131494000000001</v>
      </c>
      <c r="C47">
        <f t="shared" si="4"/>
        <v>-6.7423523099999993E-2</v>
      </c>
      <c r="G47">
        <f>carboncycle!L147</f>
        <v>277.59490140810476</v>
      </c>
      <c r="H47">
        <f t="shared" si="5"/>
        <v>5.0245937998702382E-2</v>
      </c>
      <c r="I47">
        <f t="shared" si="9"/>
        <v>1.8833739347321375E-2</v>
      </c>
      <c r="J47">
        <f t="shared" si="6"/>
        <v>1.5135390774674712E-3</v>
      </c>
      <c r="K47">
        <f>carboncycle!U147</f>
        <v>277.59490140810476</v>
      </c>
      <c r="L47">
        <f t="shared" si="7"/>
        <v>5.0245937998702382E-2</v>
      </c>
      <c r="M47">
        <f t="shared" si="10"/>
        <v>1.8833739347321375E-2</v>
      </c>
      <c r="N47">
        <f t="shared" si="8"/>
        <v>1.5135390774674712E-3</v>
      </c>
      <c r="O47" s="16">
        <f t="shared" si="3"/>
        <v>0</v>
      </c>
    </row>
    <row r="48" spans="1:15">
      <c r="A48">
        <v>1892</v>
      </c>
      <c r="B48">
        <v>-0.50755850000000002</v>
      </c>
      <c r="C48">
        <f t="shared" si="4"/>
        <v>-0.17366708310000001</v>
      </c>
      <c r="G48">
        <f>carboncycle!L148</f>
        <v>277.7156070508355</v>
      </c>
      <c r="H48">
        <f t="shared" si="5"/>
        <v>5.2571754596598019E-2</v>
      </c>
      <c r="I48">
        <f t="shared" si="9"/>
        <v>1.9770018485990068E-2</v>
      </c>
      <c r="J48">
        <f t="shared" si="6"/>
        <v>1.6119178150002414E-3</v>
      </c>
      <c r="K48">
        <f>carboncycle!U148</f>
        <v>277.7156070508355</v>
      </c>
      <c r="L48">
        <f t="shared" si="7"/>
        <v>5.2571754596598019E-2</v>
      </c>
      <c r="M48">
        <f t="shared" si="10"/>
        <v>1.9770018485990068E-2</v>
      </c>
      <c r="N48">
        <f t="shared" si="8"/>
        <v>1.6119178150002414E-3</v>
      </c>
      <c r="O48" s="16">
        <f t="shared" si="3"/>
        <v>0</v>
      </c>
    </row>
    <row r="49" spans="1:15">
      <c r="A49">
        <v>1893</v>
      </c>
      <c r="B49">
        <v>-0.49461925000000001</v>
      </c>
      <c r="C49">
        <f t="shared" si="4"/>
        <v>-0.16072783309999999</v>
      </c>
      <c r="G49">
        <f>carboncycle!L149</f>
        <v>277.83465004564499</v>
      </c>
      <c r="H49">
        <f t="shared" si="5"/>
        <v>5.4864544578577715E-2</v>
      </c>
      <c r="I49">
        <f t="shared" si="9"/>
        <v>2.0743580952469805E-2</v>
      </c>
      <c r="J49">
        <f t="shared" si="6"/>
        <v>1.7150558268114635E-3</v>
      </c>
      <c r="K49">
        <f>carboncycle!U149</f>
        <v>277.83465004564499</v>
      </c>
      <c r="L49">
        <f t="shared" si="7"/>
        <v>5.4864544578577715E-2</v>
      </c>
      <c r="M49">
        <f t="shared" si="10"/>
        <v>2.0743580952469805E-2</v>
      </c>
      <c r="N49">
        <f t="shared" si="8"/>
        <v>1.7150558268114635E-3</v>
      </c>
      <c r="O49" s="16">
        <f t="shared" si="3"/>
        <v>0</v>
      </c>
    </row>
    <row r="50" spans="1:15">
      <c r="A50">
        <v>1894</v>
      </c>
      <c r="B50">
        <v>-0.48376393000000001</v>
      </c>
      <c r="C50">
        <f t="shared" si="4"/>
        <v>-0.14987251309999999</v>
      </c>
      <c r="G50">
        <f>carboncycle!L150</f>
        <v>277.94954885923289</v>
      </c>
      <c r="H50">
        <f t="shared" si="5"/>
        <v>5.7076585376656032E-2</v>
      </c>
      <c r="I50">
        <f t="shared" si="9"/>
        <v>2.1750857262612201E-2</v>
      </c>
      <c r="J50">
        <f t="shared" si="6"/>
        <v>1.8231378495252029E-3</v>
      </c>
      <c r="K50">
        <f>carboncycle!U150</f>
        <v>277.94954885923289</v>
      </c>
      <c r="L50">
        <f t="shared" si="7"/>
        <v>5.7076585376656032E-2</v>
      </c>
      <c r="M50">
        <f t="shared" si="10"/>
        <v>2.1750857262612201E-2</v>
      </c>
      <c r="N50">
        <f t="shared" si="8"/>
        <v>1.8231378495252029E-3</v>
      </c>
      <c r="O50" s="16">
        <f t="shared" si="3"/>
        <v>0</v>
      </c>
    </row>
    <row r="51" spans="1:15">
      <c r="A51">
        <v>1895</v>
      </c>
      <c r="B51">
        <v>-0.44875159999999997</v>
      </c>
      <c r="C51">
        <f t="shared" si="4"/>
        <v>-0.11486018309999996</v>
      </c>
      <c r="G51">
        <f>carboncycle!L151</f>
        <v>278.06867118152894</v>
      </c>
      <c r="H51">
        <f t="shared" si="5"/>
        <v>5.9368972248395324E-2</v>
      </c>
      <c r="I51">
        <f t="shared" si="9"/>
        <v>2.2793135167774526E-2</v>
      </c>
      <c r="J51">
        <f t="shared" si="6"/>
        <v>1.9363272957915369E-3</v>
      </c>
      <c r="K51">
        <f>carboncycle!U151</f>
        <v>278.06867118152894</v>
      </c>
      <c r="L51">
        <f t="shared" si="7"/>
        <v>5.9368972248395324E-2</v>
      </c>
      <c r="M51">
        <f t="shared" si="10"/>
        <v>2.2793135167774526E-2</v>
      </c>
      <c r="N51">
        <f t="shared" si="8"/>
        <v>1.9363272957915369E-3</v>
      </c>
      <c r="O51" s="16">
        <f t="shared" si="3"/>
        <v>0</v>
      </c>
    </row>
    <row r="52" spans="1:15">
      <c r="A52">
        <v>1896</v>
      </c>
      <c r="B52">
        <v>-0.28400727999999997</v>
      </c>
      <c r="C52">
        <f t="shared" si="4"/>
        <v>4.9884136900000042E-2</v>
      </c>
      <c r="G52">
        <f>carboncycle!L152</f>
        <v>278.19651564576901</v>
      </c>
      <c r="H52">
        <f t="shared" si="5"/>
        <v>6.182811552007051E-2</v>
      </c>
      <c r="I52">
        <f t="shared" si="9"/>
        <v>2.3874202664812515E-2</v>
      </c>
      <c r="J52">
        <f t="shared" si="6"/>
        <v>2.0547939645044005E-3</v>
      </c>
      <c r="K52">
        <f>carboncycle!U152</f>
        <v>278.19651564576901</v>
      </c>
      <c r="L52">
        <f t="shared" si="7"/>
        <v>6.182811552007051E-2</v>
      </c>
      <c r="M52">
        <f t="shared" si="10"/>
        <v>2.3874202664812515E-2</v>
      </c>
      <c r="N52">
        <f t="shared" si="8"/>
        <v>2.0547939645044005E-3</v>
      </c>
      <c r="O52" s="16">
        <f t="shared" si="3"/>
        <v>0</v>
      </c>
    </row>
    <row r="53" spans="1:15">
      <c r="A53">
        <v>1897</v>
      </c>
      <c r="B53">
        <v>-0.25980017</v>
      </c>
      <c r="C53">
        <f t="shared" si="4"/>
        <v>7.4091246900000018E-2</v>
      </c>
      <c r="G53">
        <f>carboncycle!L153</f>
        <v>278.3279751201917</v>
      </c>
      <c r="H53">
        <f t="shared" si="5"/>
        <v>6.435561687144549E-2</v>
      </c>
      <c r="I53">
        <f t="shared" si="9"/>
        <v>2.4994829973876524E-2</v>
      </c>
      <c r="J53">
        <f t="shared" si="6"/>
        <v>2.1787282059221504E-3</v>
      </c>
      <c r="K53">
        <f>carboncycle!U153</f>
        <v>278.3279751201917</v>
      </c>
      <c r="L53">
        <f t="shared" si="7"/>
        <v>6.435561687144549E-2</v>
      </c>
      <c r="M53">
        <f t="shared" si="10"/>
        <v>2.4994829973876524E-2</v>
      </c>
      <c r="N53">
        <f t="shared" si="8"/>
        <v>2.1787282059221504E-3</v>
      </c>
      <c r="O53" s="16">
        <f t="shared" si="3"/>
        <v>0</v>
      </c>
    </row>
    <row r="54" spans="1:15">
      <c r="A54">
        <v>1898</v>
      </c>
      <c r="B54">
        <v>-0.48579212999999999</v>
      </c>
      <c r="C54">
        <f t="shared" si="4"/>
        <v>-0.15190071309999997</v>
      </c>
      <c r="G54">
        <f>carboncycle!L154</f>
        <v>278.46678063337981</v>
      </c>
      <c r="H54">
        <f t="shared" si="5"/>
        <v>6.7023061215223945E-2</v>
      </c>
      <c r="I54">
        <f t="shared" si="9"/>
        <v>2.6157868780979782E-2</v>
      </c>
      <c r="J54">
        <f t="shared" si="6"/>
        <v>2.3083236639641312E-3</v>
      </c>
      <c r="K54">
        <f>carboncycle!U154</f>
        <v>278.46678063337981</v>
      </c>
      <c r="L54">
        <f t="shared" si="7"/>
        <v>6.7023061215223945E-2</v>
      </c>
      <c r="M54">
        <f t="shared" si="10"/>
        <v>2.6157868780979782E-2</v>
      </c>
      <c r="N54">
        <f t="shared" si="8"/>
        <v>2.3083236639641312E-3</v>
      </c>
      <c r="O54" s="16">
        <f t="shared" si="3"/>
        <v>0</v>
      </c>
    </row>
    <row r="55" spans="1:15">
      <c r="A55">
        <v>1899</v>
      </c>
      <c r="B55">
        <v>-0.35543364</v>
      </c>
      <c r="C55">
        <f t="shared" si="4"/>
        <v>-2.154222309999998E-2</v>
      </c>
      <c r="G55">
        <f>carboncycle!L155</f>
        <v>278.61455941588378</v>
      </c>
      <c r="H55">
        <f t="shared" si="5"/>
        <v>6.986148515120312E-2</v>
      </c>
      <c r="I55">
        <f t="shared" si="9"/>
        <v>2.7366991004341847E-2</v>
      </c>
      <c r="J55">
        <f t="shared" si="6"/>
        <v>2.4437890802287802E-3</v>
      </c>
      <c r="K55">
        <f>carboncycle!U155</f>
        <v>278.61455941588378</v>
      </c>
      <c r="L55">
        <f t="shared" si="7"/>
        <v>6.986148515120312E-2</v>
      </c>
      <c r="M55">
        <f t="shared" si="10"/>
        <v>2.7366991004341847E-2</v>
      </c>
      <c r="N55">
        <f t="shared" si="8"/>
        <v>2.4437890802287802E-3</v>
      </c>
      <c r="O55" s="16">
        <f t="shared" si="3"/>
        <v>0</v>
      </c>
    </row>
    <row r="56" spans="1:15">
      <c r="A56">
        <v>1900</v>
      </c>
      <c r="B56">
        <v>-0.23447904</v>
      </c>
      <c r="C56">
        <f t="shared" si="4"/>
        <v>9.9412376900000016E-2</v>
      </c>
      <c r="G56">
        <f>carboncycle!L156</f>
        <v>278.77899037401664</v>
      </c>
      <c r="H56">
        <f t="shared" si="5"/>
        <v>7.3017982573396104E-2</v>
      </c>
      <c r="I56">
        <f t="shared" si="9"/>
        <v>2.8630075343825643E-2</v>
      </c>
      <c r="J56">
        <f t="shared" si="6"/>
        <v>2.5853528671577423E-3</v>
      </c>
      <c r="K56">
        <f>carboncycle!U156</f>
        <v>278.77899037401664</v>
      </c>
      <c r="L56">
        <f t="shared" si="7"/>
        <v>7.3017982573396104E-2</v>
      </c>
      <c r="M56">
        <f t="shared" si="10"/>
        <v>2.8630075343825643E-2</v>
      </c>
      <c r="N56">
        <f t="shared" si="8"/>
        <v>2.5853528671577423E-3</v>
      </c>
      <c r="O56" s="16">
        <f t="shared" si="3"/>
        <v>0</v>
      </c>
    </row>
    <row r="57" spans="1:15">
      <c r="A57">
        <v>1901</v>
      </c>
      <c r="B57">
        <v>-0.29342857</v>
      </c>
      <c r="C57">
        <f t="shared" si="4"/>
        <v>4.0462846900000016E-2</v>
      </c>
      <c r="G57">
        <f>carboncycle!L157</f>
        <v>278.95232990231432</v>
      </c>
      <c r="H57">
        <f t="shared" si="5"/>
        <v>7.634347810336678E-2</v>
      </c>
      <c r="I57">
        <f t="shared" si="9"/>
        <v>2.9950357724836119E-2</v>
      </c>
      <c r="J57">
        <f t="shared" si="6"/>
        <v>2.7332868908252158E-3</v>
      </c>
      <c r="K57">
        <f>carboncycle!U157</f>
        <v>278.95232990231432</v>
      </c>
      <c r="L57">
        <f t="shared" si="7"/>
        <v>7.634347810336678E-2</v>
      </c>
      <c r="M57">
        <f t="shared" si="10"/>
        <v>2.9950357724836119E-2</v>
      </c>
      <c r="N57">
        <f t="shared" si="8"/>
        <v>2.7332868908252158E-3</v>
      </c>
      <c r="O57" s="16">
        <f t="shared" si="3"/>
        <v>0</v>
      </c>
    </row>
    <row r="58" spans="1:15">
      <c r="A58">
        <v>1902</v>
      </c>
      <c r="B58">
        <v>-0.43898427000000001</v>
      </c>
      <c r="C58">
        <f t="shared" si="4"/>
        <v>-0.10509285309999999</v>
      </c>
      <c r="G58">
        <f>carboncycle!L158</f>
        <v>279.13023678143645</v>
      </c>
      <c r="H58">
        <f t="shared" si="5"/>
        <v>7.975444949851522E-2</v>
      </c>
      <c r="I58">
        <f t="shared" si="9"/>
        <v>3.1328512793396213E-2</v>
      </c>
      <c r="J58">
        <f t="shared" si="6"/>
        <v>2.8878798531623978E-3</v>
      </c>
      <c r="K58">
        <f>carboncycle!U158</f>
        <v>279.13023678143645</v>
      </c>
      <c r="L58">
        <f t="shared" si="7"/>
        <v>7.975444949851522E-2</v>
      </c>
      <c r="M58">
        <f t="shared" si="10"/>
        <v>3.1328512793396213E-2</v>
      </c>
      <c r="N58">
        <f t="shared" si="8"/>
        <v>2.8878798531623978E-3</v>
      </c>
      <c r="O58" s="16">
        <f t="shared" si="3"/>
        <v>0</v>
      </c>
    </row>
    <row r="59" spans="1:15">
      <c r="A59">
        <v>1903</v>
      </c>
      <c r="B59">
        <v>-0.53332639999999998</v>
      </c>
      <c r="C59">
        <f t="shared" si="4"/>
        <v>-0.19943498309999996</v>
      </c>
      <c r="G59">
        <f>carboncycle!L159</f>
        <v>279.31095881633962</v>
      </c>
      <c r="H59">
        <f t="shared" si="5"/>
        <v>8.3217170114782857E-2</v>
      </c>
      <c r="I59">
        <f t="shared" si="9"/>
        <v>3.2764203104741207E-2</v>
      </c>
      <c r="J59">
        <f t="shared" si="6"/>
        <v>3.049422648262926E-3</v>
      </c>
      <c r="K59">
        <f>carboncycle!U159</f>
        <v>279.31095881633962</v>
      </c>
      <c r="L59">
        <f t="shared" si="7"/>
        <v>8.3217170114782857E-2</v>
      </c>
      <c r="M59">
        <f t="shared" si="10"/>
        <v>3.2764203104741207E-2</v>
      </c>
      <c r="N59">
        <f t="shared" si="8"/>
        <v>3.049422648262926E-3</v>
      </c>
      <c r="O59" s="16">
        <f t="shared" si="3"/>
        <v>0</v>
      </c>
    </row>
    <row r="60" spans="1:15">
      <c r="A60">
        <v>1904</v>
      </c>
      <c r="B60">
        <v>-0.59756140000000002</v>
      </c>
      <c r="C60">
        <f t="shared" si="4"/>
        <v>-0.2636699831</v>
      </c>
      <c r="G60">
        <f>carboncycle!L160</f>
        <v>279.51203206643555</v>
      </c>
      <c r="H60">
        <f t="shared" si="5"/>
        <v>8.7067197590347326E-2</v>
      </c>
      <c r="I60">
        <f t="shared" si="9"/>
        <v>3.4266973946178593E-2</v>
      </c>
      <c r="J60">
        <f t="shared" si="6"/>
        <v>3.2182026012557226E-3</v>
      </c>
      <c r="K60">
        <f>carboncycle!U160</f>
        <v>279.51203206643555</v>
      </c>
      <c r="L60">
        <f t="shared" si="7"/>
        <v>8.7067197590347326E-2</v>
      </c>
      <c r="M60">
        <f t="shared" si="10"/>
        <v>3.4266973946178593E-2</v>
      </c>
      <c r="N60">
        <f t="shared" si="8"/>
        <v>3.2182026012557226E-3</v>
      </c>
      <c r="O60" s="16">
        <f t="shared" si="3"/>
        <v>0</v>
      </c>
    </row>
    <row r="61" spans="1:15">
      <c r="A61">
        <v>1905</v>
      </c>
      <c r="B61">
        <v>-0.40775131999999997</v>
      </c>
      <c r="C61">
        <f t="shared" si="4"/>
        <v>-7.3859903099999957E-2</v>
      </c>
      <c r="G61">
        <f>carboncycle!L161</f>
        <v>279.71187595463942</v>
      </c>
      <c r="H61">
        <f t="shared" si="5"/>
        <v>9.0890942720225007E-2</v>
      </c>
      <c r="I61">
        <f t="shared" si="9"/>
        <v>3.5833893392951316E-2</v>
      </c>
      <c r="J61">
        <f t="shared" si="6"/>
        <v>3.3945596224948843E-3</v>
      </c>
      <c r="K61">
        <f>carboncycle!U161</f>
        <v>279.71187595463942</v>
      </c>
      <c r="L61">
        <f t="shared" si="7"/>
        <v>9.0890942720225007E-2</v>
      </c>
      <c r="M61">
        <f t="shared" si="10"/>
        <v>3.5833893392951316E-2</v>
      </c>
      <c r="N61">
        <f t="shared" si="8"/>
        <v>3.3945596224948843E-3</v>
      </c>
      <c r="O61" s="16">
        <f t="shared" si="3"/>
        <v>0</v>
      </c>
    </row>
    <row r="62" spans="1:15">
      <c r="A62">
        <v>1906</v>
      </c>
      <c r="B62">
        <v>-0.31913930000000001</v>
      </c>
      <c r="C62">
        <f t="shared" si="4"/>
        <v>1.4752116900000001E-2</v>
      </c>
      <c r="G62">
        <f>carboncycle!L162</f>
        <v>279.92603869132455</v>
      </c>
      <c r="H62">
        <f t="shared" si="5"/>
        <v>9.4985628470460007E-2</v>
      </c>
      <c r="I62">
        <f t="shared" si="9"/>
        <v>3.747087067667898E-2</v>
      </c>
      <c r="J62">
        <f t="shared" si="6"/>
        <v>3.5788150383110769E-3</v>
      </c>
      <c r="K62">
        <f>carboncycle!U162</f>
        <v>279.92603869132455</v>
      </c>
      <c r="L62">
        <f t="shared" si="7"/>
        <v>9.4985628470460007E-2</v>
      </c>
      <c r="M62">
        <f t="shared" si="10"/>
        <v>3.747087067667898E-2</v>
      </c>
      <c r="N62">
        <f t="shared" si="8"/>
        <v>3.5788150383110769E-3</v>
      </c>
      <c r="O62" s="16">
        <f t="shared" si="3"/>
        <v>0</v>
      </c>
    </row>
    <row r="63" spans="1:15">
      <c r="A63">
        <v>1907</v>
      </c>
      <c r="B63">
        <v>-0.50415770000000004</v>
      </c>
      <c r="C63">
        <f t="shared" si="4"/>
        <v>-0.17026628310000003</v>
      </c>
      <c r="G63">
        <f>carboncycle!L163</f>
        <v>280.1563269502202</v>
      </c>
      <c r="H63">
        <f t="shared" si="5"/>
        <v>9.9385132293830836E-2</v>
      </c>
      <c r="I63">
        <f t="shared" si="9"/>
        <v>3.918461892109458E-2</v>
      </c>
      <c r="J63">
        <f t="shared" si="6"/>
        <v>3.7713219143370065E-3</v>
      </c>
      <c r="K63">
        <f>carboncycle!U163</f>
        <v>280.1563269502202</v>
      </c>
      <c r="L63">
        <f t="shared" si="7"/>
        <v>9.9385132293830836E-2</v>
      </c>
      <c r="M63">
        <f t="shared" si="10"/>
        <v>3.918461892109458E-2</v>
      </c>
      <c r="N63">
        <f t="shared" si="8"/>
        <v>3.7713219143370065E-3</v>
      </c>
      <c r="O63" s="16">
        <f t="shared" si="3"/>
        <v>0</v>
      </c>
    </row>
    <row r="64" spans="1:15">
      <c r="A64">
        <v>1908</v>
      </c>
      <c r="B64">
        <v>-0.51387070000000001</v>
      </c>
      <c r="C64">
        <f t="shared" si="4"/>
        <v>-0.1799792831</v>
      </c>
      <c r="G64">
        <f>carboncycle!L164</f>
        <v>280.41768683821363</v>
      </c>
      <c r="H64">
        <f t="shared" si="5"/>
        <v>0.10437385980416397</v>
      </c>
      <c r="I64">
        <f t="shared" si="9"/>
        <v>4.0989997424390717E-2</v>
      </c>
      <c r="J64">
        <f t="shared" si="6"/>
        <v>3.9724694413353894E-3</v>
      </c>
      <c r="K64">
        <f>carboncycle!U164</f>
        <v>280.41768683821363</v>
      </c>
      <c r="L64">
        <f t="shared" si="7"/>
        <v>0.10437385980416397</v>
      </c>
      <c r="M64">
        <f t="shared" si="10"/>
        <v>4.0989997424390717E-2</v>
      </c>
      <c r="N64">
        <f t="shared" si="8"/>
        <v>3.9724694413353894E-3</v>
      </c>
      <c r="O64" s="16">
        <f t="shared" si="3"/>
        <v>0</v>
      </c>
    </row>
    <row r="65" spans="1:15">
      <c r="A65">
        <v>1909</v>
      </c>
      <c r="B65">
        <v>-0.53576489999999999</v>
      </c>
      <c r="C65">
        <f t="shared" si="4"/>
        <v>-0.20187348309999997</v>
      </c>
      <c r="G65">
        <f>carboncycle!L165</f>
        <v>280.65667420452883</v>
      </c>
      <c r="H65">
        <f t="shared" si="5"/>
        <v>0.10893148202284685</v>
      </c>
      <c r="I65">
        <f t="shared" si="9"/>
        <v>4.2871368274712301E-2</v>
      </c>
      <c r="J65">
        <f t="shared" si="6"/>
        <v>4.1827290002791435E-3</v>
      </c>
      <c r="K65">
        <f>carboncycle!U165</f>
        <v>280.65667420452883</v>
      </c>
      <c r="L65">
        <f t="shared" si="7"/>
        <v>0.10893148202284685</v>
      </c>
      <c r="M65">
        <f t="shared" si="10"/>
        <v>4.2871368274712301E-2</v>
      </c>
      <c r="N65">
        <f t="shared" si="8"/>
        <v>4.1827290002791435E-3</v>
      </c>
      <c r="O65" s="16">
        <f t="shared" si="3"/>
        <v>0</v>
      </c>
    </row>
    <row r="66" spans="1:15">
      <c r="A66">
        <v>1910</v>
      </c>
      <c r="B66">
        <v>-0.53102419999999995</v>
      </c>
      <c r="C66">
        <f t="shared" si="4"/>
        <v>-0.19713278309999993</v>
      </c>
      <c r="G66">
        <f>carboncycle!L166</f>
        <v>280.90773006382392</v>
      </c>
      <c r="H66">
        <f t="shared" si="5"/>
        <v>0.11371507915437259</v>
      </c>
      <c r="I66">
        <f t="shared" si="9"/>
        <v>4.4832938889018327E-2</v>
      </c>
      <c r="J66">
        <f t="shared" si="6"/>
        <v>4.4024804713579235E-3</v>
      </c>
      <c r="K66">
        <f>carboncycle!U166</f>
        <v>280.90773006382392</v>
      </c>
      <c r="L66">
        <f t="shared" si="7"/>
        <v>0.11371507915437259</v>
      </c>
      <c r="M66">
        <f t="shared" si="10"/>
        <v>4.4832938889018327E-2</v>
      </c>
      <c r="N66">
        <f t="shared" si="8"/>
        <v>4.4024804713579235E-3</v>
      </c>
      <c r="O66" s="16">
        <f t="shared" si="3"/>
        <v>0</v>
      </c>
    </row>
    <row r="67" spans="1:15">
      <c r="A67">
        <v>1911</v>
      </c>
      <c r="B67">
        <v>-0.53920509999999999</v>
      </c>
      <c r="C67">
        <f t="shared" si="4"/>
        <v>-0.20531368309999998</v>
      </c>
      <c r="G67">
        <f>carboncycle!L167</f>
        <v>281.16989392203794</v>
      </c>
      <c r="H67">
        <f t="shared" si="5"/>
        <v>0.11870576614599419</v>
      </c>
      <c r="I67">
        <f t="shared" si="9"/>
        <v>4.6878225278025966E-2</v>
      </c>
      <c r="J67">
        <f t="shared" si="6"/>
        <v>4.6321254751702347E-3</v>
      </c>
      <c r="K67">
        <f>carboncycle!U167</f>
        <v>281.16989392203794</v>
      </c>
      <c r="L67">
        <f t="shared" si="7"/>
        <v>0.11870576614599419</v>
      </c>
      <c r="M67">
        <f t="shared" si="10"/>
        <v>4.6878225278025966E-2</v>
      </c>
      <c r="N67">
        <f t="shared" si="8"/>
        <v>4.6321254751702347E-3</v>
      </c>
      <c r="O67" s="16">
        <f t="shared" si="3"/>
        <v>0</v>
      </c>
    </row>
    <row r="68" spans="1:15">
      <c r="A68">
        <v>1912</v>
      </c>
      <c r="B68">
        <v>-0.47567302</v>
      </c>
      <c r="C68">
        <f t="shared" si="4"/>
        <v>-0.14178160309999999</v>
      </c>
      <c r="G68">
        <f>carboncycle!L168</f>
        <v>281.43485297940884</v>
      </c>
      <c r="H68">
        <f t="shared" si="5"/>
        <v>0.12374493820965522</v>
      </c>
      <c r="I68">
        <f t="shared" si="9"/>
        <v>4.9005965557766346E-2</v>
      </c>
      <c r="J68">
        <f t="shared" si="6"/>
        <v>4.872083322050455E-3</v>
      </c>
      <c r="K68">
        <f>carboncycle!U168</f>
        <v>281.43485297940884</v>
      </c>
      <c r="L68">
        <f t="shared" si="7"/>
        <v>0.12374493820965522</v>
      </c>
      <c r="M68">
        <f t="shared" si="10"/>
        <v>4.9005965557766346E-2</v>
      </c>
      <c r="N68">
        <f t="shared" si="8"/>
        <v>4.872083322050455E-3</v>
      </c>
      <c r="O68" s="16">
        <f t="shared" si="3"/>
        <v>0</v>
      </c>
    </row>
    <row r="69" spans="1:15">
      <c r="A69">
        <v>1913</v>
      </c>
      <c r="B69">
        <v>-0.46715254000000001</v>
      </c>
      <c r="C69">
        <f t="shared" si="4"/>
        <v>-0.13326112309999999</v>
      </c>
      <c r="G69">
        <f>carboncycle!L169</f>
        <v>281.71502369663347</v>
      </c>
      <c r="H69">
        <f t="shared" si="5"/>
        <v>0.12906825806782743</v>
      </c>
      <c r="I69">
        <f t="shared" si="9"/>
        <v>5.12218738923522E-2</v>
      </c>
      <c r="J69">
        <f t="shared" si="6"/>
        <v>5.1227637731493213E-3</v>
      </c>
      <c r="K69">
        <f>carboncycle!U169</f>
        <v>281.71502369663347</v>
      </c>
      <c r="L69">
        <f t="shared" si="7"/>
        <v>0.12906825806782743</v>
      </c>
      <c r="M69">
        <f t="shared" si="10"/>
        <v>5.12218738923522E-2</v>
      </c>
      <c r="N69">
        <f t="shared" si="8"/>
        <v>5.1227637731493213E-3</v>
      </c>
      <c r="O69" s="16">
        <f t="shared" si="3"/>
        <v>0</v>
      </c>
    </row>
    <row r="70" spans="1:15">
      <c r="A70">
        <v>1914</v>
      </c>
      <c r="B70">
        <v>-0.2625924</v>
      </c>
      <c r="C70">
        <f t="shared" si="4"/>
        <v>7.1299016900000012E-2</v>
      </c>
      <c r="G70">
        <f>carboncycle!L170</f>
        <v>282.01967829108679</v>
      </c>
      <c r="H70">
        <f t="shared" si="5"/>
        <v>0.13485077325893641</v>
      </c>
      <c r="I70">
        <f t="shared" si="9"/>
        <v>5.3536627533307124E-2</v>
      </c>
      <c r="J70">
        <f t="shared" si="6"/>
        <v>5.3846067186263937E-3</v>
      </c>
      <c r="K70">
        <f>carboncycle!U170</f>
        <v>282.01967829108679</v>
      </c>
      <c r="L70">
        <f t="shared" si="7"/>
        <v>0.13485077325893641</v>
      </c>
      <c r="M70">
        <f t="shared" si="10"/>
        <v>5.3536627533307124E-2</v>
      </c>
      <c r="N70">
        <f t="shared" si="8"/>
        <v>5.3846067186263937E-3</v>
      </c>
      <c r="O70" s="16">
        <f t="shared" ref="O70:O133" si="11">M70-I70</f>
        <v>0</v>
      </c>
    </row>
    <row r="71" spans="1:15">
      <c r="A71">
        <v>1915</v>
      </c>
      <c r="B71">
        <v>-0.19184391000000001</v>
      </c>
      <c r="C71">
        <f t="shared" ref="C71:C134" si="12">B71-C$4</f>
        <v>0.14204750690000001</v>
      </c>
      <c r="G71">
        <f>carboncycle!L171</f>
        <v>282.27409334305258</v>
      </c>
      <c r="H71">
        <f t="shared" ref="H71:H134" si="13">H$3*LN(G71/G$3)</f>
        <v>0.1396749293586953</v>
      </c>
      <c r="I71">
        <f t="shared" si="9"/>
        <v>5.5918861583819202E-2</v>
      </c>
      <c r="J71">
        <f t="shared" ref="J71:J134" si="14">J70+J$3*(I70-J70)</f>
        <v>5.6581101968537807E-3</v>
      </c>
      <c r="K71">
        <f>carboncycle!U171</f>
        <v>282.27409334305258</v>
      </c>
      <c r="L71">
        <f t="shared" ref="L71:L134" si="15">L$3*LN(K71/K$3)</f>
        <v>0.1396749293586953</v>
      </c>
      <c r="M71">
        <f t="shared" si="10"/>
        <v>5.5918861583819202E-2</v>
      </c>
      <c r="N71">
        <f t="shared" ref="N71:N134" si="16">N70+N$3*(M70-N70)</f>
        <v>5.6581101968537807E-3</v>
      </c>
      <c r="O71" s="16">
        <f t="shared" si="11"/>
        <v>0</v>
      </c>
    </row>
    <row r="72" spans="1:15">
      <c r="A72">
        <v>1916</v>
      </c>
      <c r="B72">
        <v>-0.42020996999999999</v>
      </c>
      <c r="C72">
        <f t="shared" si="12"/>
        <v>-8.6318553099999973E-2</v>
      </c>
      <c r="G72">
        <f>carboncycle!L172</f>
        <v>282.51984749413043</v>
      </c>
      <c r="H72">
        <f t="shared" si="13"/>
        <v>0.1443307328161258</v>
      </c>
      <c r="I72">
        <f t="shared" ref="I72:I135" si="17">I71+I$3*(I$4*H72-I71)+I$5*(J71-I71)</f>
        <v>5.8361484989191074E-2</v>
      </c>
      <c r="J72">
        <f t="shared" si="14"/>
        <v>5.9435912647317441E-3</v>
      </c>
      <c r="K72">
        <f>carboncycle!U172</f>
        <v>282.51984749413043</v>
      </c>
      <c r="L72">
        <f t="shared" si="15"/>
        <v>0.1443307328161258</v>
      </c>
      <c r="M72">
        <f t="shared" ref="M72:M135" si="18">M71+M$3*(M$4*L72-M71)+M$5*(N71-M71)</f>
        <v>5.8361484989191074E-2</v>
      </c>
      <c r="N72">
        <f t="shared" si="16"/>
        <v>5.9435912647317441E-3</v>
      </c>
      <c r="O72" s="16">
        <f t="shared" si="11"/>
        <v>0</v>
      </c>
    </row>
    <row r="73" spans="1:15">
      <c r="A73">
        <v>1917</v>
      </c>
      <c r="B73">
        <v>-0.54301953000000003</v>
      </c>
      <c r="C73">
        <f t="shared" si="12"/>
        <v>-0.20912811310000001</v>
      </c>
      <c r="G73">
        <f>carboncycle!L173</f>
        <v>282.79243384820057</v>
      </c>
      <c r="H73">
        <f t="shared" si="13"/>
        <v>0.14949013640748537</v>
      </c>
      <c r="I73">
        <f t="shared" si="17"/>
        <v>6.0877406442914832E-2</v>
      </c>
      <c r="J73">
        <f t="shared" si="14"/>
        <v>6.2413249010866735E-3</v>
      </c>
      <c r="K73">
        <f>carboncycle!U173</f>
        <v>282.79243384820057</v>
      </c>
      <c r="L73">
        <f t="shared" si="15"/>
        <v>0.14949013640748537</v>
      </c>
      <c r="M73">
        <f t="shared" si="18"/>
        <v>6.0877406442914832E-2</v>
      </c>
      <c r="N73">
        <f t="shared" si="16"/>
        <v>6.2413249010866735E-3</v>
      </c>
      <c r="O73" s="16">
        <f t="shared" si="11"/>
        <v>0</v>
      </c>
    </row>
    <row r="74" spans="1:15">
      <c r="A74">
        <v>1918</v>
      </c>
      <c r="B74">
        <v>-0.42458433000000001</v>
      </c>
      <c r="C74">
        <f t="shared" si="12"/>
        <v>-9.0692913099999994E-2</v>
      </c>
      <c r="G74">
        <f>carboncycle!L174</f>
        <v>283.08582201038428</v>
      </c>
      <c r="H74">
        <f t="shared" si="13"/>
        <v>0.15503771414907191</v>
      </c>
      <c r="I74">
        <f t="shared" si="17"/>
        <v>6.3475716018011441E-2</v>
      </c>
      <c r="J74">
        <f t="shared" si="14"/>
        <v>6.5516578442442576E-3</v>
      </c>
      <c r="K74">
        <f>carboncycle!U174</f>
        <v>283.08582201038428</v>
      </c>
      <c r="L74">
        <f t="shared" si="15"/>
        <v>0.15503771414907191</v>
      </c>
      <c r="M74">
        <f t="shared" si="18"/>
        <v>6.3475716018011441E-2</v>
      </c>
      <c r="N74">
        <f t="shared" si="16"/>
        <v>6.5516578442442576E-3</v>
      </c>
      <c r="O74" s="16">
        <f t="shared" si="11"/>
        <v>0</v>
      </c>
    </row>
    <row r="75" spans="1:15">
      <c r="A75">
        <v>1919</v>
      </c>
      <c r="B75">
        <v>-0.32551822000000002</v>
      </c>
      <c r="C75">
        <f t="shared" si="12"/>
        <v>8.3731968999999906E-3</v>
      </c>
      <c r="G75">
        <f>carboncycle!L175</f>
        <v>283.36473673587744</v>
      </c>
      <c r="H75">
        <f t="shared" si="13"/>
        <v>0.16030629012253247</v>
      </c>
      <c r="I75">
        <f t="shared" si="17"/>
        <v>6.6145583507941169E-2</v>
      </c>
      <c r="J75">
        <f t="shared" si="14"/>
        <v>6.8749864946712549E-3</v>
      </c>
      <c r="K75">
        <f>carboncycle!U175</f>
        <v>283.36473673587744</v>
      </c>
      <c r="L75">
        <f t="shared" si="15"/>
        <v>0.16030629012253247</v>
      </c>
      <c r="M75">
        <f t="shared" si="18"/>
        <v>6.6145583507941169E-2</v>
      </c>
      <c r="N75">
        <f t="shared" si="16"/>
        <v>6.8749864946712549E-3</v>
      </c>
      <c r="O75" s="16">
        <f t="shared" si="11"/>
        <v>0</v>
      </c>
    </row>
    <row r="76" spans="1:15">
      <c r="A76">
        <v>1920</v>
      </c>
      <c r="B76">
        <v>-0.29858079999999998</v>
      </c>
      <c r="C76">
        <f t="shared" si="12"/>
        <v>3.5310616900000036E-2</v>
      </c>
      <c r="G76">
        <f>carboncycle!L176</f>
        <v>283.57834066581739</v>
      </c>
      <c r="H76">
        <f t="shared" si="13"/>
        <v>0.16433766866758526</v>
      </c>
      <c r="I76">
        <f t="shared" si="17"/>
        <v>6.8848356260846663E-2</v>
      </c>
      <c r="J76">
        <f t="shared" si="14"/>
        <v>7.2116434857066279E-3</v>
      </c>
      <c r="K76">
        <f>carboncycle!U176</f>
        <v>283.57834066581739</v>
      </c>
      <c r="L76">
        <f t="shared" si="15"/>
        <v>0.16433766866758526</v>
      </c>
      <c r="M76">
        <f t="shared" si="18"/>
        <v>6.8848356260846663E-2</v>
      </c>
      <c r="N76">
        <f t="shared" si="16"/>
        <v>7.2116434857066279E-3</v>
      </c>
      <c r="O76" s="16">
        <f t="shared" si="11"/>
        <v>0</v>
      </c>
    </row>
    <row r="77" spans="1:15">
      <c r="A77">
        <v>1921</v>
      </c>
      <c r="B77">
        <v>-0.24067702999999999</v>
      </c>
      <c r="C77">
        <f t="shared" si="12"/>
        <v>9.3214386900000029E-2</v>
      </c>
      <c r="G77">
        <f>carboncycle!L177</f>
        <v>283.85075497057267</v>
      </c>
      <c r="H77">
        <f t="shared" si="13"/>
        <v>0.16947458058704029</v>
      </c>
      <c r="I77">
        <f t="shared" si="17"/>
        <v>7.1615563487529135E-2</v>
      </c>
      <c r="J77">
        <f t="shared" si="14"/>
        <v>7.5617400142694233E-3</v>
      </c>
      <c r="K77">
        <f>carboncycle!U177</f>
        <v>283.85075497057267</v>
      </c>
      <c r="L77">
        <f t="shared" si="15"/>
        <v>0.16947458058704029</v>
      </c>
      <c r="M77">
        <f t="shared" si="18"/>
        <v>7.1615563487529135E-2</v>
      </c>
      <c r="N77">
        <f t="shared" si="16"/>
        <v>7.5617400142694233E-3</v>
      </c>
      <c r="O77" s="16">
        <f t="shared" si="11"/>
        <v>0</v>
      </c>
    </row>
    <row r="78" spans="1:15">
      <c r="A78">
        <v>1922</v>
      </c>
      <c r="B78">
        <v>-0.33922812000000002</v>
      </c>
      <c r="C78">
        <f t="shared" si="12"/>
        <v>-5.3367031000000065E-3</v>
      </c>
      <c r="G78">
        <f>carboncycle!L178</f>
        <v>284.05807303274543</v>
      </c>
      <c r="H78">
        <f t="shared" si="13"/>
        <v>0.17338067123822554</v>
      </c>
      <c r="I78">
        <f t="shared" si="17"/>
        <v>7.4408978278973359E-2</v>
      </c>
      <c r="J78">
        <f t="shared" si="14"/>
        <v>7.9255657315975385E-3</v>
      </c>
      <c r="K78">
        <f>carboncycle!U178</f>
        <v>284.05807303274543</v>
      </c>
      <c r="L78">
        <f t="shared" si="15"/>
        <v>0.17338067123822554</v>
      </c>
      <c r="M78">
        <f t="shared" si="18"/>
        <v>7.4408978278973359E-2</v>
      </c>
      <c r="N78">
        <f t="shared" si="16"/>
        <v>7.9255657315975385E-3</v>
      </c>
      <c r="O78" s="16">
        <f t="shared" si="11"/>
        <v>0</v>
      </c>
    </row>
    <row r="79" spans="1:15">
      <c r="A79">
        <v>1923</v>
      </c>
      <c r="B79">
        <v>-0.31793054999999998</v>
      </c>
      <c r="C79">
        <f t="shared" si="12"/>
        <v>1.5960866900000037E-2</v>
      </c>
      <c r="G79">
        <f>carboncycle!L179</f>
        <v>284.28467057452542</v>
      </c>
      <c r="H79">
        <f t="shared" si="13"/>
        <v>0.17764674809552605</v>
      </c>
      <c r="I79">
        <f t="shared" si="17"/>
        <v>7.7238425583046846E-2</v>
      </c>
      <c r="J79">
        <f t="shared" si="14"/>
        <v>8.3031915148666334E-3</v>
      </c>
      <c r="K79">
        <f>carboncycle!U179</f>
        <v>284.28467057452542</v>
      </c>
      <c r="L79">
        <f t="shared" si="15"/>
        <v>0.17764674809552605</v>
      </c>
      <c r="M79">
        <f t="shared" si="18"/>
        <v>7.7238425583046846E-2</v>
      </c>
      <c r="N79">
        <f t="shared" si="16"/>
        <v>8.3031915148666334E-3</v>
      </c>
      <c r="O79" s="16">
        <f t="shared" si="11"/>
        <v>0</v>
      </c>
    </row>
    <row r="80" spans="1:15">
      <c r="A80">
        <v>1924</v>
      </c>
      <c r="B80">
        <v>-0.31206220000000001</v>
      </c>
      <c r="C80">
        <f t="shared" si="12"/>
        <v>2.1829216900000004E-2</v>
      </c>
      <c r="G80">
        <f>carboncycle!L180</f>
        <v>284.56774992684393</v>
      </c>
      <c r="H80">
        <f t="shared" si="13"/>
        <v>0.18297141440733752</v>
      </c>
      <c r="I80">
        <f t="shared" si="17"/>
        <v>8.0133954235709098E-2</v>
      </c>
      <c r="J80">
        <f t="shared" si="14"/>
        <v>8.6947436443738976E-3</v>
      </c>
      <c r="K80">
        <f>carboncycle!U180</f>
        <v>284.56774992684393</v>
      </c>
      <c r="L80">
        <f t="shared" si="15"/>
        <v>0.18297141440733752</v>
      </c>
      <c r="M80">
        <f t="shared" si="18"/>
        <v>8.0133954235709098E-2</v>
      </c>
      <c r="N80">
        <f t="shared" si="16"/>
        <v>8.6947436443738976E-3</v>
      </c>
      <c r="O80" s="16">
        <f t="shared" si="11"/>
        <v>0</v>
      </c>
    </row>
    <row r="81" spans="1:15">
      <c r="A81">
        <v>1925</v>
      </c>
      <c r="B81">
        <v>-0.28242525000000002</v>
      </c>
      <c r="C81">
        <f t="shared" si="12"/>
        <v>5.1466166899999999E-2</v>
      </c>
      <c r="G81">
        <f>carboncycle!L181</f>
        <v>284.84188260624722</v>
      </c>
      <c r="H81">
        <f t="shared" si="13"/>
        <v>0.18812274963007458</v>
      </c>
      <c r="I81">
        <f t="shared" si="17"/>
        <v>8.3088389618400732E-2</v>
      </c>
      <c r="J81">
        <f t="shared" si="14"/>
        <v>9.100518360532682E-3</v>
      </c>
      <c r="K81">
        <f>carboncycle!U181</f>
        <v>284.84188260624722</v>
      </c>
      <c r="L81">
        <f t="shared" si="15"/>
        <v>0.18812274963007458</v>
      </c>
      <c r="M81">
        <f t="shared" si="18"/>
        <v>8.3088389618400732E-2</v>
      </c>
      <c r="N81">
        <f t="shared" si="16"/>
        <v>9.100518360532682E-3</v>
      </c>
      <c r="O81" s="16">
        <f t="shared" si="11"/>
        <v>0</v>
      </c>
    </row>
    <row r="82" spans="1:15">
      <c r="A82">
        <v>1926</v>
      </c>
      <c r="B82">
        <v>-0.12283547</v>
      </c>
      <c r="C82">
        <f t="shared" si="12"/>
        <v>0.21105594690000001</v>
      </c>
      <c r="G82">
        <f>carboncycle!L182</f>
        <v>285.11715389581775</v>
      </c>
      <c r="H82">
        <f t="shared" si="13"/>
        <v>0.19329049474644777</v>
      </c>
      <c r="I82">
        <f t="shared" si="17"/>
        <v>8.610037659936258E-2</v>
      </c>
      <c r="J82">
        <f t="shared" si="14"/>
        <v>9.5207694692773723E-3</v>
      </c>
      <c r="K82">
        <f>carboncycle!U182</f>
        <v>285.11715389581775</v>
      </c>
      <c r="L82">
        <f t="shared" si="15"/>
        <v>0.19329049474644777</v>
      </c>
      <c r="M82">
        <f t="shared" si="18"/>
        <v>8.610037659936258E-2</v>
      </c>
      <c r="N82">
        <f t="shared" si="16"/>
        <v>9.5207694692773723E-3</v>
      </c>
      <c r="O82" s="16">
        <f t="shared" si="11"/>
        <v>0</v>
      </c>
    </row>
    <row r="83" spans="1:15">
      <c r="A83">
        <v>1927</v>
      </c>
      <c r="B83">
        <v>-0.22940508000000001</v>
      </c>
      <c r="C83">
        <f t="shared" si="12"/>
        <v>0.1044863369</v>
      </c>
      <c r="G83">
        <f>carboncycle!L183</f>
        <v>285.39193708333994</v>
      </c>
      <c r="H83">
        <f t="shared" si="13"/>
        <v>0.1984441029541594</v>
      </c>
      <c r="I83">
        <f t="shared" si="17"/>
        <v>8.9167708166425025E-2</v>
      </c>
      <c r="J83">
        <f t="shared" si="14"/>
        <v>9.955741637776256E-3</v>
      </c>
      <c r="K83">
        <f>carboncycle!U183</f>
        <v>285.39193708333994</v>
      </c>
      <c r="L83">
        <f t="shared" si="15"/>
        <v>0.1984441029541594</v>
      </c>
      <c r="M83">
        <f t="shared" si="18"/>
        <v>8.9167708166425025E-2</v>
      </c>
      <c r="N83">
        <f t="shared" si="16"/>
        <v>9.955741637776256E-3</v>
      </c>
      <c r="O83" s="16">
        <f t="shared" si="11"/>
        <v>0</v>
      </c>
    </row>
    <row r="84" spans="1:15">
      <c r="A84">
        <v>1928</v>
      </c>
      <c r="B84">
        <v>-0.20676154999999999</v>
      </c>
      <c r="C84">
        <f t="shared" si="12"/>
        <v>0.12712986690000003</v>
      </c>
      <c r="G84">
        <f>carboncycle!L184</f>
        <v>285.69983132344504</v>
      </c>
      <c r="H84">
        <f t="shared" si="13"/>
        <v>0.20421282327297943</v>
      </c>
      <c r="I84">
        <f t="shared" si="17"/>
        <v>9.2306759438297498E-2</v>
      </c>
      <c r="J84">
        <f t="shared" si="14"/>
        <v>1.0405665607658982E-2</v>
      </c>
      <c r="K84">
        <f>carboncycle!U184</f>
        <v>285.69983132344504</v>
      </c>
      <c r="L84">
        <f t="shared" si="15"/>
        <v>0.20421282327297943</v>
      </c>
      <c r="M84">
        <f t="shared" si="18"/>
        <v>9.2306759438297498E-2</v>
      </c>
      <c r="N84">
        <f t="shared" si="16"/>
        <v>1.0405665607658982E-2</v>
      </c>
      <c r="O84" s="16">
        <f t="shared" si="11"/>
        <v>0</v>
      </c>
    </row>
    <row r="85" spans="1:15">
      <c r="A85">
        <v>1929</v>
      </c>
      <c r="B85">
        <v>-0.39275663999999999</v>
      </c>
      <c r="C85">
        <f t="shared" si="12"/>
        <v>-5.8865223099999975E-2</v>
      </c>
      <c r="G85">
        <f>carboncycle!L185</f>
        <v>286.00338371617079</v>
      </c>
      <c r="H85">
        <f t="shared" si="13"/>
        <v>0.20989411178412948</v>
      </c>
      <c r="I85">
        <f t="shared" si="17"/>
        <v>9.5512703889939085E-2</v>
      </c>
      <c r="J85">
        <f t="shared" si="14"/>
        <v>1.0870863820617008E-2</v>
      </c>
      <c r="K85">
        <f>carboncycle!U185</f>
        <v>286.00338371617079</v>
      </c>
      <c r="L85">
        <f t="shared" si="15"/>
        <v>0.20989411178412948</v>
      </c>
      <c r="M85">
        <f t="shared" si="18"/>
        <v>9.5512703889939085E-2</v>
      </c>
      <c r="N85">
        <f t="shared" si="16"/>
        <v>1.0870863820617008E-2</v>
      </c>
      <c r="O85" s="16">
        <f t="shared" si="11"/>
        <v>0</v>
      </c>
    </row>
    <row r="86" spans="1:15">
      <c r="A86">
        <v>1930</v>
      </c>
      <c r="B86">
        <v>-0.1768054</v>
      </c>
      <c r="C86">
        <f t="shared" si="12"/>
        <v>0.15708601690000001</v>
      </c>
      <c r="G86">
        <f>carboncycle!L186</f>
        <v>286.3395491918323</v>
      </c>
      <c r="H86">
        <f t="shared" si="13"/>
        <v>0.21617875477767559</v>
      </c>
      <c r="I86">
        <f t="shared" si="17"/>
        <v>9.8801194033327683E-2</v>
      </c>
      <c r="J86">
        <f t="shared" si="14"/>
        <v>1.1351629472210757E-2</v>
      </c>
      <c r="K86">
        <f>carboncycle!U186</f>
        <v>286.3395491918323</v>
      </c>
      <c r="L86">
        <f t="shared" si="15"/>
        <v>0.21617875477767559</v>
      </c>
      <c r="M86">
        <f t="shared" si="18"/>
        <v>9.8801194033327683E-2</v>
      </c>
      <c r="N86">
        <f t="shared" si="16"/>
        <v>1.1351629472210757E-2</v>
      </c>
      <c r="O86" s="16">
        <f t="shared" si="11"/>
        <v>0</v>
      </c>
    </row>
    <row r="87" spans="1:15">
      <c r="A87">
        <v>1931</v>
      </c>
      <c r="B87">
        <v>-0.10339768000000001</v>
      </c>
      <c r="C87">
        <f t="shared" si="12"/>
        <v>0.23049373690000002</v>
      </c>
      <c r="G87">
        <f>carboncycle!L187</f>
        <v>286.62599031076252</v>
      </c>
      <c r="H87">
        <f t="shared" si="13"/>
        <v>0.22152797740378574</v>
      </c>
      <c r="I87">
        <f t="shared" si="17"/>
        <v>0.10214210971757685</v>
      </c>
      <c r="J87">
        <f t="shared" si="14"/>
        <v>1.1848342998917901E-2</v>
      </c>
      <c r="K87">
        <f>carboncycle!U187</f>
        <v>286.62599031076252</v>
      </c>
      <c r="L87">
        <f t="shared" si="15"/>
        <v>0.22152797740378574</v>
      </c>
      <c r="M87">
        <f t="shared" si="18"/>
        <v>0.10214210971757685</v>
      </c>
      <c r="N87">
        <f t="shared" si="16"/>
        <v>1.1848342998917901E-2</v>
      </c>
      <c r="O87" s="16">
        <f t="shared" si="11"/>
        <v>0</v>
      </c>
    </row>
    <row r="88" spans="1:15">
      <c r="A88">
        <v>1932</v>
      </c>
      <c r="B88">
        <v>-0.14546165999999999</v>
      </c>
      <c r="C88">
        <f t="shared" si="12"/>
        <v>0.18842975690000002</v>
      </c>
      <c r="G88">
        <f>carboncycle!L188</f>
        <v>286.85640469937374</v>
      </c>
      <c r="H88">
        <f t="shared" si="13"/>
        <v>0.22582703542588944</v>
      </c>
      <c r="I88">
        <f t="shared" si="17"/>
        <v>0.10550295209251202</v>
      </c>
      <c r="J88">
        <f t="shared" si="14"/>
        <v>1.2361211593879883E-2</v>
      </c>
      <c r="K88">
        <f>carboncycle!U188</f>
        <v>286.85640469937374</v>
      </c>
      <c r="L88">
        <f t="shared" si="15"/>
        <v>0.22582703542588944</v>
      </c>
      <c r="M88">
        <f t="shared" si="18"/>
        <v>0.10550295209251202</v>
      </c>
      <c r="N88">
        <f t="shared" si="16"/>
        <v>1.2361211593879883E-2</v>
      </c>
      <c r="O88" s="16">
        <f t="shared" si="11"/>
        <v>0</v>
      </c>
    </row>
    <row r="89" spans="1:15">
      <c r="A89">
        <v>1933</v>
      </c>
      <c r="B89">
        <v>-0.32234442000000002</v>
      </c>
      <c r="C89">
        <f t="shared" si="12"/>
        <v>1.1546996899999995E-2</v>
      </c>
      <c r="G89">
        <f>carboncycle!L189</f>
        <v>287.04325876279489</v>
      </c>
      <c r="H89">
        <f t="shared" si="13"/>
        <v>0.22931081260253522</v>
      </c>
      <c r="I89">
        <f t="shared" si="17"/>
        <v>0.10885920407479248</v>
      </c>
      <c r="J89">
        <f t="shared" si="14"/>
        <v>1.2890256679912114E-2</v>
      </c>
      <c r="K89">
        <f>carboncycle!U189</f>
        <v>287.04325876279489</v>
      </c>
      <c r="L89">
        <f t="shared" si="15"/>
        <v>0.22931081260253522</v>
      </c>
      <c r="M89">
        <f t="shared" si="18"/>
        <v>0.10885920407479248</v>
      </c>
      <c r="N89">
        <f t="shared" si="16"/>
        <v>1.2890256679912114E-2</v>
      </c>
      <c r="O89" s="16">
        <f t="shared" si="11"/>
        <v>0</v>
      </c>
    </row>
    <row r="90" spans="1:15">
      <c r="A90">
        <v>1934</v>
      </c>
      <c r="B90">
        <v>-0.17433684999999999</v>
      </c>
      <c r="C90">
        <f t="shared" si="12"/>
        <v>0.15955456690000003</v>
      </c>
      <c r="G90">
        <f>carboncycle!L190</f>
        <v>287.25352066893055</v>
      </c>
      <c r="H90">
        <f t="shared" si="13"/>
        <v>0.23322830365725103</v>
      </c>
      <c r="I90">
        <f t="shared" si="17"/>
        <v>0.11222389287601003</v>
      </c>
      <c r="J90">
        <f t="shared" si="14"/>
        <v>1.3435360301115034E-2</v>
      </c>
      <c r="K90">
        <f>carboncycle!U190</f>
        <v>287.25352066893055</v>
      </c>
      <c r="L90">
        <f t="shared" si="15"/>
        <v>0.23322830365725103</v>
      </c>
      <c r="M90">
        <f t="shared" si="18"/>
        <v>0.11222389287601003</v>
      </c>
      <c r="N90">
        <f t="shared" si="16"/>
        <v>1.3435360301115034E-2</v>
      </c>
      <c r="O90" s="16">
        <f t="shared" si="11"/>
        <v>0</v>
      </c>
    </row>
    <row r="91" spans="1:15">
      <c r="A91">
        <v>1935</v>
      </c>
      <c r="B91">
        <v>-0.20605921999999999</v>
      </c>
      <c r="C91">
        <f t="shared" si="12"/>
        <v>0.12783219690000003</v>
      </c>
      <c r="G91">
        <f>carboncycle!L191</f>
        <v>287.50068678885862</v>
      </c>
      <c r="H91">
        <f t="shared" si="13"/>
        <v>0.23782970998354333</v>
      </c>
      <c r="I91">
        <f t="shared" si="17"/>
        <v>0.1156169741493546</v>
      </c>
      <c r="J91">
        <f t="shared" si="14"/>
        <v>1.3996479166140437E-2</v>
      </c>
      <c r="K91">
        <f>carboncycle!U191</f>
        <v>287.50068678885862</v>
      </c>
      <c r="L91">
        <f t="shared" si="15"/>
        <v>0.23782970998354333</v>
      </c>
      <c r="M91">
        <f t="shared" si="18"/>
        <v>0.1156169741493546</v>
      </c>
      <c r="N91">
        <f t="shared" si="16"/>
        <v>1.3996479166140437E-2</v>
      </c>
      <c r="O91" s="16">
        <f t="shared" si="11"/>
        <v>0</v>
      </c>
    </row>
    <row r="92" spans="1:15">
      <c r="A92">
        <v>1936</v>
      </c>
      <c r="B92">
        <v>-0.16952092999999999</v>
      </c>
      <c r="C92">
        <f t="shared" si="12"/>
        <v>0.16437048690000003</v>
      </c>
      <c r="G92">
        <f>carboncycle!L192</f>
        <v>287.76998612133667</v>
      </c>
      <c r="H92">
        <f t="shared" si="13"/>
        <v>0.24283866177561847</v>
      </c>
      <c r="I92">
        <f t="shared" si="17"/>
        <v>0.11904961647345401</v>
      </c>
      <c r="J92">
        <f t="shared" si="14"/>
        <v>1.4573683577645094E-2</v>
      </c>
      <c r="K92">
        <f>carboncycle!U192</f>
        <v>287.76998612133667</v>
      </c>
      <c r="L92">
        <f t="shared" si="15"/>
        <v>0.24283866177561847</v>
      </c>
      <c r="M92">
        <f t="shared" si="18"/>
        <v>0.11904961647345401</v>
      </c>
      <c r="N92">
        <f t="shared" si="16"/>
        <v>1.4573683577645094E-2</v>
      </c>
      <c r="O92" s="16">
        <f t="shared" si="11"/>
        <v>0</v>
      </c>
    </row>
    <row r="93" spans="1:15">
      <c r="A93">
        <v>1937</v>
      </c>
      <c r="B93">
        <v>-1.9198929999999999E-2</v>
      </c>
      <c r="C93">
        <f t="shared" si="12"/>
        <v>0.31469248690000001</v>
      </c>
      <c r="G93">
        <f>carboncycle!L193</f>
        <v>288.08334642406845</v>
      </c>
      <c r="H93">
        <f t="shared" si="13"/>
        <v>0.24866124780697024</v>
      </c>
      <c r="I93">
        <f t="shared" si="17"/>
        <v>0.12254456453151981</v>
      </c>
      <c r="J93">
        <f t="shared" si="14"/>
        <v>1.5167106876493289E-2</v>
      </c>
      <c r="K93">
        <f>carboncycle!U193</f>
        <v>288.08334642406845</v>
      </c>
      <c r="L93">
        <f t="shared" si="15"/>
        <v>0.24866124780697024</v>
      </c>
      <c r="M93">
        <f t="shared" si="18"/>
        <v>0.12254456453151981</v>
      </c>
      <c r="N93">
        <f t="shared" si="16"/>
        <v>1.5167106876493289E-2</v>
      </c>
      <c r="O93" s="16">
        <f t="shared" si="11"/>
        <v>0</v>
      </c>
    </row>
    <row r="94" spans="1:15">
      <c r="A94">
        <v>1938</v>
      </c>
      <c r="B94">
        <v>-1.2200732000000001E-2</v>
      </c>
      <c r="C94">
        <f t="shared" si="12"/>
        <v>0.32169068490000002</v>
      </c>
      <c r="G94">
        <f>carboncycle!L194</f>
        <v>288.42735816366667</v>
      </c>
      <c r="H94">
        <f t="shared" si="13"/>
        <v>0.25504608337254531</v>
      </c>
      <c r="I94">
        <f t="shared" si="17"/>
        <v>0.12611642011793292</v>
      </c>
      <c r="J94">
        <f t="shared" si="14"/>
        <v>1.577701083597384E-2</v>
      </c>
      <c r="K94">
        <f>carboncycle!U194</f>
        <v>288.42735816366667</v>
      </c>
      <c r="L94">
        <f t="shared" si="15"/>
        <v>0.25504608337254531</v>
      </c>
      <c r="M94">
        <f t="shared" si="18"/>
        <v>0.12611642011793292</v>
      </c>
      <c r="N94">
        <f t="shared" si="16"/>
        <v>1.577701083597384E-2</v>
      </c>
      <c r="O94" s="16">
        <f t="shared" si="11"/>
        <v>0</v>
      </c>
    </row>
    <row r="95" spans="1:15">
      <c r="A95">
        <v>1939</v>
      </c>
      <c r="B95">
        <v>-4.0797167000000002E-2</v>
      </c>
      <c r="C95">
        <f t="shared" si="12"/>
        <v>0.29309424989999999</v>
      </c>
      <c r="G95">
        <f>carboncycle!L195</f>
        <v>288.73254627004951</v>
      </c>
      <c r="H95">
        <f t="shared" si="13"/>
        <v>0.26070398340607281</v>
      </c>
      <c r="I95">
        <f t="shared" si="17"/>
        <v>0.12974138774579511</v>
      </c>
      <c r="J95">
        <f t="shared" si="14"/>
        <v>1.6403738680695369E-2</v>
      </c>
      <c r="K95">
        <f>carboncycle!U195</f>
        <v>288.73254627004951</v>
      </c>
      <c r="L95">
        <f t="shared" si="15"/>
        <v>0.26070398340607281</v>
      </c>
      <c r="M95">
        <f t="shared" si="18"/>
        <v>0.12974138774579511</v>
      </c>
      <c r="N95">
        <f t="shared" si="16"/>
        <v>1.6403738680695369E-2</v>
      </c>
      <c r="O95" s="16">
        <f t="shared" si="11"/>
        <v>0</v>
      </c>
    </row>
    <row r="96" spans="1:15">
      <c r="A96">
        <v>1940</v>
      </c>
      <c r="B96">
        <v>7.5935840000000004E-2</v>
      </c>
      <c r="C96">
        <f t="shared" si="12"/>
        <v>0.40982725689999999</v>
      </c>
      <c r="G96">
        <f>carboncycle!L196</f>
        <v>289.05708165529205</v>
      </c>
      <c r="H96">
        <f t="shared" si="13"/>
        <v>0.26671400646541016</v>
      </c>
      <c r="I96">
        <f t="shared" si="17"/>
        <v>0.1334281966195113</v>
      </c>
      <c r="J96">
        <f t="shared" si="14"/>
        <v>1.7047496527385134E-2</v>
      </c>
      <c r="K96">
        <f>carboncycle!U196</f>
        <v>289.05708165529205</v>
      </c>
      <c r="L96">
        <f t="shared" si="15"/>
        <v>0.26671400646541016</v>
      </c>
      <c r="M96">
        <f t="shared" si="18"/>
        <v>0.1334281966195113</v>
      </c>
      <c r="N96">
        <f t="shared" si="16"/>
        <v>1.7047496527385134E-2</v>
      </c>
      <c r="O96" s="16">
        <f t="shared" si="11"/>
        <v>0</v>
      </c>
    </row>
    <row r="97" spans="1:15">
      <c r="A97">
        <v>1941</v>
      </c>
      <c r="B97">
        <v>3.8129336999999999E-2</v>
      </c>
      <c r="C97">
        <f t="shared" si="12"/>
        <v>0.3720207539</v>
      </c>
      <c r="G97">
        <f>carboncycle!L197</f>
        <v>289.42674120904542</v>
      </c>
      <c r="H97">
        <f t="shared" si="13"/>
        <v>0.27355146260022906</v>
      </c>
      <c r="I97">
        <f t="shared" si="17"/>
        <v>0.13719926944435365</v>
      </c>
      <c r="J97">
        <f t="shared" si="14"/>
        <v>1.7708538903908409E-2</v>
      </c>
      <c r="K97">
        <f>carboncycle!U197</f>
        <v>289.42674120904542</v>
      </c>
      <c r="L97">
        <f t="shared" si="15"/>
        <v>0.27355146260022906</v>
      </c>
      <c r="M97">
        <f t="shared" si="18"/>
        <v>0.13719926944435365</v>
      </c>
      <c r="N97">
        <f t="shared" si="16"/>
        <v>1.7708538903908409E-2</v>
      </c>
      <c r="O97" s="16">
        <f t="shared" si="11"/>
        <v>0</v>
      </c>
    </row>
    <row r="98" spans="1:15">
      <c r="A98">
        <v>1942</v>
      </c>
      <c r="B98">
        <v>1.4060908999999999E-3</v>
      </c>
      <c r="C98">
        <f t="shared" si="12"/>
        <v>0.33529750780000001</v>
      </c>
      <c r="G98">
        <f>carboncycle!L198</f>
        <v>289.80544566670903</v>
      </c>
      <c r="H98">
        <f t="shared" si="13"/>
        <v>0.28054716892696563</v>
      </c>
      <c r="I98">
        <f t="shared" si="17"/>
        <v>0.14105660922623808</v>
      </c>
      <c r="J98">
        <f t="shared" si="14"/>
        <v>1.8387246253378137E-2</v>
      </c>
      <c r="K98">
        <f>carboncycle!U198</f>
        <v>289.80544566670903</v>
      </c>
      <c r="L98">
        <f t="shared" si="15"/>
        <v>0.28054716892696563</v>
      </c>
      <c r="M98">
        <f t="shared" si="18"/>
        <v>0.14105660922623808</v>
      </c>
      <c r="N98">
        <f t="shared" si="16"/>
        <v>1.8387246253378137E-2</v>
      </c>
      <c r="O98" s="16">
        <f t="shared" si="11"/>
        <v>0</v>
      </c>
    </row>
    <row r="99" spans="1:15">
      <c r="A99">
        <v>1943</v>
      </c>
      <c r="B99">
        <v>6.4140745000000002E-3</v>
      </c>
      <c r="C99">
        <f t="shared" si="12"/>
        <v>0.34030549139999999</v>
      </c>
      <c r="G99">
        <f>carboncycle!L199</f>
        <v>290.18082678020602</v>
      </c>
      <c r="H99">
        <f t="shared" si="13"/>
        <v>0.28747246813847915</v>
      </c>
      <c r="I99">
        <f t="shared" si="17"/>
        <v>0.14499543042698584</v>
      </c>
      <c r="J99">
        <f t="shared" si="14"/>
        <v>1.9084008235063982E-2</v>
      </c>
      <c r="K99">
        <f>carboncycle!U199</f>
        <v>290.18082678020602</v>
      </c>
      <c r="L99">
        <f t="shared" si="15"/>
        <v>0.28747246813847915</v>
      </c>
      <c r="M99">
        <f t="shared" si="18"/>
        <v>0.14499543042698584</v>
      </c>
      <c r="N99">
        <f t="shared" si="16"/>
        <v>1.9084008235063982E-2</v>
      </c>
      <c r="O99" s="16">
        <f t="shared" si="11"/>
        <v>0</v>
      </c>
    </row>
    <row r="100" spans="1:15">
      <c r="A100">
        <v>1944</v>
      </c>
      <c r="B100">
        <v>0.14410513999999999</v>
      </c>
      <c r="C100">
        <f t="shared" si="12"/>
        <v>0.47799655689999998</v>
      </c>
      <c r="G100">
        <f>carboncycle!L200</f>
        <v>290.5730107039663</v>
      </c>
      <c r="H100">
        <f t="shared" si="13"/>
        <v>0.29469819503217703</v>
      </c>
      <c r="I100">
        <f t="shared" si="17"/>
        <v>0.1490220152429946</v>
      </c>
      <c r="J100">
        <f t="shared" si="14"/>
        <v>1.9799185113114098E-2</v>
      </c>
      <c r="K100">
        <f>carboncycle!U200</f>
        <v>290.5730107039663</v>
      </c>
      <c r="L100">
        <f t="shared" si="15"/>
        <v>0.29469819503217703</v>
      </c>
      <c r="M100">
        <f t="shared" si="18"/>
        <v>0.1490220152429946</v>
      </c>
      <c r="N100">
        <f t="shared" si="16"/>
        <v>1.9799185113114098E-2</v>
      </c>
      <c r="O100" s="16">
        <f t="shared" si="11"/>
        <v>0</v>
      </c>
    </row>
    <row r="101" spans="1:15">
      <c r="A101">
        <v>1945</v>
      </c>
      <c r="B101">
        <v>4.3088365000000003E-2</v>
      </c>
      <c r="C101">
        <f t="shared" si="12"/>
        <v>0.37697978190000003</v>
      </c>
      <c r="G101">
        <f>carboncycle!L201</f>
        <v>290.9546790874428</v>
      </c>
      <c r="H101">
        <f t="shared" si="13"/>
        <v>0.30172082243457093</v>
      </c>
      <c r="I101">
        <f t="shared" si="17"/>
        <v>0.15312763154869058</v>
      </c>
      <c r="J101">
        <f t="shared" si="14"/>
        <v>2.0533170788251821E-2</v>
      </c>
      <c r="K101">
        <f>carboncycle!U201</f>
        <v>290.9546790874428</v>
      </c>
      <c r="L101">
        <f t="shared" si="15"/>
        <v>0.30172082243457093</v>
      </c>
      <c r="M101">
        <f t="shared" si="18"/>
        <v>0.15312763154869058</v>
      </c>
      <c r="N101">
        <f t="shared" si="16"/>
        <v>2.0533170788251821E-2</v>
      </c>
      <c r="O101" s="16">
        <f t="shared" si="11"/>
        <v>0</v>
      </c>
    </row>
    <row r="102" spans="1:15">
      <c r="A102">
        <v>1946</v>
      </c>
      <c r="B102">
        <v>-0.1188128</v>
      </c>
      <c r="C102">
        <f t="shared" si="12"/>
        <v>0.21507861690000002</v>
      </c>
      <c r="G102">
        <f>carboncycle!L202</f>
        <v>291.2260251318898</v>
      </c>
      <c r="H102">
        <f t="shared" si="13"/>
        <v>0.30670793874533481</v>
      </c>
      <c r="I102">
        <f t="shared" si="17"/>
        <v>0.15724994302937331</v>
      </c>
      <c r="J102">
        <f t="shared" si="14"/>
        <v>2.1286307325371113E-2</v>
      </c>
      <c r="K102">
        <f>carboncycle!U202</f>
        <v>291.2260251318898</v>
      </c>
      <c r="L102">
        <f t="shared" si="15"/>
        <v>0.30670793874533481</v>
      </c>
      <c r="M102">
        <f t="shared" si="18"/>
        <v>0.15724994302937331</v>
      </c>
      <c r="N102">
        <f t="shared" si="16"/>
        <v>2.1286307325371113E-2</v>
      </c>
      <c r="O102" s="16">
        <f t="shared" si="11"/>
        <v>0</v>
      </c>
    </row>
    <row r="103" spans="1:15">
      <c r="A103">
        <v>1947</v>
      </c>
      <c r="B103">
        <v>-9.1205544999999999E-2</v>
      </c>
      <c r="C103">
        <f t="shared" si="12"/>
        <v>0.24268587190000002</v>
      </c>
      <c r="G103">
        <f>carboncycle!L203</f>
        <v>291.53503995286815</v>
      </c>
      <c r="H103">
        <f t="shared" si="13"/>
        <v>0.3123817201498732</v>
      </c>
      <c r="I103">
        <f t="shared" si="17"/>
        <v>0.16140873667708008</v>
      </c>
      <c r="J103">
        <f t="shared" si="14"/>
        <v>2.2058580776169845E-2</v>
      </c>
      <c r="K103">
        <f>carboncycle!U203</f>
        <v>291.53503995286815</v>
      </c>
      <c r="L103">
        <f t="shared" si="15"/>
        <v>0.3123817201498732</v>
      </c>
      <c r="M103">
        <f t="shared" si="18"/>
        <v>0.16140873667708008</v>
      </c>
      <c r="N103">
        <f t="shared" si="16"/>
        <v>2.2058580776169845E-2</v>
      </c>
      <c r="O103" s="16">
        <f t="shared" si="11"/>
        <v>0</v>
      </c>
    </row>
    <row r="104" spans="1:15">
      <c r="A104">
        <v>1948</v>
      </c>
      <c r="B104">
        <v>-0.12466127</v>
      </c>
      <c r="C104">
        <f t="shared" si="12"/>
        <v>0.20923014690000002</v>
      </c>
      <c r="G104">
        <f>carboncycle!L204</f>
        <v>291.9139452257117</v>
      </c>
      <c r="H104">
        <f t="shared" si="13"/>
        <v>0.31933054874051797</v>
      </c>
      <c r="I104">
        <f t="shared" si="17"/>
        <v>0.16564045236154279</v>
      </c>
      <c r="J104">
        <f t="shared" si="14"/>
        <v>2.2850089661687015E-2</v>
      </c>
      <c r="K104">
        <f>carboncycle!U204</f>
        <v>291.9139452257117</v>
      </c>
      <c r="L104">
        <f t="shared" si="15"/>
        <v>0.31933054874051797</v>
      </c>
      <c r="M104">
        <f t="shared" si="18"/>
        <v>0.16564045236154279</v>
      </c>
      <c r="N104">
        <f t="shared" si="16"/>
        <v>2.2850089661687015E-2</v>
      </c>
      <c r="O104" s="16">
        <f t="shared" si="11"/>
        <v>0</v>
      </c>
    </row>
    <row r="105" spans="1:15">
      <c r="A105">
        <v>1949</v>
      </c>
      <c r="B105">
        <v>-0.14380224</v>
      </c>
      <c r="C105">
        <f t="shared" si="12"/>
        <v>0.19008917690000002</v>
      </c>
      <c r="G105">
        <f>carboncycle!L205</f>
        <v>292.32218703515588</v>
      </c>
      <c r="H105">
        <f t="shared" si="13"/>
        <v>0.32680729971635664</v>
      </c>
      <c r="I105">
        <f t="shared" si="17"/>
        <v>0.16995835437989892</v>
      </c>
      <c r="J105">
        <f t="shared" si="14"/>
        <v>2.3661138921822197E-2</v>
      </c>
      <c r="K105">
        <f>carboncycle!U205</f>
        <v>292.32218703515588</v>
      </c>
      <c r="L105">
        <f t="shared" si="15"/>
        <v>0.32680729971635664</v>
      </c>
      <c r="M105">
        <f t="shared" si="18"/>
        <v>0.16995835437989892</v>
      </c>
      <c r="N105">
        <f t="shared" si="16"/>
        <v>2.3661138921822197E-2</v>
      </c>
      <c r="O105" s="16">
        <f t="shared" si="11"/>
        <v>0</v>
      </c>
    </row>
    <row r="106" spans="1:15">
      <c r="A106">
        <v>1950</v>
      </c>
      <c r="B106">
        <v>-0.22662178999999999</v>
      </c>
      <c r="C106">
        <f t="shared" si="12"/>
        <v>0.10726962690000003</v>
      </c>
      <c r="G106">
        <f>carboncycle!L206</f>
        <v>292.69913708981255</v>
      </c>
      <c r="H106">
        <f t="shared" si="13"/>
        <v>0.3337016913849582</v>
      </c>
      <c r="I106">
        <f t="shared" si="17"/>
        <v>0.17434261610197593</v>
      </c>
      <c r="J106">
        <f t="shared" si="14"/>
        <v>2.4492107105624071E-2</v>
      </c>
      <c r="K106">
        <f>carboncycle!U206</f>
        <v>292.69913708981255</v>
      </c>
      <c r="L106">
        <f t="shared" si="15"/>
        <v>0.3337016913849582</v>
      </c>
      <c r="M106">
        <f t="shared" si="18"/>
        <v>0.17434261610197593</v>
      </c>
      <c r="N106">
        <f t="shared" si="16"/>
        <v>2.4492107105624071E-2</v>
      </c>
      <c r="O106" s="16">
        <f t="shared" si="11"/>
        <v>0</v>
      </c>
    </row>
    <row r="107" spans="1:15">
      <c r="A107">
        <v>1951</v>
      </c>
      <c r="B107">
        <v>-6.1153970000000002E-2</v>
      </c>
      <c r="C107">
        <f t="shared" si="12"/>
        <v>0.27273744690000001</v>
      </c>
      <c r="G107">
        <f>carboncycle!L207</f>
        <v>293.17002172932069</v>
      </c>
      <c r="H107">
        <f t="shared" si="13"/>
        <v>0.34230167766488251</v>
      </c>
      <c r="I107">
        <f t="shared" si="17"/>
        <v>0.17884136111347468</v>
      </c>
      <c r="J107">
        <f t="shared" si="14"/>
        <v>2.5343257996723351E-2</v>
      </c>
      <c r="K107">
        <f>carboncycle!U207</f>
        <v>293.17002172932069</v>
      </c>
      <c r="L107">
        <f t="shared" si="15"/>
        <v>0.34230167766488251</v>
      </c>
      <c r="M107">
        <f t="shared" si="18"/>
        <v>0.17884136111347468</v>
      </c>
      <c r="N107">
        <f t="shared" si="16"/>
        <v>2.5343257996723351E-2</v>
      </c>
      <c r="O107" s="16">
        <f t="shared" si="11"/>
        <v>0</v>
      </c>
    </row>
    <row r="108" spans="1:15">
      <c r="A108">
        <v>1952</v>
      </c>
      <c r="B108">
        <v>1.5354565000000001E-2</v>
      </c>
      <c r="C108">
        <f t="shared" si="12"/>
        <v>0.3492459819</v>
      </c>
      <c r="G108">
        <f>carboncycle!L208</f>
        <v>293.69478442929693</v>
      </c>
      <c r="H108">
        <f t="shared" si="13"/>
        <v>0.35186940489493213</v>
      </c>
      <c r="I108">
        <f t="shared" si="17"/>
        <v>0.18347942600191769</v>
      </c>
      <c r="J108">
        <f t="shared" si="14"/>
        <v>2.6215127222426499E-2</v>
      </c>
      <c r="K108">
        <f>carboncycle!U208</f>
        <v>293.69478442929693</v>
      </c>
      <c r="L108">
        <f t="shared" si="15"/>
        <v>0.35186940489493213</v>
      </c>
      <c r="M108">
        <f t="shared" si="18"/>
        <v>0.18347942600191769</v>
      </c>
      <c r="N108">
        <f t="shared" si="16"/>
        <v>2.6215127222426499E-2</v>
      </c>
      <c r="O108" s="16">
        <f t="shared" si="11"/>
        <v>0</v>
      </c>
    </row>
    <row r="109" spans="1:15">
      <c r="A109">
        <v>1953</v>
      </c>
      <c r="B109">
        <v>7.7630740000000004E-2</v>
      </c>
      <c r="C109">
        <f t="shared" si="12"/>
        <v>0.41152215690000005</v>
      </c>
      <c r="G109">
        <f>carboncycle!L209</f>
        <v>294.22045251891308</v>
      </c>
      <c r="H109">
        <f t="shared" si="13"/>
        <v>0.3614365154310934</v>
      </c>
      <c r="I109">
        <f t="shared" si="17"/>
        <v>0.18825235076080757</v>
      </c>
      <c r="J109">
        <f t="shared" si="14"/>
        <v>2.7108388439494008E-2</v>
      </c>
      <c r="K109">
        <f>carboncycle!U209</f>
        <v>294.22045251891308</v>
      </c>
      <c r="L109">
        <f t="shared" si="15"/>
        <v>0.3614365154310934</v>
      </c>
      <c r="M109">
        <f t="shared" si="18"/>
        <v>0.18825235076080757</v>
      </c>
      <c r="N109">
        <f t="shared" si="16"/>
        <v>2.7108388439494008E-2</v>
      </c>
      <c r="O109" s="16">
        <f t="shared" si="11"/>
        <v>0</v>
      </c>
    </row>
    <row r="110" spans="1:15">
      <c r="A110">
        <v>1954</v>
      </c>
      <c r="B110">
        <v>-0.11675020999999999</v>
      </c>
      <c r="C110">
        <f t="shared" si="12"/>
        <v>0.21714120690000002</v>
      </c>
      <c r="G110">
        <f>carboncycle!L210</f>
        <v>294.75702892844942</v>
      </c>
      <c r="H110">
        <f t="shared" si="13"/>
        <v>0.37118454375355259</v>
      </c>
      <c r="I110">
        <f t="shared" si="17"/>
        <v>0.19316116675736356</v>
      </c>
      <c r="J110">
        <f t="shared" si="14"/>
        <v>2.8023686145479069E-2</v>
      </c>
      <c r="K110">
        <f>carboncycle!U210</f>
        <v>294.75702892844942</v>
      </c>
      <c r="L110">
        <f t="shared" si="15"/>
        <v>0.37118454375355259</v>
      </c>
      <c r="M110">
        <f t="shared" si="18"/>
        <v>0.19316116675736356</v>
      </c>
      <c r="N110">
        <f t="shared" si="16"/>
        <v>2.8023686145479069E-2</v>
      </c>
      <c r="O110" s="16">
        <f t="shared" si="11"/>
        <v>0</v>
      </c>
    </row>
    <row r="111" spans="1:15">
      <c r="A111">
        <v>1955</v>
      </c>
      <c r="B111">
        <v>-0.19730992999999999</v>
      </c>
      <c r="C111">
        <f t="shared" si="12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13"/>
        <v>0.38093356682306151</v>
      </c>
      <c r="I111">
        <f t="shared" si="17"/>
        <v>0.19820158418545988</v>
      </c>
      <c r="J111">
        <f t="shared" si="14"/>
        <v>2.8961667035354573E-2</v>
      </c>
      <c r="K111">
        <f>carboncycle!U211</f>
        <v>295.29463880968268</v>
      </c>
      <c r="L111">
        <f t="shared" si="15"/>
        <v>0.38093356682306151</v>
      </c>
      <c r="M111">
        <f t="shared" si="18"/>
        <v>0.19820158418545988</v>
      </c>
      <c r="N111">
        <f t="shared" si="16"/>
        <v>2.8961667035354573E-2</v>
      </c>
      <c r="O111" s="16">
        <f t="shared" si="11"/>
        <v>0</v>
      </c>
    </row>
    <row r="112" spans="1:15">
      <c r="A112">
        <v>1956</v>
      </c>
      <c r="B112">
        <v>-0.2631656</v>
      </c>
      <c r="C112">
        <f t="shared" si="12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13"/>
        <v>0.39200588605694109</v>
      </c>
      <c r="I112">
        <f t="shared" si="17"/>
        <v>0.20340835115695327</v>
      </c>
      <c r="J112">
        <f t="shared" si="14"/>
        <v>2.992294976476717E-2</v>
      </c>
      <c r="K112">
        <f>carboncycle!U212</f>
        <v>295.90641118542766</v>
      </c>
      <c r="L112">
        <f t="shared" si="15"/>
        <v>0.39200588605694109</v>
      </c>
      <c r="M112">
        <f t="shared" si="18"/>
        <v>0.20340835115695327</v>
      </c>
      <c r="N112">
        <f t="shared" si="16"/>
        <v>2.992294976476717E-2</v>
      </c>
      <c r="O112" s="16">
        <f t="shared" si="11"/>
        <v>0</v>
      </c>
    </row>
    <row r="113" spans="1:15">
      <c r="A113">
        <v>1957</v>
      </c>
      <c r="B113">
        <v>-3.5334926000000003E-2</v>
      </c>
      <c r="C113">
        <f t="shared" si="12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13"/>
        <v>0.40395378625883893</v>
      </c>
      <c r="I113">
        <f t="shared" si="17"/>
        <v>0.20880190611047458</v>
      </c>
      <c r="J113">
        <f t="shared" si="14"/>
        <v>3.0908346844674788E-2</v>
      </c>
      <c r="K113">
        <f>carboncycle!U213</f>
        <v>296.56798333456965</v>
      </c>
      <c r="L113">
        <f t="shared" si="15"/>
        <v>0.40395378625883893</v>
      </c>
      <c r="M113">
        <f t="shared" si="18"/>
        <v>0.20880190611047458</v>
      </c>
      <c r="N113">
        <f t="shared" si="16"/>
        <v>3.0908346844674788E-2</v>
      </c>
      <c r="O113" s="16">
        <f t="shared" si="11"/>
        <v>0</v>
      </c>
    </row>
    <row r="114" spans="1:15">
      <c r="A114">
        <v>1958</v>
      </c>
      <c r="B114">
        <v>-1.7632552999999999E-2</v>
      </c>
      <c r="C114">
        <f t="shared" si="12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13"/>
        <v>0.41639790258168025</v>
      </c>
      <c r="I114">
        <f t="shared" si="17"/>
        <v>0.21439086150272479</v>
      </c>
      <c r="J114">
        <f t="shared" si="14"/>
        <v>3.1918782261304533E-2</v>
      </c>
      <c r="K114">
        <f>carboncycle!U214</f>
        <v>297.25860425044135</v>
      </c>
      <c r="L114">
        <f t="shared" si="15"/>
        <v>0.41639790258168025</v>
      </c>
      <c r="M114">
        <f t="shared" si="18"/>
        <v>0.21439086150272479</v>
      </c>
      <c r="N114">
        <f t="shared" si="16"/>
        <v>3.1918782261304533E-2</v>
      </c>
      <c r="O114" s="16">
        <f t="shared" si="11"/>
        <v>0</v>
      </c>
    </row>
    <row r="115" spans="1:15">
      <c r="A115">
        <v>1959</v>
      </c>
      <c r="B115">
        <v>-4.8004825000000001E-2</v>
      </c>
      <c r="C115">
        <f t="shared" si="12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13"/>
        <v>0.4290549155860453</v>
      </c>
      <c r="I115">
        <f t="shared" si="17"/>
        <v>0.22017521954962055</v>
      </c>
      <c r="J115">
        <f t="shared" si="14"/>
        <v>3.2955223671395799E-2</v>
      </c>
      <c r="K115">
        <f>carboncycle!U215</f>
        <v>297.96269024586809</v>
      </c>
      <c r="L115">
        <f t="shared" si="15"/>
        <v>0.4290549155860453</v>
      </c>
      <c r="M115">
        <f t="shared" si="18"/>
        <v>0.22017521954962055</v>
      </c>
      <c r="N115">
        <f t="shared" si="16"/>
        <v>3.2955223671395799E-2</v>
      </c>
      <c r="O115" s="16">
        <f t="shared" si="11"/>
        <v>0</v>
      </c>
    </row>
    <row r="116" spans="1:15">
      <c r="A116">
        <v>1960</v>
      </c>
      <c r="B116">
        <v>-0.11548702399999999</v>
      </c>
      <c r="C116">
        <f t="shared" si="12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13"/>
        <v>0.44247372460449386</v>
      </c>
      <c r="I116">
        <f t="shared" si="17"/>
        <v>0.22617113381987539</v>
      </c>
      <c r="J116">
        <f t="shared" si="14"/>
        <v>3.4018633247984112E-2</v>
      </c>
      <c r="K116">
        <f>carboncycle!U216</f>
        <v>298.71097489646547</v>
      </c>
      <c r="L116">
        <f t="shared" si="15"/>
        <v>0.44247372460449386</v>
      </c>
      <c r="M116">
        <f t="shared" si="18"/>
        <v>0.22617113381987539</v>
      </c>
      <c r="N116">
        <f t="shared" si="16"/>
        <v>3.4018633247984112E-2</v>
      </c>
      <c r="O116" s="16">
        <f t="shared" si="11"/>
        <v>0</v>
      </c>
    </row>
    <row r="117" spans="1:15">
      <c r="A117">
        <v>1961</v>
      </c>
      <c r="B117">
        <v>-1.9997388000000001E-2</v>
      </c>
      <c r="C117">
        <f t="shared" si="12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13"/>
        <v>0.4565481336646986</v>
      </c>
      <c r="I117">
        <f t="shared" si="17"/>
        <v>0.23239110879129998</v>
      </c>
      <c r="J117">
        <f t="shared" si="14"/>
        <v>3.5110059451232453E-2</v>
      </c>
      <c r="K117">
        <f>carboncycle!U217</f>
        <v>299.49783757631923</v>
      </c>
      <c r="L117">
        <f t="shared" si="15"/>
        <v>0.4565481336646986</v>
      </c>
      <c r="M117">
        <f t="shared" si="18"/>
        <v>0.23239110879129998</v>
      </c>
      <c r="N117">
        <f t="shared" si="16"/>
        <v>3.5110059451232453E-2</v>
      </c>
      <c r="O117" s="16">
        <f t="shared" si="11"/>
        <v>0</v>
      </c>
    </row>
    <row r="118" spans="1:15">
      <c r="A118">
        <v>1962</v>
      </c>
      <c r="B118">
        <v>-6.4054440000000004E-2</v>
      </c>
      <c r="C118">
        <f t="shared" si="12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13"/>
        <v>0.47038783835191411</v>
      </c>
      <c r="I118">
        <f t="shared" si="17"/>
        <v>0.23882105855511165</v>
      </c>
      <c r="J118">
        <f t="shared" si="14"/>
        <v>3.6230615811484033E-2</v>
      </c>
      <c r="K118">
        <f>carboncycle!U218</f>
        <v>300.27359972053625</v>
      </c>
      <c r="L118">
        <f t="shared" si="15"/>
        <v>0.47038783835191411</v>
      </c>
      <c r="M118">
        <f t="shared" si="18"/>
        <v>0.23882105855511165</v>
      </c>
      <c r="N118">
        <f t="shared" si="16"/>
        <v>3.6230615811484033E-2</v>
      </c>
      <c r="O118" s="16">
        <f t="shared" si="11"/>
        <v>0</v>
      </c>
    </row>
    <row r="119" spans="1:15">
      <c r="A119">
        <v>1963</v>
      </c>
      <c r="B119">
        <v>-3.6805890000000001E-2</v>
      </c>
      <c r="C119">
        <f t="shared" si="12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13"/>
        <v>0.48482487614808284</v>
      </c>
      <c r="I119">
        <f t="shared" si="17"/>
        <v>0.24547184194708355</v>
      </c>
      <c r="J119">
        <f t="shared" si="14"/>
        <v>3.738132952626784E-2</v>
      </c>
      <c r="K119">
        <f>carboncycle!U219</f>
        <v>301.08498582896891</v>
      </c>
      <c r="L119">
        <f t="shared" si="15"/>
        <v>0.48482487614808284</v>
      </c>
      <c r="M119">
        <f t="shared" si="18"/>
        <v>0.24547184194708355</v>
      </c>
      <c r="N119">
        <f t="shared" si="16"/>
        <v>3.738132952626784E-2</v>
      </c>
      <c r="O119" s="16">
        <f t="shared" si="11"/>
        <v>0</v>
      </c>
    </row>
    <row r="120" spans="1:15">
      <c r="A120">
        <v>1964</v>
      </c>
      <c r="B120">
        <v>-0.30586675000000002</v>
      </c>
      <c r="C120">
        <f t="shared" si="12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13"/>
        <v>0.50017410585657951</v>
      </c>
      <c r="I120">
        <f t="shared" si="17"/>
        <v>0.25236322791935434</v>
      </c>
      <c r="J120">
        <f t="shared" si="14"/>
        <v>3.8563283636818074E-2</v>
      </c>
      <c r="K120">
        <f>carboncycle!U220</f>
        <v>301.95004347737819</v>
      </c>
      <c r="L120">
        <f t="shared" si="15"/>
        <v>0.50017410585657951</v>
      </c>
      <c r="M120">
        <f t="shared" si="18"/>
        <v>0.25236322791935434</v>
      </c>
      <c r="N120">
        <f t="shared" si="16"/>
        <v>3.8563283636818074E-2</v>
      </c>
      <c r="O120" s="16">
        <f t="shared" si="11"/>
        <v>0</v>
      </c>
    </row>
    <row r="121" spans="1:15">
      <c r="A121">
        <v>1965</v>
      </c>
      <c r="B121">
        <v>-0.20438790000000001</v>
      </c>
      <c r="C121">
        <f t="shared" si="12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13"/>
        <v>0.51651597412078054</v>
      </c>
      <c r="I121">
        <f t="shared" si="17"/>
        <v>0.25951670754195333</v>
      </c>
      <c r="J121">
        <f t="shared" si="14"/>
        <v>3.977766732034288E-2</v>
      </c>
      <c r="K121">
        <f>carboncycle!U221</f>
        <v>302.87377651516817</v>
      </c>
      <c r="L121">
        <f t="shared" si="15"/>
        <v>0.51651597412078054</v>
      </c>
      <c r="M121">
        <f t="shared" si="18"/>
        <v>0.25951670754195333</v>
      </c>
      <c r="N121">
        <f t="shared" si="16"/>
        <v>3.977766732034288E-2</v>
      </c>
      <c r="O121" s="16">
        <f t="shared" si="11"/>
        <v>0</v>
      </c>
    </row>
    <row r="122" spans="1:15">
      <c r="A122">
        <v>1966</v>
      </c>
      <c r="B122">
        <v>-0.14888457999999999</v>
      </c>
      <c r="C122">
        <f t="shared" si="12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13"/>
        <v>0.53358369207491796</v>
      </c>
      <c r="I122">
        <f t="shared" si="17"/>
        <v>0.2669452250635283</v>
      </c>
      <c r="J122">
        <f t="shared" si="14"/>
        <v>4.1025785068801626E-2</v>
      </c>
      <c r="K122">
        <f>carboncycle!U222</f>
        <v>303.84155571014884</v>
      </c>
      <c r="L122">
        <f t="shared" si="15"/>
        <v>0.53358369207491796</v>
      </c>
      <c r="M122">
        <f t="shared" si="18"/>
        <v>0.2669452250635283</v>
      </c>
      <c r="N122">
        <f t="shared" si="16"/>
        <v>4.1025785068801626E-2</v>
      </c>
      <c r="O122" s="16">
        <f t="shared" si="11"/>
        <v>0</v>
      </c>
    </row>
    <row r="123" spans="1:15">
      <c r="A123">
        <v>1967</v>
      </c>
      <c r="B123">
        <v>-0.11751631</v>
      </c>
      <c r="C123">
        <f t="shared" si="12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13"/>
        <v>0.55154593505651406</v>
      </c>
      <c r="I123">
        <f t="shared" si="17"/>
        <v>0.27466626855522391</v>
      </c>
      <c r="J123">
        <f t="shared" si="14"/>
        <v>4.2309007487971673E-2</v>
      </c>
      <c r="K123">
        <f>carboncycle!U223</f>
        <v>304.86339645633899</v>
      </c>
      <c r="L123">
        <f t="shared" si="15"/>
        <v>0.55154593505651406</v>
      </c>
      <c r="M123">
        <f t="shared" si="18"/>
        <v>0.27466626855522391</v>
      </c>
      <c r="N123">
        <f t="shared" si="16"/>
        <v>4.2309007487971673E-2</v>
      </c>
      <c r="O123" s="16">
        <f t="shared" si="11"/>
        <v>0</v>
      </c>
    </row>
    <row r="124" spans="1:15">
      <c r="A124">
        <v>1968</v>
      </c>
      <c r="B124">
        <v>-0.16863230000000001</v>
      </c>
      <c r="C124">
        <f t="shared" si="12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13"/>
        <v>0.56993483486363039</v>
      </c>
      <c r="I124">
        <f t="shared" si="17"/>
        <v>0.28268299845818584</v>
      </c>
      <c r="J124">
        <f t="shared" si="14"/>
        <v>4.3628796730833669E-2</v>
      </c>
      <c r="K124">
        <f>carboncycle!U224</f>
        <v>305.91306899560601</v>
      </c>
      <c r="L124">
        <f t="shared" si="15"/>
        <v>0.56993483486363039</v>
      </c>
      <c r="M124">
        <f t="shared" si="18"/>
        <v>0.28268299845818584</v>
      </c>
      <c r="N124">
        <f t="shared" si="16"/>
        <v>4.3628796730833669E-2</v>
      </c>
      <c r="O124" s="16">
        <f t="shared" si="11"/>
        <v>0</v>
      </c>
    </row>
    <row r="125" spans="1:15">
      <c r="A125">
        <v>1969</v>
      </c>
      <c r="B125">
        <v>-3.1366712999999997E-2</v>
      </c>
      <c r="C125">
        <f t="shared" si="12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13"/>
        <v>0.58930796367739735</v>
      </c>
      <c r="I125">
        <f t="shared" si="17"/>
        <v>0.29101488114419993</v>
      </c>
      <c r="J125">
        <f t="shared" si="14"/>
        <v>4.4986624596645028E-2</v>
      </c>
      <c r="K125">
        <f>carboncycle!U225</f>
        <v>307.02283284658216</v>
      </c>
      <c r="L125">
        <f t="shared" si="15"/>
        <v>0.58930796367739735</v>
      </c>
      <c r="M125">
        <f t="shared" si="18"/>
        <v>0.29101488114419993</v>
      </c>
      <c r="N125">
        <f t="shared" si="16"/>
        <v>4.4986624596645028E-2</v>
      </c>
      <c r="O125" s="16">
        <f t="shared" si="11"/>
        <v>0</v>
      </c>
    </row>
    <row r="126" spans="1:15">
      <c r="A126">
        <v>1970</v>
      </c>
      <c r="B126">
        <v>-8.5106570000000006E-2</v>
      </c>
      <c r="C126">
        <f t="shared" si="12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13"/>
        <v>0.60995751034300372</v>
      </c>
      <c r="I126">
        <f t="shared" si="17"/>
        <v>0.29968934573485972</v>
      </c>
      <c r="J126">
        <f t="shared" si="14"/>
        <v>4.6384065093835136E-2</v>
      </c>
      <c r="K126">
        <f>carboncycle!U226</f>
        <v>308.21014746015669</v>
      </c>
      <c r="L126">
        <f t="shared" si="15"/>
        <v>0.60995751034300372</v>
      </c>
      <c r="M126">
        <f t="shared" si="18"/>
        <v>0.29968934573485972</v>
      </c>
      <c r="N126">
        <f t="shared" si="16"/>
        <v>4.6384065093835136E-2</v>
      </c>
      <c r="O126" s="16">
        <f t="shared" si="11"/>
        <v>0</v>
      </c>
    </row>
    <row r="127" spans="1:15">
      <c r="A127">
        <v>1971</v>
      </c>
      <c r="B127">
        <v>-0.20593274</v>
      </c>
      <c r="C127">
        <f t="shared" si="12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13"/>
        <v>0.63230332093335151</v>
      </c>
      <c r="I127">
        <f t="shared" si="17"/>
        <v>0.30874527691211306</v>
      </c>
      <c r="J127">
        <f t="shared" si="14"/>
        <v>4.7822839087876157E-2</v>
      </c>
      <c r="K127">
        <f>carboncycle!U227</f>
        <v>309.50016780010583</v>
      </c>
      <c r="L127">
        <f t="shared" si="15"/>
        <v>0.63230332093335151</v>
      </c>
      <c r="M127">
        <f t="shared" si="18"/>
        <v>0.30874527691211306</v>
      </c>
      <c r="N127">
        <f t="shared" si="16"/>
        <v>4.7822839087876157E-2</v>
      </c>
      <c r="O127" s="16">
        <f t="shared" si="11"/>
        <v>0</v>
      </c>
    </row>
    <row r="128" spans="1:15">
      <c r="A128">
        <v>1972</v>
      </c>
      <c r="B128">
        <v>-9.3827099999999997E-2</v>
      </c>
      <c r="C128">
        <f t="shared" si="12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13"/>
        <v>0.65530831293187208</v>
      </c>
      <c r="I128">
        <f t="shared" si="17"/>
        <v>0.31818978686165267</v>
      </c>
      <c r="J128">
        <f t="shared" si="14"/>
        <v>4.9304878534717822E-2</v>
      </c>
      <c r="K128">
        <f>carboncycle!U228</f>
        <v>310.83388349146423</v>
      </c>
      <c r="L128">
        <f t="shared" si="15"/>
        <v>0.65530831293187208</v>
      </c>
      <c r="M128">
        <f t="shared" si="18"/>
        <v>0.31818978686165267</v>
      </c>
      <c r="N128">
        <f t="shared" si="16"/>
        <v>4.9304878534717822E-2</v>
      </c>
      <c r="O128" s="16">
        <f t="shared" si="11"/>
        <v>0</v>
      </c>
    </row>
    <row r="129" spans="1:15">
      <c r="A129">
        <v>1973</v>
      </c>
      <c r="B129">
        <v>4.9933360000000003E-2</v>
      </c>
      <c r="C129">
        <f t="shared" si="12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13"/>
        <v>0.67907565391512381</v>
      </c>
      <c r="I129">
        <f t="shared" si="17"/>
        <v>0.32803280184267269</v>
      </c>
      <c r="J129">
        <f t="shared" si="14"/>
        <v>5.083214481401481E-2</v>
      </c>
      <c r="K129">
        <f>carboncycle!U229</f>
        <v>312.2178328595374</v>
      </c>
      <c r="L129">
        <f t="shared" si="15"/>
        <v>0.67907565391512381</v>
      </c>
      <c r="M129">
        <f t="shared" si="18"/>
        <v>0.32803280184267269</v>
      </c>
      <c r="N129">
        <f t="shared" si="16"/>
        <v>5.083214481401481E-2</v>
      </c>
      <c r="O129" s="16">
        <f t="shared" si="11"/>
        <v>0</v>
      </c>
    </row>
    <row r="130" spans="1:15">
      <c r="A130">
        <v>1974</v>
      </c>
      <c r="B130">
        <v>-0.17253734000000001</v>
      </c>
      <c r="C130">
        <f t="shared" si="12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13"/>
        <v>0.70415799093832032</v>
      </c>
      <c r="I130">
        <f t="shared" si="17"/>
        <v>0.3383001897343027</v>
      </c>
      <c r="J130">
        <f t="shared" si="14"/>
        <v>5.2406644545937589E-2</v>
      </c>
      <c r="K130">
        <f>carboncycle!U230</f>
        <v>313.68503640675294</v>
      </c>
      <c r="L130">
        <f t="shared" si="15"/>
        <v>0.70415799093832032</v>
      </c>
      <c r="M130">
        <f t="shared" si="18"/>
        <v>0.3383001897343027</v>
      </c>
      <c r="N130">
        <f t="shared" si="16"/>
        <v>5.2406644545937589E-2</v>
      </c>
      <c r="O130" s="16">
        <f t="shared" si="11"/>
        <v>0</v>
      </c>
    </row>
    <row r="131" spans="1:15">
      <c r="A131">
        <v>1975</v>
      </c>
      <c r="B131">
        <v>-0.11075424</v>
      </c>
      <c r="C131">
        <f t="shared" si="12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13"/>
        <v>0.72865493302505169</v>
      </c>
      <c r="I131">
        <f t="shared" si="17"/>
        <v>0.34896108560374145</v>
      </c>
      <c r="J131">
        <f t="shared" si="14"/>
        <v>5.40305198826075E-2</v>
      </c>
      <c r="K131">
        <f>carboncycle!U231</f>
        <v>315.12465207114838</v>
      </c>
      <c r="L131">
        <f t="shared" si="15"/>
        <v>0.72865493302505169</v>
      </c>
      <c r="M131">
        <f t="shared" si="18"/>
        <v>0.34896108560374145</v>
      </c>
      <c r="N131">
        <f t="shared" si="16"/>
        <v>5.40305198826075E-2</v>
      </c>
      <c r="O131" s="16">
        <f t="shared" si="11"/>
        <v>0</v>
      </c>
    </row>
    <row r="132" spans="1:15">
      <c r="A132">
        <v>1976</v>
      </c>
      <c r="B132">
        <v>-0.21586166000000001</v>
      </c>
      <c r="C132">
        <f t="shared" si="12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13"/>
        <v>0.75237103754730339</v>
      </c>
      <c r="I132">
        <f t="shared" si="17"/>
        <v>0.35997990987374023</v>
      </c>
      <c r="J132">
        <f t="shared" si="14"/>
        <v>5.5705725495903538E-2</v>
      </c>
      <c r="K132">
        <f>carboncycle!U232</f>
        <v>316.52467421250219</v>
      </c>
      <c r="L132">
        <f t="shared" si="15"/>
        <v>0.75237103754730339</v>
      </c>
      <c r="M132">
        <f t="shared" si="18"/>
        <v>0.35997990987374023</v>
      </c>
      <c r="N132">
        <f t="shared" si="16"/>
        <v>5.5705725495903538E-2</v>
      </c>
      <c r="O132" s="16">
        <f t="shared" si="11"/>
        <v>0</v>
      </c>
    </row>
    <row r="133" spans="1:15">
      <c r="A133">
        <v>1977</v>
      </c>
      <c r="B133">
        <v>0.10308852</v>
      </c>
      <c r="C133">
        <f t="shared" si="12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13"/>
        <v>0.77771251953881215</v>
      </c>
      <c r="I133">
        <f t="shared" si="17"/>
        <v>0.3713930426551918</v>
      </c>
      <c r="J133">
        <f t="shared" si="14"/>
        <v>5.7434002863169652E-2</v>
      </c>
      <c r="K133">
        <f>carboncycle!U233</f>
        <v>318.02752121879541</v>
      </c>
      <c r="L133">
        <f t="shared" si="15"/>
        <v>0.77771251953881215</v>
      </c>
      <c r="M133">
        <f t="shared" si="18"/>
        <v>0.3713930426551918</v>
      </c>
      <c r="N133">
        <f t="shared" si="16"/>
        <v>5.7434002863169652E-2</v>
      </c>
      <c r="O133" s="16">
        <f t="shared" si="11"/>
        <v>0</v>
      </c>
    </row>
    <row r="134" spans="1:15">
      <c r="A134">
        <v>1978</v>
      </c>
      <c r="B134">
        <v>5.2557723000000002E-3</v>
      </c>
      <c r="C134">
        <f t="shared" si="12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13"/>
        <v>0.80373328263351618</v>
      </c>
      <c r="I134">
        <f t="shared" si="17"/>
        <v>0.38320785040977656</v>
      </c>
      <c r="J134">
        <f t="shared" si="14"/>
        <v>5.9217290209188339E-2</v>
      </c>
      <c r="K134">
        <f>carboncycle!U234</f>
        <v>319.5780774360698</v>
      </c>
      <c r="L134">
        <f t="shared" si="15"/>
        <v>0.80373328263351618</v>
      </c>
      <c r="M134">
        <f t="shared" si="18"/>
        <v>0.38320785040977656</v>
      </c>
      <c r="N134">
        <f t="shared" si="16"/>
        <v>5.9217290209188339E-2</v>
      </c>
      <c r="O134" s="16">
        <f t="shared" ref="O134:O177" si="19">M134-I134</f>
        <v>0</v>
      </c>
    </row>
    <row r="135" spans="1:15">
      <c r="A135">
        <v>1979</v>
      </c>
      <c r="B135">
        <v>9.0858129999999995E-2</v>
      </c>
      <c r="C135">
        <f t="shared" ref="C135:C177" si="20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21">H$3*LN(G135/G$3)</f>
        <v>0.82961788214101762</v>
      </c>
      <c r="I135">
        <f t="shared" si="17"/>
        <v>0.39540748701285749</v>
      </c>
      <c r="J135">
        <f t="shared" ref="J135:J198" si="22">J134+J$3*(I134-J134)</f>
        <v>6.105755659112768E-2</v>
      </c>
      <c r="K135">
        <f>carboncycle!U235</f>
        <v>321.12802027624508</v>
      </c>
      <c r="L135">
        <f t="shared" ref="L135:L198" si="23">L$3*LN(K135/K$3)</f>
        <v>0.82961788214101762</v>
      </c>
      <c r="M135">
        <f t="shared" si="18"/>
        <v>0.39540748701285749</v>
      </c>
      <c r="N135">
        <f t="shared" ref="N135:N198" si="24">N134+N$3*(M134-N134)</f>
        <v>6.105755659112768E-2</v>
      </c>
      <c r="O135" s="16">
        <f t="shared" si="19"/>
        <v>0</v>
      </c>
    </row>
    <row r="136" spans="1:15">
      <c r="A136">
        <v>1980</v>
      </c>
      <c r="B136">
        <v>0.19607206999999999</v>
      </c>
      <c r="C136">
        <f t="shared" si="20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21"/>
        <v>0.85712097673509802</v>
      </c>
      <c r="I136">
        <f t="shared" ref="I136:I199" si="25">I135+I$3*(I$4*H136-I135)+I$5*(J135-I135)</f>
        <v>0.40802728466103888</v>
      </c>
      <c r="J136">
        <f t="shared" si="22"/>
        <v>6.2956664195923107E-2</v>
      </c>
      <c r="K136">
        <f>carboncycle!U236</f>
        <v>322.78311465500713</v>
      </c>
      <c r="L136">
        <f t="shared" si="23"/>
        <v>0.85712097673509802</v>
      </c>
      <c r="M136">
        <f t="shared" ref="M136:M199" si="26">M135+M$3*(M$4*L136-M135)+M$5*(N135-M135)</f>
        <v>0.40802728466103888</v>
      </c>
      <c r="N136">
        <f t="shared" si="24"/>
        <v>6.2956664195923107E-2</v>
      </c>
      <c r="O136" s="16">
        <f t="shared" si="19"/>
        <v>0</v>
      </c>
    </row>
    <row r="137" spans="1:15">
      <c r="A137">
        <v>1981</v>
      </c>
      <c r="B137">
        <v>0.25001203999999999</v>
      </c>
      <c r="C137">
        <f t="shared" si="20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21"/>
        <v>0.88354560471989507</v>
      </c>
      <c r="I137">
        <f t="shared" si="25"/>
        <v>0.42102210071858376</v>
      </c>
      <c r="J137">
        <f t="shared" si="22"/>
        <v>6.4916665320164962E-2</v>
      </c>
      <c r="K137">
        <f>carboncycle!U237</f>
        <v>324.38134318563186</v>
      </c>
      <c r="L137">
        <f t="shared" si="23"/>
        <v>0.88354560471989507</v>
      </c>
      <c r="M137">
        <f t="shared" si="26"/>
        <v>0.42102210071858376</v>
      </c>
      <c r="N137">
        <f t="shared" si="24"/>
        <v>6.4916665320164962E-2</v>
      </c>
      <c r="O137" s="16">
        <f t="shared" si="19"/>
        <v>0</v>
      </c>
    </row>
    <row r="138" spans="1:15">
      <c r="A138">
        <v>1982</v>
      </c>
      <c r="B138">
        <v>3.4263328000000003E-2</v>
      </c>
      <c r="C138">
        <f t="shared" si="20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21"/>
        <v>0.90814561034951224</v>
      </c>
      <c r="I138">
        <f t="shared" si="25"/>
        <v>0.43432635048900214</v>
      </c>
      <c r="J138">
        <f t="shared" si="22"/>
        <v>6.6939344193227987E-2</v>
      </c>
      <c r="K138">
        <f>carboncycle!U238</f>
        <v>325.87632581499628</v>
      </c>
      <c r="L138">
        <f t="shared" si="23"/>
        <v>0.90814561034951224</v>
      </c>
      <c r="M138">
        <f t="shared" si="26"/>
        <v>0.43432635048900214</v>
      </c>
      <c r="N138">
        <f t="shared" si="24"/>
        <v>6.6939344193227987E-2</v>
      </c>
      <c r="O138" s="16">
        <f t="shared" si="19"/>
        <v>0</v>
      </c>
    </row>
    <row r="139" spans="1:15">
      <c r="A139">
        <v>1983</v>
      </c>
      <c r="B139">
        <v>0.22383860999999999</v>
      </c>
      <c r="C139">
        <f t="shared" si="20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21"/>
        <v>0.93201925555544629</v>
      </c>
      <c r="I139">
        <f t="shared" si="25"/>
        <v>0.44790892762148837</v>
      </c>
      <c r="J139">
        <f t="shared" si="22"/>
        <v>6.9026102388987987E-2</v>
      </c>
      <c r="K139">
        <f>carboncycle!U239</f>
        <v>327.3337538345445</v>
      </c>
      <c r="L139">
        <f t="shared" si="23"/>
        <v>0.93201925555544629</v>
      </c>
      <c r="M139">
        <f t="shared" si="26"/>
        <v>0.44790892762148837</v>
      </c>
      <c r="N139">
        <f t="shared" si="24"/>
        <v>6.9026102388987987E-2</v>
      </c>
      <c r="O139" s="16">
        <f t="shared" si="19"/>
        <v>0</v>
      </c>
    </row>
    <row r="140" spans="1:15">
      <c r="A140">
        <v>1984</v>
      </c>
      <c r="B140">
        <v>4.8004709999999999E-2</v>
      </c>
      <c r="C140">
        <f t="shared" si="20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21"/>
        <v>0.95536256828266342</v>
      </c>
      <c r="I140">
        <f t="shared" si="25"/>
        <v>0.46174552759071869</v>
      </c>
      <c r="J140">
        <f t="shared" si="22"/>
        <v>7.1178156836308584E-2</v>
      </c>
      <c r="K140">
        <f>carboncycle!U240</f>
        <v>328.76510865971892</v>
      </c>
      <c r="L140">
        <f t="shared" si="23"/>
        <v>0.95536256828266342</v>
      </c>
      <c r="M140">
        <f t="shared" si="26"/>
        <v>0.46174552759071869</v>
      </c>
      <c r="N140">
        <f t="shared" si="24"/>
        <v>7.1178156836308584E-2</v>
      </c>
      <c r="O140" s="16">
        <f t="shared" si="19"/>
        <v>0</v>
      </c>
    </row>
    <row r="141" spans="1:15">
      <c r="A141">
        <v>1985</v>
      </c>
      <c r="B141">
        <v>4.9729780000000001E-2</v>
      </c>
      <c r="C141">
        <f t="shared" si="20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21"/>
        <v>0.97976159704940036</v>
      </c>
      <c r="I141">
        <f t="shared" si="25"/>
        <v>0.47585930544043098</v>
      </c>
      <c r="J141">
        <f t="shared" si="22"/>
        <v>7.3396579502193637E-2</v>
      </c>
      <c r="K141">
        <f>carboncycle!U241</f>
        <v>330.26788783446779</v>
      </c>
      <c r="L141">
        <f t="shared" si="23"/>
        <v>0.97976159704940036</v>
      </c>
      <c r="M141">
        <f t="shared" si="26"/>
        <v>0.47585930544043098</v>
      </c>
      <c r="N141">
        <f t="shared" si="24"/>
        <v>7.3396579502193637E-2</v>
      </c>
      <c r="O141" s="16">
        <f t="shared" si="19"/>
        <v>0</v>
      </c>
    </row>
    <row r="142" spans="1:15">
      <c r="A142">
        <v>1986</v>
      </c>
      <c r="B142">
        <v>9.5686969999999996E-2</v>
      </c>
      <c r="C142">
        <f t="shared" si="20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21"/>
        <v>1.0048956214775397</v>
      </c>
      <c r="I142">
        <f t="shared" si="25"/>
        <v>0.49026322741083628</v>
      </c>
      <c r="J142">
        <f t="shared" si="22"/>
        <v>7.568256778552282E-2</v>
      </c>
      <c r="K142">
        <f>carboncycle!U242</f>
        <v>331.82311969899791</v>
      </c>
      <c r="L142">
        <f t="shared" si="23"/>
        <v>1.0048956214775397</v>
      </c>
      <c r="M142">
        <f t="shared" si="26"/>
        <v>0.49026322741083628</v>
      </c>
      <c r="N142">
        <f t="shared" si="24"/>
        <v>7.568256778552282E-2</v>
      </c>
      <c r="O142" s="16">
        <f t="shared" si="19"/>
        <v>0</v>
      </c>
    </row>
    <row r="143" spans="1:15">
      <c r="A143">
        <v>1987</v>
      </c>
      <c r="B143">
        <v>0.2430264</v>
      </c>
      <c r="C143">
        <f t="shared" si="20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21"/>
        <v>1.0307889317853733</v>
      </c>
      <c r="I143">
        <f t="shared" si="25"/>
        <v>0.50497055537878766</v>
      </c>
      <c r="J143">
        <f t="shared" si="22"/>
        <v>7.80373859321946E-2</v>
      </c>
      <c r="K143">
        <f>carboncycle!U243</f>
        <v>333.43299346979262</v>
      </c>
      <c r="L143">
        <f t="shared" si="23"/>
        <v>1.0307889317853733</v>
      </c>
      <c r="M143">
        <f t="shared" si="26"/>
        <v>0.50497055537878766</v>
      </c>
      <c r="N143">
        <f t="shared" si="24"/>
        <v>7.80373859321946E-2</v>
      </c>
      <c r="O143" s="16">
        <f t="shared" si="19"/>
        <v>0</v>
      </c>
    </row>
    <row r="144" spans="1:15">
      <c r="A144">
        <v>1988</v>
      </c>
      <c r="B144">
        <v>0.28215172999999999</v>
      </c>
      <c r="C144">
        <f t="shared" si="20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21"/>
        <v>1.0572323399842118</v>
      </c>
      <c r="I144">
        <f t="shared" si="25"/>
        <v>0.51998797051557488</v>
      </c>
      <c r="J144">
        <f t="shared" si="22"/>
        <v>8.0462366334651245E-2</v>
      </c>
      <c r="K144">
        <f>carboncycle!U244</f>
        <v>335.08513007162856</v>
      </c>
      <c r="L144">
        <f t="shared" si="23"/>
        <v>1.0572323399842118</v>
      </c>
      <c r="M144">
        <f t="shared" si="26"/>
        <v>0.51998797051557488</v>
      </c>
      <c r="N144">
        <f t="shared" si="24"/>
        <v>8.0462366334651245E-2</v>
      </c>
      <c r="O144" s="16">
        <f t="shared" si="19"/>
        <v>0</v>
      </c>
    </row>
    <row r="145" spans="1:15">
      <c r="A145">
        <v>1989</v>
      </c>
      <c r="B145">
        <v>0.17925026999999999</v>
      </c>
      <c r="C145">
        <f t="shared" si="20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21"/>
        <v>1.0847022133890509</v>
      </c>
      <c r="I145">
        <f t="shared" si="25"/>
        <v>0.53533595444580029</v>
      </c>
      <c r="J145">
        <f t="shared" si="22"/>
        <v>8.2958871766398892E-2</v>
      </c>
      <c r="K145">
        <f>carboncycle!U245</f>
        <v>336.8100679671719</v>
      </c>
      <c r="L145">
        <f t="shared" si="23"/>
        <v>1.0847022133890509</v>
      </c>
      <c r="M145">
        <f t="shared" si="26"/>
        <v>0.53533595444580029</v>
      </c>
      <c r="N145">
        <f t="shared" si="24"/>
        <v>8.2958871766398892E-2</v>
      </c>
      <c r="O145" s="16">
        <f t="shared" si="19"/>
        <v>0</v>
      </c>
    </row>
    <row r="146" spans="1:15">
      <c r="A146">
        <v>1990</v>
      </c>
      <c r="B146">
        <v>0.36056247000000002</v>
      </c>
      <c r="C146">
        <f t="shared" si="20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21"/>
        <v>1.1124512668020434</v>
      </c>
      <c r="I146">
        <f t="shared" si="25"/>
        <v>0.55101234413696776</v>
      </c>
      <c r="J146">
        <f t="shared" si="22"/>
        <v>8.5528373596017893E-2</v>
      </c>
      <c r="K146">
        <f>carboncycle!U246</f>
        <v>338.56155218651242</v>
      </c>
      <c r="L146">
        <f t="shared" si="23"/>
        <v>1.1124512668020434</v>
      </c>
      <c r="M146">
        <f t="shared" si="26"/>
        <v>0.55101234413696776</v>
      </c>
      <c r="N146">
        <f t="shared" si="24"/>
        <v>8.5528373596017893E-2</v>
      </c>
      <c r="O146" s="16">
        <f t="shared" si="19"/>
        <v>0</v>
      </c>
    </row>
    <row r="147" spans="1:15">
      <c r="A147">
        <v>1991</v>
      </c>
      <c r="B147">
        <v>0.33889654000000002</v>
      </c>
      <c r="C147">
        <f t="shared" si="20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21"/>
        <v>1.1400629014747341</v>
      </c>
      <c r="I147">
        <f t="shared" si="25"/>
        <v>0.56700280570613737</v>
      </c>
      <c r="J147">
        <f t="shared" si="22"/>
        <v>8.8172322548690493E-2</v>
      </c>
      <c r="K147">
        <f>carboncycle!U247</f>
        <v>340.31340318166463</v>
      </c>
      <c r="L147">
        <f t="shared" si="23"/>
        <v>1.1400629014747341</v>
      </c>
      <c r="M147">
        <f t="shared" si="26"/>
        <v>0.56700280570613737</v>
      </c>
      <c r="N147">
        <f t="shared" si="24"/>
        <v>8.8172322548690493E-2</v>
      </c>
      <c r="O147" s="16">
        <f t="shared" si="19"/>
        <v>0</v>
      </c>
    </row>
    <row r="148" spans="1:15">
      <c r="A148">
        <v>1992</v>
      </c>
      <c r="B148">
        <v>0.124896795</v>
      </c>
      <c r="C148">
        <f t="shared" si="20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21"/>
        <v>1.1677506031512332</v>
      </c>
      <c r="I148">
        <f t="shared" si="25"/>
        <v>0.58329976777321135</v>
      </c>
      <c r="J148">
        <f t="shared" si="22"/>
        <v>9.0892079693024791E-2</v>
      </c>
      <c r="K148">
        <f>carboncycle!U248</f>
        <v>342.07918263701623</v>
      </c>
      <c r="L148">
        <f t="shared" si="23"/>
        <v>1.1677506031512332</v>
      </c>
      <c r="M148">
        <f t="shared" si="26"/>
        <v>0.58329976777321135</v>
      </c>
      <c r="N148">
        <f t="shared" si="24"/>
        <v>9.0892079693024791E-2</v>
      </c>
      <c r="O148" s="16">
        <f t="shared" si="19"/>
        <v>0</v>
      </c>
    </row>
    <row r="149" spans="1:15">
      <c r="A149">
        <v>1993</v>
      </c>
      <c r="B149">
        <v>0.16565846000000001</v>
      </c>
      <c r="C149">
        <f t="shared" si="20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21"/>
        <v>1.19443188370727</v>
      </c>
      <c r="I149">
        <f t="shared" si="25"/>
        <v>0.59986408045298067</v>
      </c>
      <c r="J149">
        <f t="shared" si="22"/>
        <v>9.3688955361320256E-2</v>
      </c>
      <c r="K149">
        <f>carboncycle!U249</f>
        <v>343.78944575568528</v>
      </c>
      <c r="L149">
        <f t="shared" si="23"/>
        <v>1.19443188370727</v>
      </c>
      <c r="M149">
        <f t="shared" si="26"/>
        <v>0.59986408045298067</v>
      </c>
      <c r="N149">
        <f t="shared" si="24"/>
        <v>9.3688955361320256E-2</v>
      </c>
      <c r="O149" s="16">
        <f t="shared" si="19"/>
        <v>0</v>
      </c>
    </row>
    <row r="150" spans="1:15">
      <c r="A150">
        <v>1994</v>
      </c>
      <c r="B150">
        <v>0.23354976999999999</v>
      </c>
      <c r="C150">
        <f t="shared" si="20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21"/>
        <v>1.2205891084949083</v>
      </c>
      <c r="I150">
        <f t="shared" si="25"/>
        <v>0.61667208207388147</v>
      </c>
      <c r="J150">
        <f t="shared" si="22"/>
        <v>9.6564030071840889E-2</v>
      </c>
      <c r="K150">
        <f>carboncycle!U250</f>
        <v>345.47441714684123</v>
      </c>
      <c r="L150">
        <f t="shared" si="23"/>
        <v>1.2205891084949083</v>
      </c>
      <c r="M150">
        <f t="shared" si="26"/>
        <v>0.61667208207388147</v>
      </c>
      <c r="N150">
        <f t="shared" si="24"/>
        <v>9.6564030071840889E-2</v>
      </c>
      <c r="O150" s="16">
        <f t="shared" si="19"/>
        <v>0</v>
      </c>
    </row>
    <row r="151" spans="1:15">
      <c r="A151">
        <v>1995</v>
      </c>
      <c r="B151">
        <v>0.37686616000000001</v>
      </c>
      <c r="C151">
        <f t="shared" si="20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21"/>
        <v>1.2471081190391364</v>
      </c>
      <c r="I151">
        <f t="shared" si="25"/>
        <v>0.63372695376407395</v>
      </c>
      <c r="J151">
        <f t="shared" si="22"/>
        <v>9.9518243807212484E-2</v>
      </c>
      <c r="K151">
        <f>carboncycle!U251</f>
        <v>347.19112436073488</v>
      </c>
      <c r="L151">
        <f t="shared" si="23"/>
        <v>1.2471081190391364</v>
      </c>
      <c r="M151">
        <f t="shared" si="26"/>
        <v>0.63372695376407395</v>
      </c>
      <c r="N151">
        <f t="shared" si="24"/>
        <v>9.9518243807212484E-2</v>
      </c>
      <c r="O151" s="16">
        <f t="shared" si="19"/>
        <v>0</v>
      </c>
    </row>
    <row r="152" spans="1:15">
      <c r="A152">
        <v>1996</v>
      </c>
      <c r="B152">
        <v>0.27668939999999997</v>
      </c>
      <c r="C152">
        <f t="shared" si="20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21"/>
        <v>1.2741397528491138</v>
      </c>
      <c r="I152">
        <f t="shared" si="25"/>
        <v>0.65103621512377652</v>
      </c>
      <c r="J152">
        <f t="shared" si="22"/>
        <v>0.10255254927976745</v>
      </c>
      <c r="K152">
        <f>carboncycle!U252</f>
        <v>348.94979598741145</v>
      </c>
      <c r="L152">
        <f t="shared" si="23"/>
        <v>1.2741397528491138</v>
      </c>
      <c r="M152">
        <f t="shared" si="26"/>
        <v>0.65103621512377652</v>
      </c>
      <c r="N152">
        <f t="shared" si="24"/>
        <v>0.10255254927976745</v>
      </c>
      <c r="O152" s="16">
        <f t="shared" si="19"/>
        <v>0</v>
      </c>
    </row>
    <row r="153" spans="1:15">
      <c r="A153">
        <v>1997</v>
      </c>
      <c r="B153">
        <v>0.42230849999999998</v>
      </c>
      <c r="C153">
        <f t="shared" si="20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21"/>
        <v>1.3015731650006379</v>
      </c>
      <c r="I153">
        <f t="shared" si="25"/>
        <v>0.6686038846053074</v>
      </c>
      <c r="J153">
        <f t="shared" si="22"/>
        <v>0.10566793650176143</v>
      </c>
      <c r="K153">
        <f>carboncycle!U253</f>
        <v>350.74371546597212</v>
      </c>
      <c r="L153">
        <f t="shared" si="23"/>
        <v>1.3015731650006379</v>
      </c>
      <c r="M153">
        <f t="shared" si="26"/>
        <v>0.6686038846053074</v>
      </c>
      <c r="N153">
        <f t="shared" si="24"/>
        <v>0.10566793650176143</v>
      </c>
      <c r="O153" s="16">
        <f t="shared" si="19"/>
        <v>0</v>
      </c>
    </row>
    <row r="154" spans="1:15">
      <c r="A154">
        <v>1998</v>
      </c>
      <c r="B154">
        <v>0.57731646000000003</v>
      </c>
      <c r="C154">
        <f t="shared" si="20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21"/>
        <v>1.3292773850143107</v>
      </c>
      <c r="I154">
        <f t="shared" si="25"/>
        <v>0.68643000332128101</v>
      </c>
      <c r="J154">
        <f t="shared" si="22"/>
        <v>0.10886541268698957</v>
      </c>
      <c r="K154">
        <f>carboncycle!U254</f>
        <v>352.56470309445297</v>
      </c>
      <c r="L154">
        <f t="shared" si="23"/>
        <v>1.3292773850143107</v>
      </c>
      <c r="M154">
        <f t="shared" si="26"/>
        <v>0.68643000332128101</v>
      </c>
      <c r="N154">
        <f t="shared" si="24"/>
        <v>0.10886541268698957</v>
      </c>
      <c r="O154" s="16">
        <f t="shared" si="19"/>
        <v>0</v>
      </c>
    </row>
    <row r="155" spans="1:15">
      <c r="A155">
        <v>1999</v>
      </c>
      <c r="B155">
        <v>0.32448496999999998</v>
      </c>
      <c r="C155">
        <f t="shared" si="20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21"/>
        <v>1.3562629765903571</v>
      </c>
      <c r="I155">
        <f t="shared" si="25"/>
        <v>0.70448551705773521</v>
      </c>
      <c r="J155">
        <f t="shared" si="22"/>
        <v>0.11214597956179234</v>
      </c>
      <c r="K155">
        <f>carboncycle!U255</f>
        <v>354.34754466009747</v>
      </c>
      <c r="L155">
        <f t="shared" si="23"/>
        <v>1.3562629765903571</v>
      </c>
      <c r="M155">
        <f t="shared" si="26"/>
        <v>0.70448551705773521</v>
      </c>
      <c r="N155">
        <f t="shared" si="24"/>
        <v>0.11214597956179234</v>
      </c>
      <c r="O155" s="16">
        <f t="shared" si="19"/>
        <v>0</v>
      </c>
    </row>
    <row r="156" spans="1:15">
      <c r="A156">
        <v>2000</v>
      </c>
      <c r="B156">
        <v>0.33108480000000001</v>
      </c>
      <c r="C156">
        <f t="shared" si="20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21"/>
        <v>1.3823871061466175</v>
      </c>
      <c r="I156">
        <f t="shared" si="25"/>
        <v>0.72273813616516913</v>
      </c>
      <c r="J156">
        <f t="shared" si="22"/>
        <v>0.1155104681347693</v>
      </c>
      <c r="K156">
        <f>carboncycle!U256</f>
        <v>356.08206037649791</v>
      </c>
      <c r="L156">
        <f t="shared" si="23"/>
        <v>1.3823871061466175</v>
      </c>
      <c r="M156">
        <f t="shared" si="26"/>
        <v>0.72273813616516913</v>
      </c>
      <c r="N156">
        <f t="shared" si="24"/>
        <v>0.1155104681347693</v>
      </c>
      <c r="O156" s="16">
        <f t="shared" si="19"/>
        <v>0</v>
      </c>
    </row>
    <row r="157" spans="1:15">
      <c r="A157">
        <v>2001</v>
      </c>
      <c r="B157">
        <v>0.48928033999999998</v>
      </c>
      <c r="C157">
        <f t="shared" si="20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21"/>
        <v>1.4092541005267196</v>
      </c>
      <c r="I157">
        <f t="shared" si="25"/>
        <v>0.74120382866846546</v>
      </c>
      <c r="J157">
        <f t="shared" si="22"/>
        <v>0.11895952128918197</v>
      </c>
      <c r="K157">
        <f>carboncycle!U257</f>
        <v>357.87475509017264</v>
      </c>
      <c r="L157">
        <f t="shared" si="23"/>
        <v>1.4092541005267196</v>
      </c>
      <c r="M157">
        <f t="shared" si="26"/>
        <v>0.74120382866846546</v>
      </c>
      <c r="N157">
        <f t="shared" si="24"/>
        <v>0.11895952128918197</v>
      </c>
      <c r="O157" s="16">
        <f t="shared" si="19"/>
        <v>0</v>
      </c>
    </row>
    <row r="158" spans="1:15">
      <c r="A158">
        <v>2002</v>
      </c>
      <c r="B158">
        <v>0.54346649999999996</v>
      </c>
      <c r="C158">
        <f t="shared" si="20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21"/>
        <v>1.4367975306034066</v>
      </c>
      <c r="I158">
        <f t="shared" si="25"/>
        <v>0.75989608689108645</v>
      </c>
      <c r="J158">
        <f t="shared" si="22"/>
        <v>0.1224938689550963</v>
      </c>
      <c r="K158">
        <f>carboncycle!U258</f>
        <v>359.72195426131492</v>
      </c>
      <c r="L158">
        <f t="shared" si="23"/>
        <v>1.4367975306034066</v>
      </c>
      <c r="M158">
        <f t="shared" si="26"/>
        <v>0.75989608689108645</v>
      </c>
      <c r="N158">
        <f t="shared" si="24"/>
        <v>0.1224938689550963</v>
      </c>
      <c r="O158" s="16">
        <f t="shared" si="19"/>
        <v>0</v>
      </c>
    </row>
    <row r="159" spans="1:15">
      <c r="A159">
        <v>2003</v>
      </c>
      <c r="B159">
        <v>0.54417020000000005</v>
      </c>
      <c r="C159">
        <f t="shared" si="20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21"/>
        <v>1.4642674215844711</v>
      </c>
      <c r="I159">
        <f t="shared" si="25"/>
        <v>0.77880590522953297</v>
      </c>
      <c r="J159">
        <f t="shared" si="22"/>
        <v>0.12611431355297273</v>
      </c>
      <c r="K159">
        <f>carboncycle!U259</f>
        <v>361.57371780769779</v>
      </c>
      <c r="L159">
        <f t="shared" si="23"/>
        <v>1.4642674215844711</v>
      </c>
      <c r="M159">
        <f t="shared" si="26"/>
        <v>0.77880590522953297</v>
      </c>
      <c r="N159">
        <f t="shared" si="24"/>
        <v>0.12611431355297273</v>
      </c>
      <c r="O159" s="16">
        <f t="shared" si="19"/>
        <v>0</v>
      </c>
    </row>
    <row r="160" spans="1:15">
      <c r="A160">
        <v>2004</v>
      </c>
      <c r="B160">
        <v>0.46737072000000002</v>
      </c>
      <c r="C160">
        <f t="shared" si="20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21"/>
        <v>1.4941036087418835</v>
      </c>
      <c r="I160">
        <f t="shared" si="25"/>
        <v>0.79799634169713995</v>
      </c>
      <c r="J160">
        <f t="shared" si="22"/>
        <v>0.12982160179369559</v>
      </c>
      <c r="K160">
        <f>carboncycle!U260</f>
        <v>363.59579605631433</v>
      </c>
      <c r="L160">
        <f t="shared" si="23"/>
        <v>1.4941036087418835</v>
      </c>
      <c r="M160">
        <f t="shared" si="26"/>
        <v>0.79799634169713995</v>
      </c>
      <c r="N160">
        <f t="shared" si="24"/>
        <v>0.12982160179369559</v>
      </c>
      <c r="O160" s="16">
        <f t="shared" si="19"/>
        <v>0</v>
      </c>
    </row>
    <row r="161" spans="1:15">
      <c r="A161">
        <v>2005</v>
      </c>
      <c r="B161">
        <v>0.60686255</v>
      </c>
      <c r="C161">
        <f t="shared" si="20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21"/>
        <v>1.5259213077370404</v>
      </c>
      <c r="I161">
        <f t="shared" si="25"/>
        <v>0.8175170628474826</v>
      </c>
      <c r="J161">
        <f t="shared" si="22"/>
        <v>0.13361683431634716</v>
      </c>
      <c r="K161">
        <f>carboncycle!U261</f>
        <v>365.76462802191975</v>
      </c>
      <c r="L161">
        <f t="shared" si="23"/>
        <v>1.5259213077370404</v>
      </c>
      <c r="M161">
        <f t="shared" si="26"/>
        <v>0.8175170628474826</v>
      </c>
      <c r="N161">
        <f t="shared" si="24"/>
        <v>0.13361683431634716</v>
      </c>
      <c r="O161" s="16">
        <f t="shared" si="19"/>
        <v>0</v>
      </c>
    </row>
    <row r="162" spans="1:15">
      <c r="A162">
        <v>2006</v>
      </c>
      <c r="B162">
        <v>0.57255270000000003</v>
      </c>
      <c r="C162">
        <f t="shared" si="20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21"/>
        <v>1.5590492508005818</v>
      </c>
      <c r="I162">
        <f t="shared" si="25"/>
        <v>0.8373963619560848</v>
      </c>
      <c r="J162">
        <f t="shared" si="22"/>
        <v>0.137501387614404</v>
      </c>
      <c r="K162">
        <f>carboncycle!U262</f>
        <v>368.03652007621258</v>
      </c>
      <c r="L162">
        <f t="shared" si="23"/>
        <v>1.5590492508005818</v>
      </c>
      <c r="M162">
        <f t="shared" si="26"/>
        <v>0.8373963619560848</v>
      </c>
      <c r="N162">
        <f t="shared" si="24"/>
        <v>0.137501387614404</v>
      </c>
      <c r="O162" s="16">
        <f t="shared" si="19"/>
        <v>0</v>
      </c>
    </row>
    <row r="163" spans="1:15">
      <c r="A163">
        <v>2007</v>
      </c>
      <c r="B163">
        <v>0.59170129999999999</v>
      </c>
      <c r="C163">
        <f t="shared" si="20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21"/>
        <v>1.593160154100324</v>
      </c>
      <c r="I163">
        <f t="shared" si="25"/>
        <v>0.85765198323846703</v>
      </c>
      <c r="J163">
        <f t="shared" si="22"/>
        <v>0.14147679106866476</v>
      </c>
      <c r="K163">
        <f>carboncycle!U263</f>
        <v>370.39056958277882</v>
      </c>
      <c r="L163">
        <f t="shared" si="23"/>
        <v>1.593160154100324</v>
      </c>
      <c r="M163">
        <f t="shared" si="26"/>
        <v>0.85765198323846703</v>
      </c>
      <c r="N163">
        <f t="shared" si="24"/>
        <v>0.14147679106866476</v>
      </c>
      <c r="O163" s="16">
        <f t="shared" si="19"/>
        <v>0</v>
      </c>
    </row>
    <row r="164" spans="1:15">
      <c r="A164">
        <v>2008</v>
      </c>
      <c r="B164">
        <v>0.46564983999999998</v>
      </c>
      <c r="C164">
        <f t="shared" si="20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21"/>
        <v>1.6277440743011036</v>
      </c>
      <c r="I164">
        <f t="shared" si="25"/>
        <v>0.87828609848605044</v>
      </c>
      <c r="J164">
        <f t="shared" si="22"/>
        <v>0.14554466616018924</v>
      </c>
      <c r="K164">
        <f>carboncycle!U264</f>
        <v>372.79263492279495</v>
      </c>
      <c r="L164">
        <f t="shared" si="23"/>
        <v>1.6277440743011036</v>
      </c>
      <c r="M164">
        <f t="shared" si="26"/>
        <v>0.87828609848605044</v>
      </c>
      <c r="N164">
        <f t="shared" si="24"/>
        <v>0.14554466616018924</v>
      </c>
      <c r="O164" s="16">
        <f t="shared" si="19"/>
        <v>0</v>
      </c>
    </row>
    <row r="165" spans="1:15">
      <c r="A165">
        <v>2009</v>
      </c>
      <c r="B165">
        <v>0.59678169999999997</v>
      </c>
      <c r="C165">
        <f t="shared" si="20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21"/>
        <v>1.6628916423170492</v>
      </c>
      <c r="I165">
        <f t="shared" si="25"/>
        <v>0.89930348547702965</v>
      </c>
      <c r="J165">
        <f t="shared" si="22"/>
        <v>0.14970663749580013</v>
      </c>
      <c r="K165">
        <f>carboncycle!U265</f>
        <v>375.2498104521967</v>
      </c>
      <c r="L165">
        <f t="shared" si="23"/>
        <v>1.6628916423170492</v>
      </c>
      <c r="M165">
        <f t="shared" si="26"/>
        <v>0.89930348547702965</v>
      </c>
      <c r="N165">
        <f t="shared" si="24"/>
        <v>0.14970663749580013</v>
      </c>
      <c r="O165" s="16">
        <f t="shared" si="19"/>
        <v>0</v>
      </c>
    </row>
    <row r="166" spans="1:15">
      <c r="A166">
        <v>2010</v>
      </c>
      <c r="B166">
        <v>0.68037146000000004</v>
      </c>
      <c r="C166">
        <f t="shared" si="20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21"/>
        <v>1.699923521140658</v>
      </c>
      <c r="I166">
        <f t="shared" si="25"/>
        <v>0.92074761988611786</v>
      </c>
      <c r="J166">
        <f t="shared" si="22"/>
        <v>0.15396434759233352</v>
      </c>
      <c r="K166">
        <f>carboncycle!U266</f>
        <v>377.85624229669594</v>
      </c>
      <c r="L166">
        <f t="shared" si="23"/>
        <v>1.699923521140658</v>
      </c>
      <c r="M166">
        <f t="shared" si="26"/>
        <v>0.92074761988611786</v>
      </c>
      <c r="N166">
        <f t="shared" si="24"/>
        <v>0.15396434759233352</v>
      </c>
      <c r="O166" s="16">
        <f t="shared" si="19"/>
        <v>0</v>
      </c>
    </row>
    <row r="167" spans="1:15">
      <c r="A167">
        <v>2011</v>
      </c>
      <c r="B167">
        <v>0.53769772999999998</v>
      </c>
      <c r="C167">
        <f t="shared" si="20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21"/>
        <v>1.7383023470993209</v>
      </c>
      <c r="I167">
        <f t="shared" si="25"/>
        <v>0.94264475068551623</v>
      </c>
      <c r="J167">
        <f t="shared" si="22"/>
        <v>0.1583196765789622</v>
      </c>
      <c r="K167">
        <f>carboncycle!U267</f>
        <v>380.57658216083803</v>
      </c>
      <c r="L167">
        <f t="shared" si="23"/>
        <v>1.7383023470993209</v>
      </c>
      <c r="M167">
        <f t="shared" si="26"/>
        <v>0.94264475068551623</v>
      </c>
      <c r="N167">
        <f t="shared" si="24"/>
        <v>0.1583196765789622</v>
      </c>
      <c r="O167" s="16">
        <f t="shared" si="19"/>
        <v>0</v>
      </c>
    </row>
    <row r="168" spans="1:15">
      <c r="A168">
        <v>2012</v>
      </c>
      <c r="B168">
        <v>0.57760710000000004</v>
      </c>
      <c r="C168">
        <f t="shared" si="20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21"/>
        <v>1.7777632673284514</v>
      </c>
      <c r="I168">
        <f t="shared" si="25"/>
        <v>0.96501248515152571</v>
      </c>
      <c r="J168">
        <f t="shared" si="22"/>
        <v>0.16277464299988742</v>
      </c>
      <c r="K168">
        <f>carboncycle!U268</f>
        <v>383.39404452369945</v>
      </c>
      <c r="L168">
        <f t="shared" si="23"/>
        <v>1.7777632673284514</v>
      </c>
      <c r="M168">
        <f t="shared" si="26"/>
        <v>0.96501248515152571</v>
      </c>
      <c r="N168">
        <f t="shared" si="24"/>
        <v>0.16277464299988742</v>
      </c>
      <c r="O168" s="16">
        <f t="shared" si="19"/>
        <v>0</v>
      </c>
    </row>
    <row r="169" spans="1:15">
      <c r="A169">
        <v>2013</v>
      </c>
      <c r="B169">
        <v>0.6235754</v>
      </c>
      <c r="C169">
        <f t="shared" si="20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21"/>
        <v>1.8186755976066509</v>
      </c>
      <c r="I169">
        <f t="shared" si="25"/>
        <v>0.98787872712363278</v>
      </c>
      <c r="J169">
        <f t="shared" si="22"/>
        <v>0.16733135394330872</v>
      </c>
      <c r="K169">
        <f>carboncycle!U269</f>
        <v>386.33716076958956</v>
      </c>
      <c r="L169">
        <f t="shared" si="23"/>
        <v>1.8186755976066509</v>
      </c>
      <c r="M169">
        <f t="shared" si="26"/>
        <v>0.98787872712363278</v>
      </c>
      <c r="N169">
        <f t="shared" si="24"/>
        <v>0.16733135394330872</v>
      </c>
      <c r="O169" s="16">
        <f t="shared" si="19"/>
        <v>0</v>
      </c>
    </row>
    <row r="170" spans="1:15">
      <c r="A170">
        <v>2014</v>
      </c>
      <c r="B170">
        <v>0.67287165000000004</v>
      </c>
      <c r="C170">
        <f t="shared" si="20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21"/>
        <v>1.859079113862725</v>
      </c>
      <c r="I170">
        <f t="shared" si="25"/>
        <v>1.0112128214076337</v>
      </c>
      <c r="J170">
        <f t="shared" si="22"/>
        <v>0.17199206302297296</v>
      </c>
      <c r="K170">
        <f>carboncycle!U270</f>
        <v>389.26584673068675</v>
      </c>
      <c r="L170">
        <f t="shared" si="23"/>
        <v>1.859079113862725</v>
      </c>
      <c r="M170">
        <f t="shared" si="26"/>
        <v>1.0112128214076337</v>
      </c>
      <c r="N170">
        <f t="shared" si="24"/>
        <v>0.17199206302297296</v>
      </c>
      <c r="O170" s="16">
        <f t="shared" si="19"/>
        <v>0</v>
      </c>
    </row>
    <row r="171" spans="1:15">
      <c r="A171">
        <v>2015</v>
      </c>
      <c r="B171">
        <v>0.82511436999999999</v>
      </c>
      <c r="C171">
        <f t="shared" si="20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21"/>
        <v>1.897763580291657</v>
      </c>
      <c r="I171">
        <f t="shared" si="25"/>
        <v>1.0349495448672401</v>
      </c>
      <c r="J171">
        <f t="shared" si="22"/>
        <v>0.17675883693059782</v>
      </c>
      <c r="K171">
        <f>carboncycle!U271</f>
        <v>392.09072808516078</v>
      </c>
      <c r="L171">
        <f t="shared" si="23"/>
        <v>1.897763580291657</v>
      </c>
      <c r="M171">
        <f t="shared" si="26"/>
        <v>1.0349495448672401</v>
      </c>
      <c r="N171">
        <f t="shared" si="24"/>
        <v>0.17675883693059782</v>
      </c>
      <c r="O171" s="16">
        <f t="shared" si="19"/>
        <v>0</v>
      </c>
    </row>
    <row r="172" spans="1:15">
      <c r="A172">
        <v>2016</v>
      </c>
      <c r="B172">
        <v>0.93292713000000005</v>
      </c>
      <c r="C172">
        <f t="shared" si="20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21"/>
        <v>1.9395487115915524</v>
      </c>
      <c r="I172">
        <f t="shared" si="25"/>
        <v>1.0591675986301115</v>
      </c>
      <c r="J172">
        <f t="shared" si="22"/>
        <v>0.18163336015167794</v>
      </c>
      <c r="K172">
        <f>carboncycle!U272</f>
        <v>395.16506635776108</v>
      </c>
      <c r="L172">
        <f t="shared" si="23"/>
        <v>1.9395487115915524</v>
      </c>
      <c r="M172">
        <f t="shared" si="26"/>
        <v>1.0591675986301115</v>
      </c>
      <c r="N172">
        <f t="shared" si="24"/>
        <v>0.18163336015167794</v>
      </c>
      <c r="O172" s="16">
        <f t="shared" si="19"/>
        <v>0</v>
      </c>
    </row>
    <row r="173" spans="1:15">
      <c r="A173">
        <v>2017</v>
      </c>
      <c r="B173">
        <v>0.84517425000000002</v>
      </c>
      <c r="C173">
        <f t="shared" si="20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21"/>
        <v>1.9824017251658488</v>
      </c>
      <c r="I173">
        <f t="shared" si="25"/>
        <v>1.0838833122779092</v>
      </c>
      <c r="J173">
        <f t="shared" si="22"/>
        <v>0.18661775462623545</v>
      </c>
      <c r="K173">
        <f>carboncycle!U273</f>
        <v>398.34301315200088</v>
      </c>
      <c r="L173">
        <f t="shared" si="23"/>
        <v>1.9824017251658488</v>
      </c>
      <c r="M173">
        <f t="shared" si="26"/>
        <v>1.0838833122779092</v>
      </c>
      <c r="N173">
        <f t="shared" si="24"/>
        <v>0.18661775462623545</v>
      </c>
      <c r="O173" s="16">
        <f t="shared" si="19"/>
        <v>0</v>
      </c>
    </row>
    <row r="174" spans="1:15">
      <c r="A174">
        <v>2018</v>
      </c>
      <c r="B174">
        <v>0.76265400000000005</v>
      </c>
      <c r="C174">
        <f t="shared" si="20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21"/>
        <v>2.025085714071436</v>
      </c>
      <c r="I174">
        <f t="shared" si="25"/>
        <v>1.1090761124662472</v>
      </c>
      <c r="J174">
        <f t="shared" si="22"/>
        <v>0.19171422299369695</v>
      </c>
      <c r="K174">
        <f>carboncycle!U274</f>
        <v>401.53383121249766</v>
      </c>
      <c r="L174">
        <f t="shared" si="23"/>
        <v>2.025085714071436</v>
      </c>
      <c r="M174">
        <f t="shared" si="26"/>
        <v>1.1090761124662472</v>
      </c>
      <c r="N174">
        <f t="shared" si="24"/>
        <v>0.19171422299369695</v>
      </c>
      <c r="O174" s="16">
        <f t="shared" si="19"/>
        <v>0</v>
      </c>
    </row>
    <row r="175" spans="1:15">
      <c r="A175">
        <v>2019</v>
      </c>
      <c r="B175">
        <v>0.89107259999999999</v>
      </c>
      <c r="C175">
        <f t="shared" si="20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21"/>
        <v>2.0680431060389921</v>
      </c>
      <c r="I175">
        <f t="shared" si="25"/>
        <v>1.1347391333457979</v>
      </c>
      <c r="J175">
        <f t="shared" si="22"/>
        <v>0.19692483852590104</v>
      </c>
      <c r="K175">
        <f>carboncycle!U275</f>
        <v>404.77089308142513</v>
      </c>
      <c r="L175">
        <f t="shared" si="23"/>
        <v>2.0680431060389921</v>
      </c>
      <c r="M175">
        <f t="shared" si="26"/>
        <v>1.1347391333457979</v>
      </c>
      <c r="N175">
        <f t="shared" si="24"/>
        <v>0.19692483852590104</v>
      </c>
      <c r="O175" s="16">
        <f t="shared" si="19"/>
        <v>0</v>
      </c>
    </row>
    <row r="176" spans="1:15">
      <c r="A176">
        <v>2020</v>
      </c>
      <c r="B176">
        <v>0.9227938</v>
      </c>
      <c r="C176">
        <f t="shared" si="20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21"/>
        <v>2.1100306668662783</v>
      </c>
      <c r="I176">
        <f t="shared" si="25"/>
        <v>1.1608291846693219</v>
      </c>
      <c r="J176">
        <f t="shared" si="22"/>
        <v>0.20225162372047806</v>
      </c>
      <c r="K176">
        <f>carboncycle!U276</f>
        <v>407.96009088259655</v>
      </c>
      <c r="L176">
        <f t="shared" si="23"/>
        <v>2.1100306668662783</v>
      </c>
      <c r="M176">
        <f t="shared" si="26"/>
        <v>1.1608291846693219</v>
      </c>
      <c r="N176">
        <f t="shared" si="24"/>
        <v>0.20225162372047806</v>
      </c>
      <c r="O176" s="16">
        <f t="shared" si="19"/>
        <v>0</v>
      </c>
    </row>
    <row r="177" spans="1:18">
      <c r="A177">
        <v>2021</v>
      </c>
      <c r="B177">
        <v>0.76185590000000003</v>
      </c>
      <c r="C177">
        <f t="shared" si="20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21"/>
        <v>2.1508143669829578</v>
      </c>
      <c r="I177" s="3">
        <f t="shared" si="25"/>
        <v>1.18729763222777</v>
      </c>
      <c r="J177" s="3">
        <f t="shared" si="22"/>
        <v>0.2076963442666675</v>
      </c>
      <c r="K177">
        <f>carboncycle!U277</f>
        <v>411.08237357594936</v>
      </c>
      <c r="L177" s="3">
        <f t="shared" si="23"/>
        <v>2.1508204770443111</v>
      </c>
      <c r="M177" s="3">
        <f t="shared" si="26"/>
        <v>1.1872978119375335</v>
      </c>
      <c r="N177" s="3">
        <f t="shared" si="24"/>
        <v>0.2076963442666675</v>
      </c>
      <c r="O177" s="16">
        <f t="shared" si="19"/>
        <v>1.797097635147793E-7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21"/>
        <v>2.1907875170544382</v>
      </c>
      <c r="I178" s="3">
        <f t="shared" si="25"/>
        <v>1.2141090268935155</v>
      </c>
      <c r="J178" s="3">
        <f t="shared" si="22"/>
        <v>0.21326047958228656</v>
      </c>
      <c r="K178">
        <f>carboncycle!U278</f>
        <v>414.16529556516741</v>
      </c>
      <c r="L178" s="3">
        <f t="shared" si="23"/>
        <v>2.1907932270133195</v>
      </c>
      <c r="M178" s="3">
        <f t="shared" si="26"/>
        <v>1.2141093686183588</v>
      </c>
      <c r="N178" s="3">
        <f t="shared" si="24"/>
        <v>0.21326048060303801</v>
      </c>
      <c r="O178" s="16">
        <f t="shared" ref="O178:O198" si="27">M178-I178</f>
        <v>3.4172484331129738E-7</v>
      </c>
    </row>
    <row r="179" spans="1:18">
      <c r="A179">
        <f t="shared" ref="A179:A242" si="28">1+A178</f>
        <v>2023</v>
      </c>
      <c r="G179" s="3">
        <f>carboncycle!L279</f>
        <v>417.4759091287483</v>
      </c>
      <c r="H179" s="3">
        <f t="shared" si="21"/>
        <v>2.2333882211650553</v>
      </c>
      <c r="I179" s="3">
        <f t="shared" si="25"/>
        <v>1.241330221446137</v>
      </c>
      <c r="J179" s="3">
        <f t="shared" si="22"/>
        <v>0.21894529933101434</v>
      </c>
      <c r="K179">
        <f>carboncycle!U279</f>
        <v>417.47633138633807</v>
      </c>
      <c r="L179" s="3">
        <f t="shared" si="23"/>
        <v>2.2333936324400852</v>
      </c>
      <c r="M179" s="3">
        <f t="shared" si="26"/>
        <v>1.2413307110654155</v>
      </c>
      <c r="N179" s="3">
        <f t="shared" si="24"/>
        <v>0.21894530228696504</v>
      </c>
      <c r="O179" s="16">
        <f t="shared" si="27"/>
        <v>4.8961927845425635E-7</v>
      </c>
    </row>
    <row r="180" spans="1:18">
      <c r="A180">
        <f t="shared" si="28"/>
        <v>2024</v>
      </c>
      <c r="G180" s="3">
        <f>carboncycle!L280</f>
        <v>420.88030167877525</v>
      </c>
      <c r="H180" s="3">
        <f t="shared" si="21"/>
        <v>2.2768389644713185</v>
      </c>
      <c r="I180" s="3">
        <f t="shared" si="25"/>
        <v>1.268973592778198</v>
      </c>
      <c r="J180" s="3">
        <f t="shared" si="22"/>
        <v>0.22475244568862823</v>
      </c>
      <c r="K180">
        <f>carboncycle!U280</f>
        <v>420.88070896012164</v>
      </c>
      <c r="L180" s="3">
        <f t="shared" si="23"/>
        <v>2.2768441416063379</v>
      </c>
      <c r="M180" s="3">
        <f t="shared" si="26"/>
        <v>1.2689742185420843</v>
      </c>
      <c r="N180" s="3">
        <f t="shared" si="24"/>
        <v>0.22475245140882663</v>
      </c>
      <c r="O180" s="16">
        <f t="shared" si="27"/>
        <v>6.2576388626389701E-7</v>
      </c>
    </row>
    <row r="181" spans="1:18">
      <c r="A181">
        <f t="shared" si="28"/>
        <v>2025</v>
      </c>
      <c r="G181" s="3">
        <f>carboncycle!L281</f>
        <v>424.37602822942461</v>
      </c>
      <c r="H181" s="3">
        <f t="shared" si="21"/>
        <v>2.3210912060991422</v>
      </c>
      <c r="I181" s="3">
        <f t="shared" si="25"/>
        <v>1.2970496940223375</v>
      </c>
      <c r="J181" s="3">
        <f t="shared" si="22"/>
        <v>0.23068362180409699</v>
      </c>
      <c r="K181">
        <f>carboncycle!U281</f>
        <v>424.37642357601936</v>
      </c>
      <c r="L181" s="3">
        <f t="shared" si="23"/>
        <v>2.3210961901301812</v>
      </c>
      <c r="M181" s="3">
        <f t="shared" si="26"/>
        <v>1.2970504457815879</v>
      </c>
      <c r="N181" s="3">
        <f t="shared" si="24"/>
        <v>0.23068363104614353</v>
      </c>
      <c r="O181" s="16">
        <f t="shared" si="27"/>
        <v>7.517592504058257E-7</v>
      </c>
    </row>
    <row r="182" spans="1:18">
      <c r="A182">
        <f t="shared" si="28"/>
        <v>2026</v>
      </c>
      <c r="G182" s="3">
        <f>carboncycle!L282</f>
        <v>427.96061550575592</v>
      </c>
      <c r="H182" s="3">
        <f t="shared" si="21"/>
        <v>2.366091395016046</v>
      </c>
      <c r="I182" s="3">
        <f t="shared" si="25"/>
        <v>1.325567167789552</v>
      </c>
      <c r="J182" s="3">
        <f t="shared" si="22"/>
        <v>0.2367405810942966</v>
      </c>
      <c r="K182">
        <f>carboncycle!U282</f>
        <v>427.96100088717839</v>
      </c>
      <c r="L182" s="3">
        <f t="shared" si="23"/>
        <v>2.3660962127249827</v>
      </c>
      <c r="M182" s="3">
        <f t="shared" si="26"/>
        <v>1.3255680365229476</v>
      </c>
      <c r="N182" s="3">
        <f t="shared" si="24"/>
        <v>0.23674059455384086</v>
      </c>
      <c r="O182" s="16">
        <f t="shared" si="27"/>
        <v>8.6873339566473362E-7</v>
      </c>
    </row>
    <row r="183" spans="1:18">
      <c r="A183">
        <f t="shared" si="28"/>
        <v>2027</v>
      </c>
      <c r="B183" s="15"/>
      <c r="G183" s="3">
        <f>carboncycle!L283</f>
        <v>431.63182600516609</v>
      </c>
      <c r="H183" s="3">
        <f t="shared" si="21"/>
        <v>2.411790018326688</v>
      </c>
      <c r="I183" s="3">
        <f t="shared" si="25"/>
        <v>1.3545329283192884</v>
      </c>
      <c r="J183" s="3">
        <f t="shared" si="22"/>
        <v>0.24292511610672565</v>
      </c>
      <c r="K183">
        <f>carboncycle!U283</f>
        <v>431.63220273416994</v>
      </c>
      <c r="L183" s="3">
        <f t="shared" si="23"/>
        <v>2.4117946878138978</v>
      </c>
      <c r="M183" s="3">
        <f t="shared" si="26"/>
        <v>1.354533905840634</v>
      </c>
      <c r="N183" s="3">
        <f t="shared" si="24"/>
        <v>0.24292513442422539</v>
      </c>
      <c r="O183" s="16">
        <f t="shared" si="27"/>
        <v>9.7752134564643711E-7</v>
      </c>
      <c r="R183" s="15"/>
    </row>
    <row r="184" spans="1:18">
      <c r="A184">
        <f t="shared" si="28"/>
        <v>2028</v>
      </c>
      <c r="B184" s="15"/>
      <c r="G184" s="3">
        <f>carboncycle!L284</f>
        <v>435.38754672576704</v>
      </c>
      <c r="H184" s="3">
        <f t="shared" si="21"/>
        <v>2.4581401511271763</v>
      </c>
      <c r="I184" s="3">
        <f t="shared" si="25"/>
        <v>1.3839522948881964</v>
      </c>
      <c r="J184" s="3">
        <f t="shared" si="22"/>
        <v>0.24923904848009301</v>
      </c>
      <c r="K184">
        <f>carboncycle!U284</f>
        <v>435.38791571041816</v>
      </c>
      <c r="L184" s="3">
        <f t="shared" si="23"/>
        <v>2.4581446851729059</v>
      </c>
      <c r="M184" s="3">
        <f t="shared" si="26"/>
        <v>1.3839533736618983</v>
      </c>
      <c r="N184" s="3">
        <f t="shared" si="24"/>
        <v>0.24923907224587061</v>
      </c>
      <c r="O184" s="16">
        <f t="shared" si="27"/>
        <v>1.0787737019235522E-6</v>
      </c>
      <c r="R184" s="15"/>
    </row>
    <row r="185" spans="1:18">
      <c r="A185">
        <f t="shared" si="28"/>
        <v>2029</v>
      </c>
      <c r="B185" s="15"/>
      <c r="G185" s="3">
        <f>carboncycle!L285</f>
        <v>439.22572672558198</v>
      </c>
      <c r="H185" s="3">
        <f t="shared" si="21"/>
        <v>2.5050966642338577</v>
      </c>
      <c r="I185" s="3">
        <f t="shared" si="25"/>
        <v>1.4138290974426064</v>
      </c>
      <c r="J185" s="3">
        <f t="shared" si="22"/>
        <v>0.25568421971969102</v>
      </c>
      <c r="K185">
        <f>carboncycle!U285</f>
        <v>439.22608862254299</v>
      </c>
      <c r="L185" s="3">
        <f t="shared" si="23"/>
        <v>2.5051010723270681</v>
      </c>
      <c r="M185" s="3">
        <f t="shared" si="26"/>
        <v>1.4138302704650418</v>
      </c>
      <c r="N185" s="3">
        <f t="shared" si="24"/>
        <v>0.25568424947791363</v>
      </c>
      <c r="O185" s="16">
        <f t="shared" si="27"/>
        <v>1.1730224354078445E-6</v>
      </c>
      <c r="R185" s="15"/>
    </row>
    <row r="186" spans="1:18">
      <c r="A186">
        <f t="shared" si="28"/>
        <v>2030</v>
      </c>
      <c r="B186" s="15"/>
      <c r="G186" s="3">
        <f>carboncycle!L286</f>
        <v>443.14434031259134</v>
      </c>
      <c r="H186" s="3">
        <f t="shared" si="21"/>
        <v>2.5526157750930953</v>
      </c>
      <c r="I186" s="3">
        <f t="shared" si="25"/>
        <v>1.4441657654704825</v>
      </c>
      <c r="J186" s="3">
        <f t="shared" si="22"/>
        <v>0.26226248262515717</v>
      </c>
      <c r="K186">
        <f>carboncycle!U286</f>
        <v>443.14469562042643</v>
      </c>
      <c r="L186" s="3">
        <f t="shared" si="23"/>
        <v>2.5526200646574266</v>
      </c>
      <c r="M186" s="3">
        <f t="shared" si="26"/>
        <v>1.4441670261913682</v>
      </c>
      <c r="N186" s="3">
        <f t="shared" si="24"/>
        <v>0.26226251887712054</v>
      </c>
      <c r="O186" s="16">
        <f t="shared" si="27"/>
        <v>1.2607208856874053E-6</v>
      </c>
      <c r="R186" s="15"/>
    </row>
    <row r="187" spans="1:18">
      <c r="A187">
        <f t="shared" si="28"/>
        <v>2031</v>
      </c>
      <c r="B187" s="15"/>
      <c r="G187" s="3">
        <f>carboncycle!L287</f>
        <v>447.14136577374035</v>
      </c>
      <c r="H187" s="3">
        <f t="shared" si="21"/>
        <v>2.6006548028990553</v>
      </c>
      <c r="I187" s="3">
        <f t="shared" si="25"/>
        <v>1.4749634066766113</v>
      </c>
      <c r="J187" s="3">
        <f t="shared" si="22"/>
        <v>0.26897569327171861</v>
      </c>
      <c r="K187">
        <f>carboncycle!U287</f>
        <v>447.14171488982311</v>
      </c>
      <c r="L187" s="3">
        <f t="shared" si="23"/>
        <v>2.6006589800350941</v>
      </c>
      <c r="M187" s="3">
        <f t="shared" si="26"/>
        <v>1.4749647489448237</v>
      </c>
      <c r="N187" s="3">
        <f t="shared" si="24"/>
        <v>0.26897573647866546</v>
      </c>
      <c r="O187" s="16">
        <f t="shared" si="27"/>
        <v>1.3422682123565011E-6</v>
      </c>
      <c r="R187" s="15"/>
    </row>
    <row r="188" spans="1:18">
      <c r="A188">
        <f t="shared" si="28"/>
        <v>2032</v>
      </c>
      <c r="B188" s="15"/>
      <c r="G188" s="3">
        <f>carboncycle!L288</f>
        <v>451.21477349012173</v>
      </c>
      <c r="H188" s="3">
        <f t="shared" si="21"/>
        <v>2.6491720438535609</v>
      </c>
      <c r="I188" s="3">
        <f t="shared" si="25"/>
        <v>1.5062218793350381</v>
      </c>
      <c r="J188" s="3">
        <f t="shared" si="22"/>
        <v>0.27582570348385838</v>
      </c>
      <c r="K188">
        <f>carboncycle!U288</f>
        <v>451.21511674544865</v>
      </c>
      <c r="L188" s="3">
        <f t="shared" si="23"/>
        <v>2.6491761137896717</v>
      </c>
      <c r="M188" s="3">
        <f t="shared" si="26"/>
        <v>1.5062232973594984</v>
      </c>
      <c r="N188" s="3">
        <f t="shared" si="24"/>
        <v>0.27582575406947324</v>
      </c>
      <c r="O188" s="16">
        <f t="shared" si="27"/>
        <v>1.4180244602979286E-6</v>
      </c>
      <c r="R188" s="15"/>
    </row>
    <row r="189" spans="1:18">
      <c r="A189">
        <f t="shared" si="28"/>
        <v>2033</v>
      </c>
      <c r="B189" s="15"/>
      <c r="G189" s="3">
        <f>carboncycle!L289</f>
        <v>455.36251970673322</v>
      </c>
      <c r="H189" s="3">
        <f t="shared" si="21"/>
        <v>2.6981267160229612</v>
      </c>
      <c r="I189" s="3">
        <f t="shared" si="25"/>
        <v>1.5379398605778978</v>
      </c>
      <c r="J189" s="3">
        <f t="shared" si="22"/>
        <v>0.28281435376269309</v>
      </c>
      <c r="K189">
        <f>carboncycle!U289</f>
        <v>455.36285738731914</v>
      </c>
      <c r="L189" s="3">
        <f t="shared" si="23"/>
        <v>2.6981306833904686</v>
      </c>
      <c r="M189" s="3">
        <f t="shared" si="26"/>
        <v>1.537941348897861</v>
      </c>
      <c r="N189" s="3">
        <f t="shared" si="24"/>
        <v>0.28281441211536057</v>
      </c>
      <c r="O189" s="16">
        <f t="shared" si="27"/>
        <v>1.4883199632720334E-6</v>
      </c>
      <c r="R189" s="15"/>
    </row>
    <row r="190" spans="1:18">
      <c r="A190">
        <f t="shared" si="28"/>
        <v>2034</v>
      </c>
      <c r="B190" s="15"/>
      <c r="G190" s="3">
        <f>carboncycle!L290</f>
        <v>459.5825436940487</v>
      </c>
      <c r="H190" s="3">
        <f t="shared" si="21"/>
        <v>2.7474789434643734</v>
      </c>
      <c r="I190" s="3">
        <f t="shared" si="25"/>
        <v>1.5701149119130027</v>
      </c>
      <c r="J190" s="3">
        <f t="shared" si="22"/>
        <v>0.28994346664140347</v>
      </c>
      <c r="K190">
        <f>carboncycle!U290</f>
        <v>459.58287605416797</v>
      </c>
      <c r="L190" s="3">
        <f t="shared" si="23"/>
        <v>2.7474828124668398</v>
      </c>
      <c r="M190" s="3">
        <f t="shared" si="26"/>
        <v>1.5701164653743216</v>
      </c>
      <c r="N190" s="3">
        <f t="shared" si="24"/>
        <v>0.28994353311628518</v>
      </c>
      <c r="O190" s="16">
        <f t="shared" si="27"/>
        <v>1.5534613189149837E-6</v>
      </c>
      <c r="R190" s="15"/>
    </row>
    <row r="191" spans="1:18">
      <c r="A191">
        <f t="shared" si="28"/>
        <v>2035</v>
      </c>
      <c r="B191" s="15"/>
      <c r="G191" s="3">
        <f>carboncycle!L291</f>
        <v>463.87276692998103</v>
      </c>
      <c r="H191" s="3">
        <f t="shared" si="21"/>
        <v>2.7971897614883905</v>
      </c>
      <c r="I191" s="3">
        <f t="shared" si="25"/>
        <v>1.6027435426864138</v>
      </c>
      <c r="J191" s="3">
        <f t="shared" si="22"/>
        <v>0.29721484045054614</v>
      </c>
      <c r="K191">
        <f>carboncycle!U291</f>
        <v>463.87309420044835</v>
      </c>
      <c r="L191" s="3">
        <f t="shared" si="23"/>
        <v>2.7971935360069815</v>
      </c>
      <c r="M191" s="3">
        <f t="shared" si="26"/>
        <v>1.6027451564216986</v>
      </c>
      <c r="N191" s="3">
        <f t="shared" si="24"/>
        <v>0.29721491537151085</v>
      </c>
      <c r="O191" s="16">
        <f t="shared" si="27"/>
        <v>1.6137352847334085E-6</v>
      </c>
      <c r="R191" s="15"/>
    </row>
    <row r="192" spans="1:18">
      <c r="A192">
        <f t="shared" si="28"/>
        <v>2036</v>
      </c>
      <c r="B192" s="15"/>
      <c r="G192" s="3">
        <f>carboncycle!L292</f>
        <v>468.23109347177137</v>
      </c>
      <c r="H192" s="3">
        <f t="shared" si="21"/>
        <v>2.847221132280223</v>
      </c>
      <c r="I192" s="3">
        <f t="shared" si="25"/>
        <v>1.6358212718654512</v>
      </c>
      <c r="J192" s="3">
        <f t="shared" si="22"/>
        <v>0.30463024347924589</v>
      </c>
      <c r="K192">
        <f>carboncycle!U292</f>
        <v>468.23141586519932</v>
      </c>
      <c r="L192" s="3">
        <f t="shared" si="23"/>
        <v>2.8472248159404279</v>
      </c>
      <c r="M192" s="3">
        <f t="shared" si="26"/>
        <v>1.6358229412768623</v>
      </c>
      <c r="N192" s="3">
        <f t="shared" si="24"/>
        <v>0.30463032714067589</v>
      </c>
      <c r="O192" s="16">
        <f t="shared" si="27"/>
        <v>1.6694114111093228E-6</v>
      </c>
      <c r="R192" s="15"/>
    </row>
    <row r="193" spans="1:18">
      <c r="A193">
        <f t="shared" si="28"/>
        <v>2037</v>
      </c>
      <c r="B193" s="15"/>
      <c r="G193" s="3">
        <f>carboncycle!L293</f>
        <v>472.65541101568203</v>
      </c>
      <c r="H193" s="3">
        <f t="shared" si="21"/>
        <v>2.897535964536325</v>
      </c>
      <c r="I193" s="3">
        <f t="shared" si="25"/>
        <v>1.6693426883185685</v>
      </c>
      <c r="J193" s="3">
        <f t="shared" si="22"/>
        <v>0.31219140852047955</v>
      </c>
      <c r="K193">
        <f>carboncycle!U293</f>
        <v>472.65572872989139</v>
      </c>
      <c r="L193" s="3">
        <f t="shared" si="23"/>
        <v>2.8975395607512611</v>
      </c>
      <c r="M193" s="3">
        <f t="shared" si="26"/>
        <v>1.6693444090624623</v>
      </c>
      <c r="N193" s="3">
        <f t="shared" si="24"/>
        <v>0.31219150118896943</v>
      </c>
      <c r="O193" s="16">
        <f t="shared" si="27"/>
        <v>1.7207438938182662E-6</v>
      </c>
      <c r="R193" s="15"/>
    </row>
    <row r="194" spans="1:18">
      <c r="A194">
        <f t="shared" si="28"/>
        <v>2038</v>
      </c>
      <c r="B194" s="15"/>
      <c r="G194" s="3">
        <f>carboncycle!L294</f>
        <v>477.14359234167767</v>
      </c>
      <c r="H194" s="3">
        <f t="shared" si="21"/>
        <v>2.9480981334468628</v>
      </c>
      <c r="I194" s="3">
        <f t="shared" si="25"/>
        <v>1.7033015096546646</v>
      </c>
      <c r="J194" s="3">
        <f t="shared" si="22"/>
        <v>0.3199000277897327</v>
      </c>
      <c r="K194">
        <f>carboncycle!U294</f>
        <v>477.14390556197509</v>
      </c>
      <c r="L194" s="3">
        <f t="shared" si="23"/>
        <v>2.9481016454463282</v>
      </c>
      <c r="M194" s="3">
        <f t="shared" si="26"/>
        <v>1.7033032776276136</v>
      </c>
      <c r="N194" s="3">
        <f t="shared" si="24"/>
        <v>0.31990012970569087</v>
      </c>
      <c r="O194" s="16">
        <f t="shared" si="27"/>
        <v>1.7679729489294971E-6</v>
      </c>
      <c r="R194" s="15"/>
    </row>
    <row r="195" spans="1:18">
      <c r="A195">
        <f t="shared" si="28"/>
        <v>2039</v>
      </c>
      <c r="B195" s="15"/>
      <c r="G195" s="3">
        <f>carboncycle!L295</f>
        <v>481.69349696126216</v>
      </c>
      <c r="H195" s="3">
        <f t="shared" si="21"/>
        <v>2.998872498964277</v>
      </c>
      <c r="I195" s="3">
        <f t="shared" si="25"/>
        <v>1.7376906396216938</v>
      </c>
      <c r="J195" s="3">
        <f t="shared" si="22"/>
        <v>0.32775774820672554</v>
      </c>
      <c r="K195">
        <f>carboncycle!U295</f>
        <v>481.69380586201953</v>
      </c>
      <c r="L195" s="3">
        <f t="shared" si="23"/>
        <v>2.9988759298150827</v>
      </c>
      <c r="M195" s="3">
        <f t="shared" si="26"/>
        <v>1.7376924509475775</v>
      </c>
      <c r="N195" s="3">
        <f t="shared" si="24"/>
        <v>0.32775785958588738</v>
      </c>
      <c r="O195" s="16">
        <f t="shared" si="27"/>
        <v>1.8113258837271218E-6</v>
      </c>
      <c r="R195" s="15"/>
    </row>
    <row r="196" spans="1:18">
      <c r="A196">
        <f t="shared" si="28"/>
        <v>2040</v>
      </c>
      <c r="B196" s="15"/>
      <c r="G196" s="3">
        <f>carboncycle!L296</f>
        <v>486.3029728600518</v>
      </c>
      <c r="H196" s="3">
        <f t="shared" si="21"/>
        <v>3.04982492126581</v>
      </c>
      <c r="I196" s="3">
        <f t="shared" si="25"/>
        <v>1.7725022240322332</v>
      </c>
      <c r="J196" s="3">
        <f t="shared" si="22"/>
        <v>0.33576616702996254</v>
      </c>
      <c r="K196">
        <f>carboncycle!U296</f>
        <v>486.30327760584942</v>
      </c>
      <c r="L196" s="3">
        <f t="shared" si="23"/>
        <v>3.0498282738867015</v>
      </c>
      <c r="M196" s="3">
        <f t="shared" si="26"/>
        <v>1.7725040750502037</v>
      </c>
      <c r="N196" s="3">
        <f t="shared" si="24"/>
        <v>0.33576628806482178</v>
      </c>
      <c r="O196" s="16">
        <f t="shared" si="27"/>
        <v>1.8510179704556151E-6</v>
      </c>
      <c r="R196" s="15"/>
    </row>
    <row r="197" spans="1:18">
      <c r="A197">
        <f t="shared" si="28"/>
        <v>2041</v>
      </c>
      <c r="B197" s="15"/>
      <c r="G197" s="3">
        <f>carboncycle!L297</f>
        <v>490.96985827118812</v>
      </c>
      <c r="H197" s="3">
        <f t="shared" si="21"/>
        <v>3.1009222728972712</v>
      </c>
      <c r="I197" s="3">
        <f t="shared" si="25"/>
        <v>1.8077277051695821</v>
      </c>
      <c r="J197" s="3">
        <f t="shared" si="22"/>
        <v>0.34392682783373546</v>
      </c>
      <c r="K197">
        <f>carboncycle!U297</f>
        <v>490.97015901768384</v>
      </c>
      <c r="L197" s="3">
        <f t="shared" si="23"/>
        <v>3.1009255500704667</v>
      </c>
      <c r="M197" s="3">
        <f t="shared" si="26"/>
        <v>1.8077295924227779</v>
      </c>
      <c r="N197" s="3">
        <f t="shared" si="24"/>
        <v>0.34392695869489875</v>
      </c>
      <c r="O197" s="16">
        <f t="shared" si="27"/>
        <v>1.887253195720362E-6</v>
      </c>
      <c r="R197" s="15"/>
    </row>
    <row r="198" spans="1:18">
      <c r="A198">
        <f t="shared" si="28"/>
        <v>2042</v>
      </c>
      <c r="B198" s="15"/>
      <c r="G198" s="3">
        <f>carboncycle!L298</f>
        <v>495.69198344265783</v>
      </c>
      <c r="H198" s="3">
        <f t="shared" si="21"/>
        <v>3.1521324474298633</v>
      </c>
      <c r="I198" s="3">
        <f t="shared" si="25"/>
        <v>1.8433578746244732</v>
      </c>
      <c r="J198" s="3">
        <f t="shared" si="22"/>
        <v>0.35224121681700304</v>
      </c>
      <c r="K198">
        <f>carboncycle!U298</f>
        <v>495.69228033727984</v>
      </c>
      <c r="L198" s="3">
        <f t="shared" si="23"/>
        <v>3.1521356518104162</v>
      </c>
      <c r="M198" s="3">
        <f t="shared" si="26"/>
        <v>1.8433597948493898</v>
      </c>
      <c r="N198" s="3">
        <f t="shared" si="24"/>
        <v>0.35224135765447312</v>
      </c>
      <c r="O198" s="16">
        <f t="shared" si="27"/>
        <v>1.9202249166294649E-6</v>
      </c>
      <c r="R198" s="15"/>
    </row>
    <row r="199" spans="1:18">
      <c r="A199">
        <f t="shared" si="28"/>
        <v>2043</v>
      </c>
      <c r="B199" s="15"/>
      <c r="G199" s="3">
        <f>carboncycle!L299</f>
        <v>500.46717237786902</v>
      </c>
      <c r="H199" s="3">
        <f t="shared" ref="H199:H262" si="29">H$3*LN(G199/G$3)</f>
        <v>3.2034243646640559</v>
      </c>
      <c r="I199" s="3">
        <f t="shared" si="25"/>
        <v>1.8793829245150466</v>
      </c>
      <c r="J199" s="3">
        <f t="shared" ref="J199:J262" si="30">J198+J$3*(I198-J198)</f>
        <v>0.36071075943334946</v>
      </c>
      <c r="K199">
        <f>carboncycle!U299</f>
        <v>500.46746556039227</v>
      </c>
      <c r="L199" s="3">
        <f t="shared" ref="L199:L262" si="31">L$3*LN(K199/K$3)</f>
        <v>3.203427498787784</v>
      </c>
      <c r="M199" s="3">
        <f t="shared" si="26"/>
        <v>1.8793848746315009</v>
      </c>
      <c r="N199" s="3">
        <f t="shared" ref="N199:N262" si="32">N198+N$3*(M198-N198)</f>
        <v>0.36071091037774022</v>
      </c>
      <c r="O199" s="16">
        <f t="shared" ref="O199:O262" si="33">M199-I199</f>
        <v>1.9501164543189731E-6</v>
      </c>
      <c r="R199" s="15"/>
    </row>
    <row r="200" spans="1:18">
      <c r="A200">
        <f t="shared" si="28"/>
        <v>2044</v>
      </c>
      <c r="B200" s="15"/>
      <c r="G200" s="3">
        <f>carboncycle!L300</f>
        <v>505.29324453861875</v>
      </c>
      <c r="H200" s="3">
        <f t="shared" si="29"/>
        <v>3.2547679725303591</v>
      </c>
      <c r="I200" s="3">
        <f t="shared" ref="I200:I263" si="34">I199+I$3*(I$4*H200-I199)+I$5*(J199-I199)</f>
        <v>1.9157924970486226</v>
      </c>
      <c r="J200" s="3">
        <f t="shared" si="30"/>
        <v>0.36933681733101348</v>
      </c>
      <c r="K200">
        <f>carboncycle!U300</f>
        <v>505.29353414166155</v>
      </c>
      <c r="L200" s="3">
        <f t="shared" si="31"/>
        <v>3.2547710388207793</v>
      </c>
      <c r="M200" s="3">
        <f t="shared" ref="M200:M263" si="35">M199+M$3*(M$4*L200-M199)+M$5*(N199-M199)</f>
        <v>1.9157944741502604</v>
      </c>
      <c r="N200" s="3">
        <f t="shared" si="32"/>
        <v>0.3693369784947016</v>
      </c>
      <c r="O200" s="16">
        <f t="shared" si="33"/>
        <v>1.9771016377401196E-6</v>
      </c>
      <c r="R200" s="15"/>
    </row>
    <row r="201" spans="1:18">
      <c r="A201">
        <f t="shared" si="28"/>
        <v>2045</v>
      </c>
      <c r="B201" s="15"/>
      <c r="G201" s="3">
        <f>carboncycle!L301</f>
        <v>510.16801650541004</v>
      </c>
      <c r="H201" s="3">
        <f t="shared" si="29"/>
        <v>3.3061342459001084</v>
      </c>
      <c r="I201" s="3">
        <f t="shared" si="34"/>
        <v>1.9525757323913688</v>
      </c>
      <c r="J201" s="3">
        <f t="shared" si="30"/>
        <v>0.3781206855918095</v>
      </c>
      <c r="K201">
        <f>carboncycle!U301</f>
        <v>510.16830265487465</v>
      </c>
      <c r="L201" s="3">
        <f t="shared" si="31"/>
        <v>3.3061372466746701</v>
      </c>
      <c r="M201" s="3">
        <f t="shared" si="35"/>
        <v>1.9525777337366779</v>
      </c>
      <c r="N201" s="3">
        <f t="shared" si="32"/>
        <v>0.37812085707002518</v>
      </c>
      <c r="O201" s="16">
        <f t="shared" si="33"/>
        <v>2.0013453090328426E-6</v>
      </c>
      <c r="R201" s="15"/>
    </row>
    <row r="202" spans="1:18">
      <c r="A202">
        <f t="shared" si="28"/>
        <v>2046</v>
      </c>
      <c r="B202" s="15"/>
      <c r="G202" s="3">
        <f>carboncycle!L302</f>
        <v>515.08930359349586</v>
      </c>
      <c r="H202" s="3">
        <f t="shared" si="29"/>
        <v>3.3574951825508754</v>
      </c>
      <c r="I202" s="3">
        <f t="shared" si="34"/>
        <v>1.9897213148201822</v>
      </c>
      <c r="J202" s="3">
        <f t="shared" si="30"/>
        <v>0.38706359025763099</v>
      </c>
      <c r="K202">
        <f>carboncycle!U302</f>
        <v>515.08958640896617</v>
      </c>
      <c r="L202" s="3">
        <f t="shared" si="31"/>
        <v>3.35749812002665</v>
      </c>
      <c r="M202" s="3">
        <f t="shared" si="35"/>
        <v>1.9897233378239771</v>
      </c>
      <c r="N202" s="3">
        <f t="shared" si="32"/>
        <v>0.38706377212949178</v>
      </c>
      <c r="O202" s="16">
        <f t="shared" si="33"/>
        <v>2.0230037949264812E-6</v>
      </c>
      <c r="R202" s="15"/>
    </row>
    <row r="203" spans="1:18">
      <c r="A203">
        <f t="shared" si="28"/>
        <v>2047</v>
      </c>
      <c r="B203" s="15"/>
      <c r="G203" s="3">
        <f>carboncycle!L303</f>
        <v>520.05492142496405</v>
      </c>
      <c r="H203" s="3">
        <f t="shared" si="29"/>
        <v>3.4088237965429768</v>
      </c>
      <c r="I203" s="3">
        <f t="shared" si="34"/>
        <v>2.0272175171394164</v>
      </c>
      <c r="J203" s="3">
        <f t="shared" si="30"/>
        <v>0.39616668613314626</v>
      </c>
      <c r="K203">
        <f>carboncycle!U303</f>
        <v>520.05520102007131</v>
      </c>
      <c r="L203" s="3">
        <f t="shared" si="31"/>
        <v>3.4088266728419212</v>
      </c>
      <c r="M203" s="3">
        <f t="shared" si="35"/>
        <v>2.0272195593647657</v>
      </c>
      <c r="N203" s="3">
        <f t="shared" si="32"/>
        <v>0.39616687846263643</v>
      </c>
      <c r="O203" s="16">
        <f t="shared" si="33"/>
        <v>2.0422253492746734E-6</v>
      </c>
      <c r="R203" s="15"/>
    </row>
    <row r="204" spans="1:18">
      <c r="A204">
        <f t="shared" si="28"/>
        <v>2048</v>
      </c>
      <c r="B204" s="15"/>
      <c r="G204" s="3">
        <f>carboncycle!L304</f>
        <v>525.06268745823127</v>
      </c>
      <c r="H204" s="3">
        <f t="shared" si="29"/>
        <v>3.4600941092638591</v>
      </c>
      <c r="I204" s="3">
        <f t="shared" si="34"/>
        <v>2.0650522433531266</v>
      </c>
      <c r="J204" s="3">
        <f t="shared" si="30"/>
        <v>0.40543105485326186</v>
      </c>
      <c r="K204">
        <f>carboncycle!U304</f>
        <v>525.06296394099127</v>
      </c>
      <c r="L204" s="3">
        <f t="shared" si="31"/>
        <v>3.460096926417719</v>
      </c>
      <c r="M204" s="3">
        <f t="shared" si="35"/>
        <v>2.0650543025036994</v>
      </c>
      <c r="N204" s="3">
        <f t="shared" si="32"/>
        <v>0.40543125769016053</v>
      </c>
      <c r="O204" s="16">
        <f t="shared" si="33"/>
        <v>2.0591505727196591E-6</v>
      </c>
      <c r="R204" s="15"/>
    </row>
    <row r="205" spans="1:18">
      <c r="A205">
        <f t="shared" si="28"/>
        <v>2049</v>
      </c>
      <c r="B205" s="15"/>
      <c r="G205" s="3">
        <f>carboncycle!L305</f>
        <v>530.11042247681053</v>
      </c>
      <c r="H205" s="3">
        <f t="shared" si="29"/>
        <v>3.5112811383902138</v>
      </c>
      <c r="I205" s="3">
        <f t="shared" si="34"/>
        <v>2.1032130695910749</v>
      </c>
      <c r="J205" s="3">
        <f t="shared" si="30"/>
        <v>0.41485770320394111</v>
      </c>
      <c r="K205">
        <f>carboncycle!U305</f>
        <v>530.11069594993955</v>
      </c>
      <c r="L205" s="3">
        <f t="shared" si="31"/>
        <v>3.5112838983451233</v>
      </c>
      <c r="M205" s="3">
        <f t="shared" si="35"/>
        <v>2.1032151435038799</v>
      </c>
      <c r="N205" s="3">
        <f t="shared" si="32"/>
        <v>0.41485791658470145</v>
      </c>
      <c r="O205" s="16">
        <f t="shared" si="33"/>
        <v>2.0739128050450972E-6</v>
      </c>
      <c r="R205" s="15"/>
    </row>
    <row r="206" spans="1:18">
      <c r="A206">
        <f t="shared" si="28"/>
        <v>2050</v>
      </c>
      <c r="B206" s="15"/>
      <c r="G206" s="3">
        <f>carboncycle!L306</f>
        <v>535.19595203939502</v>
      </c>
      <c r="H206" s="3">
        <f t="shared" si="29"/>
        <v>3.5623608850066755</v>
      </c>
      <c r="I206" s="3">
        <f t="shared" si="34"/>
        <v>2.1416872832937348</v>
      </c>
      <c r="J206" s="3">
        <f t="shared" si="30"/>
        <v>0.42444756168502001</v>
      </c>
      <c r="K206">
        <f>carboncycle!U306</f>
        <v>535.1962226006043</v>
      </c>
      <c r="L206" s="3">
        <f t="shared" si="31"/>
        <v>3.5623635896274752</v>
      </c>
      <c r="M206" s="3">
        <f t="shared" si="35"/>
        <v>2.1416893699322355</v>
      </c>
      <c r="N206" s="3">
        <f t="shared" si="32"/>
        <v>0.42444778563360236</v>
      </c>
      <c r="O206" s="16">
        <f t="shared" si="33"/>
        <v>2.0866385006534927E-6</v>
      </c>
      <c r="R206" s="15"/>
    </row>
    <row r="207" spans="1:18">
      <c r="A207">
        <f t="shared" si="28"/>
        <v>2051</v>
      </c>
      <c r="B207" s="15"/>
      <c r="G207" s="3">
        <f>carboncycle!L307</f>
        <v>540.31710789327394</v>
      </c>
      <c r="H207" s="3">
        <f t="shared" si="29"/>
        <v>3.6133103191065961</v>
      </c>
      <c r="I207" s="3">
        <f t="shared" si="34"/>
        <v>2.1804619206679186</v>
      </c>
      <c r="J207" s="3">
        <f t="shared" si="30"/>
        <v>0.43420148330375752</v>
      </c>
      <c r="K207">
        <f>carboncycle!U307</f>
        <v>540.31737563554668</v>
      </c>
      <c r="L207" s="3">
        <f t="shared" si="31"/>
        <v>3.6133129701809068</v>
      </c>
      <c r="M207" s="3">
        <f t="shared" si="35"/>
        <v>2.1804640181154964</v>
      </c>
      <c r="N207" s="3">
        <f t="shared" si="32"/>
        <v>0.43420171783241862</v>
      </c>
      <c r="O207" s="16">
        <f t="shared" si="33"/>
        <v>2.0974475778423596E-6</v>
      </c>
      <c r="R207" s="15"/>
    </row>
    <row r="208" spans="1:18">
      <c r="A208">
        <f t="shared" si="28"/>
        <v>2052</v>
      </c>
      <c r="B208" s="15"/>
      <c r="G208" s="3">
        <f>carboncycle!L308</f>
        <v>545.47172935295953</v>
      </c>
      <c r="H208" s="3">
        <f t="shared" si="29"/>
        <v>3.6641073636858441</v>
      </c>
      <c r="I208" s="3">
        <f t="shared" si="34"/>
        <v>2.2195238024303765</v>
      </c>
      <c r="J208" s="3">
        <f t="shared" si="30"/>
        <v>0.44412024258798594</v>
      </c>
      <c r="K208">
        <f>carboncycle!U308</f>
        <v>545.47199436481117</v>
      </c>
      <c r="L208" s="3">
        <f t="shared" si="31"/>
        <v>3.6641099629279048</v>
      </c>
      <c r="M208" s="3">
        <f t="shared" si="35"/>
        <v>2.2195259088841341</v>
      </c>
      <c r="N208" s="3">
        <f t="shared" si="32"/>
        <v>0.44412048769802648</v>
      </c>
      <c r="O208" s="16">
        <f t="shared" si="33"/>
        <v>2.1064537576442888E-6</v>
      </c>
      <c r="R208" s="15"/>
    </row>
    <row r="209" spans="1:18">
      <c r="A209">
        <f t="shared" si="28"/>
        <v>2053</v>
      </c>
      <c r="B209" s="15"/>
      <c r="G209" s="3">
        <f>carboncycle!L309</f>
        <v>550.65766464570333</v>
      </c>
      <c r="H209" s="3">
        <f t="shared" si="29"/>
        <v>3.7147308776255459</v>
      </c>
      <c r="I209" s="3">
        <f t="shared" si="34"/>
        <v>2.2588595678618377</v>
      </c>
      <c r="J209" s="3">
        <f t="shared" si="30"/>
        <v>0.45420453480789069</v>
      </c>
      <c r="K209">
        <f>carboncycle!U309</f>
        <v>550.65792701142641</v>
      </c>
      <c r="L209" s="3">
        <f t="shared" si="31"/>
        <v>3.714733426679838</v>
      </c>
      <c r="M209" s="3">
        <f t="shared" si="35"/>
        <v>2.2588616816267137</v>
      </c>
      <c r="N209" s="3">
        <f t="shared" si="32"/>
        <v>0.45420479049036355</v>
      </c>
      <c r="O209" s="16">
        <f t="shared" si="33"/>
        <v>2.1137648760216621E-6</v>
      </c>
      <c r="R209" s="15"/>
    </row>
    <row r="210" spans="1:18">
      <c r="A210">
        <f t="shared" si="28"/>
        <v>2054</v>
      </c>
      <c r="B210" s="15"/>
      <c r="G210" s="3">
        <f>carboncycle!L310</f>
        <v>555.87277222534351</v>
      </c>
      <c r="H210" s="3">
        <f t="shared" si="29"/>
        <v>3.7651606375446964</v>
      </c>
      <c r="I210" s="3">
        <f t="shared" si="34"/>
        <v>2.2984557071984488</v>
      </c>
      <c r="J210" s="3">
        <f t="shared" si="30"/>
        <v>0.46445497539563713</v>
      </c>
      <c r="K210">
        <f>carboncycle!U310</f>
        <v>555.87303202523901</v>
      </c>
      <c r="L210" s="3">
        <f t="shared" si="31"/>
        <v>3.7651631379893766</v>
      </c>
      <c r="M210" s="3">
        <f t="shared" si="35"/>
        <v>2.2984578266816365</v>
      </c>
      <c r="N210" s="3">
        <f t="shared" si="32"/>
        <v>0.46445524163201801</v>
      </c>
      <c r="O210" s="16">
        <f t="shared" si="33"/>
        <v>2.1194831876236719E-6</v>
      </c>
      <c r="R210" s="15"/>
    </row>
    <row r="211" spans="1:18">
      <c r="A211">
        <f t="shared" si="28"/>
        <v>2055</v>
      </c>
      <c r="B211" s="15"/>
      <c r="G211" s="3">
        <f>carboncycle!L311</f>
        <v>561.11492205568345</v>
      </c>
      <c r="H211" s="3">
        <f t="shared" si="29"/>
        <v>3.8153773187888698</v>
      </c>
      <c r="I211" s="3">
        <f t="shared" si="34"/>
        <v>2.3382985923915016</v>
      </c>
      <c r="J211" s="3">
        <f t="shared" si="30"/>
        <v>0.4748720995522771</v>
      </c>
      <c r="K211">
        <f>carboncycle!U311</f>
        <v>561.11517936627774</v>
      </c>
      <c r="L211" s="3">
        <f t="shared" si="31"/>
        <v>3.8153797721389937</v>
      </c>
      <c r="M211" s="3">
        <f t="shared" si="35"/>
        <v>2.3383007160971485</v>
      </c>
      <c r="N211" s="3">
        <f t="shared" si="32"/>
        <v>0.47487237631509982</v>
      </c>
      <c r="O211" s="16">
        <f t="shared" si="33"/>
        <v>2.1237056468947912E-6</v>
      </c>
      <c r="R211" s="15"/>
    </row>
    <row r="212" spans="1:18">
      <c r="A212">
        <f t="shared" si="28"/>
        <v>2056</v>
      </c>
      <c r="B212" s="15"/>
      <c r="G212" s="3">
        <f>carboncycle!L312</f>
        <v>566.38199686435428</v>
      </c>
      <c r="H212" s="3">
        <f t="shared" si="29"/>
        <v>3.8653624757070526</v>
      </c>
      <c r="I212" s="3">
        <f t="shared" si="34"/>
        <v>2.3783745062697013</v>
      </c>
      <c r="J212" s="3">
        <f t="shared" si="30"/>
        <v>0.48545636203160392</v>
      </c>
      <c r="K212">
        <f>carboncycle!U312</f>
        <v>566.38225175860498</v>
      </c>
      <c r="L212" s="3">
        <f t="shared" si="31"/>
        <v>3.8653648834176471</v>
      </c>
      <c r="M212" s="3">
        <f t="shared" si="35"/>
        <v>2.3783766327938811</v>
      </c>
      <c r="N212" s="3">
        <f t="shared" si="32"/>
        <v>0.48545664928506188</v>
      </c>
      <c r="O212" s="16">
        <f t="shared" si="33"/>
        <v>2.1265241798573697E-6</v>
      </c>
      <c r="R212" s="15"/>
    </row>
    <row r="213" spans="1:18">
      <c r="A213">
        <f t="shared" si="28"/>
        <v>2057</v>
      </c>
      <c r="B213" s="15"/>
      <c r="G213" s="3">
        <f>carboncycle!L313</f>
        <v>571.67189336788101</v>
      </c>
      <c r="H213" s="3">
        <f t="shared" si="29"/>
        <v>3.9150985213550946</v>
      </c>
      <c r="I213" s="3">
        <f t="shared" si="34"/>
        <v>2.4186696701411039</v>
      </c>
      <c r="J213" s="3">
        <f t="shared" si="30"/>
        <v>0.4962081370908763</v>
      </c>
      <c r="K213">
        <f>carboncycle!U313</f>
        <v>571.67214591537049</v>
      </c>
      <c r="L213" s="3">
        <f t="shared" si="31"/>
        <v>3.9151008848240458</v>
      </c>
      <c r="M213" s="3">
        <f t="shared" si="35"/>
        <v>2.4186717981670429</v>
      </c>
      <c r="N213" s="3">
        <f t="shared" si="32"/>
        <v>0.49620843479139198</v>
      </c>
      <c r="O213" s="16">
        <f t="shared" si="33"/>
        <v>2.1280259390188405E-6</v>
      </c>
      <c r="R213" s="15"/>
    </row>
    <row r="214" spans="1:18">
      <c r="A214">
        <f t="shared" si="28"/>
        <v>2058</v>
      </c>
      <c r="B214" s="15"/>
      <c r="G214" s="3">
        <f>carboncycle!L314</f>
        <v>576.98252346844924</v>
      </c>
      <c r="H214" s="3">
        <f t="shared" si="29"/>
        <v>3.96456870675138</v>
      </c>
      <c r="I214" s="3">
        <f t="shared" si="34"/>
        <v>2.4591702698742468</v>
      </c>
      <c r="J214" s="3">
        <f t="shared" si="30"/>
        <v>0.50712771859860162</v>
      </c>
      <c r="K214">
        <f>carboncycle!U314</f>
        <v>576.98277373556675</v>
      </c>
      <c r="L214" s="3">
        <f t="shared" si="31"/>
        <v>3.9645710273221657</v>
      </c>
      <c r="M214" s="3">
        <f t="shared" si="35"/>
        <v>2.4591723981677909</v>
      </c>
      <c r="N214" s="3">
        <f t="shared" si="32"/>
        <v>0.50712802669536572</v>
      </c>
      <c r="O214" s="16">
        <f t="shared" si="33"/>
        <v>2.1282935440680717E-6</v>
      </c>
      <c r="R214" s="15"/>
    </row>
    <row r="215" spans="1:18">
      <c r="A215">
        <f t="shared" si="28"/>
        <v>2059</v>
      </c>
      <c r="B215" s="15"/>
      <c r="G215" s="3">
        <f>carboncycle!L315</f>
        <v>582.31181542266563</v>
      </c>
      <c r="H215" s="3">
        <f t="shared" si="29"/>
        <v>4.0137570997982381</v>
      </c>
      <c r="I215" s="3">
        <f t="shared" si="34"/>
        <v>2.499862480499949</v>
      </c>
      <c r="J215" s="3">
        <f t="shared" si="30"/>
        <v>0.51821532028984729</v>
      </c>
      <c r="K215">
        <f>carboncycle!U315</f>
        <v>582.31206347278021</v>
      </c>
      <c r="L215" s="3">
        <f t="shared" si="31"/>
        <v>4.0137593787625239</v>
      </c>
      <c r="M215" s="3">
        <f t="shared" si="35"/>
        <v>2.4998646079052618</v>
      </c>
      <c r="N215" s="3">
        <f t="shared" si="32"/>
        <v>0.51821563872532905</v>
      </c>
      <c r="O215" s="16">
        <f t="shared" si="33"/>
        <v>2.1274053128017556E-6</v>
      </c>
      <c r="R215" s="15"/>
    </row>
    <row r="216" spans="1:18">
      <c r="A216">
        <f t="shared" si="28"/>
        <v>2060</v>
      </c>
      <c r="B216" s="15"/>
      <c r="G216" s="3">
        <f>carboncycle!L316</f>
        <v>587.65771498242043</v>
      </c>
      <c r="H216" s="3">
        <f t="shared" si="29"/>
        <v>4.0626485639712833</v>
      </c>
      <c r="I216" s="3">
        <f t="shared" si="34"/>
        <v>2.5407324893768406</v>
      </c>
      <c r="J216" s="3">
        <f t="shared" si="30"/>
        <v>0.52947107615984068</v>
      </c>
      <c r="K216">
        <f>carboncycle!U316</f>
        <v>587.65796087604338</v>
      </c>
      <c r="L216" s="3">
        <f t="shared" si="31"/>
        <v>4.0626508025713628</v>
      </c>
      <c r="M216" s="3">
        <f t="shared" si="35"/>
        <v>2.5407346148123193</v>
      </c>
      <c r="N216" s="3">
        <f t="shared" si="32"/>
        <v>0.52947140487027111</v>
      </c>
      <c r="O216" s="16">
        <f t="shared" si="33"/>
        <v>2.1254354787281216E-6</v>
      </c>
      <c r="R216" s="15"/>
    </row>
    <row r="217" spans="1:18">
      <c r="A217">
        <f t="shared" si="28"/>
        <v>2061</v>
      </c>
      <c r="B217" s="15"/>
      <c r="G217" s="3">
        <f>carboncycle!L317</f>
        <v>593.01818650779433</v>
      </c>
      <c r="H217" s="3">
        <f t="shared" si="29"/>
        <v>4.1112287368682745</v>
      </c>
      <c r="I217" s="3">
        <f t="shared" si="34"/>
        <v>2.581766517964871</v>
      </c>
      <c r="J217" s="3">
        <f t="shared" si="30"/>
        <v>0.54089504098691321</v>
      </c>
      <c r="K217">
        <f>carboncycle!U317</f>
        <v>593.01843030273244</v>
      </c>
      <c r="L217" s="3">
        <f t="shared" si="31"/>
        <v>4.1112309362993891</v>
      </c>
      <c r="M217" s="3">
        <f t="shared" si="35"/>
        <v>2.5817686404192681</v>
      </c>
      <c r="N217" s="3">
        <f t="shared" si="32"/>
        <v>0.54089537990274195</v>
      </c>
      <c r="O217" s="16">
        <f t="shared" si="33"/>
        <v>2.1224543971243293E-6</v>
      </c>
      <c r="R217" s="15"/>
    </row>
    <row r="218" spans="1:18">
      <c r="A218">
        <f t="shared" si="28"/>
        <v>2062</v>
      </c>
      <c r="B218" s="15"/>
      <c r="G218" s="3">
        <f>carboncycle!L318</f>
        <v>598.39121405180515</v>
      </c>
      <c r="H218" s="3">
        <f t="shared" si="29"/>
        <v>4.1594840086993008</v>
      </c>
      <c r="I218" s="3">
        <f t="shared" si="34"/>
        <v>2.622950842251941</v>
      </c>
      <c r="J218" s="3">
        <f t="shared" si="30"/>
        <v>0.55248719097614796</v>
      </c>
      <c r="K218">
        <f>carboncycle!U318</f>
        <v>598.39145580330523</v>
      </c>
      <c r="L218" s="3">
        <f t="shared" si="31"/>
        <v>4.1594861701118235</v>
      </c>
      <c r="M218" s="3">
        <f t="shared" si="35"/>
        <v>2.6229529607806819</v>
      </c>
      <c r="N218" s="3">
        <f t="shared" si="32"/>
        <v>0.5524875400224758</v>
      </c>
      <c r="O218" s="16">
        <f t="shared" si="33"/>
        <v>2.1185287408798104E-6</v>
      </c>
      <c r="R218" s="15"/>
    </row>
    <row r="219" spans="1:18">
      <c r="A219">
        <f t="shared" si="28"/>
        <v>2063</v>
      </c>
      <c r="B219" s="15"/>
      <c r="G219" s="3">
        <f>carboncycle!L319</f>
        <v>603.77480241666649</v>
      </c>
      <c r="H219" s="3">
        <f t="shared" si="29"/>
        <v>4.2074015007910148</v>
      </c>
      <c r="I219" s="3">
        <f t="shared" si="34"/>
        <v>2.6642718118793765</v>
      </c>
      <c r="J219" s="3">
        <f t="shared" si="30"/>
        <v>0.56424742451539445</v>
      </c>
      <c r="K219">
        <f>carboncycle!U319</f>
        <v>603.77504217755279</v>
      </c>
      <c r="L219" s="3">
        <f t="shared" si="31"/>
        <v>4.207403625292538</v>
      </c>
      <c r="M219" s="3">
        <f t="shared" si="35"/>
        <v>2.6642739256010626</v>
      </c>
      <c r="N219" s="3">
        <f t="shared" si="32"/>
        <v>0.56424778361238237</v>
      </c>
      <c r="O219" s="16">
        <f t="shared" si="33"/>
        <v>2.1137216861255581E-6</v>
      </c>
      <c r="R219" s="15"/>
    </row>
    <row r="220" spans="1:18">
      <c r="A220">
        <f t="shared" si="28"/>
        <v>2064</v>
      </c>
      <c r="B220" s="15"/>
      <c r="G220" s="3">
        <f>carboncycle!L320</f>
        <v>609.16697818112311</v>
      </c>
      <c r="H220" s="3">
        <f t="shared" si="29"/>
        <v>4.2549690441693198</v>
      </c>
      <c r="I220" s="3">
        <f t="shared" si="34"/>
        <v>2.7057158680122964</v>
      </c>
      <c r="J220" s="3">
        <f t="shared" si="30"/>
        <v>0.5761755630356219</v>
      </c>
      <c r="K220">
        <f>carboncycle!U320</f>
        <v>609.16721600192557</v>
      </c>
      <c r="L220" s="3">
        <f t="shared" si="31"/>
        <v>4.2549711328266016</v>
      </c>
      <c r="M220" s="3">
        <f t="shared" si="35"/>
        <v>2.7057179761053836</v>
      </c>
      <c r="N220" s="3">
        <f t="shared" si="32"/>
        <v>0.57617593209887807</v>
      </c>
      <c r="O220" s="16">
        <f t="shared" si="33"/>
        <v>2.1080930872052761E-6</v>
      </c>
      <c r="R220" s="15"/>
    </row>
    <row r="221" spans="1:18">
      <c r="A221">
        <f t="shared" si="28"/>
        <v>2065</v>
      </c>
      <c r="B221" s="15"/>
      <c r="G221" s="3">
        <f>carboncycle!L321</f>
        <v>614.56579069833947</v>
      </c>
      <c r="H221" s="3">
        <f t="shared" si="29"/>
        <v>4.3021751582771488</v>
      </c>
      <c r="I221" s="3">
        <f t="shared" si="34"/>
        <v>2.7472695600010093</v>
      </c>
      <c r="J221" s="3">
        <f t="shared" si="30"/>
        <v>0.58827135196788938</v>
      </c>
      <c r="K221">
        <f>carboncycle!U321</f>
        <v>614.56602662741579</v>
      </c>
      <c r="L221" s="3">
        <f t="shared" si="31"/>
        <v>4.3021772121179831</v>
      </c>
      <c r="M221" s="3">
        <f t="shared" si="35"/>
        <v>2.7472716617006547</v>
      </c>
      <c r="N221" s="3">
        <f t="shared" si="32"/>
        <v>0.588271730908835</v>
      </c>
      <c r="O221" s="16">
        <f t="shared" si="33"/>
        <v>2.101699645429278E-6</v>
      </c>
      <c r="R221" s="15"/>
    </row>
    <row r="222" spans="1:18">
      <c r="A222">
        <f t="shared" si="28"/>
        <v>2066</v>
      </c>
      <c r="B222" s="15"/>
      <c r="G222" s="3">
        <f>carboncycle!L322</f>
        <v>619.96931306374972</v>
      </c>
      <c r="H222" s="3">
        <f t="shared" si="29"/>
        <v>4.3490090298770969</v>
      </c>
      <c r="I222" s="3">
        <f t="shared" si="34"/>
        <v>2.7889195608794624</v>
      </c>
      <c r="J222" s="3">
        <f t="shared" si="30"/>
        <v>0.60053446178951753</v>
      </c>
      <c r="K222">
        <f>carboncycle!U322</f>
        <v>619.96954714740014</v>
      </c>
      <c r="L222" s="3">
        <f t="shared" si="31"/>
        <v>4.3490110498920664</v>
      </c>
      <c r="M222" s="3">
        <f t="shared" si="35"/>
        <v>2.7889216554745291</v>
      </c>
      <c r="N222" s="3">
        <f t="shared" si="32"/>
        <v>0.60053485051573252</v>
      </c>
      <c r="O222" s="16">
        <f t="shared" si="33"/>
        <v>2.094595066726157E-6</v>
      </c>
      <c r="R222" s="15"/>
    </row>
    <row r="223" spans="1:18">
      <c r="A223">
        <f t="shared" si="28"/>
        <v>2067</v>
      </c>
      <c r="B223" s="15"/>
      <c r="G223" s="3">
        <f>carboncycle!L323</f>
        <v>625.3756430522244</v>
      </c>
      <c r="H223" s="3">
        <f t="shared" si="29"/>
        <v>4.395460492182095</v>
      </c>
      <c r="I223" s="3">
        <f t="shared" si="34"/>
        <v>2.8306526817464617</v>
      </c>
      <c r="J223" s="3">
        <f t="shared" si="30"/>
        <v>0.61296448915234847</v>
      </c>
      <c r="K223">
        <f>carboncycle!U323</f>
        <v>625.37587533479962</v>
      </c>
      <c r="L223" s="3">
        <f t="shared" si="31"/>
        <v>4.3954624793262385</v>
      </c>
      <c r="M223" s="3">
        <f t="shared" si="35"/>
        <v>2.8306547685766739</v>
      </c>
      <c r="N223" s="3">
        <f t="shared" si="32"/>
        <v>0.61296488756789846</v>
      </c>
      <c r="O223" s="16">
        <f t="shared" si="33"/>
        <v>2.0868302121890281E-6</v>
      </c>
      <c r="R223" s="15"/>
    </row>
    <row r="224" spans="1:18">
      <c r="A224">
        <f t="shared" si="28"/>
        <v>2068</v>
      </c>
      <c r="B224" s="15"/>
      <c r="G224" s="3">
        <f>carboncycle!L324</f>
        <v>630.78290402387142</v>
      </c>
      <c r="H224" s="3">
        <f t="shared" si="29"/>
        <v>4.4415200042516414</v>
      </c>
      <c r="I224" s="3">
        <f t="shared" si="34"/>
        <v>2.8724558850749253</v>
      </c>
      <c r="J224" s="3">
        <f t="shared" si="30"/>
        <v>0.62556095808628298</v>
      </c>
      <c r="K224">
        <f>carboncycle!U324</f>
        <v>630.78313454787599</v>
      </c>
      <c r="L224" s="3">
        <f t="shared" si="31"/>
        <v>4.441521959446038</v>
      </c>
      <c r="M224" s="3">
        <f t="shared" si="35"/>
        <v>2.872457963528166</v>
      </c>
      <c r="N224" s="3">
        <f t="shared" si="32"/>
        <v>0.62556136609202828</v>
      </c>
      <c r="O224" s="16">
        <f t="shared" si="33"/>
        <v>2.0784532406281642E-6</v>
      </c>
      <c r="R224" s="15"/>
    </row>
    <row r="225" spans="1:18">
      <c r="A225">
        <f t="shared" si="28"/>
        <v>2069</v>
      </c>
      <c r="B225" s="15"/>
      <c r="G225" s="3">
        <f>carboncycle!L325</f>
        <v>636.18924579777013</v>
      </c>
      <c r="H225" s="3">
        <f t="shared" si="29"/>
        <v>4.4871786306856967</v>
      </c>
      <c r="I225" s="3">
        <f t="shared" si="34"/>
        <v>2.9143162969938343</v>
      </c>
      <c r="J225" s="3">
        <f t="shared" si="30"/>
        <v>0.63832332127157843</v>
      </c>
      <c r="K225">
        <f>carboncycle!U325</f>
        <v>636.1894746039585</v>
      </c>
      <c r="L225" s="3">
        <f t="shared" si="31"/>
        <v>4.4871805548189574</v>
      </c>
      <c r="M225" s="3">
        <f t="shared" si="35"/>
        <v>2.9143183665035783</v>
      </c>
      <c r="N225" s="3">
        <f t="shared" si="32"/>
        <v>0.63832373876546555</v>
      </c>
      <c r="O225" s="16">
        <f t="shared" si="33"/>
        <v>2.0695097440182053E-6</v>
      </c>
      <c r="R225" s="15"/>
    </row>
    <row r="226" spans="1:18">
      <c r="A226">
        <f t="shared" si="28"/>
        <v>2070</v>
      </c>
      <c r="B226" s="15"/>
      <c r="G226" s="3">
        <f>carboncycle!L326</f>
        <v>641.59284549292602</v>
      </c>
      <c r="H226" s="3">
        <f t="shared" si="29"/>
        <v>4.5324280216436303</v>
      </c>
      <c r="I226" s="3">
        <f t="shared" si="34"/>
        <v>2.9562212185868311</v>
      </c>
      <c r="J226" s="3">
        <f t="shared" si="30"/>
        <v>0.65125096137368088</v>
      </c>
      <c r="K226">
        <f>carboncycle!U326</f>
        <v>641.59307262039385</v>
      </c>
      <c r="L226" s="3">
        <f t="shared" si="31"/>
        <v>4.532429915573319</v>
      </c>
      <c r="M226" s="3">
        <f t="shared" si="35"/>
        <v>2.9562232786297069</v>
      </c>
      <c r="N226" s="3">
        <f t="shared" si="32"/>
        <v>0.65125138825101803</v>
      </c>
      <c r="O226" s="16">
        <f t="shared" si="33"/>
        <v>2.0600428758399403E-6</v>
      </c>
      <c r="R226" s="15"/>
    </row>
    <row r="227" spans="1:18">
      <c r="A227">
        <f t="shared" si="28"/>
        <v>2071</v>
      </c>
      <c r="B227" s="15"/>
      <c r="G227" s="3">
        <f>carboncycle!L327</f>
        <v>646.99190833573834</v>
      </c>
      <c r="H227" s="3">
        <f t="shared" si="29"/>
        <v>4.5772603932112563</v>
      </c>
      <c r="I227" s="3">
        <f t="shared" si="34"/>
        <v>2.9981581362505927</v>
      </c>
      <c r="J227" s="3">
        <f t="shared" si="30"/>
        <v>0.66434319243465156</v>
      </c>
      <c r="K227">
        <f>carboncycle!U327</f>
        <v>646.99213382200855</v>
      </c>
      <c r="L227" s="3">
        <f t="shared" si="31"/>
        <v>4.5772622577652315</v>
      </c>
      <c r="M227" s="3">
        <f t="shared" si="35"/>
        <v>2.9981601863440654</v>
      </c>
      <c r="N227" s="3">
        <f t="shared" si="32"/>
        <v>0.66434362858836893</v>
      </c>
      <c r="O227" s="16">
        <f t="shared" si="33"/>
        <v>2.05009347276075E-6</v>
      </c>
      <c r="R227" s="15"/>
    </row>
    <row r="228" spans="1:18">
      <c r="A228">
        <f t="shared" si="28"/>
        <v>2072</v>
      </c>
      <c r="B228" s="15"/>
      <c r="G228" s="3">
        <f>carboncycle!L328</f>
        <v>652.38466843329206</v>
      </c>
      <c r="H228" s="3">
        <f t="shared" si="29"/>
        <v>4.6216685081351265</v>
      </c>
      <c r="I228" s="3">
        <f t="shared" si="34"/>
        <v>3.0401147311552079</v>
      </c>
      <c r="J228" s="3">
        <f t="shared" si="30"/>
        <v>0.67759926131552606</v>
      </c>
      <c r="K228">
        <f>carboncycle!U328</f>
        <v>652.3848923143961</v>
      </c>
      <c r="L228" s="3">
        <f t="shared" si="31"/>
        <v>4.6216703441128244</v>
      </c>
      <c r="M228" s="3">
        <f t="shared" si="35"/>
        <v>3.0401167708553807</v>
      </c>
      <c r="N228" s="3">
        <f t="shared" si="32"/>
        <v>0.67759970663642133</v>
      </c>
      <c r="O228" s="16">
        <f t="shared" si="33"/>
        <v>2.0397001727623376E-6</v>
      </c>
      <c r="R228" s="15"/>
    </row>
    <row r="229" spans="1:18">
      <c r="A229">
        <f t="shared" si="28"/>
        <v>2073</v>
      </c>
      <c r="B229" s="15"/>
      <c r="G229" s="3">
        <f>carboncycle!L329</f>
        <v>657.76938951180728</v>
      </c>
      <c r="H229" s="3">
        <f t="shared" si="29"/>
        <v>4.6656456569397688</v>
      </c>
      <c r="I229" s="3">
        <f t="shared" si="34"/>
        <v>3.0820788878478167</v>
      </c>
      <c r="J229" s="3">
        <f t="shared" si="30"/>
        <v>0.69101834918421545</v>
      </c>
      <c r="K229">
        <f>carboncycle!U329</f>
        <v>657.76961182236232</v>
      </c>
      <c r="L229" s="3">
        <f t="shared" si="31"/>
        <v>4.6656474651134046</v>
      </c>
      <c r="M229" s="3">
        <f t="shared" si="35"/>
        <v>3.0820809167473384</v>
      </c>
      <c r="N229" s="3">
        <f t="shared" si="32"/>
        <v>0.69101880356118506</v>
      </c>
      <c r="O229" s="16">
        <f t="shared" si="33"/>
        <v>2.0288995217221384E-6</v>
      </c>
      <c r="R229" s="15"/>
    </row>
    <row r="230" spans="1:18">
      <c r="A230">
        <f t="shared" si="28"/>
        <v>2074</v>
      </c>
      <c r="B230" s="15"/>
      <c r="G230" s="3">
        <f>carboncycle!L330</f>
        <v>663.14436561961952</v>
      </c>
      <c r="H230" s="3">
        <f t="shared" si="29"/>
        <v>4.7091856394404017</v>
      </c>
      <c r="I230" s="3">
        <f t="shared" si="34"/>
        <v>3.1240387020397304</v>
      </c>
      <c r="J230" s="3">
        <f t="shared" si="30"/>
        <v>0.7045995730438247</v>
      </c>
      <c r="K230">
        <f>carboncycle!U330</f>
        <v>663.14458639290081</v>
      </c>
      <c r="L230" s="3">
        <f t="shared" si="31"/>
        <v>4.7091874205561277</v>
      </c>
      <c r="M230" s="3">
        <f t="shared" si="35"/>
        <v>3.1240407197658104</v>
      </c>
      <c r="N230" s="3">
        <f t="shared" si="32"/>
        <v>0.70460003636408242</v>
      </c>
      <c r="O230" s="16">
        <f t="shared" si="33"/>
        <v>2.0177260799947305E-6</v>
      </c>
      <c r="R230" s="15"/>
    </row>
    <row r="231" spans="1:18">
      <c r="A231">
        <f t="shared" si="28"/>
        <v>2075</v>
      </c>
      <c r="B231" s="15"/>
      <c r="G231" s="3">
        <f>carboncycle!L331</f>
        <v>668.50792179410178</v>
      </c>
      <c r="H231" s="3">
        <f t="shared" si="29"/>
        <v>4.752282746660919</v>
      </c>
      <c r="I231" s="3">
        <f t="shared" si="34"/>
        <v>3.1659824876161822</v>
      </c>
      <c r="J231" s="3">
        <f t="shared" si="30"/>
        <v>0.71834198729652143</v>
      </c>
      <c r="K231">
        <f>carboncycle!U331</f>
        <v>668.50814106211078</v>
      </c>
      <c r="L231" s="3">
        <f t="shared" si="31"/>
        <v>4.7522845014399095</v>
      </c>
      <c r="M231" s="3">
        <f t="shared" si="35"/>
        <v>3.1659844938287032</v>
      </c>
      <c r="N231" s="3">
        <f t="shared" si="32"/>
        <v>0.71834245944580422</v>
      </c>
      <c r="O231" s="16">
        <f t="shared" si="33"/>
        <v>2.0062125209996395E-6</v>
      </c>
      <c r="R231" s="15"/>
    </row>
    <row r="232" spans="1:18">
      <c r="A232">
        <f t="shared" si="28"/>
        <v>2076</v>
      </c>
      <c r="B232" s="15"/>
      <c r="G232" s="3">
        <f>carboncycle!L332</f>
        <v>673.8584146919967</v>
      </c>
      <c r="H232" s="3">
        <f t="shared" si="29"/>
        <v>4.7949317431644358</v>
      </c>
      <c r="I232" s="3">
        <f t="shared" si="34"/>
        <v>3.2078987829067405</v>
      </c>
      <c r="J232" s="3">
        <f t="shared" si="30"/>
        <v>0.73224458533833714</v>
      </c>
      <c r="K232">
        <f>carboncycle!U332</f>
        <v>673.85863248552619</v>
      </c>
      <c r="L232" s="3">
        <f t="shared" si="31"/>
        <v>4.7949334723039252</v>
      </c>
      <c r="M232" s="3">
        <f t="shared" si="35"/>
        <v>3.2079007772964663</v>
      </c>
      <c r="N232" s="3">
        <f t="shared" si="32"/>
        <v>0.73224506620109908</v>
      </c>
      <c r="O232" s="16">
        <f t="shared" si="33"/>
        <v>1.99438972581234E-6</v>
      </c>
      <c r="R232" s="15"/>
    </row>
    <row r="233" spans="1:18">
      <c r="A233">
        <f t="shared" si="28"/>
        <v>2077</v>
      </c>
      <c r="B233" s="15"/>
      <c r="G233" s="3">
        <f>carboncycle!L333</f>
        <v>679.19423318267775</v>
      </c>
      <c r="H233" s="3">
        <f t="shared" si="29"/>
        <v>4.8371278498014902</v>
      </c>
      <c r="I233" s="3">
        <f t="shared" si="34"/>
        <v>3.2497763562532844</v>
      </c>
      <c r="J233" s="3">
        <f t="shared" si="30"/>
        <v>0.74630630118052566</v>
      </c>
      <c r="K233">
        <f>carboncycle!U333</f>
        <v>679.19444953137281</v>
      </c>
      <c r="L233" s="3">
        <f t="shared" si="31"/>
        <v>4.8371295539757568</v>
      </c>
      <c r="M233" s="3">
        <f t="shared" si="35"/>
        <v>3.249778338540156</v>
      </c>
      <c r="N233" s="3">
        <f t="shared" si="32"/>
        <v>0.74630679064012073</v>
      </c>
      <c r="O233" s="16">
        <f t="shared" si="33"/>
        <v>1.9822868715380082E-6</v>
      </c>
      <c r="R233" s="15"/>
    </row>
    <row r="234" spans="1:18">
      <c r="A234">
        <f t="shared" si="28"/>
        <v>2078</v>
      </c>
      <c r="B234" s="15"/>
      <c r="G234" s="3">
        <f>carboncycle!L334</f>
        <v>684.513798903924</v>
      </c>
      <c r="H234" s="3">
        <f t="shared" si="29"/>
        <v>4.8788667268790578</v>
      </c>
      <c r="I234" s="3">
        <f t="shared" si="34"/>
        <v>3.2916042109112751</v>
      </c>
      <c r="J234" s="3">
        <f t="shared" si="30"/>
        <v>0.76052601109333895</v>
      </c>
      <c r="K234">
        <f>carboncycle!U334</f>
        <v>684.5140138363397</v>
      </c>
      <c r="L234" s="3">
        <f t="shared" si="31"/>
        <v>4.878868406740362</v>
      </c>
      <c r="M234" s="3">
        <f t="shared" si="35"/>
        <v>3.2916061808427934</v>
      </c>
      <c r="N234" s="3">
        <f t="shared" si="32"/>
        <v>0.76052650903219288</v>
      </c>
      <c r="O234" s="16">
        <f t="shared" si="33"/>
        <v>1.9699315183530075E-6</v>
      </c>
      <c r="R234" s="15"/>
    </row>
    <row r="235" spans="1:18">
      <c r="A235">
        <f t="shared" si="28"/>
        <v>2079</v>
      </c>
      <c r="B235" s="15"/>
      <c r="G235" s="3">
        <f>carboncycle!L335</f>
        <v>689.81556677985668</v>
      </c>
      <c r="H235" s="3">
        <f t="shared" si="29"/>
        <v>4.9201444577518298</v>
      </c>
      <c r="I235" s="3">
        <f t="shared" si="34"/>
        <v>3.3333715893189018</v>
      </c>
      <c r="J235" s="3">
        <f t="shared" si="30"/>
        <v>0.77490253526830488</v>
      </c>
      <c r="K235">
        <f>carboncycle!U335</f>
        <v>689.81578032351263</v>
      </c>
      <c r="L235" s="3">
        <f t="shared" si="31"/>
        <v>4.9201461139313034</v>
      </c>
      <c r="M235" s="3">
        <f t="shared" si="35"/>
        <v>3.3333735466685908</v>
      </c>
      <c r="N235" s="3">
        <f t="shared" si="32"/>
        <v>0.7749030415680771</v>
      </c>
      <c r="O235" s="16">
        <f t="shared" si="33"/>
        <v>1.9573496889968567E-6</v>
      </c>
      <c r="R235" s="15"/>
    </row>
    <row r="236" spans="1:18">
      <c r="A236">
        <f t="shared" si="28"/>
        <v>2080</v>
      </c>
      <c r="B236" s="15"/>
      <c r="G236" s="3">
        <f>carboncycle!L336</f>
        <v>695.09802550075824</v>
      </c>
      <c r="H236" s="3">
        <f t="shared" si="29"/>
        <v>4.9609575328357085</v>
      </c>
      <c r="I236" s="3">
        <f t="shared" si="34"/>
        <v>3.3750679767675011</v>
      </c>
      <c r="J236" s="3">
        <f t="shared" si="30"/>
        <v>0.78943463949531223</v>
      </c>
      <c r="K236">
        <f>carboncycle!U336</f>
        <v>695.09823768219019</v>
      </c>
      <c r="L236" s="3">
        <f t="shared" si="31"/>
        <v>4.9609591659441996</v>
      </c>
      <c r="M236" s="3">
        <f t="shared" si="35"/>
        <v>3.3750699213334476</v>
      </c>
      <c r="N236" s="3">
        <f t="shared" si="32"/>
        <v>0.789435154037048</v>
      </c>
      <c r="O236" s="16">
        <f t="shared" si="33"/>
        <v>1.9445659464878418E-6</v>
      </c>
      <c r="R236" s="15"/>
    </row>
    <row r="237" spans="1:18">
      <c r="A237">
        <f t="shared" si="28"/>
        <v>2081</v>
      </c>
      <c r="B237" s="15"/>
      <c r="G237" s="3">
        <f>carboncycle!L337</f>
        <v>700.35969796456175</v>
      </c>
      <c r="H237" s="3">
        <f t="shared" si="29"/>
        <v>5.0013028340421339</v>
      </c>
      <c r="I237" s="3">
        <f t="shared" si="34"/>
        <v>3.4166831045054842</v>
      </c>
      <c r="J237" s="3">
        <f t="shared" si="30"/>
        <v>0.80412103685101821</v>
      </c>
      <c r="K237">
        <f>carboncycle!U337</f>
        <v>700.35990880936993</v>
      </c>
      <c r="L237" s="3">
        <f t="shared" si="31"/>
        <v>5.0013044446710122</v>
      </c>
      <c r="M237" s="3">
        <f t="shared" si="35"/>
        <v>3.4166850361089489</v>
      </c>
      <c r="N237" s="3">
        <f t="shared" si="32"/>
        <v>0.80412155951529152</v>
      </c>
      <c r="O237" s="16">
        <f t="shared" si="33"/>
        <v>1.9316034647332003E-6</v>
      </c>
      <c r="R237" s="15"/>
    </row>
    <row r="238" spans="1:18">
      <c r="A238">
        <f t="shared" si="28"/>
        <v>2082</v>
      </c>
      <c r="B238" s="15"/>
      <c r="G238" s="3">
        <f>carboncycle!L338</f>
        <v>705.59914167987597</v>
      </c>
      <c r="H238" s="3">
        <f t="shared" si="29"/>
        <v>5.0411776196307407</v>
      </c>
      <c r="I238" s="3">
        <f t="shared" si="34"/>
        <v>3.4582069523068411</v>
      </c>
      <c r="J238" s="3">
        <f t="shared" si="30"/>
        <v>0.81896038939529558</v>
      </c>
      <c r="K238">
        <f>carboncycle!U338</f>
        <v>705.59935121277124</v>
      </c>
      <c r="L238" s="3">
        <f t="shared" si="31"/>
        <v>5.041179208352661</v>
      </c>
      <c r="M238" s="3">
        <f t="shared" si="35"/>
        <v>3.4582088707909415</v>
      </c>
      <c r="N238" s="3">
        <f t="shared" si="32"/>
        <v>0.81896092006234344</v>
      </c>
      <c r="O238" s="16">
        <f t="shared" si="33"/>
        <v>1.9184841004715736E-6</v>
      </c>
      <c r="R238" s="15"/>
    </row>
    <row r="239" spans="1:18">
      <c r="A239">
        <f t="shared" si="28"/>
        <v>2083</v>
      </c>
      <c r="B239" s="15"/>
      <c r="G239" s="3">
        <f>carboncycle!L339</f>
        <v>710.81494913048687</v>
      </c>
      <c r="H239" s="3">
        <f t="shared" si="29"/>
        <v>5.0805795094768635</v>
      </c>
      <c r="I239" s="3">
        <f t="shared" si="34"/>
        <v>3.4996297505341416</v>
      </c>
      <c r="J239" s="3">
        <f t="shared" si="30"/>
        <v>0.83395130987263322</v>
      </c>
      <c r="K239">
        <f>carboncycle!U339</f>
        <v>710.81515737533459</v>
      </c>
      <c r="L239" s="3">
        <f t="shared" si="31"/>
        <v>5.0805810768465047</v>
      </c>
      <c r="M239" s="3">
        <f t="shared" si="35"/>
        <v>3.4996316557625993</v>
      </c>
      <c r="N239" s="3">
        <f t="shared" si="32"/>
        <v>0.83395184842248193</v>
      </c>
      <c r="O239" s="16">
        <f t="shared" si="33"/>
        <v>1.9052284576659417E-6</v>
      </c>
      <c r="R239" s="15"/>
    </row>
    <row r="240" spans="1:18">
      <c r="A240">
        <f t="shared" si="28"/>
        <v>2084</v>
      </c>
      <c r="B240" s="15"/>
      <c r="G240" s="3">
        <f>carboncycle!L340</f>
        <v>716.0057481013481</v>
      </c>
      <c r="H240" s="3">
        <f t="shared" si="29"/>
        <v>5.1195064707495153</v>
      </c>
      <c r="I240" s="3">
        <f t="shared" si="34"/>
        <v>3.5409419817248149</v>
      </c>
      <c r="J240" s="3">
        <f t="shared" si="30"/>
        <v>0.84909236341559058</v>
      </c>
      <c r="K240">
        <f>carboncycle!U340</f>
        <v>716.00595508120864</v>
      </c>
      <c r="L240" s="3">
        <f t="shared" si="31"/>
        <v>5.1195080173042697</v>
      </c>
      <c r="M240" s="3">
        <f t="shared" si="35"/>
        <v>3.5409438735807663</v>
      </c>
      <c r="N240" s="3">
        <f t="shared" si="32"/>
        <v>0.84909290972817375</v>
      </c>
      <c r="O240" s="16">
        <f t="shared" si="33"/>
        <v>1.8918559514524702E-6</v>
      </c>
      <c r="R240" s="15"/>
    </row>
    <row r="241" spans="1:18">
      <c r="A241">
        <f t="shared" si="28"/>
        <v>2085</v>
      </c>
      <c r="B241" s="15"/>
      <c r="G241" s="3">
        <f>carboncycle!L341</f>
        <v>721.17020196615181</v>
      </c>
      <c r="H241" s="3">
        <f t="shared" si="29"/>
        <v>5.1579568039947921</v>
      </c>
      <c r="I241" s="3">
        <f t="shared" si="34"/>
        <v>3.5821343817283684</v>
      </c>
      <c r="J241" s="3">
        <f t="shared" si="30"/>
        <v>0.86438206924758698</v>
      </c>
      <c r="K241">
        <f>carboncycle!U341</f>
        <v>721.17040770331982</v>
      </c>
      <c r="L241" s="3">
        <f t="shared" si="31"/>
        <v>5.157958330255429</v>
      </c>
      <c r="M241" s="3">
        <f t="shared" si="35"/>
        <v>3.5821362601132352</v>
      </c>
      <c r="N241" s="3">
        <f t="shared" si="32"/>
        <v>0.86438262320285653</v>
      </c>
      <c r="O241" s="16">
        <f t="shared" si="33"/>
        <v>1.8783848667602854E-6</v>
      </c>
      <c r="R241" s="15"/>
    </row>
    <row r="242" spans="1:18">
      <c r="A242">
        <f t="shared" si="28"/>
        <v>2086</v>
      </c>
      <c r="B242" s="15"/>
      <c r="G242" s="3">
        <f>carboncycle!L342</f>
        <v>726.30700993664436</v>
      </c>
      <c r="H242" s="3">
        <f t="shared" si="29"/>
        <v>5.1959291296189853</v>
      </c>
      <c r="I242" s="3">
        <f t="shared" si="34"/>
        <v>3.623197940421107</v>
      </c>
      <c r="J242" s="3">
        <f t="shared" si="30"/>
        <v>0.87981890238247784</v>
      </c>
      <c r="K242">
        <f>carboncycle!U342</f>
        <v>726.30721445268478</v>
      </c>
      <c r="L242" s="3">
        <f t="shared" si="31"/>
        <v>5.1959306360902806</v>
      </c>
      <c r="M242" s="3">
        <f t="shared" si="35"/>
        <v>3.6231998052535217</v>
      </c>
      <c r="N242" s="3">
        <f t="shared" si="32"/>
        <v>0.87981946386050747</v>
      </c>
      <c r="O242" s="16">
        <f t="shared" si="33"/>
        <v>1.8648324147108042E-6</v>
      </c>
      <c r="R242" s="15"/>
    </row>
    <row r="243" spans="1:18">
      <c r="A243">
        <f t="shared" ref="A243:A306" si="36">1+A242</f>
        <v>2087</v>
      </c>
      <c r="B243" s="15"/>
      <c r="G243" s="3">
        <f>carboncycle!L343</f>
        <v>731.41490727392579</v>
      </c>
      <c r="H243" s="3">
        <f t="shared" si="29"/>
        <v>5.233422374765202</v>
      </c>
      <c r="I243" s="3">
        <f t="shared" si="34"/>
        <v>3.6641239020238374</v>
      </c>
      <c r="J243" s="3">
        <f t="shared" si="30"/>
        <v>0.89540129531853729</v>
      </c>
      <c r="K243">
        <f>carboncycle!U343</f>
        <v>731.41511058970946</v>
      </c>
      <c r="L243" s="3">
        <f t="shared" si="31"/>
        <v>5.2334238619365472</v>
      </c>
      <c r="M243" s="3">
        <f t="shared" si="35"/>
        <v>3.6641257532386264</v>
      </c>
      <c r="N243" s="3">
        <f t="shared" si="32"/>
        <v>0.89540186419961976</v>
      </c>
      <c r="O243" s="16">
        <f t="shared" si="33"/>
        <v>1.8512147890170638E-6</v>
      </c>
      <c r="R243" s="15"/>
    </row>
    <row r="244" spans="1:18">
      <c r="A244">
        <f t="shared" si="36"/>
        <v>2088</v>
      </c>
      <c r="B244" s="15"/>
      <c r="G244" s="3">
        <f>carboncycle!L344</f>
        <v>736.49266546204376</v>
      </c>
      <c r="H244" s="3">
        <f t="shared" si="29"/>
        <v>5.2704357605768477</v>
      </c>
      <c r="I244" s="3">
        <f t="shared" si="34"/>
        <v>3.7049037650469909</v>
      </c>
      <c r="J244" s="3">
        <f t="shared" si="30"/>
        <v>0.91112763972462341</v>
      </c>
      <c r="K244">
        <f>carboncycle!U344</f>
        <v>736.49286759777954</v>
      </c>
      <c r="L244" s="3">
        <f t="shared" si="31"/>
        <v>5.2704372289228179</v>
      </c>
      <c r="M244" s="3">
        <f t="shared" si="35"/>
        <v>3.704905602594204</v>
      </c>
      <c r="N244" s="3">
        <f t="shared" si="32"/>
        <v>0.91112821588936133</v>
      </c>
      <c r="O244" s="16">
        <f t="shared" si="33"/>
        <v>1.8375472130571779E-6</v>
      </c>
      <c r="R244" s="15"/>
    </row>
    <row r="245" spans="1:18">
      <c r="A245">
        <f t="shared" si="36"/>
        <v>2089</v>
      </c>
      <c r="B245" s="15"/>
      <c r="G245" s="3">
        <f>carboncycle!L345</f>
        <v>741.53909234426396</v>
      </c>
      <c r="H245" s="3">
        <f t="shared" si="29"/>
        <v>5.3069687898409796</v>
      </c>
      <c r="I245" s="3">
        <f t="shared" si="34"/>
        <v>3.7455292818865611</v>
      </c>
      <c r="J245" s="3">
        <f t="shared" si="30"/>
        <v>0.9269962881164544</v>
      </c>
      <c r="K245">
        <f>carboncycle!U345</f>
        <v>741.5392933195302</v>
      </c>
      <c r="L245" s="3">
        <f t="shared" si="31"/>
        <v>5.306970239821891</v>
      </c>
      <c r="M245" s="3">
        <f t="shared" si="35"/>
        <v>3.7455311057305534</v>
      </c>
      <c r="N245" s="3">
        <f t="shared" si="32"/>
        <v>0.92699687144584486</v>
      </c>
      <c r="O245" s="16">
        <f t="shared" si="33"/>
        <v>1.8238439922768634E-6</v>
      </c>
      <c r="R245" s="15"/>
    </row>
    <row r="246" spans="1:18">
      <c r="A246">
        <f t="shared" si="36"/>
        <v>2090</v>
      </c>
      <c r="B246" s="15"/>
      <c r="G246" s="3">
        <f>carboncycle!L346</f>
        <v>746.55303222246516</v>
      </c>
      <c r="H246" s="3">
        <f t="shared" si="29"/>
        <v>5.3430212350042279</v>
      </c>
      <c r="I246" s="3">
        <f t="shared" si="34"/>
        <v>3.7859924580932649</v>
      </c>
      <c r="J246" s="3">
        <f t="shared" si="30"/>
        <v>0.94300555552106857</v>
      </c>
      <c r="K246">
        <f>carboncycle!U346</f>
        <v>746.55323205623881</v>
      </c>
      <c r="L246" s="3">
        <f t="shared" si="31"/>
        <v>5.3430226670666539</v>
      </c>
      <c r="M246" s="3">
        <f t="shared" si="35"/>
        <v>3.7859942682118231</v>
      </c>
      <c r="N246" s="3">
        <f t="shared" si="32"/>
        <v>0.94300614589658205</v>
      </c>
      <c r="O246" s="16">
        <f t="shared" si="33"/>
        <v>1.8101185581542723E-6</v>
      </c>
      <c r="R246" s="15"/>
    </row>
    <row r="247" spans="1:18">
      <c r="A247">
        <f t="shared" si="36"/>
        <v>2091</v>
      </c>
      <c r="B247" s="15"/>
      <c r="G247" s="3">
        <f>carboncycle!L347</f>
        <v>751.53336592017547</v>
      </c>
      <c r="H247" s="3">
        <f t="shared" si="29"/>
        <v>5.3785931265537972</v>
      </c>
      <c r="I247" s="3">
        <f t="shared" si="34"/>
        <v>3.8262855513363481</v>
      </c>
      <c r="J247" s="3">
        <f t="shared" si="30"/>
        <v>0.9591537211276786</v>
      </c>
      <c r="K247">
        <f>carboncycle!U347</f>
        <v>751.5335646308597</v>
      </c>
      <c r="L247" s="3">
        <f t="shared" si="31"/>
        <v>5.3785945411310712</v>
      </c>
      <c r="M247" s="3">
        <f t="shared" si="35"/>
        <v>3.826287347719862</v>
      </c>
      <c r="N247" s="3">
        <f t="shared" si="32"/>
        <v>0.95915431843133259</v>
      </c>
      <c r="O247" s="16">
        <f t="shared" si="33"/>
        <v>1.7963835139411799E-6</v>
      </c>
      <c r="R247" s="15"/>
    </row>
    <row r="248" spans="1:18">
      <c r="A248">
        <f t="shared" si="36"/>
        <v>2092</v>
      </c>
      <c r="B248" s="15"/>
      <c r="G248" s="3">
        <f>carboncycle!L348</f>
        <v>756.47901080982615</v>
      </c>
      <c r="H248" s="3">
        <f t="shared" si="29"/>
        <v>5.413684741755854</v>
      </c>
      <c r="I248" s="3">
        <f t="shared" si="34"/>
        <v>3.8664010700825235</v>
      </c>
      <c r="J248" s="3">
        <f t="shared" si="30"/>
        <v>0.97543902992326381</v>
      </c>
      <c r="K248">
        <f>carboncycle!U348</f>
        <v>756.47920841527707</v>
      </c>
      <c r="L248" s="3">
        <f t="shared" si="31"/>
        <v>5.4136861392685534</v>
      </c>
      <c r="M248" s="3">
        <f t="shared" si="35"/>
        <v>3.8664028527331995</v>
      </c>
      <c r="N248" s="3">
        <f t="shared" si="32"/>
        <v>0.97543963403769141</v>
      </c>
      <c r="O248" s="16">
        <f t="shared" si="33"/>
        <v>1.7826506759632821E-6</v>
      </c>
      <c r="R248" s="15"/>
    </row>
    <row r="249" spans="1:18">
      <c r="A249">
        <f t="shared" si="36"/>
        <v>2093</v>
      </c>
      <c r="B249" s="15"/>
      <c r="G249" s="3">
        <f>carboncycle!L349</f>
        <v>761.38892080486187</v>
      </c>
      <c r="H249" s="3">
        <f t="shared" si="29"/>
        <v>5.4482965937435148</v>
      </c>
      <c r="I249" s="3">
        <f t="shared" si="34"/>
        <v>3.9063317720095996</v>
      </c>
      <c r="J249" s="3">
        <f t="shared" si="30"/>
        <v>0.99185969431136844</v>
      </c>
      <c r="K249">
        <f>carboncycle!U349</f>
        <v>761.38911732241286</v>
      </c>
      <c r="L249" s="3">
        <f t="shared" si="31"/>
        <v>5.4482979745999121</v>
      </c>
      <c r="M249" s="3">
        <f t="shared" si="35"/>
        <v>3.9063335409407141</v>
      </c>
      <c r="N249" s="3">
        <f t="shared" si="32"/>
        <v>0.99186030511988188</v>
      </c>
      <c r="O249" s="16">
        <f t="shared" si="33"/>
        <v>1.7689311144764019E-6</v>
      </c>
      <c r="R249" s="15"/>
    </row>
    <row r="250" spans="1:18">
      <c r="A250">
        <f t="shared" si="36"/>
        <v>2094</v>
      </c>
      <c r="G250" s="3">
        <f>carboncycle!L350</f>
        <v>766.26208631740178</v>
      </c>
      <c r="H250" s="3">
        <f t="shared" si="29"/>
        <v>5.4824294209465343</v>
      </c>
      <c r="I250" s="3">
        <f t="shared" si="34"/>
        <v>3.9460706621734829</v>
      </c>
      <c r="J250" s="3">
        <f t="shared" si="30"/>
        <v>1.0084138957126945</v>
      </c>
      <c r="K250">
        <f>carboncycle!U350</f>
        <v>766.26228176388736</v>
      </c>
      <c r="L250" s="3">
        <f t="shared" si="31"/>
        <v>5.4824307855430394</v>
      </c>
      <c r="M250" s="3">
        <f t="shared" si="35"/>
        <v>3.9460724174086712</v>
      </c>
      <c r="N250" s="3">
        <f t="shared" si="32"/>
        <v>1.0084145130993443</v>
      </c>
      <c r="O250" s="16">
        <f t="shared" si="33"/>
        <v>1.7552351883054484E-6</v>
      </c>
    </row>
    <row r="251" spans="1:18">
      <c r="A251">
        <f t="shared" si="36"/>
        <v>2095</v>
      </c>
      <c r="G251" s="3">
        <f>carboncycle!L351</f>
        <v>771.09753418219771</v>
      </c>
      <c r="H251" s="3">
        <f t="shared" si="29"/>
        <v>5.516084176854771</v>
      </c>
      <c r="I251" s="3">
        <f t="shared" si="34"/>
        <v>3.985610990946364</v>
      </c>
      <c r="J251" s="3">
        <f t="shared" si="30"/>
        <v>1.0250997861461917</v>
      </c>
      <c r="K251">
        <f>carboncycle!U351</f>
        <v>771.09772857397547</v>
      </c>
      <c r="L251" s="3">
        <f t="shared" si="31"/>
        <v>5.5160855255763446</v>
      </c>
      <c r="M251" s="3">
        <f t="shared" si="35"/>
        <v>3.9856127325189497</v>
      </c>
      <c r="N251" s="3">
        <f t="shared" si="32"/>
        <v>1.0251004099958212</v>
      </c>
      <c r="O251" s="16">
        <f t="shared" si="33"/>
        <v>1.7415725857006237E-6</v>
      </c>
    </row>
    <row r="252" spans="1:18">
      <c r="A252">
        <f t="shared" si="36"/>
        <v>2096</v>
      </c>
      <c r="G252" s="3">
        <f>carboncycle!L352</f>
        <v>775.89432754768825</v>
      </c>
      <c r="H252" s="3">
        <f t="shared" si="29"/>
        <v>5.5492620201074825</v>
      </c>
      <c r="I252" s="3">
        <f t="shared" si="34"/>
        <v>4.0249462517430779</v>
      </c>
      <c r="J252" s="3">
        <f t="shared" si="30"/>
        <v>1.0419154897894567</v>
      </c>
      <c r="K252">
        <f>carboncycle!U352</f>
        <v>775.8945209006605</v>
      </c>
      <c r="L252" s="3">
        <f t="shared" si="31"/>
        <v>5.5492633533280467</v>
      </c>
      <c r="M252" s="3">
        <f t="shared" si="35"/>
        <v>4.0249479796954324</v>
      </c>
      <c r="N252" s="3">
        <f t="shared" si="32"/>
        <v>1.0419161199877525</v>
      </c>
      <c r="O252" s="16">
        <f t="shared" si="33"/>
        <v>1.7279523545354891E-6</v>
      </c>
    </row>
    <row r="253" spans="1:18">
      <c r="A253">
        <f t="shared" si="36"/>
        <v>2097</v>
      </c>
      <c r="G253" s="3">
        <f>carboncycle!L353</f>
        <v>780.65156573499257</v>
      </c>
      <c r="H253" s="3">
        <f t="shared" si="29"/>
        <v>5.5819643049005352</v>
      </c>
      <c r="I253" s="3">
        <f t="shared" si="34"/>
        <v>4.0640701785518187</v>
      </c>
      <c r="J253" s="3">
        <f t="shared" si="30"/>
        <v>1.0588591045173532</v>
      </c>
      <c r="K253">
        <f>carboncycle!U353</f>
        <v>780.65175806462548</v>
      </c>
      <c r="L253" s="3">
        <f t="shared" si="31"/>
        <v>5.5819656229833452</v>
      </c>
      <c r="M253" s="3">
        <f t="shared" si="35"/>
        <v>4.0640718929347566</v>
      </c>
      <c r="N253" s="3">
        <f t="shared" si="32"/>
        <v>1.0588597409508922</v>
      </c>
      <c r="O253" s="16">
        <f t="shared" si="33"/>
        <v>1.7143829378341024E-6</v>
      </c>
    </row>
    <row r="254" spans="1:18">
      <c r="A254">
        <f t="shared" si="36"/>
        <v>2098</v>
      </c>
      <c r="G254" s="3">
        <f>carboncycle!L354</f>
        <v>785.36838406572906</v>
      </c>
      <c r="H254" s="3">
        <f t="shared" si="29"/>
        <v>5.6141925717035983</v>
      </c>
      <c r="I254" s="3">
        <f t="shared" si="34"/>
        <v>4.1029767432846223</v>
      </c>
      <c r="J254" s="3">
        <f t="shared" si="30"/>
        <v>1.0759287034178691</v>
      </c>
      <c r="K254">
        <f>carboncycle!U354</f>
        <v>785.36857538707216</v>
      </c>
      <c r="L254" s="3">
        <f t="shared" si="31"/>
        <v>5.6141938750016198</v>
      </c>
      <c r="M254" s="3">
        <f t="shared" si="35"/>
        <v>4.1029784441568271</v>
      </c>
      <c r="N254" s="3">
        <f t="shared" si="32"/>
        <v>1.0759293459741606</v>
      </c>
      <c r="O254" s="16">
        <f t="shared" si="33"/>
        <v>1.7008722048572622E-6</v>
      </c>
    </row>
    <row r="255" spans="1:18">
      <c r="A255">
        <f t="shared" si="36"/>
        <v>2099</v>
      </c>
      <c r="G255" s="3">
        <f>carboncycle!L355</f>
        <v>790.04395365958612</v>
      </c>
      <c r="H255" s="3">
        <f t="shared" si="29"/>
        <v>5.645948538279522</v>
      </c>
      <c r="I255" s="3">
        <f t="shared" si="34"/>
        <v>4.1416601529622739</v>
      </c>
      <c r="J255" s="3">
        <f t="shared" si="30"/>
        <v>1.0931223362843123</v>
      </c>
      <c r="K255">
        <f>carboncycle!U355</f>
        <v>790.04414398728977</v>
      </c>
      <c r="L255" s="3">
        <f t="shared" si="31"/>
        <v>5.6459498271357784</v>
      </c>
      <c r="M255" s="3">
        <f t="shared" si="35"/>
        <v>4.1416618403897543</v>
      </c>
      <c r="N255" s="3">
        <f t="shared" si="32"/>
        <v>1.093122984851838</v>
      </c>
      <c r="O255" s="16">
        <f t="shared" si="33"/>
        <v>1.6874274804123957E-6</v>
      </c>
    </row>
    <row r="256" spans="1:18">
      <c r="A256">
        <f t="shared" si="36"/>
        <v>2100</v>
      </c>
      <c r="G256" s="3">
        <f>carboncycle!L356</f>
        <v>794.67748120260399</v>
      </c>
      <c r="H256" s="3">
        <f t="shared" si="29"/>
        <v>5.6772340909981152</v>
      </c>
      <c r="I256" s="3">
        <f t="shared" si="34"/>
        <v>4.1801148467475961</v>
      </c>
      <c r="J256" s="3">
        <f t="shared" si="30"/>
        <v>1.1104380310830431</v>
      </c>
      <c r="K256">
        <f>carboncycle!U356</f>
        <v>794.67767055093702</v>
      </c>
      <c r="L256" s="3">
        <f t="shared" si="31"/>
        <v>5.6772353657460286</v>
      </c>
      <c r="M256" s="3">
        <f t="shared" si="35"/>
        <v>4.180116520803165</v>
      </c>
      <c r="N256" s="3">
        <f t="shared" si="32"/>
        <v>1.1104386855512933</v>
      </c>
      <c r="O256" s="16">
        <f t="shared" si="33"/>
        <v>1.6740555688343761E-6</v>
      </c>
    </row>
    <row r="257" spans="1:15">
      <c r="A257">
        <f t="shared" si="36"/>
        <v>2101</v>
      </c>
      <c r="G257" s="3">
        <f>carboncycle!L357</f>
        <v>799.2682086871622</v>
      </c>
      <c r="H257" s="3">
        <f t="shared" si="29"/>
        <v>5.7080512764366533</v>
      </c>
      <c r="I257" s="3">
        <f t="shared" si="34"/>
        <v>4.2183354928403567</v>
      </c>
      <c r="J257" s="3">
        <f t="shared" si="30"/>
        <v>1.1278737953960176</v>
      </c>
      <c r="K257">
        <f>carboncycle!U357</f>
        <v>799.26839707002705</v>
      </c>
      <c r="L257" s="3">
        <f t="shared" si="31"/>
        <v>5.7080525374003654</v>
      </c>
      <c r="M257" s="3">
        <f t="shared" si="35"/>
        <v>4.2183371536031453</v>
      </c>
      <c r="N257" s="3">
        <f t="shared" si="32"/>
        <v>1.127874455655524</v>
      </c>
      <c r="O257" s="16">
        <f t="shared" si="33"/>
        <v>1.6607627886244813E-6</v>
      </c>
    </row>
    <row r="258" spans="1:15">
      <c r="A258">
        <f t="shared" si="36"/>
        <v>2102</v>
      </c>
      <c r="G258" s="3">
        <f>carboncycle!L358</f>
        <v>803.8154131246921</v>
      </c>
      <c r="H258" s="3">
        <f t="shared" si="29"/>
        <v>5.7384022932595471</v>
      </c>
      <c r="I258" s="3">
        <f t="shared" si="34"/>
        <v>4.2563169852463982</v>
      </c>
      <c r="J258" s="3">
        <f t="shared" si="30"/>
        <v>1.1454276178375014</v>
      </c>
      <c r="K258">
        <f>carboncycle!U358</f>
        <v>803.81560055564046</v>
      </c>
      <c r="L258" s="3">
        <f t="shared" si="31"/>
        <v>5.7384035407542324</v>
      </c>
      <c r="M258" s="3">
        <f t="shared" si="35"/>
        <v>4.2563186328013893</v>
      </c>
      <c r="N258" s="3">
        <f t="shared" si="32"/>
        <v>1.1454282837798666</v>
      </c>
      <c r="O258" s="16">
        <f t="shared" si="33"/>
        <v>1.6475549911021403E-6</v>
      </c>
    </row>
    <row r="259" spans="1:15">
      <c r="A259">
        <f t="shared" si="36"/>
        <v>2103</v>
      </c>
      <c r="G259" s="3">
        <f>carboncycle!L359</f>
        <v>808.31840623215828</v>
      </c>
      <c r="H259" s="3">
        <f t="shared" si="29"/>
        <v>5.7682894843697001</v>
      </c>
      <c r="I259" s="3">
        <f t="shared" si="34"/>
        <v>4.2940544404329284</v>
      </c>
      <c r="J259" s="3">
        <f t="shared" si="30"/>
        <v>1.1630974694443839</v>
      </c>
      <c r="K259">
        <f>carboncycle!U359</f>
        <v>808.3185927244059</v>
      </c>
      <c r="L259" s="3">
        <f t="shared" si="31"/>
        <v>5.7682907187018673</v>
      </c>
      <c r="M259" s="3">
        <f t="shared" si="35"/>
        <v>4.2940560748705172</v>
      </c>
      <c r="N259" s="3">
        <f t="shared" si="32"/>
        <v>1.1630981409623089</v>
      </c>
      <c r="O259" s="16">
        <f t="shared" si="33"/>
        <v>1.6344375888266427E-6</v>
      </c>
    </row>
    <row r="260" spans="1:15">
      <c r="A260">
        <f t="shared" si="36"/>
        <v>2104</v>
      </c>
      <c r="G260" s="3">
        <f>carboncycle!L360</f>
        <v>812.77653409337915</v>
      </c>
      <c r="H260" s="3">
        <f t="shared" si="29"/>
        <v>5.7977153293242472</v>
      </c>
      <c r="I260" s="3">
        <f t="shared" si="34"/>
        <v>4.3315431938813127</v>
      </c>
      <c r="J260" s="3">
        <f t="shared" si="30"/>
        <v>1.1808813050395988</v>
      </c>
      <c r="K260">
        <f>carboncycle!U360</f>
        <v>812.77671965981847</v>
      </c>
      <c r="L260" s="3">
        <f t="shared" si="31"/>
        <v>5.7977165507920132</v>
      </c>
      <c r="M260" s="3">
        <f t="shared" si="35"/>
        <v>4.3315448152968896</v>
      </c>
      <c r="N260" s="3">
        <f t="shared" si="32"/>
        <v>1.1808819820269074</v>
      </c>
      <c r="O260" s="16">
        <f t="shared" si="33"/>
        <v>1.6214155769134209E-6</v>
      </c>
    </row>
    <row r="261" spans="1:15">
      <c r="A261">
        <f t="shared" si="36"/>
        <v>2105</v>
      </c>
      <c r="G261" s="3">
        <f>carboncycle!L361</f>
        <v>817.18917679626441</v>
      </c>
      <c r="H261" s="3">
        <f t="shared" si="29"/>
        <v>5.8266824370074106</v>
      </c>
      <c r="I261" s="3">
        <f t="shared" si="34"/>
        <v>4.3687787965481109</v>
      </c>
      <c r="J261" s="3">
        <f t="shared" si="30"/>
        <v>1.1987770645682196</v>
      </c>
      <c r="K261">
        <f>carboncycle!U361</f>
        <v>817.18936144947872</v>
      </c>
      <c r="L261" s="3">
        <f t="shared" si="31"/>
        <v>5.8266836459007889</v>
      </c>
      <c r="M261" s="3">
        <f t="shared" si="35"/>
        <v>4.368780405041667</v>
      </c>
      <c r="N261" s="3">
        <f t="shared" si="32"/>
        <v>1.1987777469198808</v>
      </c>
      <c r="O261" s="16">
        <f t="shared" si="33"/>
        <v>1.6084935561266889E-6</v>
      </c>
    </row>
    <row r="262" spans="1:15">
      <c r="A262">
        <f t="shared" si="36"/>
        <v>2106</v>
      </c>
      <c r="G262" s="3">
        <f>carboncycle!L362</f>
        <v>821.55574804707271</v>
      </c>
      <c r="H262" s="3">
        <f t="shared" si="29"/>
        <v>5.8551935385534515</v>
      </c>
      <c r="I262" s="3">
        <f t="shared" si="34"/>
        <v>4.4057570112445346</v>
      </c>
      <c r="J262" s="3">
        <f t="shared" si="30"/>
        <v>1.2167826744058654</v>
      </c>
      <c r="K262">
        <f>carboncycle!U362</f>
        <v>821.5559317993476</v>
      </c>
      <c r="L262" s="3">
        <f t="shared" si="31"/>
        <v>5.8551947351546119</v>
      </c>
      <c r="M262" s="3">
        <f t="shared" si="35"/>
        <v>4.405758606920287</v>
      </c>
      <c r="N262" s="3">
        <f t="shared" si="32"/>
        <v>1.2167833620180126</v>
      </c>
      <c r="O262" s="16">
        <f t="shared" si="33"/>
        <v>1.5956757524193677E-6</v>
      </c>
    </row>
    <row r="263" spans="1:15">
      <c r="A263">
        <f t="shared" si="36"/>
        <v>2107</v>
      </c>
      <c r="G263" s="3">
        <f>carboncycle!L363</f>
        <v>825.87569476279373</v>
      </c>
      <c r="H263" s="3">
        <f t="shared" ref="H263:H326" si="37">H$3*LN(G263/G$3)</f>
        <v>5.8832514805127412</v>
      </c>
      <c r="I263" s="3">
        <f t="shared" si="34"/>
        <v>4.4424738089439728</v>
      </c>
      <c r="J263" s="3">
        <f t="shared" ref="J263:J326" si="38">J262+J$3*(I262-J262)</f>
        <v>1.234896048639109</v>
      </c>
      <c r="K263">
        <f>carboncycle!U363</f>
        <v>825.87587762612918</v>
      </c>
      <c r="L263" s="3">
        <f t="shared" ref="L263:L326" si="39">L$3*LN(K263/K$3)</f>
        <v>5.8832526650962587</v>
      </c>
      <c r="M263" s="3">
        <f t="shared" si="35"/>
        <v>4.4424753919100111</v>
      </c>
      <c r="N263" s="3">
        <f t="shared" ref="N263:N326" si="40">N262+N$3*(M262-N262)</f>
        <v>1.2348967414090575</v>
      </c>
      <c r="O263" s="16">
        <f t="shared" ref="O263:O326" si="41">M263-I263</f>
        <v>1.5829660382493671E-6</v>
      </c>
    </row>
    <row r="264" spans="1:15">
      <c r="A264">
        <f t="shared" si="36"/>
        <v>2108</v>
      </c>
      <c r="G264" s="3">
        <f>carboncycle!L364</f>
        <v>830.14849664277313</v>
      </c>
      <c r="H264" s="3">
        <f t="shared" si="37"/>
        <v>5.9108592182541653</v>
      </c>
      <c r="I264" s="3">
        <f t="shared" ref="I264:I327" si="42">I263+I$3*(I$4*H264-I263)+I$5*(J263-I263)</f>
        <v>4.4789253650266891</v>
      </c>
      <c r="J264" s="3">
        <f t="shared" si="38"/>
        <v>1.2531150903176407</v>
      </c>
      <c r="K264">
        <f>carboncycle!U364</f>
        <v>830.14867862889434</v>
      </c>
      <c r="L264" s="3">
        <f t="shared" si="39"/>
        <v>5.910860391087275</v>
      </c>
      <c r="M264" s="3">
        <f t="shared" ref="M264:M327" si="43">M263+M$3*(M$4*L264-M263)+M$5*(N263-M263)</f>
        <v>4.4789269353946395</v>
      </c>
      <c r="N264" s="3">
        <f t="shared" si="40"/>
        <v>1.2531157881439028</v>
      </c>
      <c r="O264" s="16">
        <f t="shared" si="41"/>
        <v>1.5703679503431545E-6</v>
      </c>
    </row>
    <row r="265" spans="1:15">
      <c r="A265">
        <f t="shared" si="36"/>
        <v>2109</v>
      </c>
      <c r="G265" s="3">
        <f>carboncycle!L365</f>
        <v>834.37366572070084</v>
      </c>
      <c r="H265" s="3">
        <f t="shared" si="37"/>
        <v>5.9380198095972121</v>
      </c>
      <c r="I265" s="3">
        <f t="shared" si="42"/>
        <v>4.5151080554703196</v>
      </c>
      <c r="J265" s="3">
        <f t="shared" si="38"/>
        <v>1.271437692677988</v>
      </c>
      <c r="K265">
        <f>carboncycle!U365</f>
        <v>834.37384684106905</v>
      </c>
      <c r="L265" s="3">
        <f t="shared" si="39"/>
        <v>5.9380209709400313</v>
      </c>
      <c r="M265" s="3">
        <f t="shared" si="43"/>
        <v>4.5151096133550297</v>
      </c>
      <c r="N265" s="3">
        <f t="shared" si="40"/>
        <v>1.271438395460287</v>
      </c>
      <c r="O265" s="16">
        <f t="shared" si="41"/>
        <v>1.557884710123858E-6</v>
      </c>
    </row>
    <row r="266" spans="1:15">
      <c r="A266">
        <f t="shared" si="36"/>
        <v>2110</v>
      </c>
      <c r="G266" s="3">
        <f>carboncycle!L366</f>
        <v>838.55074589808385</v>
      </c>
      <c r="H266" s="3">
        <f t="shared" si="37"/>
        <v>5.964736408667223</v>
      </c>
      <c r="I266" s="3">
        <f t="shared" si="42"/>
        <v>4.551018452994307</v>
      </c>
      <c r="J266" s="3">
        <f t="shared" si="38"/>
        <v>1.2898617403386485</v>
      </c>
      <c r="K266">
        <f>carboncycle!U366</f>
        <v>838.55092616390573</v>
      </c>
      <c r="L266" s="3">
        <f t="shared" si="39"/>
        <v>5.9647375587729838</v>
      </c>
      <c r="M266" s="3">
        <f t="shared" si="43"/>
        <v>4.5510199985135431</v>
      </c>
      <c r="N266" s="3">
        <f t="shared" si="40"/>
        <v>1.2898624479779293</v>
      </c>
      <c r="O266" s="16">
        <f t="shared" si="41"/>
        <v>1.5455192361457648E-6</v>
      </c>
    </row>
    <row r="267" spans="1:15">
      <c r="A267">
        <f t="shared" si="36"/>
        <v>2111</v>
      </c>
      <c r="G267" s="3">
        <f>carboncycle!L367</f>
        <v>842.67931246032572</v>
      </c>
      <c r="H267" s="3">
        <f t="shared" si="37"/>
        <v>5.991012259967456</v>
      </c>
      <c r="I267" s="3">
        <f t="shared" si="42"/>
        <v>4.5866533231659616</v>
      </c>
      <c r="J267" s="3">
        <f t="shared" si="38"/>
        <v>1.3083851104665327</v>
      </c>
      <c r="K267">
        <f>carboncycle!U367</f>
        <v>842.67949188256352</v>
      </c>
      <c r="L267" s="3">
        <f t="shared" si="39"/>
        <v>5.991013399082723</v>
      </c>
      <c r="M267" s="3">
        <f t="shared" si="43"/>
        <v>4.5866548564401279</v>
      </c>
      <c r="N267" s="3">
        <f t="shared" si="40"/>
        <v>1.3083858228649716</v>
      </c>
      <c r="O267" s="16">
        <f t="shared" si="41"/>
        <v>1.5332741662987814E-6</v>
      </c>
    </row>
    <row r="268" spans="1:15">
      <c r="A268">
        <f t="shared" si="36"/>
        <v>2112</v>
      </c>
      <c r="G268" s="3">
        <f>carboncycle!L368</f>
        <v>846.75897157653105</v>
      </c>
      <c r="H268" s="3">
        <f t="shared" si="37"/>
        <v>6.0168506926617402</v>
      </c>
      <c r="I268" s="3">
        <f t="shared" si="42"/>
        <v>4.6220096204753887</v>
      </c>
      <c r="J268" s="3">
        <f t="shared" si="38"/>
        <v>1.3270056739146654</v>
      </c>
      <c r="K268">
        <f>carboncycle!U368</f>
        <v>846.75915016591125</v>
      </c>
      <c r="L268" s="3">
        <f t="shared" si="39"/>
        <v>6.0168518210266173</v>
      </c>
      <c r="M268" s="3">
        <f t="shared" si="43"/>
        <v>4.6220111416272598</v>
      </c>
      <c r="N268" s="3">
        <f t="shared" si="40"/>
        <v>1.3270063909756784</v>
      </c>
      <c r="O268" s="16">
        <f t="shared" si="41"/>
        <v>1.5211518711311101E-6</v>
      </c>
    </row>
    <row r="269" spans="1:15">
      <c r="A269">
        <f t="shared" si="36"/>
        <v>2113</v>
      </c>
      <c r="G269" s="3">
        <f>carboncycle!L369</f>
        <v>850.78935978414313</v>
      </c>
      <c r="H269" s="3">
        <f t="shared" si="37"/>
        <v>6.0422551150616526</v>
      </c>
      <c r="I269" s="3">
        <f t="shared" si="42"/>
        <v>4.6570844843861234</v>
      </c>
      <c r="J269" s="3">
        <f t="shared" si="38"/>
        <v>1.3457212963311302</v>
      </c>
      <c r="K269">
        <f>carboncycle!U369</f>
        <v>850.78953755116459</v>
      </c>
      <c r="L269" s="3">
        <f t="shared" si="39"/>
        <v>6.0422562329099829</v>
      </c>
      <c r="M269" s="3">
        <f t="shared" si="43"/>
        <v>4.6570859935405879</v>
      </c>
      <c r="N269" s="3">
        <f t="shared" si="40"/>
        <v>1.3457220179593794</v>
      </c>
      <c r="O269" s="16">
        <f t="shared" si="41"/>
        <v>1.5091544645073895E-6</v>
      </c>
    </row>
    <row r="270" spans="1:15">
      <c r="A270">
        <f t="shared" si="36"/>
        <v>2114</v>
      </c>
      <c r="G270" s="3">
        <f>carboncycle!L370</f>
        <v>854.77014345951932</v>
      </c>
      <c r="H270" s="3">
        <f t="shared" si="37"/>
        <v>6.0672290093122925</v>
      </c>
      <c r="I270" s="3">
        <f t="shared" si="42"/>
        <v>4.691875235367891</v>
      </c>
      <c r="J270" s="3">
        <f t="shared" si="38"/>
        <v>1.3645298392392826</v>
      </c>
      <c r="K270">
        <f>carboncycle!U370</f>
        <v>854.77032041446239</v>
      </c>
      <c r="L270" s="3">
        <f t="shared" si="39"/>
        <v>6.0672301168718565</v>
      </c>
      <c r="M270" s="3">
        <f t="shared" si="43"/>
        <v>4.6918767326517168</v>
      </c>
      <c r="N270" s="3">
        <f t="shared" si="40"/>
        <v>1.3645305653406807</v>
      </c>
      <c r="O270" s="16">
        <f t="shared" si="41"/>
        <v>1.497283825813156E-6</v>
      </c>
    </row>
    <row r="271" spans="1:15">
      <c r="A271">
        <f t="shared" si="36"/>
        <v>2115</v>
      </c>
      <c r="G271" s="3">
        <f>carboncycle!L371</f>
        <v>858.70101827553481</v>
      </c>
      <c r="H271" s="3">
        <f t="shared" si="37"/>
        <v>6.0917759262708771</v>
      </c>
      <c r="I271" s="3">
        <f t="shared" si="42"/>
        <v>4.7263793709175532</v>
      </c>
      <c r="J271" s="3">
        <f t="shared" si="38"/>
        <v>1.383429161089293</v>
      </c>
      <c r="K271">
        <f>carboncycle!U371</f>
        <v>858.7011944284684</v>
      </c>
      <c r="L271" s="3">
        <f t="shared" si="39"/>
        <v>6.0917770237635755</v>
      </c>
      <c r="M271" s="3">
        <f t="shared" si="43"/>
        <v>4.7263808564591567</v>
      </c>
      <c r="N271" s="3">
        <f t="shared" si="40"/>
        <v>1.3834298915710075</v>
      </c>
      <c r="O271" s="16">
        <f t="shared" si="41"/>
        <v>1.4855416035075564E-6</v>
      </c>
    </row>
    <row r="272" spans="1:15">
      <c r="A272">
        <f t="shared" si="36"/>
        <v>2116</v>
      </c>
      <c r="G272" s="3">
        <f>carboncycle!L372</f>
        <v>862.58170864729141</v>
      </c>
      <c r="H272" s="3">
        <f t="shared" si="37"/>
        <v>6.1158994805725229</v>
      </c>
      <c r="I272" s="3">
        <f t="shared" si="42"/>
        <v>4.7605945615739111</v>
      </c>
      <c r="J272" s="3">
        <f t="shared" si="38"/>
        <v>1.4024171182811176</v>
      </c>
      <c r="K272">
        <f>carboncycle!U372</f>
        <v>862.58188400808012</v>
      </c>
      <c r="L272" s="3">
        <f t="shared" si="39"/>
        <v>6.1159005682145571</v>
      </c>
      <c r="M272" s="3">
        <f t="shared" si="43"/>
        <v>4.7605960355031485</v>
      </c>
      <c r="N272" s="3">
        <f t="shared" si="40"/>
        <v>1.4024178530515721</v>
      </c>
      <c r="O272" s="16">
        <f t="shared" si="41"/>
        <v>1.473929237327809E-6</v>
      </c>
    </row>
    <row r="273" spans="1:15">
      <c r="A273">
        <f t="shared" si="36"/>
        <v>2117</v>
      </c>
      <c r="G273" s="3">
        <f>carboncycle!L373</f>
        <v>866.41196716699415</v>
      </c>
      <c r="H273" s="3">
        <f t="shared" si="37"/>
        <v>6.1396033458777115</v>
      </c>
      <c r="I273" s="3">
        <f t="shared" si="42"/>
        <v>4.7945186469317154</v>
      </c>
      <c r="J273" s="3">
        <f t="shared" si="38"/>
        <v>1.4214915661590206</v>
      </c>
      <c r="K273">
        <f>carboncycle!U373</f>
        <v>866.41214174530603</v>
      </c>
      <c r="L273" s="3">
        <f t="shared" si="39"/>
        <v>6.13960442387976</v>
      </c>
      <c r="M273" s="3">
        <f t="shared" si="43"/>
        <v>4.7945201093796808</v>
      </c>
      <c r="N273" s="3">
        <f t="shared" si="40"/>
        <v>1.4214923051278969</v>
      </c>
      <c r="O273" s="16">
        <f t="shared" si="41"/>
        <v>1.462447965394631E-6</v>
      </c>
    </row>
    <row r="274" spans="1:15">
      <c r="A274">
        <f t="shared" si="36"/>
        <v>2118</v>
      </c>
      <c r="G274" s="3">
        <f>carboncycle!L374</f>
        <v>870.19157402904216</v>
      </c>
      <c r="H274" s="3">
        <f t="shared" si="37"/>
        <v>6.1628912502960942</v>
      </c>
      <c r="I274" s="3">
        <f t="shared" si="42"/>
        <v>4.8281496316598727</v>
      </c>
      <c r="J274" s="3">
        <f t="shared" si="38"/>
        <v>1.4406503599778095</v>
      </c>
      <c r="K274">
        <f>carboncycle!U374</f>
        <v>870.19174783435437</v>
      </c>
      <c r="L274" s="3">
        <f t="shared" si="39"/>
        <v>6.1628923188634701</v>
      </c>
      <c r="M274" s="3">
        <f t="shared" si="43"/>
        <v>4.8281510827587102</v>
      </c>
      <c r="N274" s="3">
        <f t="shared" si="40"/>
        <v>1.4406511030560472</v>
      </c>
      <c r="O274" s="16">
        <f t="shared" si="41"/>
        <v>1.4510988375349143E-6</v>
      </c>
    </row>
    <row r="275" spans="1:15">
      <c r="A275">
        <f t="shared" si="36"/>
        <v>2119</v>
      </c>
      <c r="G275" s="3">
        <f>carboncycle!L375</f>
        <v>873.92033644636001</v>
      </c>
      <c r="H275" s="3">
        <f t="shared" si="37"/>
        <v>6.1857669719814119</v>
      </c>
      <c r="I275" s="3">
        <f t="shared" si="42"/>
        <v>4.8614856815285439</v>
      </c>
      <c r="J275" s="3">
        <f t="shared" si="38"/>
        <v>1.4598913558409636</v>
      </c>
      <c r="K275">
        <f>carboncycle!U375</f>
        <v>873.92050948796623</v>
      </c>
      <c r="L275" s="3">
        <f t="shared" si="39"/>
        <v>6.1857680313142405</v>
      </c>
      <c r="M275" s="3">
        <f t="shared" si="43"/>
        <v>4.8614871214112672</v>
      </c>
      <c r="N275" s="3">
        <f t="shared" si="40"/>
        <v>1.4598921029407583</v>
      </c>
      <c r="O275" s="16">
        <f t="shared" si="41"/>
        <v>1.439882723275332E-6</v>
      </c>
    </row>
    <row r="276" spans="1:15">
      <c r="A276">
        <f t="shared" si="36"/>
        <v>2120</v>
      </c>
      <c r="G276" s="3">
        <f>carboncycle!L376</f>
        <v>877.5980880589741</v>
      </c>
      <c r="H276" s="3">
        <f t="shared" si="37"/>
        <v>6.2082343348924507</v>
      </c>
      <c r="I276" s="3">
        <f t="shared" si="42"/>
        <v>4.8945251194495087</v>
      </c>
      <c r="J276" s="3">
        <f t="shared" si="38"/>
        <v>1.4792124116108691</v>
      </c>
      <c r="K276">
        <f>carboncycle!U376</f>
        <v>877.59826034598973</v>
      </c>
      <c r="L276" s="3">
        <f t="shared" si="39"/>
        <v>6.2082353851858088</v>
      </c>
      <c r="M276" s="3">
        <f t="shared" si="43"/>
        <v>4.8945265482498339</v>
      </c>
      <c r="N276" s="3">
        <f t="shared" si="40"/>
        <v>1.4792131626456708</v>
      </c>
      <c r="O276" s="16">
        <f t="shared" si="41"/>
        <v>1.4288003251650139E-6</v>
      </c>
    </row>
    <row r="277" spans="1:15">
      <c r="A277">
        <f t="shared" si="36"/>
        <v>2121</v>
      </c>
      <c r="G277" s="3">
        <f>carboncycle!L377</f>
        <v>881.22468833582059</v>
      </c>
      <c r="H277" s="3">
        <f t="shared" si="37"/>
        <v>6.2302972047150753</v>
      </c>
      <c r="I277" s="3">
        <f t="shared" si="42"/>
        <v>4.927266421533897</v>
      </c>
      <c r="J277" s="3">
        <f t="shared" si="38"/>
        <v>1.4986113877913927</v>
      </c>
      <c r="K277">
        <f>carboncycle!U377</f>
        <v>881.22485987718892</v>
      </c>
      <c r="L277" s="3">
        <f t="shared" si="39"/>
        <v>6.2302982461591521</v>
      </c>
      <c r="M277" s="3">
        <f t="shared" si="43"/>
        <v>4.9272678393860856</v>
      </c>
      <c r="N277" s="3">
        <f t="shared" si="40"/>
        <v>1.4986121426759025</v>
      </c>
      <c r="O277" s="16">
        <f t="shared" si="41"/>
        <v>1.4178521885455098E-6</v>
      </c>
    </row>
    <row r="278" spans="1:15">
      <c r="A278">
        <f t="shared" si="36"/>
        <v>2122</v>
      </c>
      <c r="G278" s="3">
        <f>carboncycle!L378</f>
        <v>884.80002197074521</v>
      </c>
      <c r="H278" s="3">
        <f t="shared" si="37"/>
        <v>6.2519594849405387</v>
      </c>
      <c r="I278" s="3">
        <f t="shared" si="42"/>
        <v>4.9597082131711057</v>
      </c>
      <c r="J278" s="3">
        <f t="shared" si="38"/>
        <v>1.5180861483830501</v>
      </c>
      <c r="K278">
        <f>carboncycle!U378</f>
        <v>884.80019277524275</v>
      </c>
      <c r="L278" s="3">
        <f t="shared" si="39"/>
        <v>6.2519605177207733</v>
      </c>
      <c r="M278" s="3">
        <f t="shared" si="43"/>
        <v>4.959709620209817</v>
      </c>
      <c r="N278" s="3">
        <f t="shared" si="40"/>
        <v>1.5180869070332164</v>
      </c>
      <c r="O278" s="16">
        <f t="shared" si="41"/>
        <v>1.4070387113207516E-6</v>
      </c>
    </row>
    <row r="279" spans="1:15">
      <c r="A279">
        <f t="shared" si="36"/>
        <v>2123</v>
      </c>
      <c r="G279" s="3">
        <f>carboncycle!L379</f>
        <v>888.32399827363133</v>
      </c>
      <c r="H279" s="3">
        <f t="shared" si="37"/>
        <v>6.2732251130953509</v>
      </c>
      <c r="I279" s="3">
        <f t="shared" si="42"/>
        <v>4.991849265132454</v>
      </c>
      <c r="J279" s="3">
        <f t="shared" si="38"/>
        <v>1.5376345617110463</v>
      </c>
      <c r="K279">
        <f>carboncycle!U379</f>
        <v>888.32416834987293</v>
      </c>
      <c r="L279" s="3">
        <f t="shared" si="39"/>
        <v>6.2732261373925748</v>
      </c>
      <c r="M279" s="3">
        <f t="shared" si="43"/>
        <v>4.9918506614926041</v>
      </c>
      <c r="N279" s="3">
        <f t="shared" si="40"/>
        <v>1.5376353240440594</v>
      </c>
      <c r="O279" s="16">
        <f t="shared" si="41"/>
        <v>1.3963601501743028E-6</v>
      </c>
    </row>
    <row r="280" spans="1:15">
      <c r="A280">
        <f t="shared" si="36"/>
        <v>2124</v>
      </c>
      <c r="G280" s="3">
        <f>carboncycle!L380</f>
        <v>891.79655055756734</v>
      </c>
      <c r="H280" s="3">
        <f t="shared" si="37"/>
        <v>6.2940980571181537</v>
      </c>
      <c r="I280" s="3">
        <f t="shared" si="42"/>
        <v>5.0236884897028897</v>
      </c>
      <c r="J280" s="3">
        <f t="shared" si="38"/>
        <v>1.5572545012264798</v>
      </c>
      <c r="K280">
        <f>carboncycle!U380</f>
        <v>891.79671991401131</v>
      </c>
      <c r="L280" s="3">
        <f t="shared" si="39"/>
        <v>6.2940990731087272</v>
      </c>
      <c r="M280" s="3">
        <f t="shared" si="43"/>
        <v>5.023689875519521</v>
      </c>
      <c r="N280" s="3">
        <f t="shared" si="40"/>
        <v>1.5572552671607671</v>
      </c>
      <c r="O280" s="16">
        <f t="shared" si="41"/>
        <v>1.3858166312274989E-6</v>
      </c>
    </row>
    <row r="281" spans="1:15">
      <c r="A281">
        <f t="shared" si="36"/>
        <v>2125</v>
      </c>
      <c r="G281" s="3">
        <f>carboncycle!L381</f>
        <v>895.21763552294033</v>
      </c>
      <c r="H281" s="3">
        <f t="shared" si="37"/>
        <v>6.3145823118791622</v>
      </c>
      <c r="I281" s="3">
        <f t="shared" si="42"/>
        <v>5.055224936843814</v>
      </c>
      <c r="J281" s="3">
        <f t="shared" si="38"/>
        <v>1.5769438462810259</v>
      </c>
      <c r="K281">
        <f>carboncycle!U381</f>
        <v>895.21780416789341</v>
      </c>
      <c r="L281" s="3">
        <f t="shared" si="39"/>
        <v>6.314583319735104</v>
      </c>
      <c r="M281" s="3">
        <f t="shared" si="43"/>
        <v>5.0552263122519721</v>
      </c>
      <c r="N281" s="3">
        <f t="shared" si="40"/>
        <v>1.5769446157362448</v>
      </c>
      <c r="O281" s="16">
        <f t="shared" si="41"/>
        <v>1.3754081580330535E-6</v>
      </c>
    </row>
    <row r="282" spans="1:15">
      <c r="A282">
        <f t="shared" si="36"/>
        <v>2126</v>
      </c>
      <c r="G282" s="3">
        <f>carboncycle!L382</f>
        <v>898.58723263931131</v>
      </c>
      <c r="H282" s="3">
        <f t="shared" si="37"/>
        <v>6.3346818958378268</v>
      </c>
      <c r="I282" s="3">
        <f t="shared" si="42"/>
        <v>5.086457790389864</v>
      </c>
      <c r="J282" s="3">
        <f t="shared" si="38"/>
        <v>1.5967004828754225</v>
      </c>
      <c r="K282">
        <f>carboncycle!U382</f>
        <v>898.58740058093292</v>
      </c>
      <c r="L282" s="3">
        <f t="shared" si="39"/>
        <v>6.3346828957269414</v>
      </c>
      <c r="M282" s="3">
        <f t="shared" si="43"/>
        <v>5.0864591555244845</v>
      </c>
      <c r="N282" s="3">
        <f t="shared" si="40"/>
        <v>1.596701255772454</v>
      </c>
      <c r="O282" s="16">
        <f t="shared" si="41"/>
        <v>1.3651346204568426E-6</v>
      </c>
    </row>
    <row r="283" spans="1:15">
      <c r="A283">
        <f t="shared" si="36"/>
        <v>2127</v>
      </c>
      <c r="G283" s="3">
        <f>carboncycle!L383</f>
        <v>901.9053435259035</v>
      </c>
      <c r="H283" s="3">
        <f t="shared" si="37"/>
        <v>6.3544008478345262</v>
      </c>
      <c r="I283" s="3">
        <f t="shared" si="42"/>
        <v>5.117386364282293</v>
      </c>
      <c r="J283" s="3">
        <f t="shared" si="38"/>
        <v>1.6165223043821046</v>
      </c>
      <c r="K283">
        <f>carboncycle!U383</f>
        <v>901.90551077221016</v>
      </c>
      <c r="L283" s="3">
        <f t="shared" si="39"/>
        <v>6.3544018399205182</v>
      </c>
      <c r="M283" s="3">
        <f t="shared" si="43"/>
        <v>5.1173877192780903</v>
      </c>
      <c r="N283" s="3">
        <f t="shared" si="40"/>
        <v>1.6165230806430455</v>
      </c>
      <c r="O283" s="16">
        <f t="shared" si="41"/>
        <v>1.3549957973424398E-6</v>
      </c>
    </row>
    <row r="284" spans="1:15">
      <c r="A284">
        <f t="shared" si="36"/>
        <v>2128</v>
      </c>
      <c r="G284" s="3">
        <f>carboncycle!L384</f>
        <v>905.1719913315053</v>
      </c>
      <c r="H284" s="3">
        <f t="shared" si="37"/>
        <v>6.3737432240121752</v>
      </c>
      <c r="I284" s="3">
        <f t="shared" si="42"/>
        <v>5.1480100988413593</v>
      </c>
      <c r="J284" s="3">
        <f t="shared" si="38"/>
        <v>1.6364072122423376</v>
      </c>
      <c r="K284">
        <f>carboncycle!U384</f>
        <v>905.17215789037425</v>
      </c>
      <c r="L284" s="3">
        <f t="shared" si="39"/>
        <v>6.3737442084547737</v>
      </c>
      <c r="M284" s="3">
        <f t="shared" si="43"/>
        <v>5.1480114438327291</v>
      </c>
      <c r="N284" s="3">
        <f t="shared" si="40"/>
        <v>1.6364079917904926</v>
      </c>
      <c r="O284" s="16">
        <f t="shared" si="41"/>
        <v>1.3449913698337923E-6</v>
      </c>
    </row>
    <row r="285" spans="1:15">
      <c r="A285">
        <f t="shared" si="36"/>
        <v>2129</v>
      </c>
      <c r="G285" s="3">
        <f>carboncycle!L385</f>
        <v>908.38722011455764</v>
      </c>
      <c r="H285" s="3">
        <f t="shared" si="37"/>
        <v>6.3927130948637805</v>
      </c>
      <c r="I285" s="3">
        <f t="shared" si="42"/>
        <v>5.1783285570799613</v>
      </c>
      <c r="J285" s="3">
        <f t="shared" si="38"/>
        <v>1.6563531166382202</v>
      </c>
      <c r="K285">
        <f>carboncycle!U385</f>
        <v>908.38738599373187</v>
      </c>
      <c r="L285" s="3">
        <f t="shared" si="39"/>
        <v>6.392714071818852</v>
      </c>
      <c r="M285" s="3">
        <f t="shared" si="43"/>
        <v>5.1783298922008854</v>
      </c>
      <c r="N285" s="3">
        <f t="shared" si="40"/>
        <v>1.6563538993980924</v>
      </c>
      <c r="O285" s="16">
        <f t="shared" si="41"/>
        <v>1.3351209240397566E-6</v>
      </c>
    </row>
    <row r="286" spans="1:15">
      <c r="A286">
        <f t="shared" si="36"/>
        <v>2130</v>
      </c>
      <c r="G286" s="3">
        <f>carboncycle!L386</f>
        <v>911.55109422417445</v>
      </c>
      <c r="H286" s="3">
        <f t="shared" si="37"/>
        <v>6.4113145424020592</v>
      </c>
      <c r="I286" s="3">
        <f t="shared" si="42"/>
        <v>5.2083414210605605</v>
      </c>
      <c r="J286" s="3">
        <f t="shared" si="38"/>
        <v>1.6763579371399293</v>
      </c>
      <c r="K286">
        <f>carboncycle!U386</f>
        <v>911.55125943126563</v>
      </c>
      <c r="L286" s="3">
        <f t="shared" si="39"/>
        <v>6.411315512021714</v>
      </c>
      <c r="M286" s="3">
        <f t="shared" si="43"/>
        <v>5.2083427464445196</v>
      </c>
      <c r="N286" s="3">
        <f t="shared" si="40"/>
        <v>1.6763587230372123</v>
      </c>
      <c r="O286" s="16">
        <f t="shared" si="41"/>
        <v>1.3253839590277039E-6</v>
      </c>
    </row>
    <row r="287" spans="1:15">
      <c r="A287">
        <f t="shared" si="36"/>
        <v>2131</v>
      </c>
      <c r="G287" s="3">
        <f>carboncycle!L387</f>
        <v>914.6636976828031</v>
      </c>
      <c r="H287" s="3">
        <f t="shared" si="37"/>
        <v>6.4295516574473499</v>
      </c>
      <c r="I287" s="3">
        <f t="shared" si="42"/>
        <v>5.2380484882972631</v>
      </c>
      <c r="J287" s="3">
        <f t="shared" si="38"/>
        <v>1.6964196033285985</v>
      </c>
      <c r="K287">
        <f>carboncycle!U387</f>
        <v>914.66386222529536</v>
      </c>
      <c r="L287" s="3">
        <f t="shared" si="39"/>
        <v>6.4295526198800523</v>
      </c>
      <c r="M287" s="3">
        <f t="shared" si="43"/>
        <v>5.2380498040771526</v>
      </c>
      <c r="N287" s="3">
        <f t="shared" si="40"/>
        <v>1.6964203922901659</v>
      </c>
      <c r="O287" s="16">
        <f t="shared" si="41"/>
        <v>1.3157798894880557E-6</v>
      </c>
    </row>
    <row r="288" spans="1:15">
      <c r="A288">
        <f t="shared" si="36"/>
        <v>2132</v>
      </c>
      <c r="G288" s="3">
        <f>carboncycle!L388</f>
        <v>917.72513357121284</v>
      </c>
      <c r="H288" s="3">
        <f t="shared" si="37"/>
        <v>6.4474285370301399</v>
      </c>
      <c r="I288" s="3">
        <f t="shared" si="42"/>
        <v>5.2674496682047582</v>
      </c>
      <c r="J288" s="3">
        <f t="shared" si="38"/>
        <v>1.7165360553952205</v>
      </c>
      <c r="K288">
        <f>carboncycle!U388</f>
        <v>917.72529745646671</v>
      </c>
      <c r="L288" s="3">
        <f t="shared" si="39"/>
        <v>6.4474294924208095</v>
      </c>
      <c r="M288" s="3">
        <f t="shared" si="43"/>
        <v>5.2674509745128137</v>
      </c>
      <c r="N288" s="3">
        <f t="shared" si="40"/>
        <v>1.716536847349116</v>
      </c>
      <c r="O288" s="16">
        <f t="shared" si="41"/>
        <v>1.3063080555042461E-6</v>
      </c>
    </row>
    <row r="289" spans="1:15">
      <c r="A289">
        <f t="shared" si="36"/>
        <v>2133</v>
      </c>
      <c r="G289" s="3">
        <f>carboncycle!L389</f>
        <v>920.73552341646462</v>
      </c>
      <c r="H289" s="3">
        <f t="shared" si="37"/>
        <v>6.4649492819046692</v>
      </c>
      <c r="I289" s="3">
        <f t="shared" si="42"/>
        <v>5.2965449785956595</v>
      </c>
      <c r="J289" s="3">
        <f t="shared" si="38"/>
        <v>1.7367052447159788</v>
      </c>
      <c r="K289">
        <f>carboncycle!U389</f>
        <v>920.73568665171945</v>
      </c>
      <c r="L289" s="3">
        <f t="shared" si="39"/>
        <v>6.464950230394777</v>
      </c>
      <c r="M289" s="3">
        <f t="shared" si="43"/>
        <v>5.2965462755633848</v>
      </c>
      <c r="N289" s="3">
        <f t="shared" si="40"/>
        <v>1.7367060395914058</v>
      </c>
      <c r="O289" s="16">
        <f t="shared" si="41"/>
        <v>1.2969677252172573E-6</v>
      </c>
    </row>
    <row r="290" spans="1:15">
      <c r="A290">
        <f t="shared" si="36"/>
        <v>2134</v>
      </c>
      <c r="G290" s="3">
        <f>carboncycle!L390</f>
        <v>923.69500658348272</v>
      </c>
      <c r="H290" s="3">
        <f t="shared" si="37"/>
        <v>6.4821179941700953</v>
      </c>
      <c r="I290" s="3">
        <f t="shared" si="42"/>
        <v>5.3253345422276457</v>
      </c>
      <c r="J290" s="3">
        <f t="shared" si="38"/>
        <v>1.7569251344044154</v>
      </c>
      <c r="K290">
        <f>carboncycle!U390</f>
        <v>923.69516917586066</v>
      </c>
      <c r="L290" s="3">
        <f t="shared" si="39"/>
        <v>6.4821189358977644</v>
      </c>
      <c r="M290" s="3">
        <f t="shared" si="43"/>
        <v>5.3253358299857494</v>
      </c>
      <c r="N290" s="3">
        <f t="shared" si="40"/>
        <v>1.7569259321317265</v>
      </c>
      <c r="O290" s="16">
        <f t="shared" si="41"/>
        <v>1.2877581037074037E-6</v>
      </c>
    </row>
    <row r="291" spans="1:15">
      <c r="A291">
        <f t="shared" si="36"/>
        <v>2135</v>
      </c>
      <c r="G291" s="3">
        <f>carboncycle!L391</f>
        <v>926.6037396708258</v>
      </c>
      <c r="H291" s="3">
        <f t="shared" si="37"/>
        <v>6.498938774995886</v>
      </c>
      <c r="I291" s="3">
        <f t="shared" si="42"/>
        <v>5.3538185834016518</v>
      </c>
      <c r="J291" s="3">
        <f t="shared" si="38"/>
        <v>1.7771936998408513</v>
      </c>
      <c r="K291">
        <f>carboncycle!U391</f>
        <v>926.60390162733461</v>
      </c>
      <c r="L291" s="3">
        <f t="shared" si="39"/>
        <v>6.4989397100959829</v>
      </c>
      <c r="M291" s="3">
        <f t="shared" si="43"/>
        <v>5.3538198620799822</v>
      </c>
      <c r="N291" s="3">
        <f t="shared" si="40"/>
        <v>1.7771945003515375</v>
      </c>
      <c r="O291" s="16">
        <f t="shared" si="41"/>
        <v>1.2786783303297966E-6</v>
      </c>
    </row>
    <row r="292" spans="1:15">
      <c r="A292">
        <f t="shared" si="36"/>
        <v>2136</v>
      </c>
      <c r="G292" s="3">
        <f>carboncycle!L392</f>
        <v>929.46189591121868</v>
      </c>
      <c r="H292" s="3">
        <f t="shared" si="37"/>
        <v>6.5154157224481395</v>
      </c>
      <c r="I292" s="3">
        <f t="shared" si="42"/>
        <v>5.3819974246122237</v>
      </c>
      <c r="J292" s="3">
        <f t="shared" si="38"/>
        <v>1.7975089291794766</v>
      </c>
      <c r="K292">
        <f>carboncycle!U392</f>
        <v>929.46205723875471</v>
      </c>
      <c r="L292" s="3">
        <f t="shared" si="39"/>
        <v>6.5154166510523632</v>
      </c>
      <c r="M292" s="3">
        <f t="shared" si="43"/>
        <v>5.3819986943397158</v>
      </c>
      <c r="N292" s="3">
        <f t="shared" si="40"/>
        <v>1.7975097324061551</v>
      </c>
      <c r="O292" s="16">
        <f t="shared" si="41"/>
        <v>1.2697274920370205E-6</v>
      </c>
    </row>
    <row r="293" spans="1:15">
      <c r="A293">
        <f t="shared" si="36"/>
        <v>2137</v>
      </c>
      <c r="G293" s="3">
        <f>carboncycle!L393</f>
        <v>932.26966457738138</v>
      </c>
      <c r="H293" s="3">
        <f t="shared" si="37"/>
        <v>6.5315529294136363</v>
      </c>
      <c r="I293" s="3">
        <f t="shared" si="42"/>
        <v>5.4098714832510275</v>
      </c>
      <c r="J293" s="3">
        <f t="shared" si="38"/>
        <v>1.8178688238335345</v>
      </c>
      <c r="K293">
        <f>carboncycle!U393</f>
        <v>932.26982528273163</v>
      </c>
      <c r="L293" s="3">
        <f t="shared" si="39"/>
        <v>6.5315538516506058</v>
      </c>
      <c r="M293" s="3">
        <f t="shared" si="43"/>
        <v>5.40987274415565</v>
      </c>
      <c r="N293" s="3">
        <f t="shared" si="40"/>
        <v>1.8178696297099377</v>
      </c>
      <c r="O293" s="16">
        <f t="shared" si="41"/>
        <v>1.2609046224909548E-6</v>
      </c>
    </row>
    <row r="294" spans="1:15">
      <c r="A294">
        <f t="shared" si="36"/>
        <v>2138</v>
      </c>
      <c r="G294" s="3">
        <f>carboncycle!L394</f>
        <v>935.02725039365623</v>
      </c>
      <c r="H294" s="3">
        <f t="shared" si="37"/>
        <v>6.5473544816185294</v>
      </c>
      <c r="I294" s="3">
        <f t="shared" si="42"/>
        <v>5.4374412683643873</v>
      </c>
      <c r="J294" s="3">
        <f t="shared" si="38"/>
        <v>1.8382713989390258</v>
      </c>
      <c r="K294">
        <f>carboncycle!U394</f>
        <v>935.02741048350242</v>
      </c>
      <c r="L294" s="3">
        <f t="shared" si="39"/>
        <v>6.5473553976138694</v>
      </c>
      <c r="M294" s="3">
        <f t="shared" si="43"/>
        <v>5.4374425205730939</v>
      </c>
      <c r="N294" s="3">
        <f t="shared" si="40"/>
        <v>1.8382722073999893</v>
      </c>
      <c r="O294" s="16">
        <f t="shared" si="41"/>
        <v>1.2522087065036658E-6</v>
      </c>
    </row>
    <row r="295" spans="1:15">
      <c r="A295">
        <f t="shared" si="36"/>
        <v>2139</v>
      </c>
      <c r="G295" s="3">
        <f>carboncycle!L395</f>
        <v>937.73487295391465</v>
      </c>
      <c r="H295" s="3">
        <f t="shared" si="37"/>
        <v>6.5628244557386441</v>
      </c>
      <c r="I295" s="3">
        <f t="shared" si="42"/>
        <v>5.4647073774655999</v>
      </c>
      <c r="J295" s="3">
        <f t="shared" si="38"/>
        <v>1.8587146837973618</v>
      </c>
      <c r="K295">
        <f>carboncycle!U395</f>
        <v>937.73503243483447</v>
      </c>
      <c r="L295" s="3">
        <f t="shared" si="39"/>
        <v>6.5628253656150646</v>
      </c>
      <c r="M295" s="3">
        <f t="shared" si="43"/>
        <v>5.4647086211042852</v>
      </c>
      <c r="N295" s="3">
        <f t="shared" si="40"/>
        <v>1.8587154947788125</v>
      </c>
      <c r="O295" s="16">
        <f t="shared" si="41"/>
        <v>1.2436386853664771E-6</v>
      </c>
    </row>
    <row r="296" spans="1:15">
      <c r="A296">
        <f t="shared" si="36"/>
        <v>2140</v>
      </c>
      <c r="G296" s="3">
        <f>carboncycle!L396</f>
        <v>940.39276614618552</v>
      </c>
      <c r="H296" s="3">
        <f t="shared" si="37"/>
        <v>6.5779669175984639</v>
      </c>
      <c r="I296" s="3">
        <f t="shared" si="42"/>
        <v>5.4916704934026708</v>
      </c>
      <c r="J296" s="3">
        <f t="shared" si="38"/>
        <v>1.8791967222973973</v>
      </c>
      <c r="K296">
        <f>carboncycle!U396</f>
        <v>940.39292502465582</v>
      </c>
      <c r="L296" s="3">
        <f t="shared" si="39"/>
        <v>6.5779678214758395</v>
      </c>
      <c r="M296" s="3">
        <f t="shared" si="43"/>
        <v>5.4916717285961321</v>
      </c>
      <c r="N296" s="3">
        <f t="shared" si="40"/>
        <v>1.8791975357363411</v>
      </c>
      <c r="O296" s="16">
        <f t="shared" si="41"/>
        <v>1.2351934612908622E-6</v>
      </c>
    </row>
    <row r="297" spans="1:15">
      <c r="A297">
        <f t="shared" si="36"/>
        <v>2141</v>
      </c>
      <c r="G297" s="3">
        <f>carboncycle!L397</f>
        <v>943.00117758442696</v>
      </c>
      <c r="H297" s="3">
        <f t="shared" si="37"/>
        <v>6.5927859204559267</v>
      </c>
      <c r="I297" s="3">
        <f t="shared" si="42"/>
        <v>5.518331381282028</v>
      </c>
      <c r="J297" s="3">
        <f t="shared" si="38"/>
        <v>1.8997155733172753</v>
      </c>
      <c r="K297">
        <f>carboncycle!U397</f>
        <v>943.00133586682591</v>
      </c>
      <c r="L297" s="3">
        <f t="shared" si="39"/>
        <v>6.5927868184513736</v>
      </c>
      <c r="M297" s="3">
        <f t="shared" si="43"/>
        <v>5.5183326081539237</v>
      </c>
      <c r="N297" s="3">
        <f t="shared" si="40"/>
        <v>1.8997163891517848</v>
      </c>
      <c r="O297" s="16">
        <f t="shared" si="41"/>
        <v>1.2268718956320868E-6</v>
      </c>
    </row>
    <row r="298" spans="1:15">
      <c r="A298">
        <f t="shared" si="36"/>
        <v>2142</v>
      </c>
      <c r="G298" s="3">
        <f>carboncycle!L398</f>
        <v>945.56036804783162</v>
      </c>
      <c r="H298" s="3">
        <f t="shared" si="37"/>
        <v>6.6072855033702842</v>
      </c>
      <c r="I298" s="3">
        <f t="shared" si="42"/>
        <v>5.544690885448639</v>
      </c>
      <c r="J298" s="3">
        <f t="shared" si="38"/>
        <v>1.920269311106515</v>
      </c>
      <c r="K298">
        <f>carboncycle!U398</f>
        <v>945.56052574044122</v>
      </c>
      <c r="L298" s="3">
        <f t="shared" si="39"/>
        <v>6.6072863955982379</v>
      </c>
      <c r="M298" s="3">
        <f t="shared" si="43"/>
        <v>5.5446921041214603</v>
      </c>
      <c r="N298" s="3">
        <f t="shared" si="40"/>
        <v>1.9202701292757169</v>
      </c>
      <c r="O298" s="16">
        <f t="shared" si="41"/>
        <v>1.2186728213237075E-6</v>
      </c>
    </row>
    <row r="299" spans="1:15">
      <c r="A299">
        <f t="shared" si="36"/>
        <v>2143</v>
      </c>
      <c r="G299" s="3">
        <f>carboncycle!L399</f>
        <v>948.07061092802951</v>
      </c>
      <c r="H299" s="3">
        <f t="shared" si="37"/>
        <v>6.6214696896503025</v>
      </c>
      <c r="I299" s="3">
        <f t="shared" si="42"/>
        <v>5.5707499265229163</v>
      </c>
      <c r="J299" s="3">
        <f t="shared" si="38"/>
        <v>1.9408560256487783</v>
      </c>
      <c r="K299">
        <f>carboncycle!U399</f>
        <v>948.07076803703774</v>
      </c>
      <c r="L299" s="3">
        <f t="shared" si="39"/>
        <v>6.6214705762225838</v>
      </c>
      <c r="M299" s="3">
        <f t="shared" si="43"/>
        <v>5.5707511371179539</v>
      </c>
      <c r="N299" s="3">
        <f t="shared" si="40"/>
        <v>1.9408568460928408</v>
      </c>
      <c r="O299" s="16">
        <f t="shared" si="41"/>
        <v>1.2105950375485008E-6</v>
      </c>
    </row>
    <row r="300" spans="1:15">
      <c r="A300">
        <f t="shared" si="36"/>
        <v>2144</v>
      </c>
      <c r="G300" s="3">
        <f>carboncycle!L400</f>
        <v>950.53219168452563</v>
      </c>
      <c r="H300" s="3">
        <f t="shared" si="37"/>
        <v>6.6353424853801872</v>
      </c>
      <c r="I300" s="3">
        <f t="shared" si="42"/>
        <v>5.5965094984946582</v>
      </c>
      <c r="J300" s="3">
        <f t="shared" si="38"/>
        <v>1.9614738230057434</v>
      </c>
      <c r="K300">
        <f>carboncycle!U400</f>
        <v>950.53234821602825</v>
      </c>
      <c r="L300" s="3">
        <f t="shared" si="39"/>
        <v>6.6353433664060768</v>
      </c>
      <c r="M300" s="3">
        <f t="shared" si="43"/>
        <v>5.596510701131975</v>
      </c>
      <c r="N300" s="3">
        <f t="shared" si="40"/>
        <v>1.9614746456658634</v>
      </c>
      <c r="O300" s="16">
        <f t="shared" si="41"/>
        <v>1.2026373168438909E-6</v>
      </c>
    </row>
    <row r="301" spans="1:15">
      <c r="A301">
        <f t="shared" si="36"/>
        <v>2145</v>
      </c>
      <c r="G301" s="3">
        <f>carboncycle!L401</f>
        <v>952.94540730868187</v>
      </c>
      <c r="H301" s="3">
        <f t="shared" si="37"/>
        <v>6.6489078780206814</v>
      </c>
      <c r="I301" s="3">
        <f t="shared" si="42"/>
        <v>5.621970665874227</v>
      </c>
      <c r="J301" s="3">
        <f t="shared" si="38"/>
        <v>1.9821208256425205</v>
      </c>
      <c r="K301">
        <f>carboncycle!U401</f>
        <v>952.94556326868462</v>
      </c>
      <c r="L301" s="3">
        <f t="shared" si="39"/>
        <v>6.6489087536069844</v>
      </c>
      <c r="M301" s="3">
        <f t="shared" si="43"/>
        <v>5.6219718606726321</v>
      </c>
      <c r="N301" s="3">
        <f t="shared" si="40"/>
        <v>1.9821216504609109</v>
      </c>
      <c r="O301" s="16">
        <f t="shared" si="41"/>
        <v>1.1947984051019489E-6</v>
      </c>
    </row>
    <row r="302" spans="1:15">
      <c r="A302">
        <f t="shared" si="36"/>
        <v>2146</v>
      </c>
      <c r="G302" s="3">
        <f>carboncycle!L402</f>
        <v>955.3105657965308</v>
      </c>
      <c r="H302" s="3">
        <f t="shared" si="37"/>
        <v>6.6621698350828513</v>
      </c>
      <c r="I302" s="3">
        <f t="shared" si="42"/>
        <v>5.6471345609010744</v>
      </c>
      <c r="J302" s="3">
        <f t="shared" si="38"/>
        <v>2.0027951727350364</v>
      </c>
      <c r="K302">
        <f>carboncycle!U402</f>
        <v>955.31072119095177</v>
      </c>
      <c r="L302" s="3">
        <f t="shared" si="39"/>
        <v>6.662170705333966</v>
      </c>
      <c r="M302" s="3">
        <f t="shared" si="43"/>
        <v>5.6471357479781048</v>
      </c>
      <c r="N302" s="3">
        <f t="shared" si="40"/>
        <v>2.0027959996549134</v>
      </c>
      <c r="O302" s="16">
        <f t="shared" si="41"/>
        <v>1.187077030451178E-6</v>
      </c>
    </row>
    <row r="303" spans="1:15">
      <c r="A303">
        <f t="shared" si="36"/>
        <v>2147</v>
      </c>
      <c r="G303" s="3">
        <f>carboncycle!L403</f>
        <v>957.62798563068031</v>
      </c>
      <c r="H303" s="3">
        <f t="shared" si="37"/>
        <v>6.6751323028721572</v>
      </c>
      <c r="I303" s="3">
        <f t="shared" si="42"/>
        <v>5.6720023808096647</v>
      </c>
      <c r="J303" s="3">
        <f t="shared" si="38"/>
        <v>2.0234950204598197</v>
      </c>
      <c r="K303">
        <f>carboncycle!U403</f>
        <v>957.62814046535107</v>
      </c>
      <c r="L303" s="3">
        <f t="shared" si="39"/>
        <v>6.6751331678901327</v>
      </c>
      <c r="M303" s="3">
        <f t="shared" si="43"/>
        <v>5.6720035602815626</v>
      </c>
      <c r="N303" s="3">
        <f t="shared" si="40"/>
        <v>2.0234958494253892</v>
      </c>
      <c r="O303" s="16">
        <f t="shared" si="41"/>
        <v>1.1794718979274421E-6</v>
      </c>
    </row>
    <row r="304" spans="1:15">
      <c r="A304">
        <f t="shared" si="36"/>
        <v>2148</v>
      </c>
      <c r="G304" s="3">
        <f>carboncycle!L404</f>
        <v>959.89799527154491</v>
      </c>
      <c r="H304" s="3">
        <f t="shared" si="37"/>
        <v>6.6877992053004442</v>
      </c>
      <c r="I304" s="3">
        <f t="shared" si="42"/>
        <v>5.6965753851527561</v>
      </c>
      <c r="J304" s="3">
        <f t="shared" si="38"/>
        <v>2.0442185422666066</v>
      </c>
      <c r="K304">
        <f>carboncycle!U404</f>
        <v>959.89814955221323</v>
      </c>
      <c r="L304" s="3">
        <f t="shared" si="39"/>
        <v>6.6878000651850495</v>
      </c>
      <c r="M304" s="3">
        <f t="shared" si="43"/>
        <v>5.6965765571344527</v>
      </c>
      <c r="N304" s="3">
        <f t="shared" si="40"/>
        <v>2.044219373223052</v>
      </c>
      <c r="O304" s="16">
        <f t="shared" si="41"/>
        <v>1.1719816965793939E-6</v>
      </c>
    </row>
    <row r="305" spans="1:15">
      <c r="A305">
        <f t="shared" si="36"/>
        <v>2149</v>
      </c>
      <c r="G305" s="3">
        <f>carboncycle!L405</f>
        <v>962.12093265811779</v>
      </c>
      <c r="H305" s="3">
        <f t="shared" si="37"/>
        <v>6.7001744427635863</v>
      </c>
      <c r="I305" s="3">
        <f t="shared" si="42"/>
        <v>5.7208548931819685</v>
      </c>
      <c r="J305" s="3">
        <f t="shared" si="38"/>
        <v>2.0649639291341999</v>
      </c>
      <c r="K305">
        <f>carboncycle!U405</f>
        <v>962.12108639044834</v>
      </c>
      <c r="L305" s="3">
        <f t="shared" si="39"/>
        <v>6.700175297612363</v>
      </c>
      <c r="M305" s="3">
        <f t="shared" si="43"/>
        <v>5.7208560577870688</v>
      </c>
      <c r="N305" s="3">
        <f t="shared" si="40"/>
        <v>2.0649647620276688</v>
      </c>
      <c r="O305" s="16">
        <f t="shared" si="41"/>
        <v>1.1646051003566527E-6</v>
      </c>
    </row>
    <row r="306" spans="1:15">
      <c r="A306">
        <f t="shared" si="36"/>
        <v>2150</v>
      </c>
      <c r="G306" s="3">
        <f>carboncycle!L406</f>
        <v>964.29714471847228</v>
      </c>
      <c r="H306" s="3">
        <f t="shared" si="37"/>
        <v>6.7122618910825675</v>
      </c>
      <c r="I306" s="3">
        <f t="shared" si="42"/>
        <v>5.7448422812854778</v>
      </c>
      <c r="J306" s="3">
        <f t="shared" si="38"/>
        <v>2.0857293898099911</v>
      </c>
      <c r="K306">
        <f>carboncycle!U406</f>
        <v>964.29729790804959</v>
      </c>
      <c r="L306" s="3">
        <f t="shared" si="39"/>
        <v>6.7122627409908953</v>
      </c>
      <c r="M306" s="3">
        <f t="shared" si="43"/>
        <v>5.7448434386262486</v>
      </c>
      <c r="N306" s="3">
        <f t="shared" si="40"/>
        <v>2.0857302245875822</v>
      </c>
      <c r="O306" s="16">
        <f t="shared" si="41"/>
        <v>1.1573407707743399E-6</v>
      </c>
    </row>
    <row r="307" spans="1:15">
      <c r="A307">
        <f t="shared" ref="A307:A370" si="44">1+A306</f>
        <v>2151</v>
      </c>
      <c r="G307" s="3">
        <f>carboncycle!L407</f>
        <v>966.42698689016117</v>
      </c>
      <c r="H307" s="3">
        <f t="shared" si="37"/>
        <v>6.7240654005058342</v>
      </c>
      <c r="I307" s="3">
        <f t="shared" si="42"/>
        <v>5.7685389804826448</v>
      </c>
      <c r="J307" s="3">
        <f t="shared" si="38"/>
        <v>2.106513151033572</v>
      </c>
      <c r="K307">
        <f>carboncycle!U407</f>
        <v>966.42713954249018</v>
      </c>
      <c r="L307" s="3">
        <f t="shared" si="39"/>
        <v>6.7240662455669788</v>
      </c>
      <c r="M307" s="3">
        <f t="shared" si="43"/>
        <v>5.7685401306700026</v>
      </c>
      <c r="N307" s="3">
        <f t="shared" si="40"/>
        <v>2.1065139876433219</v>
      </c>
      <c r="O307" s="16">
        <f t="shared" si="41"/>
        <v>1.1501873578012578E-6</v>
      </c>
    </row>
    <row r="308" spans="1:15">
      <c r="A308">
        <f t="shared" si="44"/>
        <v>2152</v>
      </c>
      <c r="G308" s="3">
        <f>carboncycle!L408</f>
        <v>968.51082265065952</v>
      </c>
      <c r="H308" s="3">
        <f t="shared" si="37"/>
        <v>6.7355887947708224</v>
      </c>
      <c r="I308" s="3">
        <f t="shared" si="42"/>
        <v>5.7919464739753144</v>
      </c>
      <c r="J308" s="3">
        <f t="shared" si="38"/>
        <v>2.1273134577448425</v>
      </c>
      <c r="K308">
        <f>carboncycle!U408</f>
        <v>968.51097477116775</v>
      </c>
      <c r="L308" s="3">
        <f t="shared" si="39"/>
        <v>6.7355896350759963</v>
      </c>
      <c r="M308" s="3">
        <f t="shared" si="43"/>
        <v>5.7919476171188169</v>
      </c>
      <c r="N308" s="3">
        <f t="shared" si="40"/>
        <v>2.1273142961357134</v>
      </c>
      <c r="O308" s="16">
        <f t="shared" si="41"/>
        <v>1.1431435025244241E-6</v>
      </c>
    </row>
    <row r="309" spans="1:15">
      <c r="A309">
        <f t="shared" si="44"/>
        <v>2153</v>
      </c>
      <c r="G309" s="3">
        <f>carboncycle!L409</f>
        <v>970.54902305797634</v>
      </c>
      <c r="H309" s="3">
        <f t="shared" si="37"/>
        <v>6.7468358702226219</v>
      </c>
      <c r="I309" s="3">
        <f t="shared" si="42"/>
        <v>5.8150662947554901</v>
      </c>
      <c r="J309" s="3">
        <f t="shared" si="38"/>
        <v>2.1481285732770314</v>
      </c>
      <c r="K309">
        <f>carboncycle!U409</f>
        <v>970.54917465201538</v>
      </c>
      <c r="L309" s="3">
        <f t="shared" si="39"/>
        <v>6.7468367058610363</v>
      </c>
      <c r="M309" s="3">
        <f t="shared" si="43"/>
        <v>5.8150674309633281</v>
      </c>
      <c r="N309" s="3">
        <f t="shared" si="40"/>
        <v>2.1481294133988973</v>
      </c>
      <c r="O309" s="16">
        <f t="shared" si="41"/>
        <v>1.1362078380372509E-6</v>
      </c>
    </row>
    <row r="310" spans="1:15">
      <c r="A310">
        <f t="shared" si="44"/>
        <v>2154</v>
      </c>
      <c r="G310" s="3">
        <f>carboncycle!L410</f>
        <v>972.54196630154331</v>
      </c>
      <c r="H310" s="3">
        <f t="shared" si="37"/>
        <v>6.7578103949878168</v>
      </c>
      <c r="I310" s="3">
        <f t="shared" si="42"/>
        <v>5.8379000232690315</v>
      </c>
      <c r="J310" s="3">
        <f t="shared" si="38"/>
        <v>2.1689567795350291</v>
      </c>
      <c r="K310">
        <f>carboncycle!U410</f>
        <v>972.54211737438993</v>
      </c>
      <c r="L310" s="3">
        <f t="shared" si="39"/>
        <v>6.7578112260467265</v>
      </c>
      <c r="M310" s="3">
        <f t="shared" si="43"/>
        <v>5.8379011526480262</v>
      </c>
      <c r="N310" s="3">
        <f t="shared" si="40"/>
        <v>2.1689576213386634</v>
      </c>
      <c r="O310" s="16">
        <f t="shared" si="41"/>
        <v>1.129378994768615E-6</v>
      </c>
    </row>
    <row r="311" spans="1:15">
      <c r="A311">
        <f t="shared" si="44"/>
        <v>2155</v>
      </c>
      <c r="G311" s="3">
        <f>carboncycle!L411</f>
        <v>974.49003726346211</v>
      </c>
      <c r="H311" s="3">
        <f t="shared" si="37"/>
        <v>6.7685161082015215</v>
      </c>
      <c r="I311" s="3">
        <f t="shared" si="42"/>
        <v>5.860449285134985</v>
      </c>
      <c r="J311" s="3">
        <f t="shared" si="38"/>
        <v>2.1897963771594382</v>
      </c>
      <c r="K311">
        <f>carboncycle!U411</f>
        <v>974.49018782032044</v>
      </c>
      <c r="L311" s="3">
        <f t="shared" si="39"/>
        <v>6.7685169347662884</v>
      </c>
      <c r="M311" s="3">
        <f t="shared" si="43"/>
        <v>5.860450407790581</v>
      </c>
      <c r="N311" s="3">
        <f t="shared" si="40"/>
        <v>2.1897972205965006</v>
      </c>
      <c r="O311" s="16">
        <f t="shared" si="41"/>
        <v>1.122655596041966E-6</v>
      </c>
    </row>
    <row r="312" spans="1:15">
      <c r="A312">
        <f t="shared" si="44"/>
        <v>2156</v>
      </c>
      <c r="G312" s="3">
        <f>carboncycle!L412</f>
        <v>976.39362709018519</v>
      </c>
      <c r="H312" s="3">
        <f t="shared" si="37"/>
        <v>6.778956719285814</v>
      </c>
      <c r="I312" s="3">
        <f t="shared" si="42"/>
        <v>5.8827157489201181</v>
      </c>
      <c r="J312" s="3">
        <f t="shared" si="38"/>
        <v>2.2106456856767394</v>
      </c>
      <c r="K312">
        <f>carboncycle!U412</f>
        <v>976.39377713618751</v>
      </c>
      <c r="L312" s="3">
        <f t="shared" si="39"/>
        <v>6.7789575414399419</v>
      </c>
      <c r="M312" s="3">
        <f t="shared" si="43"/>
        <v>5.8827168649563815</v>
      </c>
      <c r="N312" s="3">
        <f t="shared" si="40"/>
        <v>2.2106465306997629</v>
      </c>
      <c r="O312" s="16">
        <f t="shared" si="41"/>
        <v>1.1160362634043963E-6</v>
      </c>
    </row>
    <row r="313" spans="1:15">
      <c r="A313">
        <f t="shared" si="44"/>
        <v>2157</v>
      </c>
      <c r="G313" s="3">
        <f>carboncycle!L413</f>
        <v>978.2531327746749</v>
      </c>
      <c r="H313" s="3">
        <f t="shared" si="37"/>
        <v>6.7891359072776787</v>
      </c>
      <c r="I313" s="3">
        <f t="shared" si="42"/>
        <v>5.9047011239681932</v>
      </c>
      <c r="J313" s="3">
        <f t="shared" si="38"/>
        <v>2.231503043635962</v>
      </c>
      <c r="K313">
        <f>carboncycle!U413</f>
        <v>978.25328231488299</v>
      </c>
      <c r="L313" s="3">
        <f t="shared" si="39"/>
        <v>6.7891367251028676</v>
      </c>
      <c r="M313" s="3">
        <f t="shared" si="43"/>
        <v>5.9047022334878108</v>
      </c>
      <c r="N313" s="3">
        <f t="shared" si="40"/>
        <v>2.2315038901983404</v>
      </c>
      <c r="O313" s="16">
        <f t="shared" si="41"/>
        <v>1.1095196175148203E-6</v>
      </c>
    </row>
    <row r="314" spans="1:15">
      <c r="A314">
        <f t="shared" si="44"/>
        <v>2158</v>
      </c>
      <c r="G314" s="3">
        <f>carboncycle!L414</f>
        <v>980.06895674907685</v>
      </c>
      <c r="H314" s="3">
        <f t="shared" si="37"/>
        <v>6.79905732020472</v>
      </c>
      <c r="I314" s="3">
        <f t="shared" si="42"/>
        <v>5.9264071582834763</v>
      </c>
      <c r="J314" s="3">
        <f t="shared" si="38"/>
        <v>2.252366808732249</v>
      </c>
      <c r="K314">
        <f>carboncycle!U414</f>
        <v>980.06910578848351</v>
      </c>
      <c r="L314" s="3">
        <f t="shared" si="39"/>
        <v>6.7990581337809077</v>
      </c>
      <c r="M314" s="3">
        <f t="shared" si="43"/>
        <v>5.9264082613877553</v>
      </c>
      <c r="N314" s="3">
        <f t="shared" si="40"/>
        <v>2.2523676567882247</v>
      </c>
      <c r="O314" s="16">
        <f t="shared" si="41"/>
        <v>1.1031042790321521E-6</v>
      </c>
    </row>
    <row r="315" spans="1:15">
      <c r="A315">
        <f t="shared" si="44"/>
        <v>2159</v>
      </c>
      <c r="G315" s="3">
        <f>carboncycle!L415</f>
        <v>981.84150648792524</v>
      </c>
      <c r="H315" s="3">
        <f t="shared" si="37"/>
        <v>6.8087245745069263</v>
      </c>
      <c r="I315" s="3">
        <f t="shared" si="42"/>
        <v>5.9478356364679534</v>
      </c>
      <c r="J315" s="3">
        <f t="shared" si="38"/>
        <v>2.2732353579177</v>
      </c>
      <c r="K315">
        <f>carboncycle!U415</f>
        <v>981.84165503145562</v>
      </c>
      <c r="L315" s="3">
        <f t="shared" si="39"/>
        <v>6.8087253839123374</v>
      </c>
      <c r="M315" s="3">
        <f t="shared" si="43"/>
        <v>5.9478367332568238</v>
      </c>
      <c r="N315" s="3">
        <f t="shared" si="40"/>
        <v>2.2732362074223502</v>
      </c>
      <c r="O315" s="16">
        <f t="shared" si="41"/>
        <v>1.0967888703916628E-6</v>
      </c>
    </row>
    <row r="316" spans="1:15">
      <c r="A316">
        <f t="shared" si="44"/>
        <v>2160</v>
      </c>
      <c r="G316" s="3">
        <f>carboncycle!L416</f>
        <v>983.5711941218832</v>
      </c>
      <c r="H316" s="3">
        <f t="shared" si="37"/>
        <v>6.8181412545028088</v>
      </c>
      <c r="I316" s="3">
        <f t="shared" si="42"/>
        <v>5.9689883777116952</v>
      </c>
      <c r="J316" s="3">
        <f t="shared" si="38"/>
        <v>2.2941070874998655</v>
      </c>
      <c r="K316">
        <f>carboncycle!U416</f>
        <v>983.5713421743958</v>
      </c>
      <c r="L316" s="3">
        <f t="shared" si="39"/>
        <v>6.8181420598139928</v>
      </c>
      <c r="M316" s="3">
        <f t="shared" si="43"/>
        <v>5.9689894682837101</v>
      </c>
      <c r="N316" s="3">
        <f t="shared" si="40"/>
        <v>2.2941079384090899</v>
      </c>
      <c r="O316" s="16">
        <f t="shared" si="41"/>
        <v>1.0905720149168019E-6</v>
      </c>
    </row>
    <row r="317" spans="1:15">
      <c r="A317">
        <f t="shared" si="44"/>
        <v>2161</v>
      </c>
      <c r="G317" s="3">
        <f>carboncycle!L417</f>
        <v>985.25843606200192</v>
      </c>
      <c r="H317" s="3">
        <f t="shared" si="37"/>
        <v>6.8273109118982722</v>
      </c>
      <c r="I317" s="3">
        <f t="shared" si="42"/>
        <v>5.9898672338357786</v>
      </c>
      <c r="J317" s="3">
        <f t="shared" si="38"/>
        <v>2.3149804132282688</v>
      </c>
      <c r="K317">
        <f>carboncycle!U417</f>
        <v>985.25858362829024</v>
      </c>
      <c r="L317" s="3">
        <f t="shared" si="39"/>
        <v>6.8273117131901522</v>
      </c>
      <c r="M317" s="3">
        <f t="shared" si="43"/>
        <v>5.9898683182881198</v>
      </c>
      <c r="N317" s="3">
        <f t="shared" si="40"/>
        <v>2.3149812654987776</v>
      </c>
      <c r="O317" s="16">
        <f t="shared" si="41"/>
        <v>1.0844523412600893E-6</v>
      </c>
    </row>
    <row r="318" spans="1:15">
      <c r="A318">
        <f t="shared" si="44"/>
        <v>2162</v>
      </c>
      <c r="G318" s="3">
        <f>carboncycle!L418</f>
        <v>986.903652634477</v>
      </c>
      <c r="H318" s="3">
        <f t="shared" si="37"/>
        <v>6.8362370653366815</v>
      </c>
      <c r="I318" s="3">
        <f t="shared" si="42"/>
        <v>6.01047408738716</v>
      </c>
      <c r="J318" s="3">
        <f t="shared" si="38"/>
        <v>2.3358537703693196</v>
      </c>
      <c r="K318">
        <f>carboncycle!U418</f>
        <v>986.90379971927007</v>
      </c>
      <c r="L318" s="3">
        <f t="shared" si="39"/>
        <v>6.8362378626825837</v>
      </c>
      <c r="M318" s="3">
        <f t="shared" si="43"/>
        <v>6.0104751658156399</v>
      </c>
      <c r="N318" s="3">
        <f t="shared" si="40"/>
        <v>2.3358546239586211</v>
      </c>
      <c r="O318" s="16">
        <f t="shared" si="41"/>
        <v>1.0784284798504018E-6</v>
      </c>
    </row>
    <row r="319" spans="1:15">
      <c r="A319">
        <f t="shared" si="44"/>
        <v>2163</v>
      </c>
      <c r="G319" s="3">
        <f>carboncycle!L419</f>
        <v>988.50726772585824</v>
      </c>
      <c r="H319" s="3">
        <f t="shared" si="37"/>
        <v>6.8449231999885241</v>
      </c>
      <c r="I319" s="3">
        <f t="shared" si="42"/>
        <v>6.03081084978486</v>
      </c>
      <c r="J319" s="3">
        <f t="shared" si="38"/>
        <v>2.356725613769981</v>
      </c>
      <c r="K319">
        <f>carboncycle!U419</f>
        <v>988.50741433382245</v>
      </c>
      <c r="L319" s="3">
        <f t="shared" si="39"/>
        <v>6.8449239934602328</v>
      </c>
      <c r="M319" s="3">
        <f t="shared" si="43"/>
        <v>6.0308119222839309</v>
      </c>
      <c r="N319" s="3">
        <f t="shared" si="40"/>
        <v>2.3567264686363689</v>
      </c>
      <c r="O319" s="16">
        <f t="shared" si="41"/>
        <v>1.0724990708865789E-6</v>
      </c>
    </row>
    <row r="320" spans="1:15">
      <c r="A320">
        <f t="shared" si="44"/>
        <v>2164</v>
      </c>
      <c r="G320" s="3">
        <f>carboncycle!L420</f>
        <v>990.06970843866293</v>
      </c>
      <c r="H320" s="3">
        <f t="shared" si="37"/>
        <v>6.8533727671792422</v>
      </c>
      <c r="I320" s="3">
        <f t="shared" si="42"/>
        <v>6.0508794595168194</v>
      </c>
      <c r="J320" s="3">
        <f t="shared" si="38"/>
        <v>2.3775944179105455</v>
      </c>
      <c r="K320">
        <f>carboncycle!U420</f>
        <v>990.06985457440226</v>
      </c>
      <c r="L320" s="3">
        <f t="shared" si="39"/>
        <v>6.8533735568470213</v>
      </c>
      <c r="M320" s="3">
        <f t="shared" si="43"/>
        <v>6.0508805261795757</v>
      </c>
      <c r="N320" s="3">
        <f t="shared" si="40"/>
        <v>2.3775952740130872</v>
      </c>
      <c r="O320" s="16">
        <f t="shared" si="41"/>
        <v>1.0666627563438169E-6</v>
      </c>
    </row>
    <row r="321" spans="1:15">
      <c r="A321">
        <f t="shared" si="44"/>
        <v>2165</v>
      </c>
      <c r="G321" s="3">
        <f>carboncycle!L421</f>
        <v>991.59140475732841</v>
      </c>
      <c r="H321" s="3">
        <f t="shared" si="37"/>
        <v>6.8615891840537406</v>
      </c>
      <c r="I321" s="3">
        <f t="shared" si="42"/>
        <v>6.0706818803867302</v>
      </c>
      <c r="J321" s="3">
        <f t="shared" si="38"/>
        <v>2.398458676946869</v>
      </c>
      <c r="K321">
        <f>carboncycle!U421</f>
        <v>991.59155042538634</v>
      </c>
      <c r="L321" s="3">
        <f t="shared" si="39"/>
        <v>6.8615899699863832</v>
      </c>
      <c r="M321" s="3">
        <f t="shared" si="43"/>
        <v>6.070682941304919</v>
      </c>
      <c r="N321" s="3">
        <f t="shared" si="40"/>
        <v>2.3984595342453927</v>
      </c>
      <c r="O321" s="16">
        <f t="shared" si="41"/>
        <v>1.0609181888554531E-6</v>
      </c>
    </row>
    <row r="322" spans="1:15">
      <c r="A322">
        <f t="shared" si="44"/>
        <v>2166</v>
      </c>
      <c r="G322" s="3">
        <f>carboncycle!L422</f>
        <v>993.07278922442777</v>
      </c>
      <c r="H322" s="3">
        <f t="shared" si="37"/>
        <v>6.8695758332761718</v>
      </c>
      <c r="I322" s="3">
        <f t="shared" si="42"/>
        <v>6.0902200998101836</v>
      </c>
      <c r="J322" s="3">
        <f t="shared" si="38"/>
        <v>2.4193169047424075</v>
      </c>
      <c r="K322">
        <f>carboncycle!U422</f>
        <v>993.0729344292879</v>
      </c>
      <c r="L322" s="3">
        <f t="shared" si="39"/>
        <v>6.8695766155410309</v>
      </c>
      <c r="M322" s="3">
        <f t="shared" si="43"/>
        <v>6.0902211550742091</v>
      </c>
      <c r="N322" s="3">
        <f t="shared" si="40"/>
        <v>2.4193177631974909</v>
      </c>
      <c r="O322" s="16">
        <f t="shared" si="41"/>
        <v>1.0552640254957169E-6</v>
      </c>
    </row>
    <row r="323" spans="1:15">
      <c r="A323">
        <f t="shared" si="44"/>
        <v>2167</v>
      </c>
      <c r="G323" s="3">
        <f>carboncycle!L423</f>
        <v>994.51429662706448</v>
      </c>
      <c r="H323" s="3">
        <f t="shared" si="37"/>
        <v>6.8773360627636482</v>
      </c>
      <c r="I323" s="3">
        <f t="shared" si="42"/>
        <v>6.109496127159403</v>
      </c>
      <c r="J323" s="3">
        <f t="shared" si="38"/>
        <v>2.4401676348903925</v>
      </c>
      <c r="K323">
        <f>carboncycle!U423</f>
        <v>994.51444137315173</v>
      </c>
      <c r="L323" s="3">
        <f t="shared" si="39"/>
        <v>6.8773368414266729</v>
      </c>
      <c r="M323" s="3">
        <f t="shared" si="43"/>
        <v>6.1094971768583388</v>
      </c>
      <c r="N323" s="3">
        <f t="shared" si="40"/>
        <v>2.4401684944633506</v>
      </c>
      <c r="O323" s="16">
        <f t="shared" si="41"/>
        <v>1.0496989357733355E-6</v>
      </c>
    </row>
    <row r="324" spans="1:15">
      <c r="A324">
        <f t="shared" si="44"/>
        <v>2168</v>
      </c>
      <c r="G324" s="3">
        <f>carboncycle!L424</f>
        <v>995.91636369334833</v>
      </c>
      <c r="H324" s="3">
        <f t="shared" si="37"/>
        <v>6.8848731854525118</v>
      </c>
      <c r="I324" s="3">
        <f t="shared" si="42"/>
        <v>6.1285119921558664</v>
      </c>
      <c r="J324" s="3">
        <f t="shared" si="38"/>
        <v>2.4610094207264805</v>
      </c>
      <c r="K324">
        <f>carboncycle!U424</f>
        <v>995.91650798502974</v>
      </c>
      <c r="L324" s="3">
        <f t="shared" si="39"/>
        <v>6.8848739605782834</v>
      </c>
      <c r="M324" s="3">
        <f t="shared" si="43"/>
        <v>6.12851303637746</v>
      </c>
      <c r="N324" s="3">
        <f t="shared" si="40"/>
        <v>2.461010281379354</v>
      </c>
      <c r="O324" s="16">
        <f t="shared" si="41"/>
        <v>1.0442215936379284E-6</v>
      </c>
    </row>
    <row r="325" spans="1:15">
      <c r="A325">
        <f t="shared" si="44"/>
        <v>2169</v>
      </c>
      <c r="G325" s="3">
        <f>carboncycle!L425</f>
        <v>997.27942879885245</v>
      </c>
      <c r="H325" s="3">
        <f t="shared" si="37"/>
        <v>6.8921904790959276</v>
      </c>
      <c r="I325" s="3">
        <f t="shared" si="42"/>
        <v>6.1472697433100718</v>
      </c>
      <c r="J325" s="3">
        <f t="shared" si="38"/>
        <v>2.4818408353321995</v>
      </c>
      <c r="K325">
        <f>carboncycle!U425</f>
        <v>997.27957264043789</v>
      </c>
      <c r="L325" s="3">
        <f t="shared" si="39"/>
        <v>6.8921912507476879</v>
      </c>
      <c r="M325" s="3">
        <f t="shared" si="43"/>
        <v>6.1472707821407582</v>
      </c>
      <c r="N325" s="3">
        <f t="shared" si="40"/>
        <v>2.4818416970277433</v>
      </c>
      <c r="O325" s="16">
        <f t="shared" si="41"/>
        <v>1.0388306863617913E-6</v>
      </c>
    </row>
    <row r="326" spans="1:15">
      <c r="A326">
        <f t="shared" si="44"/>
        <v>2170</v>
      </c>
      <c r="G326" s="3">
        <f>carboncycle!L426</f>
        <v>998.60393168293183</v>
      </c>
      <c r="H326" s="3">
        <f t="shared" si="37"/>
        <v>6.8992911860914754</v>
      </c>
      <c r="I326" s="3">
        <f t="shared" si="42"/>
        <v>6.1657714464077209</v>
      </c>
      <c r="J326" s="3">
        <f t="shared" si="38"/>
        <v>2.5026604715295138</v>
      </c>
      <c r="K326">
        <f>carboncycle!U426</f>
        <v>998.60407507867558</v>
      </c>
      <c r="L326" s="3">
        <f t="shared" si="39"/>
        <v>6.8992919543311642</v>
      </c>
      <c r="M326" s="3">
        <f t="shared" si="43"/>
        <v>6.1657724799326301</v>
      </c>
      <c r="N326" s="3">
        <f t="shared" si="40"/>
        <v>2.5026613342311852</v>
      </c>
      <c r="O326" s="16">
        <f t="shared" si="41"/>
        <v>1.0335249092108256E-6</v>
      </c>
    </row>
    <row r="327" spans="1:15">
      <c r="A327">
        <f t="shared" si="44"/>
        <v>2171</v>
      </c>
      <c r="G327" s="3">
        <f>carboncycle!L427</f>
        <v>999.89031317478862</v>
      </c>
      <c r="H327" s="3">
        <f t="shared" ref="H327:H390" si="45">H$3*LN(G327/G$3)</f>
        <v>6.9061785133375828</v>
      </c>
      <c r="I327" s="3">
        <f t="shared" si="42"/>
        <v>6.184019183041559</v>
      </c>
      <c r="J327" s="3">
        <f t="shared" ref="J327:J390" si="46">J326+J$3*(I326-J326)</f>
        <v>2.5234669418668219</v>
      </c>
      <c r="K327">
        <f>carboncycle!U427</f>
        <v>999.89045612889026</v>
      </c>
      <c r="L327" s="3">
        <f t="shared" ref="L327:L390" si="47">L$3*LN(K327/K$3)</f>
        <v>6.9061792782258706</v>
      </c>
      <c r="M327" s="3">
        <f t="shared" si="43"/>
        <v>6.1840202113445288</v>
      </c>
      <c r="N327" s="3">
        <f t="shared" ref="N327:N390" si="48">N326+N$3*(M326-N326)</f>
        <v>2.5234678055387696</v>
      </c>
      <c r="O327" s="16">
        <f t="shared" ref="O327:O390" si="49">M327-I327</f>
        <v>1.0283029698854307E-6</v>
      </c>
    </row>
    <row r="328" spans="1:15">
      <c r="A328">
        <f t="shared" si="44"/>
        <v>2172</v>
      </c>
      <c r="G328" s="3">
        <f>carboncycle!L428</f>
        <v>1001.1390149291524</v>
      </c>
      <c r="H328" s="3">
        <f t="shared" si="45"/>
        <v>6.912855632117588</v>
      </c>
      <c r="I328" s="3">
        <f t="shared" ref="I328:I391" si="50">I327+I$3*(I$4*H328-I327)+I$5*(J327-I327)</f>
        <v>6.2020150491881276</v>
      </c>
      <c r="J328" s="3">
        <f t="shared" si="46"/>
        <v>2.5442588785966942</v>
      </c>
      <c r="K328">
        <f>carboncycle!U428</f>
        <v>1001.139157445757</v>
      </c>
      <c r="L328" s="3">
        <f t="shared" si="47"/>
        <v>6.9128563937138976</v>
      </c>
      <c r="M328" s="3">
        <f t="shared" ref="M328:M391" si="51">M327+M$3*(M$4*L328-M327)+M$5*(N327-M327)</f>
        <v>6.2020160723517144</v>
      </c>
      <c r="N328" s="3">
        <f t="shared" si="48"/>
        <v>2.5442597432037464</v>
      </c>
      <c r="O328" s="16">
        <f t="shared" si="49"/>
        <v>1.0231635867441469E-6</v>
      </c>
    </row>
    <row r="329" spans="1:15">
      <c r="A329">
        <f t="shared" si="44"/>
        <v>2173</v>
      </c>
      <c r="G329" s="3">
        <f>carboncycle!L429</f>
        <v>1002.3504791714407</v>
      </c>
      <c r="H329" s="3">
        <f t="shared" si="45"/>
        <v>6.919325678010277</v>
      </c>
      <c r="I329" s="3">
        <f t="shared" si="50"/>
        <v>6.2197611538286575</v>
      </c>
      <c r="J329" s="3">
        <f t="shared" si="46"/>
        <v>2.5650349336456535</v>
      </c>
      <c r="K329">
        <f>carboncycle!U429</f>
        <v>1002.3506212546403</v>
      </c>
      <c r="L329" s="3">
        <f t="shared" si="47"/>
        <v>6.9193264363728249</v>
      </c>
      <c r="M329" s="3">
        <f t="shared" si="51"/>
        <v>6.219762171934148</v>
      </c>
      <c r="N329" s="3">
        <f t="shared" si="48"/>
        <v>2.565035799153307</v>
      </c>
      <c r="O329" s="16">
        <f t="shared" si="49"/>
        <v>1.0181054905800124E-6</v>
      </c>
    </row>
    <row r="330" spans="1:15">
      <c r="A330">
        <f t="shared" si="44"/>
        <v>2174</v>
      </c>
      <c r="G330" s="3">
        <f>carboncycle!L430</f>
        <v>1003.5251484522587</v>
      </c>
      <c r="H330" s="3">
        <f t="shared" si="45"/>
        <v>6.9255917508257969</v>
      </c>
      <c r="I330" s="3">
        <f t="shared" si="50"/>
        <v>6.2372596176133372</v>
      </c>
      <c r="J330" s="3">
        <f t="shared" si="46"/>
        <v>2.585793778576293</v>
      </c>
      <c r="K330">
        <f>carboncycle!U430</f>
        <v>1003.5252901060926</v>
      </c>
      <c r="L330" s="3">
        <f t="shared" si="47"/>
        <v>6.9255925060116139</v>
      </c>
      <c r="M330" s="3">
        <f t="shared" si="51"/>
        <v>6.2372606307407592</v>
      </c>
      <c r="N330" s="3">
        <f t="shared" si="48"/>
        <v>2.5857946449507021</v>
      </c>
      <c r="O330" s="16">
        <f t="shared" si="49"/>
        <v>1.0131274219560282E-6</v>
      </c>
    </row>
    <row r="331" spans="1:15">
      <c r="A331">
        <f t="shared" si="44"/>
        <v>2175</v>
      </c>
      <c r="G331" s="3">
        <f>carboncycle!L431</f>
        <v>1004.6634654110911</v>
      </c>
      <c r="H331" s="3">
        <f t="shared" si="45"/>
        <v>6.9316569145658562</v>
      </c>
      <c r="I331" s="3">
        <f t="shared" si="50"/>
        <v>6.2545125715681804</v>
      </c>
      <c r="J331" s="3">
        <f t="shared" si="46"/>
        <v>2.6065341045420234</v>
      </c>
      <c r="K331">
        <f>carboncycle!U431</f>
        <v>1004.6636066395477</v>
      </c>
      <c r="L331" s="3">
        <f t="shared" si="47"/>
        <v>6.9316576666308176</v>
      </c>
      <c r="M331" s="3">
        <f t="shared" si="51"/>
        <v>6.2545135797963169</v>
      </c>
      <c r="N331" s="3">
        <f t="shared" si="48"/>
        <v>2.6065349717499897</v>
      </c>
      <c r="O331" s="16">
        <f t="shared" si="49"/>
        <v>1.0082281365342283E-6</v>
      </c>
    </row>
    <row r="332" spans="1:15">
      <c r="A332">
        <f t="shared" si="44"/>
        <v>2176</v>
      </c>
      <c r="G332" s="3">
        <f>carboncycle!L432</f>
        <v>1005.7658725490339</v>
      </c>
      <c r="H332" s="3">
        <f t="shared" si="45"/>
        <v>6.9375241974071491</v>
      </c>
      <c r="I332" s="3">
        <f t="shared" si="50"/>
        <v>6.2715221558437264</v>
      </c>
      <c r="J332" s="3">
        <f t="shared" si="46"/>
        <v>2.6272546222347319</v>
      </c>
      <c r="K332">
        <f>carboncycle!U432</f>
        <v>1005.7660133560502</v>
      </c>
      <c r="L332" s="3">
        <f t="shared" si="47"/>
        <v>6.9375249464060014</v>
      </c>
      <c r="M332" s="3">
        <f t="shared" si="51"/>
        <v>6.2715231592501262</v>
      </c>
      <c r="N332" s="3">
        <f t="shared" si="48"/>
        <v>2.6272554902436926</v>
      </c>
      <c r="O332" s="16">
        <f t="shared" si="49"/>
        <v>1.0034063997466092E-6</v>
      </c>
    </row>
    <row r="333" spans="1:15">
      <c r="A333">
        <f t="shared" si="44"/>
        <v>2177</v>
      </c>
      <c r="G333" s="3">
        <f>carboncycle!L433</f>
        <v>1006.8328120104088</v>
      </c>
      <c r="H333" s="3">
        <f t="shared" si="45"/>
        <v>6.9431965917069975</v>
      </c>
      <c r="I333" s="3">
        <f t="shared" si="50"/>
        <v>6.2882905185047813</v>
      </c>
      <c r="J333" s="3">
        <f t="shared" si="46"/>
        <v>2.6479540618256312</v>
      </c>
      <c r="K333">
        <f>carboncycle!U433</f>
        <v>1006.8329523998724</v>
      </c>
      <c r="L333" s="3">
        <f t="shared" si="47"/>
        <v>6.9431973376933911</v>
      </c>
      <c r="M333" s="3">
        <f t="shared" si="51"/>
        <v>6.2882915171657752</v>
      </c>
      <c r="N333" s="3">
        <f t="shared" si="48"/>
        <v>2.6479549306036492</v>
      </c>
      <c r="O333" s="16">
        <f t="shared" si="49"/>
        <v>9.9866099390055751E-7</v>
      </c>
    </row>
    <row r="334" spans="1:15">
      <c r="A334">
        <f t="shared" si="44"/>
        <v>2178</v>
      </c>
      <c r="G334" s="3">
        <f>carboncycle!L434</f>
        <v>1007.8647253731</v>
      </c>
      <c r="H334" s="3">
        <f t="shared" si="45"/>
        <v>6.9486770540302309</v>
      </c>
      <c r="I334" s="3">
        <f t="shared" si="50"/>
        <v>6.3048198143604335</v>
      </c>
      <c r="J334" s="3">
        <f t="shared" si="46"/>
        <v>2.6686311728995689</v>
      </c>
      <c r="K334">
        <f>carboncycle!U434</f>
        <v>1007.8648653488488</v>
      </c>
      <c r="L334" s="3">
        <f t="shared" si="47"/>
        <v>6.9486777970567353</v>
      </c>
      <c r="M334" s="3">
        <f t="shared" si="51"/>
        <v>6.3048208083511428</v>
      </c>
      <c r="N334" s="3">
        <f t="shared" si="48"/>
        <v>2.668632042415322</v>
      </c>
      <c r="O334" s="16">
        <f t="shared" si="49"/>
        <v>9.9399070929706568E-7</v>
      </c>
    </row>
    <row r="335" spans="1:15">
      <c r="A335">
        <f t="shared" si="44"/>
        <v>2179</v>
      </c>
      <c r="G335" s="3">
        <f>carboncycle!L435</f>
        <v>1008.8620534474463</v>
      </c>
      <c r="H335" s="3">
        <f t="shared" si="45"/>
        <v>6.9539685051962996</v>
      </c>
      <c r="I335" s="3">
        <f t="shared" si="50"/>
        <v>6.3211122038335477</v>
      </c>
      <c r="J335" s="3">
        <f t="shared" si="46"/>
        <v>2.6892847243830666</v>
      </c>
      <c r="K335">
        <f>carboncycle!U435</f>
        <v>1008.8621930132704</v>
      </c>
      <c r="L335" s="3">
        <f t="shared" si="47"/>
        <v>6.9539692453144397</v>
      </c>
      <c r="M335" s="3">
        <f t="shared" si="51"/>
        <v>6.3211131932279017</v>
      </c>
      <c r="N335" s="3">
        <f t="shared" si="48"/>
        <v>2.6892855946058374</v>
      </c>
      <c r="O335" s="16">
        <f t="shared" si="49"/>
        <v>9.8939435400069442E-7</v>
      </c>
    </row>
    <row r="336" spans="1:15">
      <c r="A336">
        <f t="shared" si="44"/>
        <v>2180</v>
      </c>
      <c r="G336" s="3">
        <f>carboncycle!L436</f>
        <v>1009.8252360835252</v>
      </c>
      <c r="H336" s="3">
        <f t="shared" si="45"/>
        <v>6.9590738303457522</v>
      </c>
      <c r="I336" s="3">
        <f t="shared" si="50"/>
        <v>6.3371698518689783</v>
      </c>
      <c r="J336" s="3">
        <f t="shared" si="46"/>
        <v>2.7099135044663454</v>
      </c>
      <c r="K336">
        <f>carboncycle!U436</f>
        <v>1009.8253752431666</v>
      </c>
      <c r="L336" s="3">
        <f t="shared" si="47"/>
        <v>6.9590745676060255</v>
      </c>
      <c r="M336" s="3">
        <f t="shared" si="51"/>
        <v>6.3371708367397268</v>
      </c>
      <c r="N336" s="3">
        <f t="shared" si="48"/>
        <v>2.7099143753660107</v>
      </c>
      <c r="O336" s="16">
        <f t="shared" si="49"/>
        <v>9.8487074851050238E-7</v>
      </c>
    </row>
    <row r="337" spans="1:15">
      <c r="A337">
        <f t="shared" si="44"/>
        <v>2181</v>
      </c>
      <c r="G337" s="3">
        <f>carboncycle!L437</f>
        <v>1010.7547119866513</v>
      </c>
      <c r="H337" s="3">
        <f t="shared" si="45"/>
        <v>6.9639958790251146</v>
      </c>
      <c r="I337" s="3">
        <f t="shared" si="50"/>
        <v>6.3529949268797017</v>
      </c>
      <c r="J337" s="3">
        <f t="shared" si="46"/>
        <v>2.7305163205195924</v>
      </c>
      <c r="K337">
        <f>carboncycle!U437</f>
        <v>1010.7548507438053</v>
      </c>
      <c r="L337" s="3">
        <f t="shared" si="47"/>
        <v>6.9639966134770184</v>
      </c>
      <c r="M337" s="3">
        <f t="shared" si="51"/>
        <v>6.3529959072984283</v>
      </c>
      <c r="N337" s="3">
        <f t="shared" si="48"/>
        <v>2.7305171920666131</v>
      </c>
      <c r="O337" s="16">
        <f t="shared" si="49"/>
        <v>9.8041872664822449E-7</v>
      </c>
    </row>
    <row r="338" spans="1:15">
      <c r="A338">
        <f t="shared" si="44"/>
        <v>2182</v>
      </c>
      <c r="G338" s="3">
        <f>carboncycle!L438</f>
        <v>1011.6509185409218</v>
      </c>
      <c r="H338" s="3">
        <f t="shared" si="45"/>
        <v>6.968737465289335</v>
      </c>
      <c r="I338" s="3">
        <f t="shared" si="50"/>
        <v>6.3685895997301056</v>
      </c>
      <c r="J338" s="3">
        <f t="shared" si="46"/>
        <v>2.7510919990037177</v>
      </c>
      <c r="K338">
        <f>carboncycle!U438</f>
        <v>1011.6510568992371</v>
      </c>
      <c r="L338" s="3">
        <f t="shared" si="47"/>
        <v>6.9687381969813877</v>
      </c>
      <c r="M338" s="3">
        <f t="shared" si="51"/>
        <v>6.368590575767243</v>
      </c>
      <c r="N338" s="3">
        <f t="shared" si="48"/>
        <v>2.75109287116913</v>
      </c>
      <c r="O338" s="16">
        <f t="shared" si="49"/>
        <v>9.7603713733462882E-7</v>
      </c>
    </row>
    <row r="339" spans="1:15">
      <c r="A339">
        <f t="shared" si="44"/>
        <v>2183</v>
      </c>
      <c r="G339" s="3">
        <f>carboncycle!L439</f>
        <v>1012.5142916406301</v>
      </c>
      <c r="H339" s="3">
        <f t="shared" si="45"/>
        <v>6.9733013678209268</v>
      </c>
      <c r="I339" s="3">
        <f t="shared" si="50"/>
        <v>6.383956042755651</v>
      </c>
      <c r="J339" s="3">
        <f t="shared" si="46"/>
        <v>2.7716393853758436</v>
      </c>
      <c r="K339">
        <f>carboncycle!U439</f>
        <v>1012.5144296037104</v>
      </c>
      <c r="L339" s="3">
        <f t="shared" si="47"/>
        <v>6.9733020968006914</v>
      </c>
      <c r="M339" s="3">
        <f t="shared" si="51"/>
        <v>6.3839570144804929</v>
      </c>
      <c r="N339" s="3">
        <f t="shared" si="48"/>
        <v>2.7716402581312471</v>
      </c>
      <c r="O339" s="16">
        <f t="shared" si="49"/>
        <v>9.7172484192498132E-7</v>
      </c>
    </row>
    <row r="340" spans="1:15">
      <c r="A340">
        <f t="shared" si="44"/>
        <v>2184</v>
      </c>
      <c r="G340" s="3">
        <f>carboncycle!L440</f>
        <v>1013.3452655293715</v>
      </c>
      <c r="H340" s="3">
        <f t="shared" si="45"/>
        <v>6.9776903300649913</v>
      </c>
      <c r="I340" s="3">
        <f t="shared" si="50"/>
        <v>6.3990964288181438</v>
      </c>
      <c r="J340" s="3">
        <f t="shared" si="46"/>
        <v>2.7921573439897611</v>
      </c>
      <c r="K340">
        <f>carboncycle!U440</f>
        <v>1013.3454031007755</v>
      </c>
      <c r="L340" s="3">
        <f t="shared" si="47"/>
        <v>6.9776910563790979</v>
      </c>
      <c r="M340" s="3">
        <f t="shared" si="51"/>
        <v>6.3990973962988615</v>
      </c>
      <c r="N340" s="3">
        <f t="shared" si="48"/>
        <v>2.792158217307311</v>
      </c>
      <c r="O340" s="16">
        <f t="shared" si="49"/>
        <v>9.6748071776175948E-7</v>
      </c>
    </row>
    <row r="341" spans="1:15">
      <c r="A341">
        <f t="shared" si="44"/>
        <v>2185</v>
      </c>
      <c r="G341" s="3">
        <f>carboncycle!L441</f>
        <v>1014.1442726466631</v>
      </c>
      <c r="H341" s="3">
        <f t="shared" si="45"/>
        <v>6.9819070603793172</v>
      </c>
      <c r="I341" s="3">
        <f t="shared" si="50"/>
        <v>6.4140129303958409</v>
      </c>
      <c r="J341" s="3">
        <f t="shared" si="46"/>
        <v>2.8126447579915865</v>
      </c>
      <c r="K341">
        <f>carboncycle!U441</f>
        <v>1014.144409829905</v>
      </c>
      <c r="L341" s="3">
        <f t="shared" si="47"/>
        <v>6.9819077840734849</v>
      </c>
      <c r="M341" s="3">
        <f t="shared" si="51"/>
        <v>6.4140138936994964</v>
      </c>
      <c r="N341" s="3">
        <f t="shared" si="48"/>
        <v>2.8126456318439828</v>
      </c>
      <c r="O341" s="16">
        <f t="shared" si="49"/>
        <v>9.633036555101171E-7</v>
      </c>
    </row>
    <row r="342" spans="1:15">
      <c r="A342">
        <f t="shared" si="44"/>
        <v>2186</v>
      </c>
      <c r="G342" s="3">
        <f>carboncycle!L442</f>
        <v>1014.9117434818971</v>
      </c>
      <c r="H342" s="3">
        <f t="shared" si="45"/>
        <v>6.9859542321987957</v>
      </c>
      <c r="I342" s="3">
        <f t="shared" si="50"/>
        <v>6.4287077187076314</v>
      </c>
      <c r="J342" s="3">
        <f t="shared" si="46"/>
        <v>2.8331005292108427</v>
      </c>
      <c r="K342">
        <f>carboncycle!U442</f>
        <v>1014.9118802804478</v>
      </c>
      <c r="L342" s="3">
        <f t="shared" si="47"/>
        <v>6.98595495331785</v>
      </c>
      <c r="M342" s="3">
        <f t="shared" si="51"/>
        <v>6.4287086779001914</v>
      </c>
      <c r="N342" s="3">
        <f t="shared" si="48"/>
        <v>2.8331014035713222</v>
      </c>
      <c r="O342" s="16">
        <f t="shared" si="49"/>
        <v>9.5919256004606268E-7</v>
      </c>
    </row>
    <row r="343" spans="1:15">
      <c r="A343">
        <f t="shared" si="44"/>
        <v>2187</v>
      </c>
      <c r="G343" s="3">
        <f>carboncycle!L443</f>
        <v>1015.6481064354483</v>
      </c>
      <c r="H343" s="3">
        <f t="shared" si="45"/>
        <v>6.9898344842133859</v>
      </c>
      <c r="I343" s="3">
        <f t="shared" si="50"/>
        <v>6.4431829628705319</v>
      </c>
      <c r="J343" s="3">
        <f t="shared" si="46"/>
        <v>2.8535235780471844</v>
      </c>
      <c r="K343">
        <f>carboncycle!U443</f>
        <v>1015.6482428527356</v>
      </c>
      <c r="L343" s="3">
        <f t="shared" si="47"/>
        <v>6.9898352028012836</v>
      </c>
      <c r="M343" s="3">
        <f t="shared" si="51"/>
        <v>6.4431839180168851</v>
      </c>
      <c r="N343" s="3">
        <f t="shared" si="48"/>
        <v>2.8535244528895101</v>
      </c>
      <c r="O343" s="16">
        <f t="shared" si="49"/>
        <v>9.5514635312099472E-7</v>
      </c>
    </row>
    <row r="344" spans="1:15">
      <c r="A344">
        <f t="shared" si="44"/>
        <v>2188</v>
      </c>
      <c r="G344" s="3">
        <f>carboncycle!L444</f>
        <v>1016.3537876867562</v>
      </c>
      <c r="H344" s="3">
        <f t="shared" si="45"/>
        <v>6.9935504205589138</v>
      </c>
      <c r="I344" s="3">
        <f t="shared" si="50"/>
        <v>6.4574408290897463</v>
      </c>
      <c r="J344" s="3">
        <f t="shared" si="46"/>
        <v>2.873912843352981</v>
      </c>
      <c r="K344">
        <f>carboncycle!U444</f>
        <v>1016.3539237261658</v>
      </c>
      <c r="L344" s="3">
        <f t="shared" si="47"/>
        <v>6.9935511366587626</v>
      </c>
      <c r="M344" s="3">
        <f t="shared" si="51"/>
        <v>6.4574417802537125</v>
      </c>
      <c r="N344" s="3">
        <f t="shared" si="48"/>
        <v>2.8739137186514334</v>
      </c>
      <c r="O344" s="16">
        <f t="shared" si="49"/>
        <v>9.5116396625627431E-7</v>
      </c>
    </row>
    <row r="345" spans="1:15">
      <c r="A345">
        <f t="shared" si="44"/>
        <v>2189</v>
      </c>
      <c r="G345" s="3">
        <f>carboncycle!L445</f>
        <v>1017.0292110691996</v>
      </c>
      <c r="H345" s="3">
        <f t="shared" si="45"/>
        <v>6.9971046110200144</v>
      </c>
      <c r="I345" s="3">
        <f t="shared" si="50"/>
        <v>6.4714834798805336</v>
      </c>
      <c r="J345" s="3">
        <f t="shared" si="46"/>
        <v>2.8942672823119659</v>
      </c>
      <c r="K345">
        <f>carboncycle!U445</f>
        <v>1017.0293467340758</v>
      </c>
      <c r="L345" s="3">
        <f t="shared" si="47"/>
        <v>6.9971053246740889</v>
      </c>
      <c r="M345" s="3">
        <f t="shared" si="51"/>
        <v>6.4714844271248833</v>
      </c>
      <c r="N345" s="3">
        <f t="shared" si="48"/>
        <v>2.8942681580413345</v>
      </c>
      <c r="O345" s="16">
        <f t="shared" si="49"/>
        <v>9.4724434962500936E-7</v>
      </c>
    </row>
    <row r="346" spans="1:15">
      <c r="A346">
        <f t="shared" si="44"/>
        <v>2190</v>
      </c>
      <c r="G346" s="3">
        <f>carboncycle!L446</f>
        <v>1017.6747979515856</v>
      </c>
      <c r="H346" s="3">
        <f t="shared" si="45"/>
        <v>7.0004995912445143</v>
      </c>
      <c r="I346" s="3">
        <f t="shared" si="50"/>
        <v>6.485313073321155</v>
      </c>
      <c r="J346" s="3">
        <f t="shared" si="46"/>
        <v>2.9145858703141556</v>
      </c>
      <c r="K346">
        <f>carboncycle!U446</f>
        <v>1017.6749332452312</v>
      </c>
      <c r="L346" s="3">
        <f t="shared" si="47"/>
        <v>7.0005003024942747</v>
      </c>
      <c r="M346" s="3">
        <f t="shared" si="51"/>
        <v>6.4853140167076209</v>
      </c>
      <c r="N346" s="3">
        <f t="shared" si="48"/>
        <v>2.914586746449729</v>
      </c>
      <c r="O346" s="16">
        <f t="shared" si="49"/>
        <v>9.4338646583480568E-7</v>
      </c>
    </row>
    <row r="347" spans="1:15">
      <c r="A347">
        <f t="shared" si="44"/>
        <v>2191</v>
      </c>
      <c r="G347" s="3">
        <f>carboncycle!L447</f>
        <v>1018.29096712607</v>
      </c>
      <c r="H347" s="3">
        <f t="shared" si="45"/>
        <v>7.0037378629686069</v>
      </c>
      <c r="I347" s="3">
        <f t="shared" si="50"/>
        <v>6.4989317623361558</v>
      </c>
      <c r="J347" s="3">
        <f t="shared" si="46"/>
        <v>2.9348676008272352</v>
      </c>
      <c r="K347">
        <f>carboncycle!U447</f>
        <v>1018.2911020517475</v>
      </c>
      <c r="L347" s="3">
        <f t="shared" si="47"/>
        <v>7.0037385718547212</v>
      </c>
      <c r="M347" s="3">
        <f t="shared" si="51"/>
        <v>6.4989327019254493</v>
      </c>
      <c r="N347" s="3">
        <f t="shared" si="48"/>
        <v>2.9348684773447937</v>
      </c>
      <c r="O347" s="16">
        <f t="shared" si="49"/>
        <v>9.3958929348048059E-7</v>
      </c>
    </row>
    <row r="348" spans="1:15">
      <c r="A348">
        <f t="shared" si="44"/>
        <v>2192</v>
      </c>
      <c r="G348" s="3">
        <f>carboncycle!L448</f>
        <v>1018.8781347023341</v>
      </c>
      <c r="H348" s="3">
        <f t="shared" si="45"/>
        <v>7.0068218942521989</v>
      </c>
      <c r="I348" s="3">
        <f t="shared" si="50"/>
        <v>6.5123416940092582</v>
      </c>
      <c r="J348" s="3">
        <f t="shared" si="46"/>
        <v>2.9551114852646059</v>
      </c>
      <c r="K348">
        <f>carboncycle!U448</f>
        <v>1018.8782692632664</v>
      </c>
      <c r="L348" s="3">
        <f t="shared" si="47"/>
        <v>7.0068226008145587</v>
      </c>
      <c r="M348" s="3">
        <f t="shared" si="51"/>
        <v>6.5123426298610827</v>
      </c>
      <c r="N348" s="3">
        <f t="shared" si="48"/>
        <v>2.9551123621404121</v>
      </c>
      <c r="O348" s="16">
        <f t="shared" si="49"/>
        <v>9.3585182447952775E-7</v>
      </c>
    </row>
    <row r="349" spans="1:15">
      <c r="A349">
        <f t="shared" si="44"/>
        <v>2193</v>
      </c>
      <c r="G349" s="3">
        <f>carboncycle!L449</f>
        <v>1019.4367140078368</v>
      </c>
      <c r="H349" s="3">
        <f t="shared" si="45"/>
        <v>7.0097541197237812</v>
      </c>
      <c r="I349" s="3">
        <f t="shared" si="50"/>
        <v>6.5255450089251408</v>
      </c>
      <c r="J349" s="3">
        <f t="shared" si="46"/>
        <v>2.9753165528502756</v>
      </c>
      <c r="K349">
        <f>carboncycle!U449</f>
        <v>1019.4368482072068</v>
      </c>
      <c r="L349" s="3">
        <f t="shared" si="47"/>
        <v>7.0097548240015195</v>
      </c>
      <c r="M349" s="3">
        <f t="shared" si="51"/>
        <v>6.5255459410982057</v>
      </c>
      <c r="N349" s="3">
        <f t="shared" si="48"/>
        <v>2.9753174300610654</v>
      </c>
      <c r="O349" s="16">
        <f t="shared" si="49"/>
        <v>9.3217306496029551E-7</v>
      </c>
    </row>
    <row r="350" spans="1:15">
      <c r="A350">
        <f t="shared" si="44"/>
        <v>2194</v>
      </c>
      <c r="G350" s="3">
        <f>carboncycle!L450</f>
        <v>1019.9671154939663</v>
      </c>
      <c r="H350" s="3">
        <f t="shared" si="45"/>
        <v>7.0125369408342682</v>
      </c>
      <c r="I350" s="3">
        <f t="shared" si="50"/>
        <v>6.5385438405393979</v>
      </c>
      <c r="J350" s="3">
        <f t="shared" si="46"/>
        <v>2.9954818504807807</v>
      </c>
      <c r="K350">
        <f>carboncycle!U450</f>
        <v>1019.9672493349188</v>
      </c>
      <c r="L350" s="3">
        <f t="shared" si="47"/>
        <v>7.0125376428657722</v>
      </c>
      <c r="M350" s="3">
        <f t="shared" si="51"/>
        <v>6.5385447690914349</v>
      </c>
      <c r="N350" s="3">
        <f t="shared" si="48"/>
        <v>2.9954827280037564</v>
      </c>
      <c r="O350" s="16">
        <f t="shared" si="49"/>
        <v>9.2855203703834377E-7</v>
      </c>
    </row>
    <row r="351" spans="1:15">
      <c r="A351">
        <f t="shared" si="44"/>
        <v>2195</v>
      </c>
      <c r="G351" s="3">
        <f>carboncycle!L451</f>
        <v>1020.4697466479166</v>
      </c>
      <c r="H351" s="3">
        <f t="shared" si="45"/>
        <v>7.015172726119193</v>
      </c>
      <c r="I351" s="3">
        <f t="shared" si="50"/>
        <v>6.5513403145759712</v>
      </c>
      <c r="J351" s="3">
        <f t="shared" si="46"/>
        <v>3.0156064425843137</v>
      </c>
      <c r="K351">
        <f>carboncycle!U451</f>
        <v>1020.469880133558</v>
      </c>
      <c r="L351" s="3">
        <f t="shared" si="47"/>
        <v>7.0151734259421294</v>
      </c>
      <c r="M351" s="3">
        <f t="shared" si="51"/>
        <v>6.5513412395637474</v>
      </c>
      <c r="N351" s="3">
        <f t="shared" si="48"/>
        <v>3.0156073203971343</v>
      </c>
      <c r="O351" s="16">
        <f t="shared" si="49"/>
        <v>9.2498777615190875E-7</v>
      </c>
    </row>
    <row r="352" spans="1:15">
      <c r="A352">
        <f t="shared" si="44"/>
        <v>2196</v>
      </c>
      <c r="G352" s="3">
        <f>carboncycle!L452</f>
        <v>1020.9450119101122</v>
      </c>
      <c r="H352" s="3">
        <f t="shared" si="45"/>
        <v>7.0176638114687284</v>
      </c>
      <c r="I352" s="3">
        <f t="shared" si="50"/>
        <v>6.5639365484513519</v>
      </c>
      <c r="J352" s="3">
        <f t="shared" si="46"/>
        <v>3.0356894109772261</v>
      </c>
      <c r="K352">
        <f>carboncycle!U452</f>
        <v>1020.9451450435115</v>
      </c>
      <c r="L352" s="3">
        <f t="shared" si="47"/>
        <v>7.0176645091200536</v>
      </c>
      <c r="M352" s="3">
        <f t="shared" si="51"/>
        <v>6.5639374699306829</v>
      </c>
      <c r="N352" s="3">
        <f t="shared" si="48"/>
        <v>3.0356902890580009</v>
      </c>
      <c r="O352" s="16">
        <f t="shared" si="49"/>
        <v>9.2147933106190294E-7</v>
      </c>
    </row>
    <row r="353" spans="1:15">
      <c r="A353">
        <f t="shared" si="44"/>
        <v>2197</v>
      </c>
      <c r="G353" s="3">
        <f>carboncycle!L453</f>
        <v>1021.3933125970128</v>
      </c>
      <c r="H353" s="3">
        <f t="shared" si="45"/>
        <v>7.0200125004049925</v>
      </c>
      <c r="I353" s="3">
        <f t="shared" si="50"/>
        <v>6.5763346507248723</v>
      </c>
      <c r="J353" s="3">
        <f t="shared" si="46"/>
        <v>3.0557298547180793</v>
      </c>
      <c r="K353">
        <f>carboncycle!U453</f>
        <v>1021.3934453812017</v>
      </c>
      <c r="L353" s="3">
        <f t="shared" si="47"/>
        <v>7.0200131959209653</v>
      </c>
      <c r="M353" s="3">
        <f t="shared" si="51"/>
        <v>6.5763355687506388</v>
      </c>
      <c r="N353" s="3">
        <f t="shared" si="48"/>
        <v>3.0557307330453578</v>
      </c>
      <c r="O353" s="16">
        <f t="shared" si="49"/>
        <v>9.180257665164504E-7</v>
      </c>
    </row>
    <row r="354" spans="1:15">
      <c r="A354">
        <f t="shared" si="44"/>
        <v>2198</v>
      </c>
      <c r="G354" s="3">
        <f>carboncycle!L454</f>
        <v>1021.8150468291252</v>
      </c>
      <c r="H354" s="3">
        <f t="shared" si="45"/>
        <v>7.0222210643661116</v>
      </c>
      <c r="I354" s="3">
        <f t="shared" si="50"/>
        <v>6.5885367205744068</v>
      </c>
      <c r="J354" s="3">
        <f t="shared" si="46"/>
        <v>3.0757268899593981</v>
      </c>
      <c r="K354">
        <f>carboncycle!U454</f>
        <v>1021.8151792670985</v>
      </c>
      <c r="L354" s="3">
        <f t="shared" si="47"/>
        <v>7.0222217577823161</v>
      </c>
      <c r="M354" s="3">
        <f t="shared" si="51"/>
        <v>6.5885376352005691</v>
      </c>
      <c r="N354" s="3">
        <f t="shared" si="48"/>
        <v>3.0757277685121638</v>
      </c>
      <c r="O354" s="16">
        <f t="shared" si="49"/>
        <v>9.1462616236270833E-7</v>
      </c>
    </row>
    <row r="355" spans="1:15">
      <c r="A355">
        <f t="shared" si="44"/>
        <v>2199</v>
      </c>
      <c r="G355" s="3">
        <f>carboncycle!L455</f>
        <v>1022.2106094640517</v>
      </c>
      <c r="H355" s="3">
        <f t="shared" si="45"/>
        <v>7.0242917429965477</v>
      </c>
      <c r="I355" s="3">
        <f t="shared" si="50"/>
        <v>6.6005448472968071</v>
      </c>
      <c r="J355" s="3">
        <f t="shared" si="46"/>
        <v>3.0956796497972916</v>
      </c>
      <c r="K355">
        <f>carboncycle!U455</f>
        <v>1022.2107415587685</v>
      </c>
      <c r="L355" s="3">
        <f t="shared" si="47"/>
        <v>7.0242924343479025</v>
      </c>
      <c r="M355" s="3">
        <f t="shared" si="51"/>
        <v>6.6005457585764162</v>
      </c>
      <c r="N355" s="3">
        <f t="shared" si="48"/>
        <v>3.0956805285549538</v>
      </c>
      <c r="O355" s="16">
        <f t="shared" si="49"/>
        <v>9.1127960910597494E-7</v>
      </c>
    </row>
    <row r="356" spans="1:15">
      <c r="A356">
        <f t="shared" si="44"/>
        <v>2200</v>
      </c>
      <c r="G356" s="3">
        <f>carboncycle!L456</f>
        <v>1022.5803920344156</v>
      </c>
      <c r="H356" s="3">
        <f t="shared" si="45"/>
        <v>7.0262267444432132</v>
      </c>
      <c r="I356" s="3">
        <f t="shared" si="50"/>
        <v>6.6123611098324107</v>
      </c>
      <c r="J356" s="3">
        <f t="shared" si="46"/>
        <v>3.1155872841190888</v>
      </c>
      <c r="K356">
        <f>carboncycle!U456</f>
        <v>1022.5805237887992</v>
      </c>
      <c r="L356" s="3">
        <f t="shared" si="47"/>
        <v>7.026227433763987</v>
      </c>
      <c r="M356" s="3">
        <f t="shared" si="51"/>
        <v>6.6123620178176248</v>
      </c>
      <c r="N356" s="3">
        <f t="shared" si="48"/>
        <v>3.1155881630614757</v>
      </c>
      <c r="O356" s="16">
        <f t="shared" si="49"/>
        <v>9.0798521412693844E-7</v>
      </c>
    </row>
    <row r="357" spans="1:15">
      <c r="A357">
        <f t="shared" si="44"/>
        <v>2201</v>
      </c>
      <c r="G357" s="3">
        <f>carboncycle!L457</f>
        <v>1022.9247826904935</v>
      </c>
      <c r="H357" s="3">
        <f t="shared" si="45"/>
        <v>7.0280282456568912</v>
      </c>
      <c r="I357" s="3">
        <f t="shared" si="50"/>
        <v>6.6239875763129756</v>
      </c>
      <c r="J357" s="3">
        <f t="shared" si="46"/>
        <v>3.1354489594491404</v>
      </c>
      <c r="K357">
        <f>carboncycle!U457</f>
        <v>1022.9249141074323</v>
      </c>
      <c r="L357" s="3">
        <f t="shared" si="47"/>
        <v>7.0280289329807193</v>
      </c>
      <c r="M357" s="3">
        <f t="shared" si="51"/>
        <v>6.6239884810550729</v>
      </c>
      <c r="N357" s="3">
        <f t="shared" si="48"/>
        <v>3.1354498385564904</v>
      </c>
      <c r="O357" s="16">
        <f t="shared" si="49"/>
        <v>9.0474209724078491E-7</v>
      </c>
    </row>
    <row r="358" spans="1:15">
      <c r="A358">
        <f t="shared" si="44"/>
        <v>2202</v>
      </c>
      <c r="G358" s="3">
        <f>carboncycle!L458</f>
        <v>1023.2441661473973</v>
      </c>
      <c r="H358" s="3">
        <f t="shared" si="45"/>
        <v>7.0296983926985446</v>
      </c>
      <c r="I358" s="3">
        <f t="shared" si="50"/>
        <v>6.6354263036323937</v>
      </c>
      <c r="J358" s="3">
        <f t="shared" si="46"/>
        <v>3.1552638587929271</v>
      </c>
      <c r="K358">
        <f>carboncycle!U458</f>
        <v>1023.2442972297449</v>
      </c>
      <c r="L358" s="3">
        <f t="shared" si="47"/>
        <v>7.0296990780584396</v>
      </c>
      <c r="M358" s="3">
        <f t="shared" si="51"/>
        <v>6.6354272051817862</v>
      </c>
      <c r="N358" s="3">
        <f t="shared" si="48"/>
        <v>3.1552647380458825</v>
      </c>
      <c r="O358" s="16">
        <f t="shared" si="49"/>
        <v>9.0154939247355514E-7</v>
      </c>
    </row>
    <row r="359" spans="1:15">
      <c r="A359">
        <f t="shared" si="44"/>
        <v>2203</v>
      </c>
      <c r="G359" s="3">
        <f>carboncycle!L459</f>
        <v>1023.5389236366437</v>
      </c>
      <c r="H359" s="3">
        <f t="shared" si="45"/>
        <v>7.0312393010500358</v>
      </c>
      <c r="I359" s="3">
        <f t="shared" si="50"/>
        <v>6.6466793370395516</v>
      </c>
      <c r="J359" s="3">
        <f t="shared" si="46"/>
        <v>3.1750311814796155</v>
      </c>
      <c r="K359">
        <f>carboncycle!U459</f>
        <v>1023.5390543872199</v>
      </c>
      <c r="L359" s="3">
        <f t="shared" si="47"/>
        <v>7.0312399844784057</v>
      </c>
      <c r="M359" s="3">
        <f t="shared" si="51"/>
        <v>6.6466802354457988</v>
      </c>
      <c r="N359" s="3">
        <f t="shared" si="48"/>
        <v>3.1750320608592144</v>
      </c>
      <c r="O359" s="16">
        <f t="shared" si="49"/>
        <v>8.9840624717396622E-7</v>
      </c>
    </row>
    <row r="360" spans="1:15">
      <c r="A360">
        <f t="shared" si="44"/>
        <v>2204</v>
      </c>
      <c r="G360" s="3">
        <f>carboncycle!L460</f>
        <v>1023.8094328619587</v>
      </c>
      <c r="H360" s="3">
        <f t="shared" si="45"/>
        <v>7.0326530559288889</v>
      </c>
      <c r="I360" s="3">
        <f t="shared" si="50"/>
        <v>6.6577487097527106</v>
      </c>
      <c r="J360" s="3">
        <f t="shared" si="46"/>
        <v>3.1947501430031959</v>
      </c>
      <c r="K360">
        <f>carboncycle!U460</f>
        <v>1023.8095632835493</v>
      </c>
      <c r="L360" s="3">
        <f t="shared" si="47"/>
        <v>7.0326537374575437</v>
      </c>
      <c r="M360" s="3">
        <f t="shared" si="51"/>
        <v>6.6577496050645335</v>
      </c>
      <c r="N360" s="3">
        <f t="shared" si="48"/>
        <v>3.1947510224908662</v>
      </c>
      <c r="O360" s="16">
        <f t="shared" si="49"/>
        <v>8.9531182290158995E-7</v>
      </c>
    </row>
    <row r="361" spans="1:15">
      <c r="A361">
        <f t="shared" si="44"/>
        <v>2205</v>
      </c>
      <c r="G361" s="3">
        <f>carboncycle!L461</f>
        <v>1024.0560679591608</v>
      </c>
      <c r="H361" s="3">
        <f t="shared" si="45"/>
        <v>7.0339417126066666</v>
      </c>
      <c r="I361" s="3">
        <f t="shared" si="50"/>
        <v>6.6686364425948037</v>
      </c>
      <c r="J361" s="3">
        <f t="shared" si="46"/>
        <v>3.214419974862333</v>
      </c>
      <c r="K361">
        <f>carboncycle!U461</f>
        <v>1024.0561980545185</v>
      </c>
      <c r="L361" s="3">
        <f t="shared" si="47"/>
        <v>7.0339423922668347</v>
      </c>
      <c r="M361" s="3">
        <f t="shared" si="51"/>
        <v>6.6686373348600974</v>
      </c>
      <c r="N361" s="3">
        <f t="shared" si="48"/>
        <v>3.2144208544398847</v>
      </c>
      <c r="O361" s="16">
        <f t="shared" si="49"/>
        <v>8.9226529365049601E-7</v>
      </c>
    </row>
    <row r="362" spans="1:15">
      <c r="A362">
        <f t="shared" si="44"/>
        <v>2206</v>
      </c>
      <c r="G362" s="3">
        <f>carboncycle!L462</f>
        <v>1024.2791994599729</v>
      </c>
      <c r="H362" s="3">
        <f t="shared" si="45"/>
        <v>7.035107296730569</v>
      </c>
      <c r="I362" s="3">
        <f t="shared" si="50"/>
        <v>6.6793445436490293</v>
      </c>
      <c r="J362" s="3">
        <f t="shared" si="46"/>
        <v>3.2340399243990534</v>
      </c>
      <c r="K362">
        <f>carboncycle!U462</f>
        <v>1024.2793292318179</v>
      </c>
      <c r="L362" s="3">
        <f t="shared" si="47"/>
        <v>7.0351079745529113</v>
      </c>
      <c r="M362" s="3">
        <f t="shared" si="51"/>
        <v>6.6793454329148778</v>
      </c>
      <c r="N362" s="3">
        <f t="shared" si="48"/>
        <v>3.2340408040486714</v>
      </c>
      <c r="O362" s="16">
        <f t="shared" si="49"/>
        <v>8.892658485137872E-7</v>
      </c>
    </row>
    <row r="363" spans="1:15">
      <c r="A363">
        <f t="shared" si="44"/>
        <v>2207</v>
      </c>
      <c r="G363" s="3">
        <f>carboncycle!L463</f>
        <v>1024.4791942596173</v>
      </c>
      <c r="H363" s="3">
        <f t="shared" si="45"/>
        <v>7.0361518046479272</v>
      </c>
      <c r="I363" s="3">
        <f t="shared" si="50"/>
        <v>6.6898750079341642</v>
      </c>
      <c r="J363" s="3">
        <f t="shared" si="46"/>
        <v>3.2536092546363933</v>
      </c>
      <c r="K363">
        <f>carboncycle!U463</f>
        <v>1024.4793237106371</v>
      </c>
      <c r="L363" s="3">
        <f t="shared" si="47"/>
        <v>7.0361524806625457</v>
      </c>
      <c r="M363" s="3">
        <f t="shared" si="51"/>
        <v>6.6898758942468515</v>
      </c>
      <c r="N363" s="3">
        <f t="shared" si="48"/>
        <v>3.2536101343406316</v>
      </c>
      <c r="O363" s="16">
        <f t="shared" si="49"/>
        <v>8.863126872427074E-7</v>
      </c>
    </row>
    <row r="364" spans="1:15">
      <c r="A364">
        <f t="shared" si="44"/>
        <v>2208</v>
      </c>
      <c r="G364" s="3">
        <f>carboncycle!L464</f>
        <v>1024.6564155880437</v>
      </c>
      <c r="H364" s="3">
        <f t="shared" si="45"/>
        <v>7.0370772037331681</v>
      </c>
      <c r="I364" s="3">
        <f t="shared" si="50"/>
        <v>6.7002298170989967</v>
      </c>
      <c r="J364" s="3">
        <f t="shared" si="46"/>
        <v>3.2731272441151247</v>
      </c>
      <c r="K364">
        <f>carboncycle!U464</f>
        <v>1024.6565447208945</v>
      </c>
      <c r="L364" s="3">
        <f t="shared" si="47"/>
        <v>7.0370778779696233</v>
      </c>
      <c r="M364" s="3">
        <f t="shared" si="51"/>
        <v>6.7002307005040223</v>
      </c>
      <c r="N364" s="3">
        <f t="shared" si="48"/>
        <v>3.2731281238568988</v>
      </c>
      <c r="O364" s="16">
        <f t="shared" si="49"/>
        <v>8.8340502557571199E-7</v>
      </c>
    </row>
    <row r="365" spans="1:15">
      <c r="A365">
        <f t="shared" si="44"/>
        <v>2209</v>
      </c>
      <c r="G365" s="3">
        <f>carboncycle!L465</f>
        <v>1024.8112229846556</v>
      </c>
      <c r="H365" s="3">
        <f t="shared" si="45"/>
        <v>7.0378854327169895</v>
      </c>
      <c r="I365" s="3">
        <f t="shared" si="50"/>
        <v>6.7104109391353202</v>
      </c>
      <c r="J365" s="3">
        <f t="shared" si="46"/>
        <v>3.2925931867296732</v>
      </c>
      <c r="K365">
        <f>carboncycle!U465</f>
        <v>1024.8113518019618</v>
      </c>
      <c r="L365" s="3">
        <f t="shared" si="47"/>
        <v>7.0378861052043016</v>
      </c>
      <c r="M365" s="3">
        <f t="shared" si="51"/>
        <v>6.7104118196774092</v>
      </c>
      <c r="N365" s="3">
        <f t="shared" si="48"/>
        <v>3.2925940664922546</v>
      </c>
      <c r="O365" s="16">
        <f t="shared" si="49"/>
        <v>8.80542089021219E-7</v>
      </c>
    </row>
    <row r="366" spans="1:15">
      <c r="A366">
        <f t="shared" si="44"/>
        <v>2210</v>
      </c>
      <c r="G366" s="3">
        <f>carboncycle!L466</f>
        <v>1024.94397227639</v>
      </c>
      <c r="H366" s="3">
        <f t="shared" si="45"/>
        <v>7.038578402017337</v>
      </c>
      <c r="I366" s="3">
        <f t="shared" si="50"/>
        <v>6.7204203281089105</v>
      </c>
      <c r="J366" s="3">
        <f t="shared" si="46"/>
        <v>3.3120063915633371</v>
      </c>
      <c r="K366">
        <f>carboncycle!U466</f>
        <v>1024.944100780745</v>
      </c>
      <c r="L366" s="3">
        <f t="shared" si="47"/>
        <v>7.0385790727840085</v>
      </c>
      <c r="M366" s="3">
        <f t="shared" si="51"/>
        <v>6.7204212058320287</v>
      </c>
      <c r="N366" s="3">
        <f t="shared" si="48"/>
        <v>3.3120072713303461</v>
      </c>
      <c r="O366" s="16">
        <f t="shared" si="49"/>
        <v>8.7772311818667959E-7</v>
      </c>
    </row>
    <row r="367" spans="1:15">
      <c r="A367">
        <f t="shared" si="44"/>
        <v>2211</v>
      </c>
      <c r="G367" s="3">
        <f>carboncycle!L467</f>
        <v>1025.0550155590167</v>
      </c>
      <c r="H367" s="3">
        <f t="shared" si="45"/>
        <v>7.0391579940719282</v>
      </c>
      <c r="I367" s="3">
        <f t="shared" si="50"/>
        <v>6.730259923907945</v>
      </c>
      <c r="J367" s="3">
        <f t="shared" si="46"/>
        <v>3.331366182722916</v>
      </c>
      <c r="K367">
        <f>carboncycle!U467</f>
        <v>1025.055143752983</v>
      </c>
      <c r="L367" s="3">
        <f t="shared" si="47"/>
        <v>7.0391586631459448</v>
      </c>
      <c r="M367" s="3">
        <f t="shared" si="51"/>
        <v>6.7302607988553103</v>
      </c>
      <c r="N367" s="3">
        <f t="shared" si="48"/>
        <v>3.3313670624783156</v>
      </c>
      <c r="O367" s="16">
        <f t="shared" si="49"/>
        <v>8.7494736522586436E-7</v>
      </c>
    </row>
    <row r="368" spans="1:15">
      <c r="A368">
        <f t="shared" si="44"/>
        <v>2212</v>
      </c>
      <c r="G368" s="3">
        <f>carboncycle!L468</f>
        <v>1025.1447011815249</v>
      </c>
      <c r="H368" s="3">
        <f t="shared" si="45"/>
        <v>7.0396260636719834</v>
      </c>
      <c r="I368" s="3">
        <f t="shared" si="50"/>
        <v>6.7399316520083117</v>
      </c>
      <c r="J368" s="3">
        <f t="shared" si="46"/>
        <v>3.350671899172847</v>
      </c>
      <c r="K368">
        <f>carboncycle!U468</f>
        <v>1025.144829067636</v>
      </c>
      <c r="L368" s="3">
        <f t="shared" si="47"/>
        <v>7.0396267310808396</v>
      </c>
      <c r="M368" s="3">
        <f t="shared" si="51"/>
        <v>6.7399325242224064</v>
      </c>
      <c r="N368" s="3">
        <f t="shared" si="48"/>
        <v>3.350672778900937</v>
      </c>
      <c r="O368" s="16">
        <f t="shared" si="49"/>
        <v>8.7221409472704181E-7</v>
      </c>
    </row>
    <row r="369" spans="1:15">
      <c r="A369">
        <f t="shared" si="44"/>
        <v>2213</v>
      </c>
      <c r="G369" s="3">
        <f>carboncycle!L469</f>
        <v>1025.2133737334698</v>
      </c>
      <c r="H369" s="3">
        <f t="shared" si="45"/>
        <v>7.039984438296921</v>
      </c>
      <c r="I369" s="3">
        <f t="shared" si="50"/>
        <v>6.7494374232552747</v>
      </c>
      <c r="J369" s="3">
        <f t="shared" si="46"/>
        <v>3.3699228945689526</v>
      </c>
      <c r="K369">
        <f>carboncycle!U469</f>
        <v>1025.2135013142281</v>
      </c>
      <c r="L369" s="3">
        <f t="shared" si="47"/>
        <v>7.0399851040676102</v>
      </c>
      <c r="M369" s="3">
        <f t="shared" si="51"/>
        <v>6.7494382927778585</v>
      </c>
      <c r="N369" s="3">
        <f t="shared" si="48"/>
        <v>3.3699237742543628</v>
      </c>
      <c r="O369" s="16">
        <f t="shared" si="49"/>
        <v>8.695225837129783E-7</v>
      </c>
    </row>
    <row r="370" spans="1:15">
      <c r="A370">
        <f t="shared" si="44"/>
        <v>2214</v>
      </c>
      <c r="G370" s="3">
        <f>carboncycle!L470</f>
        <v>1025.2613740351444</v>
      </c>
      <c r="H370" s="3">
        <f t="shared" si="45"/>
        <v>7.0402349184496611</v>
      </c>
      <c r="I370" s="3">
        <f t="shared" si="50"/>
        <v>6.7587791336609824</v>
      </c>
      <c r="J370" s="3">
        <f t="shared" si="46"/>
        <v>3.3891185370918908</v>
      </c>
      <c r="K370">
        <f>carboncycle!U470</f>
        <v>1025.2615013130244</v>
      </c>
      <c r="L370" s="3">
        <f t="shared" si="47"/>
        <v>7.0402355826087062</v>
      </c>
      <c r="M370" s="3">
        <f t="shared" si="51"/>
        <v>6.7587800005331058</v>
      </c>
      <c r="N370" s="3">
        <f t="shared" si="48"/>
        <v>3.3891194167195762</v>
      </c>
      <c r="O370" s="16">
        <f t="shared" si="49"/>
        <v>8.6687212341729492E-7</v>
      </c>
    </row>
    <row r="371" spans="1:15">
      <c r="A371">
        <f t="shared" ref="A371:A434" si="52">1+A370</f>
        <v>2215</v>
      </c>
      <c r="G371" s="3">
        <f>carboncycle!L471</f>
        <v>1025.2890391304652</v>
      </c>
      <c r="H371" s="3">
        <f t="shared" si="45"/>
        <v>7.040379277992372</v>
      </c>
      <c r="I371" s="3">
        <f t="shared" si="50"/>
        <v>6.7679586642172955</v>
      </c>
      <c r="J371" s="3">
        <f t="shared" si="46"/>
        <v>3.4082582092804032</v>
      </c>
      <c r="K371">
        <f>carboncycle!U471</f>
        <v>1025.2891661079111</v>
      </c>
      <c r="L371" s="3">
        <f t="shared" si="47"/>
        <v>7.0403799405658205</v>
      </c>
      <c r="M371" s="3">
        <f t="shared" si="51"/>
        <v>6.7679595284793086</v>
      </c>
      <c r="N371" s="3">
        <f t="shared" si="48"/>
        <v>3.4082590888356372</v>
      </c>
      <c r="O371" s="16">
        <f t="shared" si="49"/>
        <v>8.642620130672185E-7</v>
      </c>
    </row>
    <row r="372" spans="1:15">
      <c r="A372">
        <f t="shared" si="52"/>
        <v>2216</v>
      </c>
      <c r="G372" s="3">
        <f>carboncycle!L472</f>
        <v>1025.2967022824396</v>
      </c>
      <c r="H372" s="3">
        <f t="shared" si="45"/>
        <v>7.040419264482316</v>
      </c>
      <c r="I372" s="3">
        <f t="shared" si="50"/>
        <v>6.7769778807234378</v>
      </c>
      <c r="J372" s="3">
        <f t="shared" si="46"/>
        <v>3.4273413078644448</v>
      </c>
      <c r="K372">
        <f>carboncycle!U472</f>
        <v>1025.2968289618675</v>
      </c>
      <c r="L372" s="3">
        <f t="shared" si="47"/>
        <v>7.0404199254957529</v>
      </c>
      <c r="M372" s="3">
        <f t="shared" si="51"/>
        <v>6.776978742415003</v>
      </c>
      <c r="N372" s="3">
        <f t="shared" si="48"/>
        <v>3.4273421873328132</v>
      </c>
      <c r="O372" s="16">
        <f t="shared" si="49"/>
        <v>8.6169156521265222E-7</v>
      </c>
    </row>
    <row r="373" spans="1:15">
      <c r="A373">
        <f t="shared" si="52"/>
        <v>2217</v>
      </c>
      <c r="G373" s="3">
        <f>carboncycle!L473</f>
        <v>1025.2846929711068</v>
      </c>
      <c r="H373" s="3">
        <f t="shared" si="45"/>
        <v>7.0403565995076116</v>
      </c>
      <c r="I373" s="3">
        <f t="shared" si="50"/>
        <v>6.7858386336279679</v>
      </c>
      <c r="J373" s="3">
        <f t="shared" si="46"/>
        <v>3.4463672435982837</v>
      </c>
      <c r="K373">
        <f>carboncycle!U473</f>
        <v>1025.2848193549053</v>
      </c>
      <c r="L373" s="3">
        <f t="shared" si="47"/>
        <v>7.0403572589861785</v>
      </c>
      <c r="M373" s="3">
        <f t="shared" si="51"/>
        <v>6.7858394927880745</v>
      </c>
      <c r="N373" s="3">
        <f t="shared" si="48"/>
        <v>3.44636812296568</v>
      </c>
      <c r="O373" s="16">
        <f t="shared" si="49"/>
        <v>8.5916010661435394E-7</v>
      </c>
    </row>
    <row r="374" spans="1:15">
      <c r="A374">
        <f t="shared" si="52"/>
        <v>2218</v>
      </c>
      <c r="G374" s="3">
        <f>carboncycle!L474</f>
        <v>1025.2533368938336</v>
      </c>
      <c r="H374" s="3">
        <f t="shared" si="45"/>
        <v>7.0401929790226649</v>
      </c>
      <c r="I374" s="3">
        <f t="shared" si="50"/>
        <v>6.7945427578846083</v>
      </c>
      <c r="J374" s="3">
        <f t="shared" si="46"/>
        <v>3.4653354410936523</v>
      </c>
      <c r="K374">
        <f>carboncycle!U474</f>
        <v>1025.2534629843628</v>
      </c>
      <c r="L374" s="3">
        <f t="shared" si="47"/>
        <v>7.0401936369910567</v>
      </c>
      <c r="M374" s="3">
        <f t="shared" si="51"/>
        <v>6.7945436145515812</v>
      </c>
      <c r="N374" s="3">
        <f t="shared" si="48"/>
        <v>3.465336320346271</v>
      </c>
      <c r="O374" s="16">
        <f t="shared" si="49"/>
        <v>8.5666697291486571E-7</v>
      </c>
    </row>
    <row r="375" spans="1:15">
      <c r="A375">
        <f t="shared" si="52"/>
        <v>2219</v>
      </c>
      <c r="G375" s="3">
        <f>carboncycle!L475</f>
        <v>1025.2029559678549</v>
      </c>
      <c r="H375" s="3">
        <f t="shared" si="45"/>
        <v>7.0399300736830295</v>
      </c>
      <c r="I375" s="3">
        <f t="shared" si="50"/>
        <v>6.8030920728214372</v>
      </c>
      <c r="J375" s="3">
        <f t="shared" si="46"/>
        <v>3.4842453386530248</v>
      </c>
      <c r="K375">
        <f>carboncycle!U475</f>
        <v>1025.2030817674472</v>
      </c>
      <c r="L375" s="3">
        <f t="shared" si="47"/>
        <v>7.0399307301655085</v>
      </c>
      <c r="M375" s="3">
        <f t="shared" si="51"/>
        <v>6.8030929270329494</v>
      </c>
      <c r="N375" s="3">
        <f t="shared" si="48"/>
        <v>3.4842462177773572</v>
      </c>
      <c r="O375" s="16">
        <f t="shared" si="49"/>
        <v>8.5421151219122748E-7</v>
      </c>
    </row>
    <row r="376" spans="1:15">
      <c r="A376">
        <f t="shared" si="52"/>
        <v>2220</v>
      </c>
      <c r="G376" s="3">
        <f>carboncycle!L476</f>
        <v>1025.1338683349518</v>
      </c>
      <c r="H376" s="3">
        <f t="shared" si="45"/>
        <v>7.0395695291795217</v>
      </c>
      <c r="I376" s="3">
        <f t="shared" si="50"/>
        <v>6.8114883820229961</v>
      </c>
      <c r="J376" s="3">
        <f t="shared" si="46"/>
        <v>3.5030963881031014</v>
      </c>
      <c r="K376">
        <f>carboncycle!U476</f>
        <v>1025.1339938459137</v>
      </c>
      <c r="L376" s="3">
        <f t="shared" si="47"/>
        <v>7.0395701841999294</v>
      </c>
      <c r="M376" s="3">
        <f t="shared" si="51"/>
        <v>6.8114892338160784</v>
      </c>
      <c r="N376" s="3">
        <f t="shared" si="48"/>
        <v>3.5030972670859288</v>
      </c>
      <c r="O376" s="16">
        <f t="shared" si="49"/>
        <v>8.5179308229044182E-7</v>
      </c>
    </row>
    <row r="377" spans="1:15">
      <c r="A377">
        <f t="shared" si="52"/>
        <v>2221</v>
      </c>
      <c r="G377" s="3">
        <f>carboncycle!L477</f>
        <v>1025.0463883681632</v>
      </c>
      <c r="H377" s="3">
        <f t="shared" si="45"/>
        <v>7.0391129665713583</v>
      </c>
      <c r="I377" s="3">
        <f t="shared" si="50"/>
        <v>6.8197334732248525</v>
      </c>
      <c r="J377" s="3">
        <f t="shared" si="46"/>
        <v>3.5218880546285662</v>
      </c>
      <c r="K377">
        <f>carboncycle!U477</f>
        <v>1025.0465135927734</v>
      </c>
      <c r="L377" s="3">
        <f t="shared" si="47"/>
        <v>7.0391136201531195</v>
      </c>
      <c r="M377" s="3">
        <f t="shared" si="51"/>
        <v>6.8197343226359068</v>
      </c>
      <c r="N377" s="3">
        <f t="shared" si="48"/>
        <v>3.5218889334569559</v>
      </c>
      <c r="O377" s="16">
        <f t="shared" si="49"/>
        <v>8.4941105438218756E-7</v>
      </c>
    </row>
    <row r="378" spans="1:15">
      <c r="A378">
        <f t="shared" si="52"/>
        <v>2222</v>
      </c>
      <c r="G378" s="3">
        <f>carboncycle!L478</f>
        <v>1024.9408266804276</v>
      </c>
      <c r="H378" s="3">
        <f t="shared" si="45"/>
        <v>7.0385619826181518</v>
      </c>
      <c r="I378" s="3">
        <f t="shared" si="50"/>
        <v>6.8278291182201771</v>
      </c>
      <c r="J378" s="3">
        <f t="shared" si="46"/>
        <v>3.5406198166061933</v>
      </c>
      <c r="K378">
        <f>carboncycle!U478</f>
        <v>1024.9409516209387</v>
      </c>
      <c r="L378" s="3">
        <f t="shared" si="47"/>
        <v>7.0385626347842818</v>
      </c>
      <c r="M378" s="3">
        <f t="shared" si="51"/>
        <v>6.8278299652849874</v>
      </c>
      <c r="N378" s="3">
        <f t="shared" si="48"/>
        <v>3.5406206952674921</v>
      </c>
      <c r="O378" s="16">
        <f t="shared" si="49"/>
        <v>8.470648102942846E-7</v>
      </c>
    </row>
    <row r="379" spans="1:15">
      <c r="A379">
        <f t="shared" si="52"/>
        <v>2223</v>
      </c>
      <c r="G379" s="3">
        <f>carboncycle!L479</f>
        <v>1024.8174901350562</v>
      </c>
      <c r="H379" s="3">
        <f t="shared" si="45"/>
        <v>7.0379181501105625</v>
      </c>
      <c r="I379" s="3">
        <f t="shared" si="50"/>
        <v>6.8357770727779092</v>
      </c>
      <c r="J379" s="3">
        <f t="shared" si="46"/>
        <v>3.5592911654393609</v>
      </c>
      <c r="K379">
        <f>carboncycle!U479</f>
        <v>1024.8176147936952</v>
      </c>
      <c r="L379" s="3">
        <f t="shared" si="47"/>
        <v>7.037918800883685</v>
      </c>
      <c r="M379" s="3">
        <f t="shared" si="51"/>
        <v>6.8357779175316491</v>
      </c>
      <c r="N379" s="3">
        <f t="shared" si="48"/>
        <v>3.5592920439211917</v>
      </c>
      <c r="O379" s="16">
        <f t="shared" si="49"/>
        <v>8.447537398481586E-7</v>
      </c>
    </row>
    <row r="380" spans="1:15">
      <c r="A380">
        <f t="shared" si="52"/>
        <v>2224</v>
      </c>
      <c r="G380" s="3">
        <f>carboncycle!L480</f>
        <v>1024.6766818579467</v>
      </c>
      <c r="H380" s="3">
        <f t="shared" si="45"/>
        <v>7.0371830181994648</v>
      </c>
      <c r="I380" s="3">
        <f t="shared" si="50"/>
        <v>6.8435790765720697</v>
      </c>
      <c r="J380" s="3">
        <f t="shared" si="46"/>
        <v>3.5779016053930439</v>
      </c>
      <c r="K380">
        <f>carboncycle!U480</f>
        <v>1024.6768062369142</v>
      </c>
      <c r="L380" s="3">
        <f t="shared" si="47"/>
        <v>7.0371836676018056</v>
      </c>
      <c r="M380" s="3">
        <f t="shared" si="51"/>
        <v>6.8435799190493158</v>
      </c>
      <c r="N380" s="3">
        <f t="shared" si="48"/>
        <v>3.5779024836832991</v>
      </c>
      <c r="O380" s="16">
        <f t="shared" si="49"/>
        <v>8.4247724618791153E-7</v>
      </c>
    </row>
    <row r="381" spans="1:15">
      <c r="A381">
        <f t="shared" si="52"/>
        <v>2225</v>
      </c>
      <c r="G381" s="3">
        <f>carboncycle!L481</f>
        <v>1024.5187012514352</v>
      </c>
      <c r="H381" s="3">
        <f t="shared" si="45"/>
        <v>7.0363581127234154</v>
      </c>
      <c r="I381" s="3">
        <f t="shared" si="50"/>
        <v>6.8512368531218302</v>
      </c>
      <c r="J381" s="3">
        <f t="shared" si="46"/>
        <v>3.5964506534293408</v>
      </c>
      <c r="K381">
        <f>carboncycle!U481</f>
        <v>1024.5188253529075</v>
      </c>
      <c r="L381" s="3">
        <f t="shared" si="47"/>
        <v>7.0363587607768237</v>
      </c>
      <c r="M381" s="3">
        <f t="shared" si="51"/>
        <v>6.8512376933565724</v>
      </c>
      <c r="N381" s="3">
        <f t="shared" si="48"/>
        <v>3.5964515315161782</v>
      </c>
      <c r="O381" s="16">
        <f t="shared" si="49"/>
        <v>8.4023474222760797E-7</v>
      </c>
    </row>
    <row r="382" spans="1:15">
      <c r="A382">
        <f t="shared" si="52"/>
        <v>2226</v>
      </c>
      <c r="G382" s="3">
        <f>carboncycle!L482</f>
        <v>1024.3438440097086</v>
      </c>
      <c r="H382" s="3">
        <f t="shared" si="45"/>
        <v>7.0354449365343417</v>
      </c>
      <c r="I382" s="3">
        <f t="shared" si="50"/>
        <v>6.8587521097419168</v>
      </c>
      <c r="J382" s="3">
        <f t="shared" si="46"/>
        <v>3.614937839043594</v>
      </c>
      <c r="K382">
        <f>carboncycle!U482</f>
        <v>1024.3439678358366</v>
      </c>
      <c r="L382" s="3">
        <f t="shared" si="47"/>
        <v>7.03544558326029</v>
      </c>
      <c r="M382" s="3">
        <f t="shared" si="51"/>
        <v>6.8587529477675693</v>
      </c>
      <c r="N382" s="3">
        <f t="shared" si="48"/>
        <v>3.6149387169154319</v>
      </c>
      <c r="O382" s="16">
        <f t="shared" si="49"/>
        <v>8.3802565242763194E-7</v>
      </c>
    </row>
    <row r="383" spans="1:15">
      <c r="A383">
        <f t="shared" si="52"/>
        <v>2227</v>
      </c>
      <c r="G383" s="3">
        <f>carboncycle!L483</f>
        <v>1024.152402135682</v>
      </c>
      <c r="H383" s="3">
        <f t="shared" si="45"/>
        <v>7.0344449698212443</v>
      </c>
      <c r="I383" s="3">
        <f t="shared" si="50"/>
        <v>6.8661265375029679</v>
      </c>
      <c r="J383" s="3">
        <f t="shared" si="46"/>
        <v>3.6333627041011605</v>
      </c>
      <c r="K383">
        <f>carboncycle!U483</f>
        <v>1024.1525256885916</v>
      </c>
      <c r="L383" s="3">
        <f t="shared" si="47"/>
        <v>7.0344456152408377</v>
      </c>
      <c r="M383" s="3">
        <f t="shared" si="51"/>
        <v>6.8661273733523771</v>
      </c>
      <c r="N383" s="3">
        <f t="shared" si="48"/>
        <v>3.6333635817466718</v>
      </c>
      <c r="O383" s="16">
        <f t="shared" si="49"/>
        <v>8.3584940924197326E-7</v>
      </c>
    </row>
    <row r="384" spans="1:15">
      <c r="A384">
        <f t="shared" si="52"/>
        <v>2228</v>
      </c>
      <c r="G384" s="3">
        <f>carboncycle!L484</f>
        <v>1023.9446639592584</v>
      </c>
      <c r="H384" s="3">
        <f t="shared" si="45"/>
        <v>7.0333596704318015</v>
      </c>
      <c r="I384" s="3">
        <f t="shared" si="50"/>
        <v>6.8733618112014456</v>
      </c>
      <c r="J384" s="3">
        <f t="shared" si="46"/>
        <v>3.6517248026748828</v>
      </c>
      <c r="K384">
        <f>carboncycle!U484</f>
        <v>1023.9447872410511</v>
      </c>
      <c r="L384" s="3">
        <f t="shared" si="47"/>
        <v>7.0333603145657806</v>
      </c>
      <c r="M384" s="3">
        <f t="shared" si="51"/>
        <v>6.8733626449069014</v>
      </c>
      <c r="N384" s="3">
        <f t="shared" si="48"/>
        <v>3.651725680082992</v>
      </c>
      <c r="O384" s="16">
        <f t="shared" si="49"/>
        <v>8.3370545578276278E-7</v>
      </c>
    </row>
    <row r="385" spans="1:15">
      <c r="A385">
        <f t="shared" si="52"/>
        <v>2229</v>
      </c>
      <c r="G385" s="3">
        <f>carboncycle!L485</f>
        <v>1023.7209141568945</v>
      </c>
      <c r="H385" s="3">
        <f t="shared" si="45"/>
        <v>7.0321904741917463</v>
      </c>
      <c r="I385" s="3">
        <f t="shared" si="50"/>
        <v>6.8804595893387397</v>
      </c>
      <c r="J385" s="3">
        <f t="shared" si="46"/>
        <v>3.6700237008833136</v>
      </c>
      <c r="K385">
        <f>carboncycle!U485</f>
        <v>1023.7210371696488</v>
      </c>
      <c r="L385" s="3">
        <f t="shared" si="47"/>
        <v>7.032191117060508</v>
      </c>
      <c r="M385" s="3">
        <f t="shared" si="51"/>
        <v>6.8804604209319837</v>
      </c>
      <c r="N385" s="3">
        <f t="shared" si="48"/>
        <v>3.6700245780431917</v>
      </c>
      <c r="O385" s="16">
        <f t="shared" si="49"/>
        <v>8.3159324404391555E-7</v>
      </c>
    </row>
    <row r="386" spans="1:15">
      <c r="A386">
        <f t="shared" si="52"/>
        <v>2230</v>
      </c>
      <c r="G386" s="3">
        <f>carboncycle!L486</f>
        <v>1023.4814337723891</v>
      </c>
      <c r="H386" s="3">
        <f t="shared" si="45"/>
        <v>7.0309387952219131</v>
      </c>
      <c r="I386" s="3">
        <f t="shared" si="50"/>
        <v>6.8874215141090867</v>
      </c>
      <c r="J386" s="3">
        <f t="shared" si="46"/>
        <v>3.6882589767297405</v>
      </c>
      <c r="K386">
        <f>carboncycle!U486</f>
        <v>1023.4815565181588</v>
      </c>
      <c r="L386" s="3">
        <f t="shared" si="47"/>
        <v>7.0309394368455003</v>
      </c>
      <c r="M386" s="3">
        <f t="shared" si="51"/>
        <v>6.887422343621326</v>
      </c>
      <c r="N386" s="3">
        <f t="shared" si="48"/>
        <v>3.6882598536308002</v>
      </c>
      <c r="O386" s="16">
        <f t="shared" si="49"/>
        <v>8.2951223934202289E-7</v>
      </c>
    </row>
    <row r="387" spans="1:15">
      <c r="A387">
        <f t="shared" si="52"/>
        <v>2231</v>
      </c>
      <c r="G387" s="3">
        <f>carboncycle!L487</f>
        <v>1023.2265002388197</v>
      </c>
      <c r="H387" s="3">
        <f t="shared" si="45"/>
        <v>7.0296060262527948</v>
      </c>
      <c r="I387" s="3">
        <f t="shared" si="50"/>
        <v>6.8942492113959588</v>
      </c>
      <c r="J387" s="3">
        <f t="shared" si="46"/>
        <v>3.7064302199420553</v>
      </c>
      <c r="K387">
        <f>carboncycle!U487</f>
        <v>1023.2266227196357</v>
      </c>
      <c r="L387" s="3">
        <f t="shared" si="47"/>
        <v>7.0296066666509134</v>
      </c>
      <c r="M387" s="3">
        <f t="shared" si="51"/>
        <v>6.8942500388578702</v>
      </c>
      <c r="N387" s="3">
        <f t="shared" si="48"/>
        <v>3.7064310965739464</v>
      </c>
      <c r="O387" s="16">
        <f t="shared" si="49"/>
        <v>8.2746191143456826E-7</v>
      </c>
    </row>
    <row r="388" spans="1:15">
      <c r="A388">
        <f t="shared" si="52"/>
        <v>2232</v>
      </c>
      <c r="G388" s="3">
        <f>carboncycle!L488</f>
        <v>1022.9563874015568</v>
      </c>
      <c r="H388" s="3">
        <f t="shared" si="45"/>
        <v>7.0281935389365531</v>
      </c>
      <c r="I388" s="3">
        <f t="shared" si="50"/>
        <v>6.9009442907765592</v>
      </c>
      <c r="J388" s="3">
        <f t="shared" si="46"/>
        <v>3.7245370318135134</v>
      </c>
      <c r="K388">
        <f>carboncycle!U488</f>
        <v>1022.9565096194267</v>
      </c>
      <c r="L388" s="3">
        <f t="shared" si="47"/>
        <v>7.0281941781285786</v>
      </c>
      <c r="M388" s="3">
        <f t="shared" si="51"/>
        <v>6.9009451162183026</v>
      </c>
      <c r="N388" s="3">
        <f t="shared" si="48"/>
        <v>3.724537908166119</v>
      </c>
      <c r="O388" s="16">
        <f t="shared" si="49"/>
        <v>8.2544174340171139E-7</v>
      </c>
    </row>
    <row r="389" spans="1:15">
      <c r="A389">
        <f t="shared" si="52"/>
        <v>2233</v>
      </c>
      <c r="G389" s="3">
        <f>carboncycle!L489</f>
        <v>1022.6713655422819</v>
      </c>
      <c r="H389" s="3">
        <f t="shared" si="45"/>
        <v>7.0267026841563585</v>
      </c>
      <c r="I389" s="3">
        <f t="shared" si="50"/>
        <v>6.9075083455340955</v>
      </c>
      <c r="J389" s="3">
        <f t="shared" si="46"/>
        <v>3.7425790250444235</v>
      </c>
      <c r="K389">
        <f>carboncycle!U489</f>
        <v>1022.671487499191</v>
      </c>
      <c r="L389" s="3">
        <f t="shared" si="47"/>
        <v>7.0267033221613389</v>
      </c>
      <c r="M389" s="3">
        <f t="shared" si="51"/>
        <v>6.907509168985321</v>
      </c>
      <c r="N389" s="3">
        <f t="shared" si="48"/>
        <v>3.7425799011078555</v>
      </c>
      <c r="O389" s="16">
        <f t="shared" si="49"/>
        <v>8.2345122542903937E-7</v>
      </c>
    </row>
    <row r="390" spans="1:15">
      <c r="A390">
        <f t="shared" si="52"/>
        <v>2234</v>
      </c>
      <c r="G390" s="3">
        <f>carboncycle!L490</f>
        <v>1022.3717014039464</v>
      </c>
      <c r="H390" s="3">
        <f t="shared" si="45"/>
        <v>7.0251347923329721</v>
      </c>
      <c r="I390" s="3">
        <f t="shared" si="50"/>
        <v>6.9139429526774983</v>
      </c>
      <c r="J390" s="3">
        <f t="shared" si="46"/>
        <v>3.7605558235848049</v>
      </c>
      <c r="K390">
        <f>carboncycle!U490</f>
        <v>1022.371823101857</v>
      </c>
      <c r="L390" s="3">
        <f t="shared" si="47"/>
        <v>7.0251354291696355</v>
      </c>
      <c r="M390" s="3">
        <f t="shared" si="51"/>
        <v>6.9139437741673575</v>
      </c>
      <c r="N390" s="3">
        <f t="shared" si="48"/>
        <v>3.7605566993493995</v>
      </c>
      <c r="O390" s="16">
        <f t="shared" si="49"/>
        <v>8.2148985924845874E-7</v>
      </c>
    </row>
    <row r="391" spans="1:15">
      <c r="A391">
        <f t="shared" si="52"/>
        <v>2235</v>
      </c>
      <c r="G391" s="3">
        <f>carboncycle!L491</f>
        <v>1022.0576582165999</v>
      </c>
      <c r="H391" s="3">
        <f t="shared" ref="H391:H454" si="53">H$3*LN(G391/G$3)</f>
        <v>7.0234911737284822</v>
      </c>
      <c r="I391" s="3">
        <f t="shared" si="50"/>
        <v>6.9202496729682617</v>
      </c>
      <c r="J391" s="3">
        <f t="shared" ref="J391:J454" si="54">J390+J$3*(I390-J390)</f>
        <v>3.7784670624780512</v>
      </c>
      <c r="K391">
        <f>carboncycle!U491</f>
        <v>1022.0577796574523</v>
      </c>
      <c r="L391" s="3">
        <f t="shared" ref="L391:L454" si="55">L$3*LN(K391/K$3)</f>
        <v>7.0234918094152423</v>
      </c>
      <c r="M391" s="3">
        <f t="shared" si="51"/>
        <v>6.9202504925254127</v>
      </c>
      <c r="N391" s="3">
        <f t="shared" ref="N391:N454" si="56">N390+N$3*(M390-N390)</f>
        <v>3.7784679379343653</v>
      </c>
      <c r="O391" s="16">
        <f t="shared" ref="O391:O454" si="57">M391-I391</f>
        <v>8.1955715103276816E-7</v>
      </c>
    </row>
    <row r="392" spans="1:15">
      <c r="A392">
        <f t="shared" si="52"/>
        <v>2236</v>
      </c>
      <c r="G392" s="3">
        <f>carboncycle!L492</f>
        <v>1021.7294957240313</v>
      </c>
      <c r="H392" s="3">
        <f t="shared" si="53"/>
        <v>7.0217731187471264</v>
      </c>
      <c r="I392" s="3">
        <f t="shared" ref="I392:I455" si="58">I391+I$3*(I$4*H392-I391)+I$5*(J391-I391)</f>
        <v>6.9264300509540879</v>
      </c>
      <c r="J392" s="3">
        <f t="shared" si="54"/>
        <v>3.7963123877056355</v>
      </c>
      <c r="K392">
        <f>carboncycle!U492</f>
        <v>1021.7296169097439</v>
      </c>
      <c r="L392" s="3">
        <f t="shared" si="55"/>
        <v>7.0217737533020896</v>
      </c>
      <c r="M392" s="3">
        <f t="shared" ref="M392:M455" si="59">M391+M$3*(M$4*L392-M391)+M$5*(N391-M391)</f>
        <v>6.9264308686067082</v>
      </c>
      <c r="N392" s="3">
        <f t="shared" si="56"/>
        <v>3.7963132628444423</v>
      </c>
      <c r="O392" s="16">
        <f t="shared" si="57"/>
        <v>8.1765262027744257E-7</v>
      </c>
    </row>
    <row r="393" spans="1:15">
      <c r="A393">
        <f t="shared" si="52"/>
        <v>2237</v>
      </c>
      <c r="G393" s="3">
        <f>carboncycle!L493</f>
        <v>1021.3874702111589</v>
      </c>
      <c r="H393" s="3">
        <f t="shared" si="53"/>
        <v>7.0199818982331079</v>
      </c>
      <c r="I393" s="3">
        <f t="shared" si="58"/>
        <v>6.9324856150090435</v>
      </c>
      <c r="J393" s="3">
        <f t="shared" si="54"/>
        <v>3.8140914560328869</v>
      </c>
      <c r="K393">
        <f>carboncycle!U493</f>
        <v>1021.3875911436288</v>
      </c>
      <c r="L393" s="3">
        <f t="shared" si="55"/>
        <v>7.0199825316740831</v>
      </c>
      <c r="M393" s="3">
        <f t="shared" si="59"/>
        <v>6.9324864307848371</v>
      </c>
      <c r="N393" s="3">
        <f t="shared" si="56"/>
        <v>3.8140923308451717</v>
      </c>
      <c r="O393" s="16">
        <f t="shared" si="57"/>
        <v>8.1577579358338426E-7</v>
      </c>
    </row>
    <row r="394" spans="1:15">
      <c r="A394">
        <f t="shared" si="52"/>
        <v>2238</v>
      </c>
      <c r="G394" s="3">
        <f>carboncycle!L494</f>
        <v>1021.0318345321135</v>
      </c>
      <c r="H394" s="3">
        <f t="shared" si="53"/>
        <v>7.0181187637653686</v>
      </c>
      <c r="I394" s="3">
        <f t="shared" si="58"/>
        <v>6.9384178773799174</v>
      </c>
      <c r="J394" s="3">
        <f t="shared" si="54"/>
        <v>3.8318039348558717</v>
      </c>
      <c r="K394">
        <f>carboncycle!U494</f>
        <v>1021.0319552132161</v>
      </c>
      <c r="L394" s="3">
        <f t="shared" si="55"/>
        <v>7.0181193961098636</v>
      </c>
      <c r="M394" s="3">
        <f t="shared" si="59"/>
        <v>6.938418691306123</v>
      </c>
      <c r="N394" s="3">
        <f t="shared" si="56"/>
        <v>3.8318048093328292</v>
      </c>
      <c r="O394" s="16">
        <f t="shared" si="57"/>
        <v>8.1392620554510131E-7</v>
      </c>
    </row>
    <row r="395" spans="1:15">
      <c r="A395">
        <f t="shared" si="52"/>
        <v>2239</v>
      </c>
      <c r="G395" s="3">
        <f>carboncycle!L495</f>
        <v>1020.6628381389572</v>
      </c>
      <c r="H395" s="3">
        <f t="shared" si="53"/>
        <v>7.0161849479492178</v>
      </c>
      <c r="I395" s="3">
        <f t="shared" si="58"/>
        <v>6.9442283342384972</v>
      </c>
      <c r="J395" s="3">
        <f t="shared" si="54"/>
        <v>3.8494495020494082</v>
      </c>
      <c r="K395">
        <f>carboncycle!U495</f>
        <v>1020.6629585705472</v>
      </c>
      <c r="L395" s="3">
        <f t="shared" si="55"/>
        <v>7.0161855792144552</v>
      </c>
      <c r="M395" s="3">
        <f t="shared" si="59"/>
        <v>6.9442291463418959</v>
      </c>
      <c r="N395" s="3">
        <f t="shared" si="56"/>
        <v>3.8494503761824377</v>
      </c>
      <c r="O395" s="16">
        <f t="shared" si="57"/>
        <v>8.1210339875070758E-7</v>
      </c>
    </row>
    <row r="396" spans="1:15">
      <c r="A396">
        <f t="shared" si="52"/>
        <v>2240</v>
      </c>
      <c r="G396" s="3">
        <f>carboncycle!L496</f>
        <v>1020.2807271109863</v>
      </c>
      <c r="H396" s="3">
        <f t="shared" si="53"/>
        <v>7.0141816647048039</v>
      </c>
      <c r="I396" s="3">
        <f t="shared" si="58"/>
        <v>6.9499184657394899</v>
      </c>
      <c r="J396" s="3">
        <f t="shared" si="54"/>
        <v>3.8670278458162421</v>
      </c>
      <c r="K396">
        <f>carboncycle!U496</f>
        <v>1020.2808472948971</v>
      </c>
      <c r="L396" s="3">
        <f t="shared" si="55"/>
        <v>7.0141822949077151</v>
      </c>
      <c r="M396" s="3">
        <f t="shared" si="59"/>
        <v>6.9499192760464137</v>
      </c>
      <c r="N396" s="3">
        <f t="shared" si="56"/>
        <v>3.8670287195969433</v>
      </c>
      <c r="O396" s="16">
        <f t="shared" si="57"/>
        <v>8.1030692378192271E-7</v>
      </c>
    </row>
    <row r="397" spans="1:15">
      <c r="A397">
        <f t="shared" si="52"/>
        <v>2241</v>
      </c>
      <c r="G397" s="3">
        <f>carboncycle!L497</f>
        <v>1019.8857441845661</v>
      </c>
      <c r="H397" s="3">
        <f t="shared" si="53"/>
        <v>7.0121101095523386</v>
      </c>
      <c r="I397" s="3">
        <f t="shared" si="58"/>
        <v>6.9554897360837984</v>
      </c>
      <c r="J397" s="3">
        <f t="shared" si="54"/>
        <v>3.884538664537406</v>
      </c>
      <c r="K397">
        <f>carboncycle!U497</f>
        <v>1019.8858641226111</v>
      </c>
      <c r="L397" s="3">
        <f t="shared" si="55"/>
        <v>7.0121107387095822</v>
      </c>
      <c r="M397" s="3">
        <f t="shared" si="59"/>
        <v>6.9554905446201403</v>
      </c>
      <c r="N397" s="3">
        <f t="shared" si="56"/>
        <v>3.8845395379575764</v>
      </c>
      <c r="O397" s="16">
        <f t="shared" si="57"/>
        <v>8.0853634187860735E-7</v>
      </c>
    </row>
    <row r="398" spans="1:15">
      <c r="A398">
        <f t="shared" si="52"/>
        <v>2242</v>
      </c>
      <c r="G398" s="3">
        <f>carboncycle!L498</f>
        <v>1019.4781287834514</v>
      </c>
      <c r="H398" s="3">
        <f t="shared" si="53"/>
        <v>7.0099714598940706</v>
      </c>
      <c r="I398" s="3">
        <f t="shared" si="58"/>
        <v>6.9609435935869133</v>
      </c>
      <c r="J398" s="3">
        <f t="shared" si="54"/>
        <v>3.9019816666237896</v>
      </c>
      <c r="K398">
        <f>carboncycle!U498</f>
        <v>1019.4782484774238</v>
      </c>
      <c r="L398" s="3">
        <f t="shared" si="55"/>
        <v>7.0099720880220282</v>
      </c>
      <c r="M398" s="3">
        <f t="shared" si="59"/>
        <v>6.960944400378132</v>
      </c>
      <c r="N398" s="3">
        <f t="shared" si="56"/>
        <v>3.9019825396754197</v>
      </c>
      <c r="O398" s="16">
        <f t="shared" si="57"/>
        <v>8.0679121872151427E-7</v>
      </c>
    </row>
    <row r="399" spans="1:15">
      <c r="A399">
        <f t="shared" si="52"/>
        <v>2243</v>
      </c>
      <c r="G399" s="3">
        <f>carboncycle!L499</f>
        <v>1019.0581170495404</v>
      </c>
      <c r="H399" s="3">
        <f t="shared" si="53"/>
        <v>7.0077668752929254</v>
      </c>
      <c r="I399" s="3">
        <f t="shared" si="58"/>
        <v>6.9662814707521363</v>
      </c>
      <c r="J399" s="3">
        <f t="shared" si="54"/>
        <v>3.9193565703689401</v>
      </c>
      <c r="K399">
        <f>carboncycle!U499</f>
        <v>1019.0582365012132</v>
      </c>
      <c r="L399" s="3">
        <f t="shared" si="55"/>
        <v>7.0077675024077095</v>
      </c>
      <c r="M399" s="3">
        <f t="shared" si="59"/>
        <v>6.9662822758232679</v>
      </c>
      <c r="N399" s="3">
        <f t="shared" si="56"/>
        <v>3.9193574430442113</v>
      </c>
      <c r="O399" s="16">
        <f t="shared" si="57"/>
        <v>8.050711315377157E-7</v>
      </c>
    </row>
    <row r="400" spans="1:15">
      <c r="A400">
        <f t="shared" si="52"/>
        <v>2244</v>
      </c>
      <c r="G400" s="3">
        <f>carboncycle!L500</f>
        <v>1018.6259418740244</v>
      </c>
      <c r="H400" s="3">
        <f t="shared" si="53"/>
        <v>7.0054974977478093</v>
      </c>
      <c r="I400" s="3">
        <f t="shared" si="58"/>
        <v>6.9715047843484097</v>
      </c>
      <c r="J400" s="3">
        <f t="shared" si="54"/>
        <v>3.9366631038031166</v>
      </c>
      <c r="K400">
        <f>carboncycle!U500</f>
        <v>1018.6260610851507</v>
      </c>
      <c r="L400" s="3">
        <f t="shared" si="55"/>
        <v>7.0054981238652703</v>
      </c>
      <c r="M400" s="3">
        <f t="shared" si="59"/>
        <v>6.9715055877240717</v>
      </c>
      <c r="N400" s="3">
        <f t="shared" si="56"/>
        <v>3.9366639760943962</v>
      </c>
      <c r="O400" s="16">
        <f t="shared" si="57"/>
        <v>8.0337566199517596E-7</v>
      </c>
    </row>
    <row r="401" spans="1:15">
      <c r="A401">
        <f t="shared" si="52"/>
        <v>2245</v>
      </c>
      <c r="G401" s="3">
        <f>carboncycle!L501</f>
        <v>1018.1818329288841</v>
      </c>
      <c r="H401" s="3">
        <f t="shared" si="53"/>
        <v>7.0031644519655361</v>
      </c>
      <c r="I401" s="3">
        <f t="shared" si="58"/>
        <v>6.9766149354924938</v>
      </c>
      <c r="J401" s="3">
        <f t="shared" si="54"/>
        <v>3.953901004548614</v>
      </c>
      <c r="K401">
        <f>carboncycle!U501</f>
        <v>1018.1819519011981</v>
      </c>
      <c r="L401" s="3">
        <f t="shared" si="55"/>
        <v>7.003165077101265</v>
      </c>
      <c r="M401" s="3">
        <f t="shared" si="59"/>
        <v>6.9766157371968927</v>
      </c>
      <c r="N401" s="3">
        <f t="shared" si="56"/>
        <v>3.9539018764484526</v>
      </c>
      <c r="O401" s="16">
        <f t="shared" si="57"/>
        <v>8.0170439886728673E-7</v>
      </c>
    </row>
    <row r="402" spans="1:15">
      <c r="A402">
        <f t="shared" si="52"/>
        <v>2246</v>
      </c>
      <c r="G402" s="3">
        <f>carboncycle!L502</f>
        <v>1017.7260166986971</v>
      </c>
      <c r="H402" s="3">
        <f t="shared" si="53"/>
        <v>7.0007688456293327</v>
      </c>
      <c r="I402" s="3">
        <f t="shared" si="58"/>
        <v>6.9816133097352626</v>
      </c>
      <c r="J402" s="3">
        <f t="shared" si="54"/>
        <v>3.9710700196763753</v>
      </c>
      <c r="K402">
        <f>carboncycle!U502</f>
        <v>1017.7261354339136</v>
      </c>
      <c r="L402" s="3">
        <f t="shared" si="55"/>
        <v>7.0007694697986684</v>
      </c>
      <c r="M402" s="3">
        <f t="shared" si="59"/>
        <v>6.9816141097922051</v>
      </c>
      <c r="N402" s="3">
        <f t="shared" si="56"/>
        <v>3.9710708911775039</v>
      </c>
      <c r="O402" s="16">
        <f t="shared" si="57"/>
        <v>8.0005694247375914E-7</v>
      </c>
    </row>
    <row r="403" spans="1:15">
      <c r="A403">
        <f t="shared" si="52"/>
        <v>2247</v>
      </c>
      <c r="G403" s="3">
        <f>carboncycle!L503</f>
        <v>1017.2587165127145</v>
      </c>
      <c r="H403" s="3">
        <f t="shared" si="53"/>
        <v>6.9983117696639479</v>
      </c>
      <c r="I403" s="3">
        <f t="shared" si="58"/>
        <v>6.9865012771519019</v>
      </c>
      <c r="J403" s="3">
        <f t="shared" si="54"/>
        <v>3.9881699055639097</v>
      </c>
      <c r="K403">
        <f>carboncycle!U503</f>
        <v>1017.2588350125293</v>
      </c>
      <c r="L403" s="3">
        <f t="shared" si="55"/>
        <v>6.9983123928819762</v>
      </c>
      <c r="M403" s="3">
        <f t="shared" si="59"/>
        <v>6.9865020755847986</v>
      </c>
      <c r="N403" s="3">
        <f t="shared" si="56"/>
        <v>3.9881707766592354</v>
      </c>
      <c r="O403" s="16">
        <f t="shared" si="57"/>
        <v>7.98432896687018E-7</v>
      </c>
    </row>
    <row r="404" spans="1:15">
      <c r="A404">
        <f t="shared" si="52"/>
        <v>2248</v>
      </c>
      <c r="G404" s="3">
        <f>carboncycle!L504</f>
        <v>1016.7801525771697</v>
      </c>
      <c r="H404" s="3">
        <f t="shared" si="53"/>
        <v>6.9957942984972794</v>
      </c>
      <c r="I404" s="3">
        <f t="shared" si="58"/>
        <v>6.9912801924357693</v>
      </c>
      <c r="J404" s="3">
        <f t="shared" si="54"/>
        <v>4.0052004277545299</v>
      </c>
      <c r="K404">
        <f>carboncycle!U504</f>
        <v>1016.7802708432596</v>
      </c>
      <c r="L404" s="3">
        <f t="shared" si="55"/>
        <v>6.9957949207788435</v>
      </c>
      <c r="M404" s="3">
        <f t="shared" si="59"/>
        <v>6.9912809892676426</v>
      </c>
      <c r="N404" s="3">
        <f t="shared" si="56"/>
        <v>4.0052012984371324</v>
      </c>
      <c r="O404" s="16">
        <f t="shared" si="57"/>
        <v>7.9683187337309391E-7</v>
      </c>
    </row>
    <row r="405" spans="1:15">
      <c r="A405">
        <f t="shared" si="52"/>
        <v>2249</v>
      </c>
      <c r="G405" s="3">
        <f>carboncycle!L505</f>
        <v>1016.2905420077864</v>
      </c>
      <c r="H405" s="3">
        <f t="shared" si="53"/>
        <v>6.9932174903185809</v>
      </c>
      <c r="I405" s="3">
        <f t="shared" si="58"/>
        <v>6.9959513949957168</v>
      </c>
      <c r="J405" s="3">
        <f t="shared" si="54"/>
        <v>4.0221613608179192</v>
      </c>
      <c r="K405">
        <f>carboncycle!U505</f>
        <v>1016.2906600418103</v>
      </c>
      <c r="L405" s="3">
        <f t="shared" si="55"/>
        <v>6.9932181116782859</v>
      </c>
      <c r="M405" s="3">
        <f t="shared" si="59"/>
        <v>6.9959521902492092</v>
      </c>
      <c r="N405" s="3">
        <f t="shared" si="56"/>
        <v>4.0221622310810501</v>
      </c>
      <c r="O405" s="16">
        <f t="shared" si="57"/>
        <v>7.9525349239162324E-7</v>
      </c>
    </row>
    <row r="406" spans="1:15">
      <c r="A406">
        <f t="shared" si="52"/>
        <v>2250</v>
      </c>
      <c r="G406" s="3">
        <f>carboncycle!L506</f>
        <v>1015.7900988624509</v>
      </c>
      <c r="H406" s="3">
        <f t="shared" si="53"/>
        <v>6.9905823873331752</v>
      </c>
      <c r="I406" s="3">
        <f t="shared" si="58"/>
        <v>7.000516209056669</v>
      </c>
      <c r="J406" s="3">
        <f t="shared" si="54"/>
        <v>4.0390524882120493</v>
      </c>
      <c r="K406">
        <f>carboncycle!U506</f>
        <v>1015.7902166660491</v>
      </c>
      <c r="L406" s="3">
        <f t="shared" si="55"/>
        <v>6.9905830077853865</v>
      </c>
      <c r="M406" s="3">
        <f t="shared" si="59"/>
        <v>7.000517002754048</v>
      </c>
      <c r="N406" s="3">
        <f t="shared" si="56"/>
        <v>4.0390533580491255</v>
      </c>
      <c r="O406" s="16">
        <f t="shared" si="57"/>
        <v>7.9369737893131287E-7</v>
      </c>
    </row>
    <row r="407" spans="1:15">
      <c r="A407">
        <f t="shared" si="52"/>
        <v>2251</v>
      </c>
      <c r="G407" s="3">
        <f>carboncycle!L507</f>
        <v>1015.2790341740152</v>
      </c>
      <c r="H407" s="3">
        <f t="shared" si="53"/>
        <v>6.9878900160136936</v>
      </c>
      <c r="I407" s="3">
        <f t="shared" si="58"/>
        <v>7.0049759437632533</v>
      </c>
      <c r="J407" s="3">
        <f t="shared" si="54"/>
        <v>4.0558736021464465</v>
      </c>
      <c r="K407">
        <f>carboncycle!U507</f>
        <v>1015.27915174881</v>
      </c>
      <c r="L407" s="3">
        <f t="shared" si="55"/>
        <v>6.9878906355725485</v>
      </c>
      <c r="M407" s="3">
        <f t="shared" si="59"/>
        <v>7.0049767359264203</v>
      </c>
      <c r="N407" s="3">
        <f t="shared" si="56"/>
        <v>4.0558744715510491</v>
      </c>
      <c r="O407" s="16">
        <f t="shared" si="57"/>
        <v>7.9216316706265388E-7</v>
      </c>
    </row>
    <row r="408" spans="1:15">
      <c r="A408">
        <f t="shared" si="52"/>
        <v>2252</v>
      </c>
      <c r="G408" s="3">
        <f>carboncycle!L508</f>
        <v>1014.7575559832055</v>
      </c>
      <c r="H408" s="3">
        <f t="shared" si="53"/>
        <v>6.9851413873478592</v>
      </c>
      <c r="I408" s="3">
        <f t="shared" si="58"/>
        <v>7.0093318932862898</v>
      </c>
      <c r="J408" s="3">
        <f t="shared" si="54"/>
        <v>4.0726245034468302</v>
      </c>
      <c r="K408">
        <f>carboncycle!U508</f>
        <v>1014.7576733308017</v>
      </c>
      <c r="L408" s="3">
        <f t="shared" si="55"/>
        <v>6.9851420060272673</v>
      </c>
      <c r="M408" s="3">
        <f t="shared" si="59"/>
        <v>7.0093326839367851</v>
      </c>
      <c r="N408" s="3">
        <f t="shared" si="56"/>
        <v>4.0726253724127011</v>
      </c>
      <c r="O408" s="16">
        <f t="shared" si="57"/>
        <v>7.9065049529702947E-7</v>
      </c>
    </row>
    <row r="409" spans="1:15">
      <c r="A409">
        <f t="shared" si="52"/>
        <v>2253</v>
      </c>
      <c r="G409" s="3">
        <f>carboncycle!L509</f>
        <v>1014.2258693716022</v>
      </c>
      <c r="H409" s="3">
        <f t="shared" si="53"/>
        <v>6.9823374970827734</v>
      </c>
      <c r="I409" s="3">
        <f t="shared" si="58"/>
        <v>7.0135853369319561</v>
      </c>
      <c r="J409" s="3">
        <f t="shared" si="54"/>
        <v>4.0893050014211187</v>
      </c>
      <c r="K409">
        <f>carboncycle!U509</f>
        <v>1014.2259864935869</v>
      </c>
      <c r="L409" s="3">
        <f t="shared" si="55"/>
        <v>6.982338114896419</v>
      </c>
      <c r="M409" s="3">
        <f t="shared" si="59"/>
        <v>7.0135861260909662</v>
      </c>
      <c r="N409" s="3">
        <f t="shared" si="56"/>
        <v>4.0893058699421578</v>
      </c>
      <c r="O409" s="16">
        <f t="shared" si="57"/>
        <v>7.8915901013942857E-7</v>
      </c>
    </row>
    <row r="410" spans="1:15">
      <c r="A410">
        <f t="shared" si="52"/>
        <v>2254</v>
      </c>
      <c r="G410" s="3">
        <f>carboncycle!L510</f>
        <v>1013.6841764946669</v>
      </c>
      <c r="H410" s="3">
        <f t="shared" si="53"/>
        <v>6.979479325965726</v>
      </c>
      <c r="I410" s="3">
        <f t="shared" si="58"/>
        <v>7.0177375392534476</v>
      </c>
      <c r="J410" s="3">
        <f t="shared" si="54"/>
        <v>4.1059149137268207</v>
      </c>
      <c r="K410">
        <f>carboncycle!U510</f>
        <v>1013.68429339261</v>
      </c>
      <c r="L410" s="3">
        <f t="shared" si="55"/>
        <v>6.9794799429270773</v>
      </c>
      <c r="M410" s="3">
        <f t="shared" si="59"/>
        <v>7.0177383269418101</v>
      </c>
      <c r="N410" s="3">
        <f t="shared" si="56"/>
        <v>4.1059157817970835</v>
      </c>
      <c r="O410" s="16">
        <f t="shared" si="57"/>
        <v>7.8768836253573227E-7</v>
      </c>
    </row>
    <row r="411" spans="1:15">
      <c r="A411">
        <f t="shared" si="52"/>
        <v>2255</v>
      </c>
      <c r="G411" s="3">
        <f>carboncycle!L511</f>
        <v>1013.1326766147937</v>
      </c>
      <c r="H411" s="3">
        <f t="shared" si="53"/>
        <v>6.9765678399815716</v>
      </c>
      <c r="I411" s="3">
        <f t="shared" si="58"/>
        <v>7.0217897501649542</v>
      </c>
      <c r="J411" s="3">
        <f t="shared" si="54"/>
        <v>4.1224540662398121</v>
      </c>
      <c r="K411">
        <f>carboncycle!U511</f>
        <v>1013.1327932902478</v>
      </c>
      <c r="L411" s="3">
        <f t="shared" si="55"/>
        <v>6.9765684561038794</v>
      </c>
      <c r="M411" s="3">
        <f t="shared" si="59"/>
        <v>7.0217905364031656</v>
      </c>
      <c r="N411" s="3">
        <f t="shared" si="56"/>
        <v>4.1224549338535059</v>
      </c>
      <c r="O411" s="16">
        <f t="shared" si="57"/>
        <v>7.8623821142542738E-7</v>
      </c>
    </row>
    <row r="412" spans="1:15">
      <c r="A412">
        <f t="shared" si="52"/>
        <v>2256</v>
      </c>
      <c r="G412" s="3">
        <f>carboncycle!L512</f>
        <v>1012.571566134353</v>
      </c>
      <c r="H412" s="3">
        <f t="shared" si="53"/>
        <v>6.9736039905865965</v>
      </c>
      <c r="I412" s="3">
        <f t="shared" si="58"/>
        <v>7.0257432050577915</v>
      </c>
      <c r="J412" s="3">
        <f t="shared" si="54"/>
        <v>4.1389222929245069</v>
      </c>
      <c r="K412">
        <f>carboncycle!U512</f>
        <v>1012.5716825888542</v>
      </c>
      <c r="L412" s="3">
        <f t="shared" si="55"/>
        <v>6.9736046058829047</v>
      </c>
      <c r="M412" s="3">
        <f t="shared" si="59"/>
        <v>7.0257439898660152</v>
      </c>
      <c r="N412" s="3">
        <f t="shared" si="56"/>
        <v>4.1389231600759882</v>
      </c>
      <c r="O412" s="16">
        <f t="shared" si="57"/>
        <v>7.8480822374160653E-7</v>
      </c>
    </row>
    <row r="413" spans="1:15">
      <c r="A413">
        <f t="shared" si="52"/>
        <v>2257</v>
      </c>
      <c r="G413" s="3">
        <f>carboncycle!L513</f>
        <v>1012.0010386287133</v>
      </c>
      <c r="H413" s="3">
        <f t="shared" si="53"/>
        <v>6.970588714938998</v>
      </c>
      <c r="I413" s="3">
        <f t="shared" si="58"/>
        <v>7.0295991249185228</v>
      </c>
      <c r="J413" s="3">
        <f t="shared" si="54"/>
        <v>4.1553194357054242</v>
      </c>
      <c r="K413">
        <f>carboncycle!U513</f>
        <v>1012.0011548637808</v>
      </c>
      <c r="L413" s="3">
        <f t="shared" si="55"/>
        <v>6.970589329422137</v>
      </c>
      <c r="M413" s="3">
        <f t="shared" si="59"/>
        <v>7.029599908316591</v>
      </c>
      <c r="N413" s="3">
        <f t="shared" si="56"/>
        <v>4.1553203023891951</v>
      </c>
      <c r="O413" s="16">
        <f t="shared" si="57"/>
        <v>7.8339806819371915E-7</v>
      </c>
    </row>
    <row r="414" spans="1:15">
      <c r="A414">
        <f t="shared" si="52"/>
        <v>2258</v>
      </c>
      <c r="G414" s="3">
        <f>carboncycle!L514</f>
        <v>1011.4212848792151</v>
      </c>
      <c r="H414" s="3">
        <f t="shared" si="53"/>
        <v>6.9675229361258868</v>
      </c>
      <c r="I414" s="3">
        <f t="shared" si="58"/>
        <v>7.0333587164489115</v>
      </c>
      <c r="J414" s="3">
        <f t="shared" si="54"/>
        <v>4.1716453443401544</v>
      </c>
      <c r="K414">
        <f>carboncycle!U514</f>
        <v>1011.4214008963515</v>
      </c>
      <c r="L414" s="3">
        <f t="shared" si="55"/>
        <v>6.9675235498084884</v>
      </c>
      <c r="M414" s="3">
        <f t="shared" si="59"/>
        <v>7.0333594984563348</v>
      </c>
      <c r="N414" s="3">
        <f t="shared" si="56"/>
        <v>4.1716462105508629</v>
      </c>
      <c r="O414" s="16">
        <f t="shared" si="57"/>
        <v>7.8200742326117734E-7</v>
      </c>
    </row>
    <row r="415" spans="1:15">
      <c r="A415">
        <f t="shared" si="52"/>
        <v>2259</v>
      </c>
      <c r="G415" s="3">
        <f>carboncycle!L515</f>
        <v>1010.8324929060767</v>
      </c>
      <c r="H415" s="3">
        <f t="shared" si="53"/>
        <v>6.9644075633869118</v>
      </c>
      <c r="I415" s="3">
        <f t="shared" si="58"/>
        <v>7.0370231721875598</v>
      </c>
      <c r="J415" s="3">
        <f t="shared" si="54"/>
        <v>4.1878998762937325</v>
      </c>
      <c r="K415">
        <f>carboncycle!U515</f>
        <v>1010.8326087067687</v>
      </c>
      <c r="L415" s="3">
        <f t="shared" si="55"/>
        <v>6.9644081762814025</v>
      </c>
      <c r="M415" s="3">
        <f t="shared" si="59"/>
        <v>7.0370239528235299</v>
      </c>
      <c r="N415" s="3">
        <f t="shared" si="56"/>
        <v>4.1879007420261658</v>
      </c>
      <c r="O415" s="16">
        <f t="shared" si="57"/>
        <v>7.806359700879284E-7</v>
      </c>
    </row>
    <row r="416" spans="1:15">
      <c r="A416">
        <f t="shared" si="52"/>
        <v>2260</v>
      </c>
      <c r="G416" s="3">
        <f>carboncycle!L516</f>
        <v>1010.2348480012154</v>
      </c>
      <c r="H416" s="3">
        <f t="shared" si="53"/>
        <v>6.9612434923344653</v>
      </c>
      <c r="I416" s="3">
        <f t="shared" si="58"/>
        <v>7.0405936706330836</v>
      </c>
      <c r="J416" s="3">
        <f t="shared" si="54"/>
        <v>4.204082896614409</v>
      </c>
      <c r="K416">
        <f>carboncycle!U516</f>
        <v>1010.2349635869336</v>
      </c>
      <c r="L416" s="3">
        <f t="shared" si="55"/>
        <v>6.9612441044530815</v>
      </c>
      <c r="M416" s="3">
        <f t="shared" si="59"/>
        <v>7.0405944499164814</v>
      </c>
      <c r="N416" s="3">
        <f t="shared" si="56"/>
        <v>4.2040837618634948</v>
      </c>
      <c r="O416" s="16">
        <f t="shared" si="57"/>
        <v>7.7928339781152545E-7</v>
      </c>
    </row>
    <row r="417" spans="1:15">
      <c r="A417">
        <f t="shared" si="52"/>
        <v>2261</v>
      </c>
      <c r="G417" s="3">
        <f>carboncycle!L517</f>
        <v>1009.6285327609634</v>
      </c>
      <c r="H417" s="3">
        <f t="shared" si="53"/>
        <v>6.9580316051705395</v>
      </c>
      <c r="I417" s="3">
        <f t="shared" si="58"/>
        <v>7.044071376368688</v>
      </c>
      <c r="J417" s="3">
        <f t="shared" si="54"/>
        <v>4.220194277810835</v>
      </c>
      <c r="K417">
        <f>carboncycle!U517</f>
        <v>1009.6286481331626</v>
      </c>
      <c r="L417" s="3">
        <f t="shared" si="55"/>
        <v>6.9580322165253206</v>
      </c>
      <c r="M417" s="3">
        <f t="shared" si="59"/>
        <v>7.044072154318088</v>
      </c>
      <c r="N417" s="3">
        <f t="shared" si="56"/>
        <v>4.2201951425716357</v>
      </c>
      <c r="O417" s="16">
        <f t="shared" si="57"/>
        <v>7.7794940001041368E-7</v>
      </c>
    </row>
    <row r="418" spans="1:15">
      <c r="A418">
        <f t="shared" si="52"/>
        <v>2262</v>
      </c>
      <c r="G418" s="3">
        <f>carboncycle!L518</f>
        <v>1009.0137271186657</v>
      </c>
      <c r="H418" s="3">
        <f t="shared" si="53"/>
        <v>6.9547727709002309</v>
      </c>
      <c r="I418" s="3">
        <f t="shared" si="58"/>
        <v>7.0474574401880066</v>
      </c>
      <c r="J418" s="3">
        <f t="shared" si="54"/>
        <v>4.2362338997306432</v>
      </c>
      <c r="K418">
        <f>carboncycle!U518</f>
        <v>1009.0138422787851</v>
      </c>
      <c r="L418" s="3">
        <f t="shared" si="55"/>
        <v>6.9547733815030277</v>
      </c>
      <c r="M418" s="3">
        <f t="shared" si="59"/>
        <v>7.0474582168216839</v>
      </c>
      <c r="N418" s="3">
        <f t="shared" si="56"/>
        <v>4.2362347639983557</v>
      </c>
      <c r="O418" s="16">
        <f t="shared" si="57"/>
        <v>7.7663367736846567E-7</v>
      </c>
    </row>
    <row r="419" spans="1:15">
      <c r="A419">
        <f t="shared" si="52"/>
        <v>2263</v>
      </c>
      <c r="G419" s="3">
        <f>carboncycle!L519</f>
        <v>1008.3906083771394</v>
      </c>
      <c r="H419" s="3">
        <f t="shared" si="53"/>
        <v>6.9514678455419157</v>
      </c>
      <c r="I419" s="3">
        <f t="shared" si="58"/>
        <v>7.0507529992220768</v>
      </c>
      <c r="J419" s="3">
        <f t="shared" si="54"/>
        <v>4.2522016494404413</v>
      </c>
      <c r="K419">
        <f>carboncycle!U519</f>
        <v>1008.3907233266031</v>
      </c>
      <c r="L419" s="3">
        <f t="shared" si="55"/>
        <v>6.9514684554043935</v>
      </c>
      <c r="M419" s="3">
        <f t="shared" si="59"/>
        <v>7.05075377455801</v>
      </c>
      <c r="N419" s="3">
        <f t="shared" si="56"/>
        <v>4.252202513210392</v>
      </c>
      <c r="O419" s="16">
        <f t="shared" si="57"/>
        <v>7.7533593323408923E-7</v>
      </c>
    </row>
    <row r="420" spans="1:15">
      <c r="A420">
        <f t="shared" si="52"/>
        <v>2264</v>
      </c>
      <c r="G420" s="3">
        <f>carboncycle!L520</f>
        <v>1007.7593512409858</v>
      </c>
      <c r="H420" s="3">
        <f t="shared" si="53"/>
        <v>6.9481176723341438</v>
      </c>
      <c r="I420" s="3">
        <f t="shared" si="58"/>
        <v>7.053959177067326</v>
      </c>
      <c r="J420" s="3">
        <f t="shared" si="54"/>
        <v>4.2680974211072007</v>
      </c>
      <c r="K420">
        <f>carboncycle!U520</f>
        <v>1007.759465981202</v>
      </c>
      <c r="L420" s="3">
        <f t="shared" si="55"/>
        <v>6.9481182814677842</v>
      </c>
      <c r="M420" s="3">
        <f t="shared" si="59"/>
        <v>7.053959951123205</v>
      </c>
      <c r="N420" s="3">
        <f t="shared" si="56"/>
        <v>4.2680982843748465</v>
      </c>
      <c r="O420" s="16">
        <f t="shared" si="57"/>
        <v>7.7405587894929795E-7</v>
      </c>
    </row>
    <row r="421" spans="1:15">
      <c r="A421">
        <f t="shared" si="52"/>
        <v>2265</v>
      </c>
      <c r="G421" s="3">
        <f>carboncycle!L521</f>
        <v>1007.1201278487356</v>
      </c>
      <c r="H421" s="3">
        <f t="shared" si="53"/>
        <v>6.9447230819392711</v>
      </c>
      <c r="I421" s="3">
        <f t="shared" si="58"/>
        <v>7.0570770839144528</v>
      </c>
      <c r="J421" s="3">
        <f t="shared" si="54"/>
        <v>4.2839211158810544</v>
      </c>
      <c r="K421">
        <f>carboncycle!U521</f>
        <v>1007.1202423810979</v>
      </c>
      <c r="L421" s="3">
        <f t="shared" si="55"/>
        <v>6.9447236903553735</v>
      </c>
      <c r="M421" s="3">
        <f t="shared" si="59"/>
        <v>7.0570778567076813</v>
      </c>
      <c r="N421" s="3">
        <f t="shared" si="56"/>
        <v>4.2839219786419775</v>
      </c>
      <c r="O421" s="16">
        <f t="shared" si="57"/>
        <v>7.727932285206407E-7</v>
      </c>
    </row>
    <row r="422" spans="1:15">
      <c r="A422">
        <f t="shared" si="52"/>
        <v>2266</v>
      </c>
      <c r="G422" s="3">
        <f>carboncycle!L522</f>
        <v>1006.4731078048212</v>
      </c>
      <c r="H422" s="3">
        <f t="shared" si="53"/>
        <v>6.9412848926438508</v>
      </c>
      <c r="I422" s="3">
        <f t="shared" si="58"/>
        <v>7.060107816678082</v>
      </c>
      <c r="J422" s="3">
        <f t="shared" si="54"/>
        <v>4.2996726417794839</v>
      </c>
      <c r="K422">
        <f>carboncycle!U522</f>
        <v>1006.4732221307085</v>
      </c>
      <c r="L422" s="3">
        <f t="shared" si="55"/>
        <v>6.9412855003535432</v>
      </c>
      <c r="M422" s="3">
        <f t="shared" si="59"/>
        <v>7.0601085882257868</v>
      </c>
      <c r="N422" s="3">
        <f t="shared" si="56"/>
        <v>4.299673504029391</v>
      </c>
      <c r="O422" s="16">
        <f t="shared" si="57"/>
        <v>7.7154770483645052E-7</v>
      </c>
    </row>
    <row r="423" spans="1:15">
      <c r="A423">
        <f t="shared" si="52"/>
        <v>2267</v>
      </c>
      <c r="G423" s="3">
        <f>carboncycle!L523</f>
        <v>1005.8184582113596</v>
      </c>
      <c r="H423" s="3">
        <f t="shared" si="53"/>
        <v>6.9378039105558402</v>
      </c>
      <c r="I423" s="3">
        <f t="shared" si="58"/>
        <v>7.0630524591270971</v>
      </c>
      <c r="J423" s="3">
        <f t="shared" si="54"/>
        <v>4.3153519135729077</v>
      </c>
      <c r="K423">
        <f>carboncycle!U523</f>
        <v>1005.8185723321357</v>
      </c>
      <c r="L423" s="3">
        <f t="shared" si="55"/>
        <v>6.9378045175700693</v>
      </c>
      <c r="M423" s="3">
        <f t="shared" si="59"/>
        <v>7.0630532294461279</v>
      </c>
      <c r="N423" s="3">
        <f t="shared" si="56"/>
        <v>4.3153527753076268</v>
      </c>
      <c r="O423" s="16">
        <f t="shared" si="57"/>
        <v>7.7031903078506048E-7</v>
      </c>
    </row>
    <row r="424" spans="1:15">
      <c r="A424">
        <f t="shared" si="52"/>
        <v>2268</v>
      </c>
      <c r="G424" s="3">
        <f>carboncycle!L524</f>
        <v>1005.1563436997371</v>
      </c>
      <c r="H424" s="3">
        <f t="shared" si="53"/>
        <v>6.9342809297986303</v>
      </c>
      <c r="I424" s="3">
        <f t="shared" si="58"/>
        <v>7.0659120820155277</v>
      </c>
      <c r="J424" s="3">
        <f t="shared" si="54"/>
        <v>4.3309588526716558</v>
      </c>
      <c r="K424">
        <f>carboncycle!U524</f>
        <v>1005.1564576167518</v>
      </c>
      <c r="L424" s="3">
        <f t="shared" si="55"/>
        <v>6.9342815361281804</v>
      </c>
      <c r="M424" s="3">
        <f t="shared" si="59"/>
        <v>7.0659128511224676</v>
      </c>
      <c r="N424" s="3">
        <f t="shared" si="56"/>
        <v>4.3309597138871334</v>
      </c>
      <c r="O424" s="16">
        <f t="shared" si="57"/>
        <v>7.6910693991294465E-7</v>
      </c>
    </row>
    <row r="425" spans="1:15">
      <c r="A425">
        <f t="shared" si="52"/>
        <v>2269</v>
      </c>
      <c r="G425" s="3">
        <f>carboncycle!L525</f>
        <v>1004.4869264619873</v>
      </c>
      <c r="H425" s="3">
        <f t="shared" si="53"/>
        <v>6.9307167327019634</v>
      </c>
      <c r="I425" s="3">
        <f t="shared" si="58"/>
        <v>7.0686877432139088</v>
      </c>
      <c r="J425" s="3">
        <f t="shared" si="54"/>
        <v>4.3464933870143287</v>
      </c>
      <c r="K425">
        <f>carboncycle!U525</f>
        <v>1004.487040176576</v>
      </c>
      <c r="L425" s="3">
        <f t="shared" si="55"/>
        <v>6.9307173383574474</v>
      </c>
      <c r="M425" s="3">
        <f t="shared" si="59"/>
        <v>7.0686885111250746</v>
      </c>
      <c r="N425" s="3">
        <f t="shared" si="56"/>
        <v>4.3464942477066302</v>
      </c>
      <c r="O425" s="16">
        <f t="shared" si="57"/>
        <v>7.6791116576657714E-7</v>
      </c>
    </row>
    <row r="426" spans="1:15">
      <c r="A426">
        <f t="shared" si="52"/>
        <v>2270</v>
      </c>
      <c r="G426" s="3">
        <f>carboncycle!L526</f>
        <v>1003.8103662819506</v>
      </c>
      <c r="H426" s="3">
        <f t="shared" si="53"/>
        <v>6.9271120899897491</v>
      </c>
      <c r="I426" s="3">
        <f t="shared" si="58"/>
        <v>7.0713804878410054</v>
      </c>
      <c r="J426" s="3">
        <f t="shared" si="54"/>
        <v>4.3619554509575424</v>
      </c>
      <c r="K426">
        <f>carboncycle!U526</f>
        <v>1003.8104797954345</v>
      </c>
      <c r="L426" s="3">
        <f t="shared" si="55"/>
        <v>6.9271126949816137</v>
      </c>
      <c r="M426" s="3">
        <f t="shared" si="59"/>
        <v>7.0713812545724535</v>
      </c>
      <c r="N426" s="3">
        <f t="shared" si="56"/>
        <v>4.3619563111228468</v>
      </c>
      <c r="O426" s="16">
        <f t="shared" si="57"/>
        <v>7.6673144810968097E-7</v>
      </c>
    </row>
    <row r="427" spans="1:15">
      <c r="A427">
        <f t="shared" si="52"/>
        <v>2271</v>
      </c>
      <c r="G427" s="3">
        <f>carboncycle!L527</f>
        <v>1003.1268205662093</v>
      </c>
      <c r="H427" s="3">
        <f t="shared" si="53"/>
        <v>6.9234677609648179</v>
      </c>
      <c r="I427" s="3">
        <f t="shared" si="58"/>
        <v>7.0739913483958095</v>
      </c>
      <c r="J427" s="3">
        <f t="shared" si="54"/>
        <v>4.3773449851670403</v>
      </c>
      <c r="K427">
        <f>carboncycle!U527</f>
        <v>1003.1269338798959</v>
      </c>
      <c r="L427" s="3">
        <f t="shared" si="55"/>
        <v>6.92346836530335</v>
      </c>
      <c r="M427" s="3">
        <f t="shared" si="59"/>
        <v>7.0739921139633424</v>
      </c>
      <c r="N427" s="3">
        <f t="shared" si="56"/>
        <v>4.3773458448016402</v>
      </c>
      <c r="O427" s="16">
        <f t="shared" si="57"/>
        <v>7.655675329232281E-7</v>
      </c>
    </row>
    <row r="428" spans="1:15">
      <c r="A428">
        <f t="shared" si="52"/>
        <v>2272</v>
      </c>
      <c r="G428" s="3">
        <f>carboncycle!L528</f>
        <v>1002.4364443747897</v>
      </c>
      <c r="H428" s="3">
        <f t="shared" si="53"/>
        <v>6.9197844936906838</v>
      </c>
      <c r="I428" s="3">
        <f t="shared" si="58"/>
        <v>7.0765213448897333</v>
      </c>
      <c r="J428" s="3">
        <f t="shared" si="54"/>
        <v>4.39266193651018</v>
      </c>
      <c r="K428">
        <f>carboncycle!U528</f>
        <v>1002.4365574899726</v>
      </c>
      <c r="L428" s="3">
        <f t="shared" si="55"/>
        <v>6.9197850973860087</v>
      </c>
      <c r="M428" s="3">
        <f t="shared" si="59"/>
        <v>7.0765221093089012</v>
      </c>
      <c r="N428" s="3">
        <f t="shared" si="56"/>
        <v>4.3926627956104785</v>
      </c>
      <c r="O428" s="16">
        <f t="shared" si="57"/>
        <v>7.6441916796454734E-7</v>
      </c>
    </row>
    <row r="429" spans="1:15">
      <c r="A429">
        <f t="shared" si="52"/>
        <v>2273</v>
      </c>
      <c r="G429" s="3">
        <f>carboncycle!L529</f>
        <v>1001.7393904516246</v>
      </c>
      <c r="H429" s="3">
        <f t="shared" si="53"/>
        <v>6.916063025170307</v>
      </c>
      <c r="I429" s="3">
        <f t="shared" si="58"/>
        <v>7.0789714849789007</v>
      </c>
      <c r="J429" s="3">
        <f t="shared" si="54"/>
        <v>4.4079062579497759</v>
      </c>
      <c r="K429">
        <f>carboncycle!U529</f>
        <v>1001.7395033695838</v>
      </c>
      <c r="L429" s="3">
        <f t="shared" si="55"/>
        <v>6.9160636282323935</v>
      </c>
      <c r="M429" s="3">
        <f t="shared" si="59"/>
        <v>7.0789722482650097</v>
      </c>
      <c r="N429" s="3">
        <f t="shared" si="56"/>
        <v>4.4079071165122858</v>
      </c>
      <c r="O429" s="16">
        <f t="shared" si="57"/>
        <v>7.6328610898457327E-7</v>
      </c>
    </row>
    <row r="430" spans="1:15">
      <c r="A430">
        <f t="shared" si="52"/>
        <v>2274</v>
      </c>
      <c r="G430" s="3">
        <f>carboncycle!L530</f>
        <v>1001.0358092547696</v>
      </c>
      <c r="H430" s="3">
        <f t="shared" si="53"/>
        <v>6.9123040815219374</v>
      </c>
      <c r="I430" s="3">
        <f t="shared" si="58"/>
        <v>7.0813427640964699</v>
      </c>
      <c r="J430" s="3">
        <f t="shared" si="54"/>
        <v>4.4230779084393017</v>
      </c>
      <c r="K430">
        <f>carboncycle!U530</f>
        <v>1001.035921976772</v>
      </c>
      <c r="L430" s="3">
        <f t="shared" si="55"/>
        <v>6.9123046839606044</v>
      </c>
      <c r="M430" s="3">
        <f t="shared" si="59"/>
        <v>7.0813435262645834</v>
      </c>
      <c r="N430" s="3">
        <f t="shared" si="56"/>
        <v>4.423078766460641</v>
      </c>
      <c r="O430" s="16">
        <f t="shared" si="57"/>
        <v>7.6216811351059732E-7</v>
      </c>
    </row>
    <row r="431" spans="1:15">
      <c r="A431">
        <f t="shared" si="52"/>
        <v>2275</v>
      </c>
      <c r="G431" s="3">
        <f>carboncycle!L531</f>
        <v>1000.3258489863689</v>
      </c>
      <c r="H431" s="3">
        <f t="shared" si="53"/>
        <v>6.9085083781520558</v>
      </c>
      <c r="I431" s="3">
        <f t="shared" si="58"/>
        <v>7.0836361655848989</v>
      </c>
      <c r="J431" s="3">
        <f t="shared" si="54"/>
        <v>4.4381768528194341</v>
      </c>
      <c r="K431">
        <f>carboncycle!U531</f>
        <v>1000.3259615136681</v>
      </c>
      <c r="L431" s="3">
        <f t="shared" si="55"/>
        <v>6.9085089799769683</v>
      </c>
      <c r="M431" s="3">
        <f t="shared" si="59"/>
        <v>7.0836369266498425</v>
      </c>
      <c r="N431" s="3">
        <f t="shared" si="56"/>
        <v>4.4381777102963271</v>
      </c>
      <c r="O431" s="16">
        <f t="shared" si="57"/>
        <v>7.61064943510803E-7</v>
      </c>
    </row>
    <row r="432" spans="1:15">
      <c r="A432">
        <f t="shared" si="52"/>
        <v>2276</v>
      </c>
      <c r="G432" s="3">
        <f>carboncycle!L532</f>
        <v>999.60965562236402</v>
      </c>
      <c r="H432" s="3">
        <f t="shared" si="53"/>
        <v>6.904676619925465</v>
      </c>
      <c r="I432" s="3">
        <f t="shared" si="58"/>
        <v>7.0858526608280927</v>
      </c>
      <c r="J432" s="3">
        <f t="shared" si="54"/>
        <v>4.4532030617159419</v>
      </c>
      <c r="K432">
        <f>carboncycle!U532</f>
        <v>999.60976795620024</v>
      </c>
      <c r="L432" s="3">
        <f t="shared" si="55"/>
        <v>6.9046772211461391</v>
      </c>
      <c r="M432" s="3">
        <f t="shared" si="59"/>
        <v>7.0858534208044599</v>
      </c>
      <c r="N432" s="3">
        <f t="shared" si="56"/>
        <v>4.4532039186452153</v>
      </c>
      <c r="O432" s="16">
        <f t="shared" si="57"/>
        <v>7.5997636717062278E-7</v>
      </c>
    </row>
    <row r="433" spans="1:15">
      <c r="A433">
        <f t="shared" si="52"/>
        <v>2277</v>
      </c>
      <c r="G433" s="3">
        <f>carboncycle!L533</f>
        <v>998.88737294194084</v>
      </c>
      <c r="H433" s="3">
        <f t="shared" si="53"/>
        <v>6.9008095013325628</v>
      </c>
      <c r="I433" s="3">
        <f t="shared" si="58"/>
        <v>7.0879932093833595</v>
      </c>
      <c r="J433" s="3">
        <f t="shared" si="54"/>
        <v>4.4681565114388988</v>
      </c>
      <c r="K433">
        <f>carboncycle!U533</f>
        <v>998.88748508354217</v>
      </c>
      <c r="L433" s="3">
        <f t="shared" si="55"/>
        <v>6.9008101019583687</v>
      </c>
      <c r="M433" s="3">
        <f t="shared" si="59"/>
        <v>7.0879939682855131</v>
      </c>
      <c r="N433" s="3">
        <f t="shared" si="56"/>
        <v>4.4681573678174802</v>
      </c>
      <c r="O433" s="16">
        <f t="shared" si="57"/>
        <v>7.5890215356366753E-7</v>
      </c>
    </row>
    <row r="434" spans="1:15">
      <c r="A434">
        <f t="shared" si="52"/>
        <v>2278</v>
      </c>
      <c r="G434" s="3">
        <f>carboncycle!L534</f>
        <v>998.15914255671385</v>
      </c>
      <c r="H434" s="3">
        <f t="shared" si="53"/>
        <v>6.8969077066538551</v>
      </c>
      <c r="I434" s="3">
        <f t="shared" si="58"/>
        <v>7.0900587591131039</v>
      </c>
      <c r="J434" s="3">
        <f t="shared" si="54"/>
        <v>4.4830371838832237</v>
      </c>
      <c r="K434">
        <f>carboncycle!U534</f>
        <v>998.15925450729492</v>
      </c>
      <c r="L434" s="3">
        <f t="shared" si="55"/>
        <v>6.8969083066940184</v>
      </c>
      <c r="M434" s="3">
        <f t="shared" si="59"/>
        <v>7.0900595169551819</v>
      </c>
      <c r="N434" s="3">
        <f t="shared" si="56"/>
        <v>4.4830380397081386</v>
      </c>
      <c r="O434" s="16">
        <f t="shared" si="57"/>
        <v>7.5784207798079706E-7</v>
      </c>
    </row>
    <row r="435" spans="1:15">
      <c r="A435">
        <f t="shared" ref="A435:A456" si="60">1+A434</f>
        <v>2279</v>
      </c>
      <c r="G435" s="3">
        <f>carboncycle!L535</f>
        <v>997.42510393964005</v>
      </c>
      <c r="H435" s="3">
        <f t="shared" si="53"/>
        <v>6.8929719101217346</v>
      </c>
      <c r="I435" s="3">
        <f t="shared" si="58"/>
        <v>7.092050246316207</v>
      </c>
      <c r="J435" s="3">
        <f t="shared" si="54"/>
        <v>4.4978450664305294</v>
      </c>
      <c r="K435">
        <f>carboncycle!U535</f>
        <v>997.4252157004031</v>
      </c>
      <c r="L435" s="3">
        <f t="shared" si="55"/>
        <v>6.8929725095853396</v>
      </c>
      <c r="M435" s="3">
        <f t="shared" si="59"/>
        <v>7.092051003112128</v>
      </c>
      <c r="N435" s="3">
        <f t="shared" si="56"/>
        <v>4.497845921698902</v>
      </c>
      <c r="O435" s="16">
        <f t="shared" si="57"/>
        <v>7.5679592104194171E-7</v>
      </c>
    </row>
    <row r="436" spans="1:15">
      <c r="A436">
        <f t="shared" si="60"/>
        <v>2280</v>
      </c>
      <c r="G436" s="3">
        <f>carboncycle!L536</f>
        <v>996.68539445366264</v>
      </c>
      <c r="H436" s="3">
        <f t="shared" si="53"/>
        <v>6.8890027760795789</v>
      </c>
      <c r="I436" s="3">
        <f t="shared" si="58"/>
        <v>7.0939685958590255</v>
      </c>
      <c r="J436" s="3">
        <f t="shared" si="54"/>
        <v>4.5125801518522799</v>
      </c>
      <c r="K436">
        <f>carboncycle!U536</f>
        <v>996.68550602579751</v>
      </c>
      <c r="L436" s="3">
        <f t="shared" si="55"/>
        <v>6.8890033749755704</v>
      </c>
      <c r="M436" s="3">
        <f t="shared" si="59"/>
        <v>7.0939693516224898</v>
      </c>
      <c r="N436" s="3">
        <f t="shared" si="56"/>
        <v>4.5125810065613292</v>
      </c>
      <c r="O436" s="16">
        <f t="shared" si="57"/>
        <v>7.5576346425521024E-7</v>
      </c>
    </row>
    <row r="437" spans="1:15">
      <c r="A437">
        <f t="shared" si="60"/>
        <v>2281</v>
      </c>
      <c r="G437" s="3">
        <f>carboncycle!L537</f>
        <v>995.94014938007876</v>
      </c>
      <c r="H437" s="3">
        <f t="shared" si="53"/>
        <v>6.8850009591381962</v>
      </c>
      <c r="I437" s="3">
        <f t="shared" si="58"/>
        <v>7.0958147213059597</v>
      </c>
      <c r="J437" s="3">
        <f t="shared" si="54"/>
        <v>4.5272424382142384</v>
      </c>
      <c r="K437">
        <f>carboncycle!U537</f>
        <v>995.94026076476337</v>
      </c>
      <c r="L437" s="3">
        <f t="shared" si="55"/>
        <v>6.885001557475384</v>
      </c>
      <c r="M437" s="3">
        <f t="shared" si="59"/>
        <v>7.0958154760504542</v>
      </c>
      <c r="N437" s="3">
        <f t="shared" si="56"/>
        <v>4.5272432923612769</v>
      </c>
      <c r="O437" s="16">
        <f t="shared" si="57"/>
        <v>7.5474449445778191E-7</v>
      </c>
    </row>
    <row r="438" spans="1:15">
      <c r="A438">
        <f t="shared" si="60"/>
        <v>2282</v>
      </c>
      <c r="G438" s="3">
        <f>carboncycle!L538</f>
        <v>995.1895019466341</v>
      </c>
      <c r="H438" s="3">
        <f t="shared" si="53"/>
        <v>6.8809671043296854</v>
      </c>
      <c r="I438" s="3">
        <f t="shared" si="58"/>
        <v>7.097589525049532</v>
      </c>
      <c r="J438" s="3">
        <f t="shared" si="54"/>
        <v>4.5418319287821998</v>
      </c>
      <c r="K438">
        <f>carboncycle!U538</f>
        <v>995.18961314503395</v>
      </c>
      <c r="L438" s="3">
        <f t="shared" si="55"/>
        <v>6.8809677021167435</v>
      </c>
      <c r="M438" s="3">
        <f t="shared" si="59"/>
        <v>7.097590278788334</v>
      </c>
      <c r="N438" s="3">
        <f t="shared" si="56"/>
        <v>4.5418327823646312</v>
      </c>
      <c r="O438" s="16">
        <f t="shared" si="57"/>
        <v>7.5373880203954968E-7</v>
      </c>
    </row>
    <row r="439" spans="1:15">
      <c r="A439">
        <f t="shared" si="60"/>
        <v>2283</v>
      </c>
      <c r="G439" s="3">
        <f>carboncycle!L539</f>
        <v>994.4335833553356</v>
      </c>
      <c r="H439" s="3">
        <f t="shared" si="53"/>
        <v>6.8769018472587247</v>
      </c>
      <c r="I439" s="3">
        <f t="shared" si="58"/>
        <v>7.0992938984399325</v>
      </c>
      <c r="J439" s="3">
        <f t="shared" si="54"/>
        <v>4.5563486319289979</v>
      </c>
      <c r="K439">
        <f>carboncycle!U539</f>
        <v>994.43369436860451</v>
      </c>
      <c r="L439" s="3">
        <f t="shared" si="55"/>
        <v>6.8769024445041973</v>
      </c>
      <c r="M439" s="3">
        <f t="shared" si="59"/>
        <v>7.0992946511861135</v>
      </c>
      <c r="N439" s="3">
        <f t="shared" si="56"/>
        <v>4.5563494849443176</v>
      </c>
      <c r="O439" s="16">
        <f t="shared" si="57"/>
        <v>7.5274618094312018E-7</v>
      </c>
    </row>
    <row r="440" spans="1:15">
      <c r="A440">
        <f t="shared" si="60"/>
        <v>2284</v>
      </c>
      <c r="G440" s="3">
        <f>carboncycle!L540</f>
        <v>993.67252280998696</v>
      </c>
      <c r="H440" s="3">
        <f t="shared" si="53"/>
        <v>6.872805814251354</v>
      </c>
      <c r="I440" s="3">
        <f t="shared" si="58"/>
        <v>7.1009287219139798</v>
      </c>
      <c r="J440" s="3">
        <f t="shared" si="54"/>
        <v>4.5707925610427802</v>
      </c>
      <c r="K440">
        <f>carboncycle!U540</f>
        <v>993.67263363926668</v>
      </c>
      <c r="L440" s="3">
        <f t="shared" si="55"/>
        <v>6.8728064109636513</v>
      </c>
      <c r="M440" s="3">
        <f t="shared" si="59"/>
        <v>7.1009294736804103</v>
      </c>
      <c r="N440" s="3">
        <f t="shared" si="56"/>
        <v>4.5707934134885706</v>
      </c>
      <c r="O440" s="16">
        <f t="shared" si="57"/>
        <v>7.5176643044017055E-7</v>
      </c>
    </row>
    <row r="441" spans="1:15">
      <c r="A441">
        <f t="shared" si="60"/>
        <v>2285</v>
      </c>
      <c r="G441" s="3">
        <f>carboncycle!L541</f>
        <v>992.906447543441</v>
      </c>
      <c r="H441" s="3">
        <f t="shared" si="53"/>
        <v>6.8686796225012712</v>
      </c>
      <c r="I441" s="3">
        <f t="shared" si="58"/>
        <v>7.1024948651234592</v>
      </c>
      <c r="J441" s="3">
        <f t="shared" si="54"/>
        <v>4.585163734436529</v>
      </c>
      <c r="K441">
        <f>carboncycle!U541</f>
        <v>992.90655818986181</v>
      </c>
      <c r="L441" s="3">
        <f t="shared" si="55"/>
        <v>6.8686802186886764</v>
      </c>
      <c r="M441" s="3">
        <f t="shared" si="59"/>
        <v>7.102495615922809</v>
      </c>
      <c r="N441" s="3">
        <f t="shared" si="56"/>
        <v>4.5851645863104604</v>
      </c>
      <c r="O441" s="16">
        <f t="shared" si="57"/>
        <v>7.5079934980237795E-7</v>
      </c>
    </row>
    <row r="442" spans="1:15">
      <c r="A442">
        <f t="shared" si="60"/>
        <v>2286</v>
      </c>
      <c r="G442" s="3">
        <f>carboncycle!L542</f>
        <v>992.13548284457124</v>
      </c>
      <c r="H442" s="3">
        <f t="shared" si="53"/>
        <v>6.8645238802137101</v>
      </c>
      <c r="I442" s="3">
        <f t="shared" si="58"/>
        <v>7.1039931870627822</v>
      </c>
      <c r="J442" s="3">
        <f t="shared" si="54"/>
        <v>4.5994621752588305</v>
      </c>
      <c r="K442">
        <f>carboncycle!U542</f>
        <v>992.13559330925182</v>
      </c>
      <c r="L442" s="3">
        <f t="shared" si="55"/>
        <v>6.8645244758843811</v>
      </c>
      <c r="M442" s="3">
        <f t="shared" si="59"/>
        <v>7.1039939369075258</v>
      </c>
      <c r="N442" s="3">
        <f t="shared" si="56"/>
        <v>4.5994630265586585</v>
      </c>
      <c r="O442" s="16">
        <f t="shared" si="57"/>
        <v>7.4984474363049003E-7</v>
      </c>
    </row>
    <row r="443" spans="1:15">
      <c r="A443">
        <f t="shared" si="60"/>
        <v>2287</v>
      </c>
      <c r="G443" s="3">
        <f>carboncycle!L543</f>
        <v>991.35975208495904</v>
      </c>
      <c r="H443" s="3">
        <f t="shared" si="53"/>
        <v>6.8603391867469101</v>
      </c>
      <c r="I443" s="3">
        <f t="shared" si="58"/>
        <v>7.1054245361959492</v>
      </c>
      <c r="J443" s="3">
        <f t="shared" si="54"/>
        <v>4.6136879114058766</v>
      </c>
      <c r="K443">
        <f>carboncycle!U543</f>
        <v>991.35986236900715</v>
      </c>
      <c r="L443" s="3">
        <f t="shared" si="55"/>
        <v>6.8603397819088823</v>
      </c>
      <c r="M443" s="3">
        <f t="shared" si="59"/>
        <v>7.1054252850983719</v>
      </c>
      <c r="N443" s="3">
        <f t="shared" si="56"/>
        <v>4.6136887621294402</v>
      </c>
      <c r="O443" s="16">
        <f t="shared" si="57"/>
        <v>7.489024227425034E-7</v>
      </c>
    </row>
    <row r="444" spans="1:15">
      <c r="A444">
        <f t="shared" si="60"/>
        <v>2288</v>
      </c>
      <c r="G444" s="3">
        <f>carboncycle!L544</f>
        <v>990.57937674529853</v>
      </c>
      <c r="H444" s="3">
        <f t="shared" si="53"/>
        <v>6.8561261327512479</v>
      </c>
      <c r="I444" s="3">
        <f t="shared" si="58"/>
        <v>7.106789750582764</v>
      </c>
      <c r="J444" s="3">
        <f t="shared" si="54"/>
        <v>4.6278409754346841</v>
      </c>
      <c r="K444">
        <f>carboncycle!U544</f>
        <v>990.57948684981011</v>
      </c>
      <c r="L444" s="3">
        <f t="shared" si="55"/>
        <v>6.8561267274124313</v>
      </c>
      <c r="M444" s="3">
        <f t="shared" si="59"/>
        <v>7.106790498554961</v>
      </c>
      <c r="N444" s="3">
        <f t="shared" si="56"/>
        <v>4.6278418255799041</v>
      </c>
      <c r="O444" s="16">
        <f t="shared" si="57"/>
        <v>7.4797219706823626E-7</v>
      </c>
    </row>
    <row r="445" spans="1:15">
      <c r="A445">
        <f t="shared" si="60"/>
        <v>2289</v>
      </c>
      <c r="G445" s="3">
        <f>carboncycle!L545</f>
        <v>989.79447644151617</v>
      </c>
      <c r="H445" s="3">
        <f t="shared" si="53"/>
        <v>6.8518853003060443</v>
      </c>
      <c r="I445" s="3">
        <f t="shared" si="58"/>
        <v>7.108089658004265</v>
      </c>
      <c r="J445" s="3">
        <f t="shared" si="54"/>
        <v>4.6419214044775252</v>
      </c>
      <c r="K445">
        <f>carboncycle!U545</f>
        <v>989.79458636757636</v>
      </c>
      <c r="L445" s="3">
        <f t="shared" si="55"/>
        <v>6.8518858944742309</v>
      </c>
      <c r="M445" s="3">
        <f t="shared" si="59"/>
        <v>7.1080904050581477</v>
      </c>
      <c r="N445" s="3">
        <f t="shared" si="56"/>
        <v>4.6419222540424023</v>
      </c>
      <c r="O445" s="16">
        <f t="shared" si="57"/>
        <v>7.470538827547557E-7</v>
      </c>
    </row>
    <row r="446" spans="1:15">
      <c r="A446">
        <f t="shared" si="60"/>
        <v>2290</v>
      </c>
      <c r="G446" s="3">
        <f>carboncycle!L546</f>
        <v>989.00516895060673</v>
      </c>
      <c r="H446" s="3">
        <f t="shared" si="53"/>
        <v>6.8476172630541097</v>
      </c>
      <c r="I446" s="3">
        <f t="shared" si="58"/>
        <v>7.1093250760873525</v>
      </c>
      <c r="J446" s="3">
        <f t="shared" si="54"/>
        <v>4.6559292401575574</v>
      </c>
      <c r="K446">
        <f>carboncycle!U546</f>
        <v>989.00527869928976</v>
      </c>
      <c r="L446" s="3">
        <f t="shared" si="55"/>
        <v>6.8476178567369743</v>
      </c>
      <c r="M446" s="3">
        <f t="shared" si="59"/>
        <v>7.1093258222346494</v>
      </c>
      <c r="N446" s="3">
        <f t="shared" si="56"/>
        <v>4.6559300891401714</v>
      </c>
      <c r="O446" s="16">
        <f t="shared" si="57"/>
        <v>7.4614729683730729E-7</v>
      </c>
    </row>
    <row r="447" spans="1:15">
      <c r="A447">
        <f t="shared" si="60"/>
        <v>2291</v>
      </c>
      <c r="G447" s="3">
        <f>carboncycle!L547</f>
        <v>988.21157023618548</v>
      </c>
      <c r="H447" s="3">
        <f t="shared" si="53"/>
        <v>6.8433225863340486</v>
      </c>
      <c r="I447" s="3">
        <f t="shared" si="58"/>
        <v>7.1104968124285666</v>
      </c>
      <c r="J447" s="3">
        <f t="shared" si="54"/>
        <v>4.6698645285056388</v>
      </c>
      <c r="K447">
        <f>carboncycle!U547</f>
        <v>988.21167980855466</v>
      </c>
      <c r="L447" s="3">
        <f t="shared" si="55"/>
        <v>6.8433231795391496</v>
      </c>
      <c r="M447" s="3">
        <f t="shared" si="59"/>
        <v>7.1104975576808274</v>
      </c>
      <c r="N447" s="3">
        <f t="shared" si="56"/>
        <v>4.6698653769041476</v>
      </c>
      <c r="O447" s="16">
        <f t="shared" si="57"/>
        <v>7.4525226079202866E-7</v>
      </c>
    </row>
    <row r="448" spans="1:15">
      <c r="A448">
        <f t="shared" si="60"/>
        <v>2292</v>
      </c>
      <c r="G448" s="3">
        <f>carboncycle!L548</f>
        <v>987.41379447375562</v>
      </c>
      <c r="H448" s="3">
        <f t="shared" si="53"/>
        <v>6.8390018273103728</v>
      </c>
      <c r="I448" s="3">
        <f t="shared" si="58"/>
        <v>7.1116056647170032</v>
      </c>
      <c r="J448" s="3">
        <f t="shared" si="54"/>
        <v>4.6837273198783214</v>
      </c>
      <c r="K448">
        <f>carboncycle!U548</f>
        <v>987.41390387086392</v>
      </c>
      <c r="L448" s="3">
        <f t="shared" si="55"/>
        <v>6.8390024200451505</v>
      </c>
      <c r="M448" s="3">
        <f t="shared" si="59"/>
        <v>7.1116064090856028</v>
      </c>
      <c r="N448" s="3">
        <f t="shared" si="56"/>
        <v>4.6837281676909592</v>
      </c>
      <c r="O448" s="16">
        <f t="shared" si="57"/>
        <v>7.4436859964777113E-7</v>
      </c>
    </row>
    <row r="449" spans="1:15">
      <c r="A449">
        <f t="shared" si="60"/>
        <v>2293</v>
      </c>
      <c r="G449" s="3">
        <f>carboncycle!L549</f>
        <v>986.61195407569164</v>
      </c>
      <c r="H449" s="3">
        <f t="shared" si="53"/>
        <v>6.8346555351014393</v>
      </c>
      <c r="I449" s="3">
        <f t="shared" si="58"/>
        <v>7.1126524208563291</v>
      </c>
      <c r="J449" s="3">
        <f t="shared" si="54"/>
        <v>4.6975176688770048</v>
      </c>
      <c r="K449">
        <f>carboncycle!U549</f>
        <v>986.61206329858169</v>
      </c>
      <c r="L449" s="3">
        <f t="shared" si="55"/>
        <v>6.8346561273732309</v>
      </c>
      <c r="M449" s="3">
        <f t="shared" si="59"/>
        <v>7.1126531643524693</v>
      </c>
      <c r="N449" s="3">
        <f t="shared" si="56"/>
        <v>4.6975185161020807</v>
      </c>
      <c r="O449" s="16">
        <f t="shared" si="57"/>
        <v>7.4349614020974286E-7</v>
      </c>
    </row>
    <row r="450" spans="1:15">
      <c r="A450">
        <f t="shared" si="60"/>
        <v>2294</v>
      </c>
      <c r="G450" s="3">
        <f>carboncycle!L550</f>
        <v>985.80615971594068</v>
      </c>
      <c r="H450" s="3">
        <f t="shared" si="53"/>
        <v>6.830284250905299</v>
      </c>
      <c r="I450" s="3">
        <f t="shared" si="58"/>
        <v>7.1136378590858813</v>
      </c>
      <c r="J450" s="3">
        <f t="shared" si="54"/>
        <v>4.7112356342682471</v>
      </c>
      <c r="K450">
        <f>carboncycle!U550</f>
        <v>985.80626876564395</v>
      </c>
      <c r="L450" s="3">
        <f t="shared" si="55"/>
        <v>6.8302848427213219</v>
      </c>
      <c r="M450" s="3">
        <f t="shared" si="59"/>
        <v>7.1136386017205941</v>
      </c>
      <c r="N450" s="3">
        <f t="shared" si="56"/>
        <v>4.7112364809041427</v>
      </c>
      <c r="O450" s="16">
        <f t="shared" si="57"/>
        <v>7.4263471283586568E-7</v>
      </c>
    </row>
    <row r="451" spans="1:15">
      <c r="A451">
        <f t="shared" si="60"/>
        <v>2295</v>
      </c>
      <c r="G451" s="3">
        <f>carboncycle!L551</f>
        <v>984.99652035443899</v>
      </c>
      <c r="H451" s="3">
        <f t="shared" si="53"/>
        <v>6.8258885081234189</v>
      </c>
      <c r="I451" s="3">
        <f t="shared" si="58"/>
        <v>7.1145627481008189</v>
      </c>
      <c r="J451" s="3">
        <f t="shared" si="54"/>
        <v>4.7248812789052117</v>
      </c>
      <c r="K451">
        <f>carboncycle!U551</f>
        <v>984.99662923197718</v>
      </c>
      <c r="L451" s="3">
        <f t="shared" si="55"/>
        <v>6.8258890994907846</v>
      </c>
      <c r="M451" s="3">
        <f t="shared" si="59"/>
        <v>7.1145634898849712</v>
      </c>
      <c r="N451" s="3">
        <f t="shared" si="56"/>
        <v>4.7248821249503798</v>
      </c>
      <c r="O451" s="16">
        <f t="shared" si="57"/>
        <v>7.4178415232495354E-7</v>
      </c>
    </row>
    <row r="452" spans="1:15">
      <c r="A452">
        <f t="shared" si="60"/>
        <v>2296</v>
      </c>
      <c r="G452" s="3">
        <f>carboncycle!L552</f>
        <v>984.18314326124721</v>
      </c>
      <c r="H452" s="3">
        <f t="shared" si="53"/>
        <v>6.8214688324823802</v>
      </c>
      <c r="I452" s="3">
        <f t="shared" si="58"/>
        <v>7.1154278471713184</v>
      </c>
      <c r="J452" s="3">
        <f t="shared" si="54"/>
        <v>4.7384546696502428</v>
      </c>
      <c r="K452">
        <f>carboncycle!U552</f>
        <v>984.18325196763158</v>
      </c>
      <c r="L452" s="3">
        <f t="shared" si="55"/>
        <v>6.821469423408093</v>
      </c>
      <c r="M452" s="3">
        <f t="shared" si="59"/>
        <v>7.115428588115611</v>
      </c>
      <c r="N452" s="3">
        <f t="shared" si="56"/>
        <v>4.7384555151032082</v>
      </c>
      <c r="O452" s="16">
        <f t="shared" si="57"/>
        <v>7.4094429258764194E-7</v>
      </c>
    </row>
    <row r="453" spans="1:15">
      <c r="A453">
        <f t="shared" si="60"/>
        <v>2297</v>
      </c>
      <c r="G453" s="3">
        <f>carboncycle!L553</f>
        <v>983.36613404040327</v>
      </c>
      <c r="H453" s="3">
        <f t="shared" si="53"/>
        <v>6.8170257421535494</v>
      </c>
      <c r="I453" s="3">
        <f t="shared" si="58"/>
        <v>7.1162339062607778</v>
      </c>
      <c r="J453" s="3">
        <f t="shared" si="54"/>
        <v>4.7519558772985624</v>
      </c>
      <c r="K453">
        <f>carboncycle!U553</f>
        <v>983.36624257663573</v>
      </c>
      <c r="L453" s="3">
        <f t="shared" si="55"/>
        <v>6.8170263326445069</v>
      </c>
      <c r="M453" s="3">
        <f t="shared" si="59"/>
        <v>7.1162346463757515</v>
      </c>
      <c r="N453" s="3">
        <f t="shared" si="56"/>
        <v>4.7519567221579182</v>
      </c>
      <c r="O453" s="16">
        <f t="shared" si="57"/>
        <v>7.4011497375181534E-7</v>
      </c>
    </row>
    <row r="454" spans="1:15">
      <c r="A454">
        <f t="shared" si="60"/>
        <v>2298</v>
      </c>
      <c r="G454" s="3">
        <f>carboncycle!L554</f>
        <v>982.54559665349473</v>
      </c>
      <c r="H454" s="3">
        <f t="shared" si="53"/>
        <v>6.8125597478707549</v>
      </c>
      <c r="I454" s="3">
        <f t="shared" si="58"/>
        <v>7.1169816661430279</v>
      </c>
      <c r="J454" s="3">
        <f t="shared" si="54"/>
        <v>4.7653849765030678</v>
      </c>
      <c r="K454">
        <f>carboncycle!U554</f>
        <v>982.54570502056663</v>
      </c>
      <c r="L454" s="3">
        <f t="shared" si="55"/>
        <v>6.8125603379337552</v>
      </c>
      <c r="M454" s="3">
        <f t="shared" si="59"/>
        <v>7.1169824054390665</v>
      </c>
      <c r="N454" s="3">
        <f t="shared" si="56"/>
        <v>4.7653858207674755</v>
      </c>
      <c r="O454" s="16">
        <f t="shared" si="57"/>
        <v>7.3929603860989346E-7</v>
      </c>
    </row>
    <row r="455" spans="1:15">
      <c r="A455">
        <f t="shared" si="60"/>
        <v>2299</v>
      </c>
      <c r="G455" s="3">
        <f>carboncycle!L555</f>
        <v>981.72163344295029</v>
      </c>
      <c r="H455" s="3">
        <f t="shared" ref="H455:H456" si="61">H$3*LN(G455/G$3)</f>
        <v>6.8080713530460315</v>
      </c>
      <c r="I455" s="3">
        <f t="shared" si="58"/>
        <v>7.117671858518527</v>
      </c>
      <c r="J455" s="3">
        <f t="shared" ref="J455:J456" si="62">J454+J$3*(I454-J454)</f>
        <v>4.7787420457002225</v>
      </c>
      <c r="K455">
        <f>carboncycle!U555</f>
        <v>981.72174164184366</v>
      </c>
      <c r="L455" s="3">
        <f t="shared" ref="L455:L456" si="63">L$3*LN(K455/K$3)</f>
        <v>6.8080719426877678</v>
      </c>
      <c r="M455" s="3">
        <f t="shared" si="59"/>
        <v>7.1176725970058579</v>
      </c>
      <c r="N455" s="3">
        <f t="shared" ref="N455:N456" si="64">N454+N$3*(M454-N454)</f>
        <v>4.7787428893684103</v>
      </c>
      <c r="O455" s="16">
        <f t="shared" ref="O455:O456" si="65">M455-I455</f>
        <v>7.3848733084247442E-7</v>
      </c>
    </row>
    <row r="456" spans="1:15">
      <c r="A456">
        <f t="shared" si="60"/>
        <v>2300</v>
      </c>
      <c r="G456" s="3">
        <f>carboncycle!L556</f>
        <v>980.89434515505218</v>
      </c>
      <c r="H456" s="3">
        <f t="shared" si="61"/>
        <v>6.803561053883425</v>
      </c>
      <c r="I456" s="3">
        <f t="shared" ref="I456" si="66">I455+I$3*(I$4*H456-I455)+I$5*(J455-I455)</f>
        <v>7.1183052061295164</v>
      </c>
      <c r="J456" s="3">
        <f t="shared" si="62"/>
        <v>4.7920271670370305</v>
      </c>
      <c r="K456">
        <f>carboncycle!U556</f>
        <v>980.89445318673904</v>
      </c>
      <c r="L456" s="3">
        <f t="shared" si="63"/>
        <v>6.8035616431104877</v>
      </c>
      <c r="M456" s="3">
        <f t="shared" ref="M456" si="67">M455+M$3*(M$4*L456-M455)+M$5*(N455-M455)</f>
        <v>7.1183059438182141</v>
      </c>
      <c r="N456" s="3">
        <f t="shared" si="64"/>
        <v>4.7920280101077912</v>
      </c>
      <c r="O456" s="16">
        <f t="shared" si="65"/>
        <v>7.3768869768287004E-7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348"/>
  <sheetViews>
    <sheetView workbookViewId="0">
      <pane xSplit="1" ySplit="5" topLeftCell="BR6" activePane="bottomRight" state="frozen"/>
      <selection pane="topRight" activeCell="B1" sqref="B1"/>
      <selection pane="bottomLeft" activeCell="A6" sqref="A6"/>
      <selection pane="bottomRight" activeCell="BZ2" sqref="BZ2"/>
    </sheetView>
  </sheetViews>
  <sheetFormatPr defaultRowHeight="14.5"/>
  <cols>
    <col min="5" max="7" width="9.08984375"/>
    <col min="11" max="16" width="9.08984375"/>
    <col min="20" max="25" width="9.08984375"/>
    <col min="66" max="71" width="10" bestFit="1" customWidth="1"/>
    <col min="72" max="72" width="9.1796875" bestFit="1" customWidth="1"/>
  </cols>
  <sheetData>
    <row r="1" spans="1:83">
      <c r="B1" t="s">
        <v>43</v>
      </c>
      <c r="AI1" t="s">
        <v>11</v>
      </c>
      <c r="AR1" s="1">
        <v>0</v>
      </c>
      <c r="AS1" s="1">
        <v>10.520769074499272</v>
      </c>
      <c r="AT1" s="1"/>
      <c r="BN1" t="s">
        <v>62</v>
      </c>
      <c r="BP1">
        <v>-0.25</v>
      </c>
      <c r="BQ1" t="s">
        <v>66</v>
      </c>
      <c r="BT1" t="s">
        <v>70</v>
      </c>
      <c r="BU1" t="s">
        <v>71</v>
      </c>
      <c r="BW1" t="s">
        <v>63</v>
      </c>
      <c r="BZ1" t="s">
        <v>66</v>
      </c>
      <c r="CC1" t="s">
        <v>70</v>
      </c>
      <c r="CD1" t="s">
        <v>71</v>
      </c>
    </row>
    <row r="2" spans="1:8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52</v>
      </c>
      <c r="BB2" t="s">
        <v>53</v>
      </c>
      <c r="BE2" t="s">
        <v>54</v>
      </c>
      <c r="BH2" t="s">
        <v>55</v>
      </c>
      <c r="BK2" t="s">
        <v>56</v>
      </c>
      <c r="BL2" t="s">
        <v>73</v>
      </c>
      <c r="BN2" t="s">
        <v>25</v>
      </c>
      <c r="BO2" t="s">
        <v>26</v>
      </c>
      <c r="BP2" t="s">
        <v>27</v>
      </c>
      <c r="BQ2" t="s">
        <v>25</v>
      </c>
      <c r="BR2" t="s">
        <v>26</v>
      </c>
      <c r="BS2" t="s">
        <v>27</v>
      </c>
      <c r="BU2" t="s">
        <v>84</v>
      </c>
      <c r="BW2" t="s">
        <v>25</v>
      </c>
      <c r="BX2" t="s">
        <v>26</v>
      </c>
      <c r="BY2" t="s">
        <v>27</v>
      </c>
      <c r="BZ2" t="s">
        <v>25</v>
      </c>
      <c r="CA2" t="s">
        <v>26</v>
      </c>
      <c r="CB2" t="s">
        <v>27</v>
      </c>
      <c r="CD2" t="s">
        <v>84</v>
      </c>
    </row>
    <row r="3" spans="1:8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X3" t="s">
        <v>57</v>
      </c>
      <c r="BB3" t="s">
        <v>58</v>
      </c>
      <c r="BE3" t="s">
        <v>59</v>
      </c>
      <c r="BH3" t="s">
        <v>60</v>
      </c>
      <c r="BN3" s="8">
        <v>5.8778483527024656</v>
      </c>
      <c r="BO3" s="8">
        <v>3.5745087861510476</v>
      </c>
      <c r="BP3" s="8">
        <v>1.9617168218307965</v>
      </c>
      <c r="BQ3" s="8">
        <f>BN3</f>
        <v>5.8778483527024656</v>
      </c>
      <c r="BR3" s="8">
        <f t="shared" ref="BR3:BR5" si="0">BO3</f>
        <v>3.5745087861510476</v>
      </c>
      <c r="BS3" s="8">
        <f t="shared" ref="BS3:BS5" si="1">BP3</f>
        <v>1.9617168218307965</v>
      </c>
      <c r="BT3" s="8"/>
      <c r="BU3" s="8"/>
      <c r="BV3" s="8"/>
      <c r="BW3" s="8">
        <v>0</v>
      </c>
      <c r="BX3" s="8">
        <v>0</v>
      </c>
      <c r="BY3" s="8">
        <v>0</v>
      </c>
      <c r="BZ3" s="8">
        <f>BW3</f>
        <v>0</v>
      </c>
      <c r="CA3" s="8">
        <f t="shared" ref="CA3:CA5" si="2">BX3</f>
        <v>0</v>
      </c>
      <c r="CB3" s="8">
        <f t="shared" ref="CB3:CB5" si="3">BY3</f>
        <v>0</v>
      </c>
      <c r="CC3" s="8"/>
      <c r="CD3" s="8"/>
      <c r="CE3" s="8"/>
    </row>
    <row r="4" spans="1:8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61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61</v>
      </c>
      <c r="BL4" t="s">
        <v>72</v>
      </c>
      <c r="BM4" t="s">
        <v>65</v>
      </c>
      <c r="BN4" s="8">
        <v>-2.3072726579415157</v>
      </c>
      <c r="BO4" s="8">
        <v>-1.7044356336003916</v>
      </c>
      <c r="BP4" s="8">
        <v>-1.2610689014879743</v>
      </c>
      <c r="BQ4" s="8">
        <f t="shared" ref="BQ4:BQ5" si="4">BN4</f>
        <v>-2.3072726579415157</v>
      </c>
      <c r="BR4" s="8">
        <f t="shared" si="0"/>
        <v>-1.7044356336003916</v>
      </c>
      <c r="BS4" s="8">
        <f t="shared" si="1"/>
        <v>-1.2610689014879743</v>
      </c>
      <c r="BT4" s="8"/>
      <c r="BU4" s="8">
        <f>SUM(BU6:BU346)*1000/SUM(carboncycle!N276:N556)</f>
        <v>128.47008575849398</v>
      </c>
      <c r="BV4" s="8">
        <f>SUM(BV6:BV346)*1000/SUM(carboncycle!N276:N556)</f>
        <v>128.09056245148116</v>
      </c>
      <c r="BW4" s="13">
        <v>0.55625502368488189</v>
      </c>
      <c r="BX4" s="13">
        <v>0.25614242432509837</v>
      </c>
      <c r="BY4" s="13">
        <v>6.5535372701661904E-2</v>
      </c>
      <c r="BZ4" s="8">
        <f t="shared" ref="BZ4:BZ5" si="5">BW4</f>
        <v>0.55625502368488189</v>
      </c>
      <c r="CA4" s="8">
        <f t="shared" si="2"/>
        <v>0.25614242432509837</v>
      </c>
      <c r="CB4" s="8">
        <f t="shared" si="3"/>
        <v>6.5535372701661904E-2</v>
      </c>
      <c r="CC4" s="8"/>
      <c r="CD4" s="8">
        <f>SUM(CD6:CD346)*1000/SUM(carboncycle!N276:N556)</f>
        <v>12.332207215083832</v>
      </c>
      <c r="CE4" s="8">
        <f>SUM(CE6:CE346)*1000/SUM(carboncycle!N276:N556)</f>
        <v>12.971639986801904</v>
      </c>
    </row>
    <row r="5" spans="1:83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</v>
      </c>
      <c r="BL5">
        <v>0.05</v>
      </c>
      <c r="BM5">
        <v>0.03</v>
      </c>
      <c r="BN5" s="8">
        <v>0</v>
      </c>
      <c r="BO5" s="8">
        <v>0</v>
      </c>
      <c r="BP5" s="8">
        <v>0</v>
      </c>
      <c r="BQ5" s="8">
        <f t="shared" si="4"/>
        <v>0</v>
      </c>
      <c r="BR5" s="8">
        <f t="shared" si="0"/>
        <v>0</v>
      </c>
      <c r="BS5" s="8">
        <f t="shared" si="1"/>
        <v>0</v>
      </c>
      <c r="BT5" s="8"/>
      <c r="BU5" s="8"/>
      <c r="BV5" s="8"/>
      <c r="BW5" s="13">
        <v>-1.1349593951160645E-2</v>
      </c>
      <c r="BX5" s="13">
        <v>-1.0562444405667358E-2</v>
      </c>
      <c r="BY5" s="13">
        <v>-1.0062573529094615E-2</v>
      </c>
      <c r="BZ5" s="8">
        <f t="shared" si="5"/>
        <v>-1.1349593951160645E-2</v>
      </c>
      <c r="CA5" s="8">
        <f t="shared" si="2"/>
        <v>-1.0562444405667358E-2</v>
      </c>
      <c r="CB5" s="8">
        <f t="shared" si="3"/>
        <v>-1.0062573529094615E-2</v>
      </c>
      <c r="CC5" s="8"/>
      <c r="CD5" s="8"/>
      <c r="CE5" s="8"/>
    </row>
    <row r="6" spans="1:8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6">I6/C6*1000</f>
        <v>697.25863279955922</v>
      </c>
      <c r="M6" s="1">
        <f t="shared" ref="M6:M56" si="7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  <c r="AX6">
        <v>0</v>
      </c>
      <c r="AY6">
        <v>0</v>
      </c>
      <c r="AZ6">
        <v>0</v>
      </c>
      <c r="BA6">
        <f>(AX6*Z6+AY6*AA6+AZ6*AB6)/(Z6+AA6+AB6)</f>
        <v>0</v>
      </c>
      <c r="BB6">
        <f>BB$5*AX6^2</f>
        <v>0</v>
      </c>
      <c r="BC6">
        <f t="shared" ref="BC6:BD69" si="10">BC$5*AY6^2</f>
        <v>0</v>
      </c>
      <c r="BD6">
        <f t="shared" si="10"/>
        <v>0</v>
      </c>
      <c r="BE6">
        <f>BB6*AR6</f>
        <v>0</v>
      </c>
      <c r="BF6">
        <f t="shared" ref="BF6:BG69" si="11">BC6*AS6</f>
        <v>0</v>
      </c>
      <c r="BG6">
        <f t="shared" si="11"/>
        <v>0</v>
      </c>
      <c r="BH6">
        <f t="shared" ref="BH6:BJ37" si="12">2*BB$5*AX6*AR6/Z6*1000</f>
        <v>0</v>
      </c>
      <c r="BI6">
        <f t="shared" si="12"/>
        <v>0</v>
      </c>
      <c r="BJ6">
        <f t="shared" si="12"/>
        <v>0</v>
      </c>
      <c r="BL6">
        <v>0</v>
      </c>
      <c r="BM6">
        <v>0</v>
      </c>
      <c r="BN6" s="8">
        <f>MAX((BN$3*climate!$I116+BN$4*climate!$I116^2+BN$5*climate!$I116^6)*(K6/K$66)^$BP$1,-99)</f>
        <v>1.6743028819159878</v>
      </c>
      <c r="BO6" s="8">
        <f>MAX((BO$3*climate!$I116+BO$4*climate!$I116^2+BO$5*climate!$I116^6)*(L6/L$66)^$BP$1,-99)</f>
        <v>1.1848816601424423</v>
      </c>
      <c r="BP6" s="8">
        <f>MAX((BP$3*climate!$I116+BP$4*climate!$I116^2+BP$5*climate!$I116^6)*(M6/M$66)^$BP$1,-99)</f>
        <v>0.53951466493212641</v>
      </c>
      <c r="BQ6" s="8">
        <f>MAX((BQ$3*climate!$M116+BQ$4*climate!$M116^2+BQ$5*climate!$M116^6)*(K6/K$66)^$BP$1,-99)</f>
        <v>1.6743028819159878</v>
      </c>
      <c r="BR6" s="8">
        <f>MAX((BR$3*climate!$M116+BR$4*climate!$M116^2+BR$5*climate!$M116^6)*(L6/L$66)^$BP$1,-99)</f>
        <v>1.1848816601424423</v>
      </c>
      <c r="BS6" s="8">
        <f>MAX((BS$3*climate!$M116+BS$4*climate!$M116^2+BS$5*climate!$M116^6)*(M6/M$66)^$BP$1,-99)</f>
        <v>0.53951466493212641</v>
      </c>
      <c r="BT6" s="8">
        <f>((BN6-BQ6)*H6+(BO6-BR6)*I6+(BP6-BS6)*J6)/100</f>
        <v>0</v>
      </c>
      <c r="BU6" s="8">
        <f>BT6*BL6</f>
        <v>0</v>
      </c>
      <c r="BV6" s="8">
        <f>BT6*BM6</f>
        <v>0</v>
      </c>
      <c r="BW6" s="8">
        <f>MAX((BW$3*climate!$I116+BW$4*climate!$I116^2+BW$5*climate!$I116^6)*(K6/K$66)^$BP$1,-99)</f>
        <v>3.9326073758809255E-2</v>
      </c>
      <c r="BX6" s="8">
        <f>MAX((BX$3*climate!$I116+BX$4*climate!$I116^2+BX$5*climate!$I116^6)*(L6/L$66)^$BP$1,-99)</f>
        <v>2.1522379772825086E-2</v>
      </c>
      <c r="BY6" s="8">
        <f>MAX((BY$3*climate!$I116+BY$4*climate!$I116^2+BY$5*climate!$I116^6)*(M6/M$66)^$BP$1,-99)</f>
        <v>4.7680221820327042E-3</v>
      </c>
      <c r="BZ6" s="8">
        <f>MAX((BZ$3*climate!$M116+BZ$4*climate!$M116^2+BZ$5*climate!$M116^6)*(K6/K$66)^$BP$1,-99)</f>
        <v>3.9326073758809255E-2</v>
      </c>
      <c r="CA6" s="8">
        <f>MAX((CA$3*climate!$M116+CA$4*climate!$M116^2+CA$5*climate!$M116^6)*(L6/L$66)^$BP$1,-99)</f>
        <v>2.1522379772825086E-2</v>
      </c>
      <c r="CB6" s="8">
        <f>MAX((CB$3*climate!$M116+CB$4*climate!$M116^2+CB$5*climate!$M116^6)*(M6/M$66)^$BP$1,-99)</f>
        <v>4.7680221820327042E-3</v>
      </c>
      <c r="CC6" s="8">
        <f>((BW6-BZ6)*Q6+(CA6-CA6)*R6+(BY6-CB6)*S6)/100</f>
        <v>0</v>
      </c>
      <c r="CD6" s="8">
        <f>CC6*BL6</f>
        <v>0</v>
      </c>
      <c r="CE6" s="8">
        <f>CC6*BM6</f>
        <v>0</v>
      </c>
    </row>
    <row r="7" spans="1:8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3">C7/C6-1</f>
        <v>4.4742751822579585E-3</v>
      </c>
      <c r="G7" s="7">
        <f t="shared" ref="G7:G56" si="14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5">H7/B7*1000</f>
        <v>10374.543560290858</v>
      </c>
      <c r="L7" s="1">
        <f t="shared" si="6"/>
        <v>716.13031193663812</v>
      </c>
      <c r="M7" s="1">
        <f t="shared" si="7"/>
        <v>249.32942065068096</v>
      </c>
      <c r="N7" s="7">
        <f>K7/K6-1</f>
        <v>3.6058904046237572E-2</v>
      </c>
      <c r="O7" s="7">
        <f t="shared" ref="O7:O56" si="16">L7/L6-1</f>
        <v>2.7065536731051054E-2</v>
      </c>
      <c r="P7" s="7">
        <f t="shared" ref="P7:P66" si="17">M7/M6-1</f>
        <v>1.5383374150363061E-2</v>
      </c>
      <c r="Q7" s="1">
        <v>1869.6711979999998</v>
      </c>
      <c r="R7" s="1"/>
      <c r="S7" s="1"/>
      <c r="T7" s="1">
        <f t="shared" ref="T7:V56" si="18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9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20">(1+AL$5)*AL6</f>
        <v>5.5992180368454472</v>
      </c>
      <c r="AM7" s="10">
        <f t="shared" si="20"/>
        <v>0.67075400742400693</v>
      </c>
      <c r="AN7" s="10">
        <f t="shared" si="20"/>
        <v>0.28884667043088808</v>
      </c>
      <c r="AO7" s="7">
        <f>AL7/AL6-1</f>
        <v>1.8276539118654789E-2</v>
      </c>
      <c r="AP7" s="7">
        <f t="shared" ref="AP7:AQ56" si="21">AM7/AM6-1</f>
        <v>2.8144496824265453E-2</v>
      </c>
      <c r="AQ7" s="7">
        <f t="shared" si="21"/>
        <v>2.0372115051398465E-2</v>
      </c>
      <c r="AR7" s="1">
        <f t="shared" si="8"/>
        <v>7780.7017420684906</v>
      </c>
      <c r="AS7" s="1">
        <f t="shared" si="8"/>
        <v>859.27936406517767</v>
      </c>
      <c r="AT7" s="1">
        <f t="shared" si="8"/>
        <v>272.37249207118782</v>
      </c>
      <c r="AU7" s="1">
        <f t="shared" si="9"/>
        <v>1556.1403484136981</v>
      </c>
      <c r="AV7" s="1">
        <f t="shared" si="9"/>
        <v>171.85587281303555</v>
      </c>
      <c r="AW7" s="1">
        <f t="shared" si="9"/>
        <v>54.474498414237566</v>
      </c>
      <c r="AX7">
        <v>0</v>
      </c>
      <c r="AY7">
        <v>0</v>
      </c>
      <c r="AZ7">
        <v>0</v>
      </c>
      <c r="BA7">
        <f t="shared" ref="BA7:BA70" si="22">(AX7*Z7+AY7*AA7+AZ7*AB7)/(Z7+AA7+AB7)</f>
        <v>0</v>
      </c>
      <c r="BB7">
        <f t="shared" ref="BB7:BD70" si="23">BB$5*AX7^2</f>
        <v>0</v>
      </c>
      <c r="BC7">
        <f t="shared" si="10"/>
        <v>0</v>
      </c>
      <c r="BD7">
        <f t="shared" si="10"/>
        <v>0</v>
      </c>
      <c r="BE7">
        <f t="shared" ref="BE7:BG70" si="24">BB7*AR7</f>
        <v>0</v>
      </c>
      <c r="BF7">
        <f t="shared" si="11"/>
        <v>0</v>
      </c>
      <c r="BG7">
        <f t="shared" si="11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 s="7">
        <f>SUM(H7:J7)/SUM(H6:J6)-1+BK$5</f>
        <v>4.8438275319134805E-2</v>
      </c>
      <c r="BL7">
        <v>0</v>
      </c>
      <c r="BM7">
        <v>0</v>
      </c>
      <c r="BN7" s="8">
        <f>MAX((BN$3*climate!$I117+BN$4*climate!$I117^2+BN$5*climate!$I117^6)*(K7/K$66)^$BP$1,-99)</f>
        <v>1.7006111109337323</v>
      </c>
      <c r="BO7" s="8">
        <f>MAX((BO$3*climate!$I117+BO$4*climate!$I117^2+BO$5*climate!$I117^6)*(L7/L$66)^$BP$1,-99)</f>
        <v>1.2053456342171183</v>
      </c>
      <c r="BP7" s="8">
        <f>MAX((BP$3*climate!$I117+BP$4*climate!$I117^2+BP$5*climate!$I117^6)*(M7/M$66)^$BP$1,-99)</f>
        <v>0.54965651312252639</v>
      </c>
      <c r="BQ7" s="8">
        <f>MAX((BQ$3*climate!$M117+BQ$4*climate!$M117^2+BQ$5*climate!$M117^6)*(K7/K$66)^$BP$1,-99)</f>
        <v>1.7006111109337323</v>
      </c>
      <c r="BR7" s="8">
        <f>MAX((BR$3*climate!$M117+BR$4*climate!$M117^2+BR$5*climate!$M117^6)*(L7/L$66)^$BP$1,-99)</f>
        <v>1.2053456342171183</v>
      </c>
      <c r="BS7" s="8">
        <f>MAX((BS$3*climate!$M117+BS$4*climate!$M117^2+BS$5*climate!$M117^6)*(M7/M$66)^$BP$1,-99)</f>
        <v>0.54965651312252639</v>
      </c>
      <c r="BT7" s="8">
        <f t="shared" ref="BT7:BT70" si="25">((BN7-BQ7)*H7+(BO7-BR7)*I7+(BP7-BS7)*J7)/100</f>
        <v>0</v>
      </c>
      <c r="BU7" s="8">
        <f t="shared" ref="BU7:BU70" si="26">BT7*BL7</f>
        <v>0</v>
      </c>
      <c r="BV7" s="8">
        <f t="shared" ref="BV7:BV70" si="27">BT7*BM7</f>
        <v>0</v>
      </c>
      <c r="BW7" s="8">
        <f>MAX((BW$3*climate!$I117+BW$4*climate!$I117^2+BW$5*climate!$I117^6)*(K7/K$66)^$BP$1,-99)</f>
        <v>4.115252480268413E-2</v>
      </c>
      <c r="BX7" s="8">
        <f>MAX((BX$3*climate!$I117+BX$4*climate!$I117^2+BX$5*climate!$I117^6)*(L7/L$66)^$BP$1,-99)</f>
        <v>2.2570960714201033E-2</v>
      </c>
      <c r="BY7" s="8">
        <f>MAX((BY$3*climate!$I117+BY$4*climate!$I117^2+BY$5*climate!$I117^6)*(M7/M$66)^$BP$1,-99)</f>
        <v>5.0144743187766462E-3</v>
      </c>
      <c r="BZ7" s="8">
        <f>MAX((BZ$3*climate!$M117+BZ$4*climate!$M117^2+BZ$5*climate!$M117^6)*(K7/K$66)^$BP$1,-99)</f>
        <v>4.115252480268413E-2</v>
      </c>
      <c r="CA7" s="8">
        <f>MAX((CA$3*climate!$M117+CA$4*climate!$M117^2+CA$5*climate!$M117^6)*(L7/L$66)^$BP$1,-99)</f>
        <v>2.2570960714201033E-2</v>
      </c>
      <c r="CB7" s="8">
        <f>MAX((CB$3*climate!$M117+CB$4*climate!$M117^2+CB$5*climate!$M117^6)*(M7/M$66)^$BP$1,-99)</f>
        <v>5.0144743187766462E-3</v>
      </c>
      <c r="CC7" s="8">
        <f t="shared" ref="CC7:CC70" si="28">((BW7-BZ7)*Q7+(CA7-CA7)*R7+(BY7-CB7)*S7)/100</f>
        <v>0</v>
      </c>
      <c r="CD7" s="8">
        <f t="shared" ref="CD7:CD70" si="29">CC7*BL7</f>
        <v>0</v>
      </c>
      <c r="CE7" s="8">
        <f t="shared" ref="CE7:CE70" si="30">CC7*BM7</f>
        <v>0</v>
      </c>
    </row>
    <row r="8" spans="1:8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31">B8/B7-1</f>
        <v>1.2011608277962216E-2</v>
      </c>
      <c r="F8" s="7">
        <f t="shared" si="13"/>
        <v>1.4934227690272417E-2</v>
      </c>
      <c r="G8" s="7">
        <f t="shared" si="14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5"/>
        <v>10853.231541603849</v>
      </c>
      <c r="L8" s="1">
        <f t="shared" si="6"/>
        <v>729.97411757378313</v>
      </c>
      <c r="M8" s="1">
        <f t="shared" si="7"/>
        <v>252.72333136908375</v>
      </c>
      <c r="N8" s="7">
        <f t="shared" ref="N8:N56" si="32">K8/K7-1</f>
        <v>4.6140630528093363E-2</v>
      </c>
      <c r="O8" s="7">
        <f t="shared" si="16"/>
        <v>1.9331405760087295E-2</v>
      </c>
      <c r="P8" s="7">
        <f t="shared" si="17"/>
        <v>1.3612154993765335E-2</v>
      </c>
      <c r="Q8" s="1">
        <v>1971.492958</v>
      </c>
      <c r="R8" s="1"/>
      <c r="S8" s="1"/>
      <c r="T8" s="1">
        <f t="shared" si="18"/>
        <v>234.56978602809116</v>
      </c>
      <c r="U8" s="1"/>
      <c r="V8" s="1"/>
      <c r="W8" s="7">
        <f t="shared" ref="W8:Y56" si="33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9"/>
        <v>2.8012025142140393</v>
      </c>
      <c r="AD8" s="8"/>
      <c r="AE8" s="8"/>
      <c r="AF8" s="7">
        <f t="shared" ref="AF8:AH54" si="34">AC8/AC7-1</f>
        <v>-8.1868518598653406E-3</v>
      </c>
      <c r="AG8" s="7"/>
      <c r="AH8" s="7"/>
      <c r="AI8" s="1">
        <f t="shared" ref="AI8:AI56" si="35">(1-$AI$5)*AI7+AU7</f>
        <v>15157.585881375639</v>
      </c>
      <c r="AJ8" s="1">
        <f t="shared" ref="AJ8:AJ56" si="36">(1-$AI$5)*AJ7+AV7</f>
        <v>1670.8560248803658</v>
      </c>
      <c r="AK8" s="1">
        <f t="shared" ref="AK8:AK56" si="37">(1-$AI$5)*AK7+AW7</f>
        <v>525.98783841206159</v>
      </c>
      <c r="AL8" s="10">
        <f t="shared" si="20"/>
        <v>5.7015523643297303</v>
      </c>
      <c r="AM8" s="10">
        <f t="shared" si="20"/>
        <v>0.68963204145581525</v>
      </c>
      <c r="AN8" s="10">
        <f t="shared" si="20"/>
        <v>0.29473108803311948</v>
      </c>
      <c r="AO8" s="7">
        <f t="shared" ref="AO8:AO56" si="38">AL8/AL7-1</f>
        <v>1.8276539118654789E-2</v>
      </c>
      <c r="AP8" s="7">
        <f t="shared" si="21"/>
        <v>2.8144496824265453E-2</v>
      </c>
      <c r="AQ8" s="7">
        <f t="shared" si="21"/>
        <v>2.0372115051398465E-2</v>
      </c>
      <c r="AR8" s="1">
        <f t="shared" ref="AR8:AR56" si="39">AL8*AI8^$AR$5*B8^(1-$AR$5)</f>
        <v>8003.6925403276073</v>
      </c>
      <c r="AS8" s="1">
        <f t="shared" ref="AS8:AS56" si="40">AM8*AJ8^$AR$5*C8^(1-$AR$5)</f>
        <v>894.57102820074806</v>
      </c>
      <c r="AT8" s="1">
        <f t="shared" ref="AT8:AT56" si="41">AN8*AK8^$AR$5*D8^(1-$AR$5)</f>
        <v>283.49941130202996</v>
      </c>
      <c r="AU8" s="1">
        <f t="shared" ref="AU8:AU56" si="42">$AU$5*AR8</f>
        <v>1600.7385080655215</v>
      </c>
      <c r="AV8" s="1">
        <f t="shared" ref="AV8:AV56" si="43">$AU$5*AS8</f>
        <v>178.91420564014962</v>
      </c>
      <c r="AW8" s="1">
        <f t="shared" ref="AW8:AW56" si="44">$AU$5*AT8</f>
        <v>56.699882260405992</v>
      </c>
      <c r="AX8">
        <v>0</v>
      </c>
      <c r="AY8">
        <v>0</v>
      </c>
      <c r="AZ8">
        <v>0</v>
      </c>
      <c r="BA8">
        <f t="shared" si="22"/>
        <v>0</v>
      </c>
      <c r="BB8">
        <f t="shared" si="23"/>
        <v>0</v>
      </c>
      <c r="BC8">
        <f t="shared" si="10"/>
        <v>0</v>
      </c>
      <c r="BD8">
        <f t="shared" si="10"/>
        <v>0</v>
      </c>
      <c r="BE8">
        <f t="shared" si="24"/>
        <v>0</v>
      </c>
      <c r="BF8">
        <f t="shared" si="11"/>
        <v>0</v>
      </c>
      <c r="BG8">
        <f t="shared" si="11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 s="7">
        <f t="shared" ref="BK8:BK71" si="45">SUM(H8:J8)/SUM(H7:J7)-1+BK$5</f>
        <v>5.5799274263977683E-2</v>
      </c>
      <c r="BL8">
        <v>0</v>
      </c>
      <c r="BM8">
        <v>0</v>
      </c>
      <c r="BN8" s="8">
        <f>MAX((BN$3*climate!$I118+BN$4*climate!$I118^2+BN$5*climate!$I118^6)*(K8/K$66)^$BP$1,-99)</f>
        <v>1.7232676705627989</v>
      </c>
      <c r="BO8" s="8">
        <f>MAX((BO$3*climate!$I118+BO$4*climate!$I118^2+BO$5*climate!$I118^6)*(L8/L$66)^$BP$1,-99)</f>
        <v>1.2285300597570668</v>
      </c>
      <c r="BP8" s="8">
        <f>MAX((BP$3*climate!$I118+BP$4*climate!$I118^2+BP$5*climate!$I118^6)*(M8/M$66)^$BP$1,-99)</f>
        <v>0.56022307951762029</v>
      </c>
      <c r="BQ8" s="8">
        <f>MAX((BQ$3*climate!$M118+BQ$4*climate!$M118^2+BQ$5*climate!$M118^6)*(K8/K$66)^$BP$1,-99)</f>
        <v>1.7232676705627989</v>
      </c>
      <c r="BR8" s="8">
        <f>MAX((BR$3*climate!$M118+BR$4*climate!$M118^2+BR$5*climate!$M118^6)*(L8/L$66)^$BP$1,-99)</f>
        <v>1.2285300597570668</v>
      </c>
      <c r="BS8" s="8">
        <f>MAX((BS$3*climate!$M118+BS$4*climate!$M118^2+BS$5*climate!$M118^6)*(M8/M$66)^$BP$1,-99)</f>
        <v>0.56022307951762029</v>
      </c>
      <c r="BT8" s="8">
        <f t="shared" si="25"/>
        <v>0</v>
      </c>
      <c r="BU8" s="8">
        <f t="shared" si="26"/>
        <v>0</v>
      </c>
      <c r="BV8" s="8">
        <f t="shared" si="27"/>
        <v>0</v>
      </c>
      <c r="BW8" s="8">
        <f>MAX((BW$3*climate!$I118+BW$4*climate!$I118^2+BW$5*climate!$I118^6)*(K8/K$66)^$BP$1,-99)</f>
        <v>4.2973646626108204E-2</v>
      </c>
      <c r="BX8" s="8">
        <f>MAX((BX$3*climate!$I118+BX$4*climate!$I118^2+BX$5*climate!$I118^6)*(L8/L$66)^$BP$1,-99)</f>
        <v>2.3723097261021536E-2</v>
      </c>
      <c r="BY8" s="8">
        <f>MAX((BY$3*climate!$I118+BY$4*climate!$I118^2+BY$5*climate!$I118^6)*(M8/M$66)^$BP$1,-99)</f>
        <v>5.2776578947474912E-3</v>
      </c>
      <c r="BZ8" s="8">
        <f>MAX((BZ$3*climate!$M118+BZ$4*climate!$M118^2+BZ$5*climate!$M118^6)*(K8/K$66)^$BP$1,-99)</f>
        <v>4.2973646626108204E-2</v>
      </c>
      <c r="CA8" s="8">
        <f>MAX((CA$3*climate!$M118+CA$4*climate!$M118^2+CA$5*climate!$M118^6)*(L8/L$66)^$BP$1,-99)</f>
        <v>2.3723097261021536E-2</v>
      </c>
      <c r="CB8" s="8">
        <f>MAX((CB$3*climate!$M118+CB$4*climate!$M118^2+CB$5*climate!$M118^6)*(M8/M$66)^$BP$1,-99)</f>
        <v>5.2776578947474912E-3</v>
      </c>
      <c r="CC8" s="8">
        <f t="shared" si="28"/>
        <v>0</v>
      </c>
      <c r="CD8" s="8">
        <f t="shared" si="29"/>
        <v>0</v>
      </c>
      <c r="CE8" s="8">
        <f t="shared" si="30"/>
        <v>0</v>
      </c>
    </row>
    <row r="9" spans="1:8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31"/>
        <v>1.1472857576961815E-2</v>
      </c>
      <c r="F9" s="7">
        <f t="shared" si="13"/>
        <v>2.4002005327018905E-2</v>
      </c>
      <c r="G9" s="7">
        <f t="shared" si="14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5"/>
        <v>11284.699176235443</v>
      </c>
      <c r="L9" s="1">
        <f t="shared" si="6"/>
        <v>726.36697701802041</v>
      </c>
      <c r="M9" s="1">
        <f t="shared" si="7"/>
        <v>262.88992584406049</v>
      </c>
      <c r="N9" s="7">
        <f t="shared" si="32"/>
        <v>3.9754761794000393E-2</v>
      </c>
      <c r="O9" s="7">
        <f t="shared" si="16"/>
        <v>-4.9414636340145979E-3</v>
      </c>
      <c r="P9" s="7">
        <f t="shared" si="17"/>
        <v>4.0228159465534929E-2</v>
      </c>
      <c r="Q9" s="1">
        <v>2097.4392969999994</v>
      </c>
      <c r="R9" s="1"/>
      <c r="S9" s="1"/>
      <c r="T9" s="1">
        <f t="shared" si="18"/>
        <v>237.29090404547492</v>
      </c>
      <c r="U9" s="1"/>
      <c r="V9" s="1"/>
      <c r="W9" s="7">
        <f t="shared" si="33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9"/>
        <v>2.7826587622513963</v>
      </c>
      <c r="AD9" s="8"/>
      <c r="AE9" s="8"/>
      <c r="AF9" s="7">
        <f t="shared" si="34"/>
        <v>-6.6199255029035786E-3</v>
      </c>
      <c r="AG9" s="7"/>
      <c r="AH9" s="7"/>
      <c r="AI9" s="1">
        <f t="shared" si="35"/>
        <v>15242.565801303597</v>
      </c>
      <c r="AJ9" s="1">
        <f t="shared" si="36"/>
        <v>1682.6846280324789</v>
      </c>
      <c r="AK9" s="1">
        <f t="shared" si="37"/>
        <v>530.08893683126144</v>
      </c>
      <c r="AL9" s="10">
        <f t="shared" si="20"/>
        <v>5.8057570091534609</v>
      </c>
      <c r="AM9" s="10">
        <f t="shared" si="20"/>
        <v>0.70904138825648011</v>
      </c>
      <c r="AN9" s="10">
        <f t="shared" si="20"/>
        <v>0.30073538366775404</v>
      </c>
      <c r="AO9" s="7">
        <f t="shared" si="38"/>
        <v>1.8276539118654789E-2</v>
      </c>
      <c r="AP9" s="7">
        <f t="shared" si="21"/>
        <v>2.8144496824265453E-2</v>
      </c>
      <c r="AQ9" s="7">
        <f t="shared" si="21"/>
        <v>2.0372115051398465E-2</v>
      </c>
      <c r="AR9" s="1">
        <f t="shared" si="39"/>
        <v>8233.8913034420111</v>
      </c>
      <c r="AS9" s="1">
        <f t="shared" si="40"/>
        <v>938.69038528003591</v>
      </c>
      <c r="AT9" s="1">
        <f t="shared" si="41"/>
        <v>295.36788961784413</v>
      </c>
      <c r="AU9" s="1">
        <f t="shared" si="42"/>
        <v>1646.7782606884023</v>
      </c>
      <c r="AV9" s="1">
        <f t="shared" si="43"/>
        <v>187.7380770560072</v>
      </c>
      <c r="AW9" s="1">
        <f t="shared" si="44"/>
        <v>59.073577923568827</v>
      </c>
      <c r="AX9">
        <v>0</v>
      </c>
      <c r="AY9">
        <v>0</v>
      </c>
      <c r="AZ9">
        <v>0</v>
      </c>
      <c r="BA9">
        <f t="shared" si="22"/>
        <v>0</v>
      </c>
      <c r="BB9">
        <f t="shared" si="23"/>
        <v>0</v>
      </c>
      <c r="BC9">
        <f t="shared" si="10"/>
        <v>0</v>
      </c>
      <c r="BD9">
        <f t="shared" si="10"/>
        <v>0</v>
      </c>
      <c r="BE9">
        <f t="shared" si="24"/>
        <v>0</v>
      </c>
      <c r="BF9">
        <f t="shared" si="11"/>
        <v>0</v>
      </c>
      <c r="BG9">
        <f t="shared" si="11"/>
        <v>0</v>
      </c>
      <c r="BH9">
        <f t="shared" si="12"/>
        <v>0</v>
      </c>
      <c r="BI9">
        <f t="shared" si="12"/>
        <v>0</v>
      </c>
      <c r="BJ9">
        <f t="shared" si="12"/>
        <v>0</v>
      </c>
      <c r="BK9" s="7">
        <f t="shared" si="45"/>
        <v>4.9056046849131452E-2</v>
      </c>
      <c r="BL9">
        <v>0</v>
      </c>
      <c r="BM9">
        <v>0</v>
      </c>
      <c r="BN9" s="8">
        <f>MAX((BN$3*climate!$I119+BN$4*climate!$I119^2+BN$5*climate!$I119^6)*(K9/K$66)^$BP$1,-99)</f>
        <v>1.7490256565654596</v>
      </c>
      <c r="BO9" s="8">
        <f>MAX((BO$3*climate!$I119+BO$4*climate!$I119^2+BO$5*climate!$I119^6)*(L9/L$66)^$BP$1,-99)</f>
        <v>1.259782673237406</v>
      </c>
      <c r="BP9" s="8">
        <f>MAX((BP$3*climate!$I119+BP$4*climate!$I119^2+BP$5*climate!$I119^6)*(M9/M$66)^$BP$1,-99)</f>
        <v>0.56729481367600854</v>
      </c>
      <c r="BQ9" s="8">
        <f>MAX((BQ$3*climate!$M119+BQ$4*climate!$M119^2+BQ$5*climate!$M119^6)*(K9/K$66)^$BP$1,-99)</f>
        <v>1.7490256565654596</v>
      </c>
      <c r="BR9" s="8">
        <f>MAX((BR$3*climate!$M119+BR$4*climate!$M119^2+BR$5*climate!$M119^6)*(L9/L$66)^$BP$1,-99)</f>
        <v>1.259782673237406</v>
      </c>
      <c r="BS9" s="8">
        <f>MAX((BS$3*climate!$M119+BS$4*climate!$M119^2+BS$5*climate!$M119^6)*(M9/M$66)^$BP$1,-99)</f>
        <v>0.56729481367600854</v>
      </c>
      <c r="BT9" s="8">
        <f t="shared" si="25"/>
        <v>0</v>
      </c>
      <c r="BU9" s="8">
        <f t="shared" si="26"/>
        <v>0</v>
      </c>
      <c r="BV9" s="8">
        <f t="shared" si="27"/>
        <v>0</v>
      </c>
      <c r="BW9" s="8">
        <f>MAX((BW$3*climate!$I119+BW$4*climate!$I119^2+BW$5*climate!$I119^6)*(K9/K$66)^$BP$1,-99)</f>
        <v>4.4959788111884481E-2</v>
      </c>
      <c r="BX9" s="8">
        <f>MAX((BX$3*climate!$I119+BX$4*climate!$I119^2+BX$5*climate!$I119^6)*(L9/L$66)^$BP$1,-99)</f>
        <v>2.5093462438450249E-2</v>
      </c>
      <c r="BY9" s="8">
        <f>MAX((BY$3*climate!$I119+BY$4*climate!$I119^2+BY$5*climate!$I119^6)*(M9/M$66)^$BP$1,-99)</f>
        <v>5.5206727357375394E-3</v>
      </c>
      <c r="BZ9" s="8">
        <f>MAX((BZ$3*climate!$M119+BZ$4*climate!$M119^2+BZ$5*climate!$M119^6)*(K9/K$66)^$BP$1,-99)</f>
        <v>4.4959788111884481E-2</v>
      </c>
      <c r="CA9" s="8">
        <f>MAX((CA$3*climate!$M119+CA$4*climate!$M119^2+CA$5*climate!$M119^6)*(L9/L$66)^$BP$1,-99)</f>
        <v>2.5093462438450249E-2</v>
      </c>
      <c r="CB9" s="8">
        <f>MAX((CB$3*climate!$M119+CB$4*climate!$M119^2+CB$5*climate!$M119^6)*(M9/M$66)^$BP$1,-99)</f>
        <v>5.5206727357375394E-3</v>
      </c>
      <c r="CC9" s="8">
        <f t="shared" si="28"/>
        <v>0</v>
      </c>
      <c r="CD9" s="8">
        <f t="shared" si="29"/>
        <v>0</v>
      </c>
      <c r="CE9" s="8">
        <f t="shared" si="30"/>
        <v>0</v>
      </c>
    </row>
    <row r="10" spans="1:8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31"/>
        <v>1.1221189204017934E-2</v>
      </c>
      <c r="F10" s="7">
        <f t="shared" si="13"/>
        <v>2.3075207768730399E-2</v>
      </c>
      <c r="G10" s="7">
        <f t="shared" si="14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5"/>
        <v>11870.775933907267</v>
      </c>
      <c r="L10" s="1">
        <f t="shared" si="6"/>
        <v>779.29728031109732</v>
      </c>
      <c r="M10" s="1">
        <f t="shared" si="7"/>
        <v>272.17348556962401</v>
      </c>
      <c r="N10" s="7">
        <f t="shared" si="32"/>
        <v>5.1935523359457392E-2</v>
      </c>
      <c r="O10" s="7">
        <f t="shared" si="16"/>
        <v>7.2869919706941344E-2</v>
      </c>
      <c r="P10" s="7">
        <f t="shared" si="17"/>
        <v>3.5313486037005015E-2</v>
      </c>
      <c r="Q10" s="1">
        <v>2194.1947959999998</v>
      </c>
      <c r="R10" s="1"/>
      <c r="S10" s="1"/>
      <c r="T10" s="1">
        <f t="shared" si="18"/>
        <v>233.36277932201324</v>
      </c>
      <c r="U10" s="1"/>
      <c r="V10" s="1"/>
      <c r="W10" s="7">
        <f t="shared" si="33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9"/>
        <v>2.7947889818749663</v>
      </c>
      <c r="AD10" s="8"/>
      <c r="AE10" s="8"/>
      <c r="AF10" s="7">
        <f t="shared" si="34"/>
        <v>4.359219243165624E-3</v>
      </c>
      <c r="AG10" s="7"/>
      <c r="AH10" s="7"/>
      <c r="AI10" s="1">
        <f t="shared" si="35"/>
        <v>15365.087481861641</v>
      </c>
      <c r="AJ10" s="1">
        <f t="shared" si="36"/>
        <v>1702.1542422852383</v>
      </c>
      <c r="AK10" s="1">
        <f t="shared" si="37"/>
        <v>536.15362107170415</v>
      </c>
      <c r="AL10" s="10">
        <f t="shared" si="20"/>
        <v>5.9118661542446587</v>
      </c>
      <c r="AM10" s="10">
        <f t="shared" si="20"/>
        <v>0.72899700135653733</v>
      </c>
      <c r="AN10" s="10">
        <f t="shared" si="20"/>
        <v>0.30686199950386001</v>
      </c>
      <c r="AO10" s="7">
        <f t="shared" si="38"/>
        <v>1.8276539118654789E-2</v>
      </c>
      <c r="AP10" s="7">
        <f t="shared" si="21"/>
        <v>2.8144496824265453E-2</v>
      </c>
      <c r="AQ10" s="7">
        <f t="shared" si="21"/>
        <v>2.0372115051398465E-2</v>
      </c>
      <c r="AR10" s="1">
        <f t="shared" si="39"/>
        <v>8473.1167029191784</v>
      </c>
      <c r="AS10" s="1">
        <f t="shared" si="40"/>
        <v>985.14874877082059</v>
      </c>
      <c r="AT10" s="1">
        <f t="shared" si="41"/>
        <v>308.01928898254437</v>
      </c>
      <c r="AU10" s="1">
        <f t="shared" si="42"/>
        <v>1694.6233405838357</v>
      </c>
      <c r="AV10" s="1">
        <f t="shared" si="43"/>
        <v>197.02974975416413</v>
      </c>
      <c r="AW10" s="1">
        <f t="shared" si="44"/>
        <v>61.603857796508876</v>
      </c>
      <c r="AX10">
        <v>0</v>
      </c>
      <c r="AY10">
        <v>0</v>
      </c>
      <c r="AZ10">
        <v>0</v>
      </c>
      <c r="BA10">
        <f t="shared" si="22"/>
        <v>0</v>
      </c>
      <c r="BB10">
        <f t="shared" si="23"/>
        <v>0</v>
      </c>
      <c r="BC10">
        <f t="shared" si="10"/>
        <v>0</v>
      </c>
      <c r="BD10">
        <f t="shared" si="10"/>
        <v>0</v>
      </c>
      <c r="BE10">
        <f t="shared" si="24"/>
        <v>0</v>
      </c>
      <c r="BF10">
        <f t="shared" si="11"/>
        <v>0</v>
      </c>
      <c r="BG10">
        <f t="shared" si="11"/>
        <v>0</v>
      </c>
      <c r="BH10">
        <f t="shared" si="12"/>
        <v>0</v>
      </c>
      <c r="BI10">
        <f t="shared" si="12"/>
        <v>0</v>
      </c>
      <c r="BJ10">
        <f t="shared" si="12"/>
        <v>0</v>
      </c>
      <c r="BK10" s="7">
        <f t="shared" si="45"/>
        <v>6.6708045426669971E-2</v>
      </c>
      <c r="BL10">
        <v>0</v>
      </c>
      <c r="BM10">
        <v>0</v>
      </c>
      <c r="BN10" s="8">
        <f>MAX((BN$3*climate!$I120+BN$4*climate!$I120^2+BN$5*climate!$I120^6)*(K10/K$66)^$BP$1,-99)</f>
        <v>1.7701955689548414</v>
      </c>
      <c r="BO10" s="8">
        <f>MAX((BO$3*climate!$I120+BO$4*climate!$I120^2+BO$5*climate!$I120^6)*(L10/L$66)^$BP$1,-99)</f>
        <v>1.2678385549866296</v>
      </c>
      <c r="BP10" s="8">
        <f>MAX((BP$3*climate!$I120+BP$4*climate!$I120^2+BP$5*climate!$I120^6)*(M10/M$66)^$BP$1,-99)</f>
        <v>0.57514159780206531</v>
      </c>
      <c r="BQ10" s="8">
        <f>MAX((BQ$3*climate!$M120+BQ$4*climate!$M120^2+BQ$5*climate!$M120^6)*(K10/K$66)^$BP$1,-99)</f>
        <v>1.7701955689548414</v>
      </c>
      <c r="BR10" s="8">
        <f>MAX((BR$3*climate!$M120+BR$4*climate!$M120^2+BR$5*climate!$M120^6)*(L10/L$66)^$BP$1,-99)</f>
        <v>1.2678385549866296</v>
      </c>
      <c r="BS10" s="8">
        <f>MAX((BS$3*climate!$M120+BS$4*climate!$M120^2+BS$5*climate!$M120^6)*(M10/M$66)^$BP$1,-99)</f>
        <v>0.57514159780206531</v>
      </c>
      <c r="BT10" s="8">
        <f t="shared" si="25"/>
        <v>0</v>
      </c>
      <c r="BU10" s="8">
        <f t="shared" si="26"/>
        <v>0</v>
      </c>
      <c r="BV10" s="8">
        <f t="shared" si="27"/>
        <v>0</v>
      </c>
      <c r="BW10" s="8">
        <f>MAX((BW$3*climate!$I120+BW$4*climate!$I120^2+BW$5*climate!$I120^6)*(K10/K$66)^$BP$1,-99)</f>
        <v>4.6921511290164565E-2</v>
      </c>
      <c r="BX10" s="8">
        <f>MAX((BX$3*climate!$I120+BX$4*climate!$I120^2+BX$5*climate!$I120^6)*(L10/L$66)^$BP$1,-99)</f>
        <v>2.6059434734038787E-2</v>
      </c>
      <c r="BY10" s="8">
        <f>MAX((BY$3*climate!$I120+BY$4*climate!$I120^2+BY$5*climate!$I120^6)*(M10/M$66)^$BP$1,-99)</f>
        <v>5.7842152720813849E-3</v>
      </c>
      <c r="BZ10" s="8">
        <f>MAX((BZ$3*climate!$M120+BZ$4*climate!$M120^2+BZ$5*climate!$M120^6)*(K10/K$66)^$BP$1,-99)</f>
        <v>4.6921511290164565E-2</v>
      </c>
      <c r="CA10" s="8">
        <f>MAX((CA$3*climate!$M120+CA$4*climate!$M120^2+CA$5*climate!$M120^6)*(L10/L$66)^$BP$1,-99)</f>
        <v>2.6059434734038787E-2</v>
      </c>
      <c r="CB10" s="8">
        <f>MAX((CB$3*climate!$M120+CB$4*climate!$M120^2+CB$5*climate!$M120^6)*(M10/M$66)^$BP$1,-99)</f>
        <v>5.7842152720813849E-3</v>
      </c>
      <c r="CC10" s="8">
        <f t="shared" si="28"/>
        <v>0</v>
      </c>
      <c r="CD10" s="8">
        <f t="shared" si="29"/>
        <v>0</v>
      </c>
      <c r="CE10" s="8">
        <f t="shared" si="30"/>
        <v>0</v>
      </c>
    </row>
    <row r="11" spans="1:8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31"/>
        <v>1.0843849345893997E-2</v>
      </c>
      <c r="F11" s="7">
        <f t="shared" si="13"/>
        <v>2.3218792043280922E-2</v>
      </c>
      <c r="G11" s="7">
        <f t="shared" si="14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5"/>
        <v>12399.656778314171</v>
      </c>
      <c r="L11" s="1">
        <f t="shared" si="6"/>
        <v>830.23461070803955</v>
      </c>
      <c r="M11" s="1">
        <f t="shared" si="7"/>
        <v>291.52074910797808</v>
      </c>
      <c r="N11" s="7">
        <f t="shared" si="32"/>
        <v>4.4553182315254292E-2</v>
      </c>
      <c r="O11" s="7">
        <f t="shared" si="16"/>
        <v>6.5363156890022589E-2</v>
      </c>
      <c r="P11" s="7">
        <f t="shared" si="17"/>
        <v>7.1084306753329551E-2</v>
      </c>
      <c r="Q11" s="1">
        <v>2371.6535028912936</v>
      </c>
      <c r="R11" s="1"/>
      <c r="S11" s="1"/>
      <c r="T11" s="1">
        <f t="shared" si="18"/>
        <v>238.88727562627687</v>
      </c>
      <c r="U11" s="1"/>
      <c r="V11" s="1"/>
      <c r="W11" s="7">
        <f t="shared" si="33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9"/>
        <v>2.697524745164531</v>
      </c>
      <c r="AD11" s="8"/>
      <c r="AE11" s="8"/>
      <c r="AF11" s="7">
        <f t="shared" si="34"/>
        <v>-3.4801996623438303E-2</v>
      </c>
      <c r="AG11" s="7"/>
      <c r="AH11" s="7"/>
      <c r="AI11" s="1">
        <f t="shared" si="35"/>
        <v>15523.202074259312</v>
      </c>
      <c r="AJ11" s="1">
        <f t="shared" si="36"/>
        <v>1728.9685678108788</v>
      </c>
      <c r="AK11" s="1">
        <f t="shared" si="37"/>
        <v>544.14211676104264</v>
      </c>
      <c r="AL11" s="10">
        <f t="shared" si="20"/>
        <v>6.019914607276962</v>
      </c>
      <c r="AM11" s="10">
        <f t="shared" si="20"/>
        <v>0.74951425514611547</v>
      </c>
      <c r="AN11" s="10">
        <f t="shared" si="20"/>
        <v>0.3131134274626548</v>
      </c>
      <c r="AO11" s="7">
        <f t="shared" si="38"/>
        <v>1.8276539118654789E-2</v>
      </c>
      <c r="AP11" s="7">
        <f t="shared" si="21"/>
        <v>2.8144496824265453E-2</v>
      </c>
      <c r="AQ11" s="7">
        <f t="shared" si="21"/>
        <v>2.0372115051398465E-2</v>
      </c>
      <c r="AR11" s="1">
        <f t="shared" si="39"/>
        <v>8720.5813749984663</v>
      </c>
      <c r="AS11" s="1">
        <f t="shared" si="40"/>
        <v>1034.8762228127625</v>
      </c>
      <c r="AT11" s="1">
        <f t="shared" si="41"/>
        <v>321.48983707883559</v>
      </c>
      <c r="AU11" s="1">
        <f t="shared" si="42"/>
        <v>1744.1162749996934</v>
      </c>
      <c r="AV11" s="1">
        <f t="shared" si="43"/>
        <v>206.97524456255252</v>
      </c>
      <c r="AW11" s="1">
        <f t="shared" si="44"/>
        <v>64.297967415767118</v>
      </c>
      <c r="AX11">
        <v>0</v>
      </c>
      <c r="AY11">
        <v>0</v>
      </c>
      <c r="AZ11">
        <v>0</v>
      </c>
      <c r="BA11">
        <f t="shared" si="22"/>
        <v>0</v>
      </c>
      <c r="BB11">
        <f t="shared" si="23"/>
        <v>0</v>
      </c>
      <c r="BC11">
        <f t="shared" si="10"/>
        <v>0</v>
      </c>
      <c r="BD11">
        <f t="shared" si="10"/>
        <v>0</v>
      </c>
      <c r="BE11">
        <f t="shared" si="24"/>
        <v>0</v>
      </c>
      <c r="BF11">
        <f t="shared" si="11"/>
        <v>0</v>
      </c>
      <c r="BG11">
        <f t="shared" si="11"/>
        <v>0</v>
      </c>
      <c r="BH11">
        <f t="shared" si="12"/>
        <v>0</v>
      </c>
      <c r="BI11">
        <f t="shared" si="12"/>
        <v>0</v>
      </c>
      <c r="BJ11">
        <f t="shared" si="12"/>
        <v>0</v>
      </c>
      <c r="BK11" s="7">
        <f t="shared" si="45"/>
        <v>6.0303360634894609E-2</v>
      </c>
      <c r="BL11">
        <v>0</v>
      </c>
      <c r="BM11">
        <v>0</v>
      </c>
      <c r="BN11" s="8">
        <f>MAX((BN$3*climate!$I121+BN$4*climate!$I121^2+BN$5*climate!$I121^6)*(K11/K$66)^$BP$1,-99)</f>
        <v>1.7950318343146694</v>
      </c>
      <c r="BO11" s="8">
        <f>MAX((BO$3*climate!$I121+BO$4*climate!$I121^2+BO$5*climate!$I121^6)*(L11/L$66)^$BP$1,-99)</f>
        <v>1.2783256032095756</v>
      </c>
      <c r="BP11" s="8">
        <f>MAX((BP$3*climate!$I121+BP$4*climate!$I121^2+BP$5*climate!$I121^6)*(M11/M$66)^$BP$1,-99)</f>
        <v>0.57818616884815777</v>
      </c>
      <c r="BQ11" s="8">
        <f>MAX((BQ$3*climate!$M121+BQ$4*climate!$M121^2+BQ$5*climate!$M121^6)*(K11/K$66)^$BP$1,-99)</f>
        <v>1.7950318343146694</v>
      </c>
      <c r="BR11" s="8">
        <f>MAX((BR$3*climate!$M121+BR$4*climate!$M121^2+BR$5*climate!$M121^6)*(L11/L$66)^$BP$1,-99)</f>
        <v>1.2783256032095756</v>
      </c>
      <c r="BS11" s="8">
        <f>MAX((BS$3*climate!$M121+BS$4*climate!$M121^2+BS$5*climate!$M121^6)*(M11/M$66)^$BP$1,-99)</f>
        <v>0.57818616884815777</v>
      </c>
      <c r="BT11" s="8">
        <f t="shared" si="25"/>
        <v>0</v>
      </c>
      <c r="BU11" s="8">
        <f t="shared" si="26"/>
        <v>0</v>
      </c>
      <c r="BV11" s="8">
        <f t="shared" si="27"/>
        <v>0</v>
      </c>
      <c r="BW11" s="8">
        <f>MAX((BW$3*climate!$I121+BW$4*climate!$I121^2+BW$5*climate!$I121^6)*(K11/K$66)^$BP$1,-99)</f>
        <v>4.9081022137526048E-2</v>
      </c>
      <c r="BX11" s="8">
        <f>MAX((BX$3*climate!$I121+BX$4*climate!$I121^2+BX$5*climate!$I121^6)*(L11/L$66)^$BP$1,-99)</f>
        <v>2.7124420976388078E-2</v>
      </c>
      <c r="BY11" s="8">
        <f>MAX((BY$3*climate!$I121+BY$4*climate!$I121^2+BY$5*climate!$I121^6)*(M11/M$66)^$BP$1,-99)</f>
        <v>6.0122220871347909E-3</v>
      </c>
      <c r="BZ11" s="8">
        <f>MAX((BZ$3*climate!$M121+BZ$4*climate!$M121^2+BZ$5*climate!$M121^6)*(K11/K$66)^$BP$1,-99)</f>
        <v>4.9081022137526048E-2</v>
      </c>
      <c r="CA11" s="8">
        <f>MAX((CA$3*climate!$M121+CA$4*climate!$M121^2+CA$5*climate!$M121^6)*(L11/L$66)^$BP$1,-99)</f>
        <v>2.7124420976388078E-2</v>
      </c>
      <c r="CB11" s="8">
        <f>MAX((CB$3*climate!$M121+CB$4*climate!$M121^2+CB$5*climate!$M121^6)*(M11/M$66)^$BP$1,-99)</f>
        <v>6.0122220871347909E-3</v>
      </c>
      <c r="CC11" s="8">
        <f t="shared" si="28"/>
        <v>0</v>
      </c>
      <c r="CD11" s="8">
        <f t="shared" si="29"/>
        <v>0</v>
      </c>
      <c r="CE11" s="8">
        <f t="shared" si="30"/>
        <v>0</v>
      </c>
    </row>
    <row r="12" spans="1:8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31"/>
        <v>9.8726777694839729E-3</v>
      </c>
      <c r="F12" s="7">
        <f t="shared" si="13"/>
        <v>2.472733384280823E-2</v>
      </c>
      <c r="G12" s="7">
        <f t="shared" si="14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5"/>
        <v>12996.075816765251</v>
      </c>
      <c r="L12" s="1">
        <f t="shared" si="6"/>
        <v>854.85668859617681</v>
      </c>
      <c r="M12" s="1">
        <f t="shared" si="7"/>
        <v>291.12409350119117</v>
      </c>
      <c r="N12" s="7">
        <f t="shared" si="32"/>
        <v>4.8099640910558072E-2</v>
      </c>
      <c r="O12" s="7">
        <f t="shared" si="16"/>
        <v>2.9656771195239795E-2</v>
      </c>
      <c r="P12" s="7">
        <f t="shared" si="17"/>
        <v>-1.3606427947260302E-3</v>
      </c>
      <c r="Q12" s="1">
        <v>2485.4318011903943</v>
      </c>
      <c r="R12" s="1"/>
      <c r="S12" s="1"/>
      <c r="T12" s="1">
        <f t="shared" si="18"/>
        <v>236.5235749850483</v>
      </c>
      <c r="U12" s="1"/>
      <c r="V12" s="1"/>
      <c r="W12" s="7">
        <f t="shared" si="33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9"/>
        <v>2.6878367624889457</v>
      </c>
      <c r="AD12" s="8"/>
      <c r="AE12" s="8"/>
      <c r="AF12" s="7">
        <f t="shared" si="34"/>
        <v>-3.5914342187042259E-3</v>
      </c>
      <c r="AG12" s="7"/>
      <c r="AH12" s="7"/>
      <c r="AI12" s="1">
        <f t="shared" si="35"/>
        <v>15714.998141833074</v>
      </c>
      <c r="AJ12" s="1">
        <f t="shared" si="36"/>
        <v>1763.0469555923435</v>
      </c>
      <c r="AK12" s="1">
        <f t="shared" si="37"/>
        <v>554.02587250070553</v>
      </c>
      <c r="AL12" s="10">
        <f t="shared" si="20"/>
        <v>6.129937812087821</v>
      </c>
      <c r="AM12" s="10">
        <f t="shared" si="20"/>
        <v>0.770608956719817</v>
      </c>
      <c r="AN12" s="10">
        <f t="shared" si="20"/>
        <v>0.31949221023106172</v>
      </c>
      <c r="AO12" s="7">
        <f t="shared" si="38"/>
        <v>1.8276539118654789E-2</v>
      </c>
      <c r="AP12" s="7">
        <f t="shared" si="21"/>
        <v>2.8144496824265453E-2</v>
      </c>
      <c r="AQ12" s="7">
        <f t="shared" si="21"/>
        <v>2.0372115051398465E-2</v>
      </c>
      <c r="AR12" s="1">
        <f t="shared" si="39"/>
        <v>8972.0374855392201</v>
      </c>
      <c r="AS12" s="1">
        <f t="shared" si="40"/>
        <v>1089.242496676193</v>
      </c>
      <c r="AT12" s="1">
        <f t="shared" si="41"/>
        <v>335.82261176253394</v>
      </c>
      <c r="AU12" s="1">
        <f t="shared" si="42"/>
        <v>1794.4074971078442</v>
      </c>
      <c r="AV12" s="1">
        <f t="shared" si="43"/>
        <v>217.84849933523861</v>
      </c>
      <c r="AW12" s="1">
        <f t="shared" si="44"/>
        <v>67.164522352506793</v>
      </c>
      <c r="AX12">
        <v>0</v>
      </c>
      <c r="AY12">
        <v>0</v>
      </c>
      <c r="AZ12">
        <v>0</v>
      </c>
      <c r="BA12">
        <f t="shared" si="22"/>
        <v>0</v>
      </c>
      <c r="BB12">
        <f t="shared" si="23"/>
        <v>0</v>
      </c>
      <c r="BC12">
        <f t="shared" si="10"/>
        <v>0</v>
      </c>
      <c r="BD12">
        <f t="shared" si="10"/>
        <v>0</v>
      </c>
      <c r="BE12">
        <f t="shared" si="24"/>
        <v>0</v>
      </c>
      <c r="BF12">
        <f t="shared" si="11"/>
        <v>0</v>
      </c>
      <c r="BG12">
        <f t="shared" si="11"/>
        <v>0</v>
      </c>
      <c r="BH12">
        <f t="shared" si="12"/>
        <v>0</v>
      </c>
      <c r="BI12">
        <f t="shared" si="12"/>
        <v>0</v>
      </c>
      <c r="BJ12">
        <f t="shared" si="12"/>
        <v>0</v>
      </c>
      <c r="BK12" s="7">
        <f t="shared" si="45"/>
        <v>5.7057664056259894E-2</v>
      </c>
      <c r="BL12">
        <v>0</v>
      </c>
      <c r="BM12">
        <v>0</v>
      </c>
      <c r="BN12" s="8">
        <f>MAX((BN$3*climate!$I122+BN$4*climate!$I122^2+BN$5*climate!$I122^6)*(K12/K$66)^$BP$1,-99)</f>
        <v>1.8189301602580514</v>
      </c>
      <c r="BO12" s="8">
        <f>MAX((BO$3*climate!$I122+BO$4*climate!$I122^2+BO$5*climate!$I122^6)*(L12/L$66)^$BP$1,-99)</f>
        <v>1.3000679869848464</v>
      </c>
      <c r="BP12" s="8">
        <f>MAX((BP$3*climate!$I122+BP$4*climate!$I122^2+BP$5*climate!$I122^6)*(M12/M$66)^$BP$1,-99)</f>
        <v>0.59152899207521492</v>
      </c>
      <c r="BQ12" s="8">
        <f>MAX((BQ$3*climate!$M122+BQ$4*climate!$M122^2+BQ$5*climate!$M122^6)*(K12/K$66)^$BP$1,-99)</f>
        <v>1.8189301602580514</v>
      </c>
      <c r="BR12" s="8">
        <f>MAX((BR$3*climate!$M122+BR$4*climate!$M122^2+BR$5*climate!$M122^6)*(L12/L$66)^$BP$1,-99)</f>
        <v>1.3000679869848464</v>
      </c>
      <c r="BS12" s="8">
        <f>MAX((BS$3*climate!$M122+BS$4*climate!$M122^2+BS$5*climate!$M122^6)*(M12/M$66)^$BP$1,-99)</f>
        <v>0.59152899207521492</v>
      </c>
      <c r="BT12" s="8">
        <f t="shared" si="25"/>
        <v>0</v>
      </c>
      <c r="BU12" s="8">
        <f t="shared" si="26"/>
        <v>0</v>
      </c>
      <c r="BV12" s="8">
        <f t="shared" si="27"/>
        <v>0</v>
      </c>
      <c r="BW12" s="8">
        <f>MAX((BW$3*climate!$I122+BW$4*climate!$I122^2+BW$5*climate!$I122^6)*(K12/K$66)^$BP$1,-99)</f>
        <v>5.132415642782065E-2</v>
      </c>
      <c r="BX12" s="8">
        <f>MAX((BX$3*climate!$I122+BX$4*climate!$I122^2+BX$5*climate!$I122^6)*(L12/L$66)^$BP$1,-99)</f>
        <v>2.8489925568593737E-2</v>
      </c>
      <c r="BY12" s="8">
        <f>MAX((BY$3*climate!$I122+BY$4*climate!$I122^2+BY$5*climate!$I122^6)*(M12/M$66)^$BP$1,-99)</f>
        <v>6.3629767959599397E-3</v>
      </c>
      <c r="BZ12" s="8">
        <f>MAX((BZ$3*climate!$M122+BZ$4*climate!$M122^2+BZ$5*climate!$M122^6)*(K12/K$66)^$BP$1,-99)</f>
        <v>5.132415642782065E-2</v>
      </c>
      <c r="CA12" s="8">
        <f>MAX((CA$3*climate!$M122+CA$4*climate!$M122^2+CA$5*climate!$M122^6)*(L12/L$66)^$BP$1,-99)</f>
        <v>2.8489925568593737E-2</v>
      </c>
      <c r="CB12" s="8">
        <f>MAX((CB$3*climate!$M122+CB$4*climate!$M122^2+CB$5*climate!$M122^6)*(M12/M$66)^$BP$1,-99)</f>
        <v>6.3629767959599397E-3</v>
      </c>
      <c r="CC12" s="8">
        <f t="shared" si="28"/>
        <v>0</v>
      </c>
      <c r="CD12" s="8">
        <f t="shared" si="29"/>
        <v>0</v>
      </c>
      <c r="CE12" s="8">
        <f t="shared" si="30"/>
        <v>0</v>
      </c>
    </row>
    <row r="13" spans="1:8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31"/>
        <v>9.0378292223478596E-3</v>
      </c>
      <c r="F13" s="7">
        <f t="shared" si="13"/>
        <v>2.3427753268803642E-2</v>
      </c>
      <c r="G13" s="7">
        <f t="shared" si="14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5"/>
        <v>13450.202697696455</v>
      </c>
      <c r="L13" s="1">
        <f t="shared" si="6"/>
        <v>867.65435758493743</v>
      </c>
      <c r="M13" s="1">
        <f t="shared" si="7"/>
        <v>297.73298924832733</v>
      </c>
      <c r="N13" s="7">
        <f t="shared" si="32"/>
        <v>3.4943385013603168E-2</v>
      </c>
      <c r="O13" s="7">
        <f t="shared" si="16"/>
        <v>1.4970543202716957E-2</v>
      </c>
      <c r="P13" s="7">
        <f t="shared" si="17"/>
        <v>2.2701301248050587E-2</v>
      </c>
      <c r="Q13" s="1">
        <v>2609.7598050683955</v>
      </c>
      <c r="R13" s="1"/>
      <c r="S13" s="1"/>
      <c r="T13" s="1">
        <f t="shared" si="18"/>
        <v>237.82038632290613</v>
      </c>
      <c r="U13" s="1"/>
      <c r="V13" s="1"/>
      <c r="W13" s="7">
        <f t="shared" si="33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9"/>
        <v>2.6711978739811997</v>
      </c>
      <c r="AD13" s="8"/>
      <c r="AE13" s="8"/>
      <c r="AF13" s="7">
        <f t="shared" si="34"/>
        <v>-6.1904386233404551E-3</v>
      </c>
      <c r="AG13" s="7"/>
      <c r="AH13" s="7"/>
      <c r="AI13" s="1">
        <f t="shared" si="35"/>
        <v>15937.90582475761</v>
      </c>
      <c r="AJ13" s="1">
        <f t="shared" si="36"/>
        <v>1804.5907593683478</v>
      </c>
      <c r="AK13" s="1">
        <f t="shared" si="37"/>
        <v>565.7878076031418</v>
      </c>
      <c r="AL13" s="10">
        <f t="shared" si="20"/>
        <v>6.2419718603053651</v>
      </c>
      <c r="AM13" s="10">
        <f t="shared" si="20"/>
        <v>0.79229735805496837</v>
      </c>
      <c r="AN13" s="10">
        <f t="shared" si="20"/>
        <v>0.32600094229591448</v>
      </c>
      <c r="AO13" s="7">
        <f t="shared" si="38"/>
        <v>1.8276539118654789E-2</v>
      </c>
      <c r="AP13" s="7">
        <f t="shared" si="21"/>
        <v>2.8144496824265453E-2</v>
      </c>
      <c r="AQ13" s="7">
        <f t="shared" si="21"/>
        <v>2.0372115051398465E-2</v>
      </c>
      <c r="AR13" s="1">
        <f t="shared" si="39"/>
        <v>9227.9697124185586</v>
      </c>
      <c r="AS13" s="1">
        <f t="shared" si="40"/>
        <v>1146.1658228538163</v>
      </c>
      <c r="AT13" s="1">
        <f t="shared" si="41"/>
        <v>351.0423040633259</v>
      </c>
      <c r="AU13" s="1">
        <f t="shared" si="42"/>
        <v>1845.5939424837118</v>
      </c>
      <c r="AV13" s="1">
        <f t="shared" si="43"/>
        <v>229.23316457076328</v>
      </c>
      <c r="AW13" s="1">
        <f t="shared" si="44"/>
        <v>70.20846081266518</v>
      </c>
      <c r="AX13">
        <v>0</v>
      </c>
      <c r="AY13">
        <v>0</v>
      </c>
      <c r="AZ13">
        <v>0</v>
      </c>
      <c r="BA13">
        <f t="shared" si="22"/>
        <v>0</v>
      </c>
      <c r="BB13">
        <f t="shared" si="23"/>
        <v>0</v>
      </c>
      <c r="BC13">
        <f t="shared" si="10"/>
        <v>0</v>
      </c>
      <c r="BD13">
        <f t="shared" si="10"/>
        <v>0</v>
      </c>
      <c r="BE13">
        <f t="shared" si="24"/>
        <v>0</v>
      </c>
      <c r="BF13">
        <f t="shared" si="11"/>
        <v>0</v>
      </c>
      <c r="BG13">
        <f t="shared" si="11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 s="7">
        <f t="shared" si="45"/>
        <v>4.3895498816708622E-2</v>
      </c>
      <c r="BL13">
        <v>0</v>
      </c>
      <c r="BM13">
        <v>0</v>
      </c>
      <c r="BN13" s="8">
        <f>MAX((BN$3*climate!$I123+BN$4*climate!$I123^2+BN$5*climate!$I123^6)*(K13/K$66)^$BP$1,-99)</f>
        <v>1.8492568027997494</v>
      </c>
      <c r="BO13" s="8">
        <f>MAX((BO$3*climate!$I123+BO$4*climate!$I123^2+BO$5*climate!$I123^6)*(L13/L$66)^$BP$1,-99)</f>
        <v>1.3270884883328617</v>
      </c>
      <c r="BP13" s="8">
        <f>MAX((BP$3*climate!$I123+BP$4*climate!$I123^2+BP$5*climate!$I123^6)*(M13/M$66)^$BP$1,-99)</f>
        <v>0.60160588432220341</v>
      </c>
      <c r="BQ13" s="8">
        <f>MAX((BQ$3*climate!$M123+BQ$4*climate!$M123^2+BQ$5*climate!$M123^6)*(K13/K$66)^$BP$1,-99)</f>
        <v>1.8492568027997494</v>
      </c>
      <c r="BR13" s="8">
        <f>MAX((BR$3*climate!$M123+BR$4*climate!$M123^2+BR$5*climate!$M123^6)*(L13/L$66)^$BP$1,-99)</f>
        <v>1.3270884883328617</v>
      </c>
      <c r="BS13" s="8">
        <f>MAX((BS$3*climate!$M123+BS$4*climate!$M123^2+BS$5*climate!$M123^6)*(M13/M$66)^$BP$1,-99)</f>
        <v>0.60160588432220341</v>
      </c>
      <c r="BT13" s="8">
        <f t="shared" si="25"/>
        <v>0</v>
      </c>
      <c r="BU13" s="8">
        <f t="shared" si="26"/>
        <v>0</v>
      </c>
      <c r="BV13" s="8">
        <f t="shared" si="27"/>
        <v>0</v>
      </c>
      <c r="BW13" s="8">
        <f>MAX((BW$3*climate!$I123+BW$4*climate!$I123^2+BW$5*climate!$I123^6)*(K13/K$66)^$BP$1,-99)</f>
        <v>5.3870818752585217E-2</v>
      </c>
      <c r="BX13" s="8">
        <f>MAX((BX$3*climate!$I123+BX$4*climate!$I123^2+BX$5*climate!$I123^6)*(L13/L$66)^$BP$1,-99)</f>
        <v>3.0049227186408522E-2</v>
      </c>
      <c r="BY13" s="8">
        <f>MAX((BY$3*climate!$I123+BY$4*climate!$I123^2+BY$5*climate!$I123^6)*(M13/M$66)^$BP$1,-99)</f>
        <v>6.6980523266474343E-3</v>
      </c>
      <c r="BZ13" s="8">
        <f>MAX((BZ$3*climate!$M123+BZ$4*climate!$M123^2+BZ$5*climate!$M123^6)*(K13/K$66)^$BP$1,-99)</f>
        <v>5.3870818752585217E-2</v>
      </c>
      <c r="CA13" s="8">
        <f>MAX((CA$3*climate!$M123+CA$4*climate!$M123^2+CA$5*climate!$M123^6)*(L13/L$66)^$BP$1,-99)</f>
        <v>3.0049227186408522E-2</v>
      </c>
      <c r="CB13" s="8">
        <f>MAX((CB$3*climate!$M123+CB$4*climate!$M123^2+CB$5*climate!$M123^6)*(M13/M$66)^$BP$1,-99)</f>
        <v>6.6980523266474343E-3</v>
      </c>
      <c r="CC13" s="8">
        <f t="shared" si="28"/>
        <v>0</v>
      </c>
      <c r="CD13" s="8">
        <f t="shared" si="29"/>
        <v>0</v>
      </c>
      <c r="CE13" s="8">
        <f t="shared" si="30"/>
        <v>0</v>
      </c>
    </row>
    <row r="14" spans="1:8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31"/>
        <v>8.2734628686111922E-3</v>
      </c>
      <c r="F14" s="7">
        <f t="shared" si="13"/>
        <v>2.3486244164987902E-2</v>
      </c>
      <c r="G14" s="7">
        <f t="shared" si="14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5"/>
        <v>14147.198057643967</v>
      </c>
      <c r="L14" s="1">
        <f t="shared" si="6"/>
        <v>928.89338556550786</v>
      </c>
      <c r="M14" s="1">
        <f t="shared" si="7"/>
        <v>306.35141038049125</v>
      </c>
      <c r="N14" s="7">
        <f t="shared" si="32"/>
        <v>5.1820435395139697E-2</v>
      </c>
      <c r="O14" s="7">
        <f t="shared" si="16"/>
        <v>7.0579980893573202E-2</v>
      </c>
      <c r="P14" s="7">
        <f t="shared" si="17"/>
        <v>2.8946812894071527E-2</v>
      </c>
      <c r="Q14" s="1">
        <v>2771.6413588603582</v>
      </c>
      <c r="R14" s="1"/>
      <c r="S14" s="1"/>
      <c r="T14" s="1">
        <f t="shared" si="18"/>
        <v>238.15825215926691</v>
      </c>
      <c r="U14" s="1"/>
      <c r="V14" s="1"/>
      <c r="W14" s="7">
        <f t="shared" si="33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9"/>
        <v>2.6506134106401222</v>
      </c>
      <c r="AD14" s="8"/>
      <c r="AE14" s="8"/>
      <c r="AF14" s="7">
        <f t="shared" si="34"/>
        <v>-7.7060795613759225E-3</v>
      </c>
      <c r="AG14" s="7"/>
      <c r="AH14" s="7"/>
      <c r="AI14" s="1">
        <f t="shared" si="35"/>
        <v>16189.709184765563</v>
      </c>
      <c r="AJ14" s="1">
        <f t="shared" si="36"/>
        <v>1853.3648480022762</v>
      </c>
      <c r="AK14" s="1">
        <f t="shared" si="37"/>
        <v>579.41748765549278</v>
      </c>
      <c r="AL14" s="10">
        <f t="shared" si="20"/>
        <v>6.3560535031877787</v>
      </c>
      <c r="AM14" s="10">
        <f t="shared" si="20"/>
        <v>0.81459616853262029</v>
      </c>
      <c r="AN14" s="10">
        <f t="shared" si="20"/>
        <v>0.33264227099923116</v>
      </c>
      <c r="AO14" s="7">
        <f t="shared" si="38"/>
        <v>1.8276539118654789E-2</v>
      </c>
      <c r="AP14" s="7">
        <f t="shared" si="21"/>
        <v>2.8144496824265453E-2</v>
      </c>
      <c r="AQ14" s="7">
        <f t="shared" si="21"/>
        <v>2.0372115051398465E-2</v>
      </c>
      <c r="AR14" s="1">
        <f t="shared" si="39"/>
        <v>9488.468629974448</v>
      </c>
      <c r="AS14" s="1">
        <f t="shared" si="40"/>
        <v>1206.9343731448241</v>
      </c>
      <c r="AT14" s="1">
        <f t="shared" si="41"/>
        <v>367.14787938914418</v>
      </c>
      <c r="AU14" s="1">
        <f t="shared" si="42"/>
        <v>1897.6937259948897</v>
      </c>
      <c r="AV14" s="1">
        <f t="shared" si="43"/>
        <v>241.38687462896485</v>
      </c>
      <c r="AW14" s="1">
        <f t="shared" si="44"/>
        <v>73.429575877828839</v>
      </c>
      <c r="AX14">
        <v>0</v>
      </c>
      <c r="AY14">
        <v>0</v>
      </c>
      <c r="AZ14">
        <v>0</v>
      </c>
      <c r="BA14">
        <f t="shared" si="22"/>
        <v>0</v>
      </c>
      <c r="BB14">
        <f t="shared" si="23"/>
        <v>0</v>
      </c>
      <c r="BC14">
        <f t="shared" si="10"/>
        <v>0</v>
      </c>
      <c r="BD14">
        <f t="shared" si="10"/>
        <v>0</v>
      </c>
      <c r="BE14">
        <f t="shared" si="24"/>
        <v>0</v>
      </c>
      <c r="BF14">
        <f t="shared" si="11"/>
        <v>0</v>
      </c>
      <c r="BG14">
        <f t="shared" si="11"/>
        <v>0</v>
      </c>
      <c r="BH14">
        <f t="shared" si="12"/>
        <v>0</v>
      </c>
      <c r="BI14">
        <f t="shared" si="12"/>
        <v>0</v>
      </c>
      <c r="BJ14">
        <f t="shared" si="12"/>
        <v>0</v>
      </c>
      <c r="BK14" s="7">
        <f t="shared" si="45"/>
        <v>6.3688351418071498E-2</v>
      </c>
      <c r="BL14">
        <v>0</v>
      </c>
      <c r="BM14">
        <v>0</v>
      </c>
      <c r="BN14" s="8">
        <f>MAX((BN$3*climate!$I124+BN$4*climate!$I124^2+BN$5*climate!$I124^6)*(K14/K$66)^$BP$1,-99)</f>
        <v>1.8727148614076665</v>
      </c>
      <c r="BO14" s="8">
        <f>MAX((BO$3*climate!$I124+BO$4*climate!$I124^2+BO$5*climate!$I124^6)*(L14/L$66)^$BP$1,-99)</f>
        <v>1.3368260820690805</v>
      </c>
      <c r="BP14" s="8">
        <f>MAX((BP$3*climate!$I124+BP$4*climate!$I124^2+BP$5*climate!$I124^6)*(M14/M$66)^$BP$1,-99)</f>
        <v>0.61091617955948663</v>
      </c>
      <c r="BQ14" s="8">
        <f>MAX((BQ$3*climate!$M124+BQ$4*climate!$M124^2+BQ$5*climate!$M124^6)*(K14/K$66)^$BP$1,-99)</f>
        <v>1.8727148614076665</v>
      </c>
      <c r="BR14" s="8">
        <f>MAX((BR$3*climate!$M124+BR$4*climate!$M124^2+BR$5*climate!$M124^6)*(L14/L$66)^$BP$1,-99)</f>
        <v>1.3368260820690805</v>
      </c>
      <c r="BS14" s="8">
        <f>MAX((BS$3*climate!$M124+BS$4*climate!$M124^2+BS$5*climate!$M124^6)*(M14/M$66)^$BP$1,-99)</f>
        <v>0.61091617955948663</v>
      </c>
      <c r="BT14" s="8">
        <f t="shared" si="25"/>
        <v>0</v>
      </c>
      <c r="BU14" s="8">
        <f t="shared" si="26"/>
        <v>0</v>
      </c>
      <c r="BV14" s="8">
        <f t="shared" si="27"/>
        <v>0</v>
      </c>
      <c r="BW14" s="8">
        <f>MAX((BW$3*climate!$I124+BW$4*climate!$I124^2+BW$5*climate!$I124^6)*(K14/K$66)^$BP$1,-99)</f>
        <v>5.6344398525879968E-2</v>
      </c>
      <c r="BX14" s="8">
        <f>MAX((BX$3*climate!$I124+BX$4*climate!$I124^2+BX$5*climate!$I124^6)*(L14/L$66)^$BP$1,-99)</f>
        <v>3.1289946251465021E-2</v>
      </c>
      <c r="BY14" s="8">
        <f>MAX((BY$3*climate!$I124+BY$4*climate!$I124^2+BY$5*climate!$I124^6)*(M14/M$66)^$BP$1,-99)</f>
        <v>7.0435677821834661E-3</v>
      </c>
      <c r="BZ14" s="8">
        <f>MAX((BZ$3*climate!$M124+BZ$4*climate!$M124^2+BZ$5*climate!$M124^6)*(K14/K$66)^$BP$1,-99)</f>
        <v>5.6344398525879968E-2</v>
      </c>
      <c r="CA14" s="8">
        <f>MAX((CA$3*climate!$M124+CA$4*climate!$M124^2+CA$5*climate!$M124^6)*(L14/L$66)^$BP$1,-99)</f>
        <v>3.1289946251465021E-2</v>
      </c>
      <c r="CB14" s="8">
        <f>MAX((CB$3*climate!$M124+CB$4*climate!$M124^2+CB$5*climate!$M124^6)*(M14/M$66)^$BP$1,-99)</f>
        <v>7.0435677821834661E-3</v>
      </c>
      <c r="CC14" s="8">
        <f t="shared" si="28"/>
        <v>0</v>
      </c>
      <c r="CD14" s="8">
        <f t="shared" si="29"/>
        <v>0</v>
      </c>
      <c r="CE14" s="8">
        <f t="shared" si="30"/>
        <v>0</v>
      </c>
    </row>
    <row r="15" spans="1:8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31"/>
        <v>1.0355828525681954E-2</v>
      </c>
      <c r="F15" s="7">
        <f t="shared" si="13"/>
        <v>2.4178628693027893E-2</v>
      </c>
      <c r="G15" s="7">
        <f t="shared" si="14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5"/>
        <v>14860.457675322026</v>
      </c>
      <c r="L15" s="1">
        <f t="shared" si="6"/>
        <v>960.92249773698404</v>
      </c>
      <c r="M15" s="1">
        <f t="shared" si="7"/>
        <v>318.45456157543998</v>
      </c>
      <c r="N15" s="7">
        <f t="shared" si="32"/>
        <v>5.041702355277855E-2</v>
      </c>
      <c r="O15" s="7">
        <f t="shared" si="16"/>
        <v>3.4480934700570565E-2</v>
      </c>
      <c r="P15" s="7">
        <f t="shared" si="17"/>
        <v>3.9507411374135604E-2</v>
      </c>
      <c r="Q15" s="1">
        <v>2952.370692419564</v>
      </c>
      <c r="R15" s="1"/>
      <c r="S15" s="1"/>
      <c r="T15" s="1">
        <f t="shared" si="18"/>
        <v>239.03603915056789</v>
      </c>
      <c r="U15" s="1"/>
      <c r="V15" s="1"/>
      <c r="W15" s="7">
        <f t="shared" si="33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9"/>
        <v>2.6411173167387387</v>
      </c>
      <c r="AD15" s="8"/>
      <c r="AE15" s="8"/>
      <c r="AF15" s="7">
        <f t="shared" si="34"/>
        <v>-3.5826023754592651E-3</v>
      </c>
      <c r="AG15" s="7"/>
      <c r="AH15" s="7"/>
      <c r="AI15" s="1">
        <f t="shared" si="35"/>
        <v>16468.431992283895</v>
      </c>
      <c r="AJ15" s="1">
        <f t="shared" si="36"/>
        <v>1909.4152378310137</v>
      </c>
      <c r="AK15" s="1">
        <f t="shared" si="37"/>
        <v>594.90531476777232</v>
      </c>
      <c r="AL15" s="10">
        <f t="shared" si="20"/>
        <v>6.4722201636790526</v>
      </c>
      <c r="AM15" s="10">
        <f t="shared" si="20"/>
        <v>0.83752256781094547</v>
      </c>
      <c r="AN15" s="10">
        <f t="shared" si="20"/>
        <v>0.33941889761498595</v>
      </c>
      <c r="AO15" s="7">
        <f t="shared" si="38"/>
        <v>1.8276539118654789E-2</v>
      </c>
      <c r="AP15" s="7">
        <f t="shared" si="21"/>
        <v>2.8144496824265453E-2</v>
      </c>
      <c r="AQ15" s="7">
        <f t="shared" si="21"/>
        <v>2.0372115051398465E-2</v>
      </c>
      <c r="AR15" s="1">
        <f t="shared" si="39"/>
        <v>9775.1624940760612</v>
      </c>
      <c r="AS15" s="1">
        <f t="shared" si="40"/>
        <v>1272.4076491419416</v>
      </c>
      <c r="AT15" s="1">
        <f t="shared" si="41"/>
        <v>384.12654818647798</v>
      </c>
      <c r="AU15" s="1">
        <f t="shared" si="42"/>
        <v>1955.0324988152124</v>
      </c>
      <c r="AV15" s="1">
        <f t="shared" si="43"/>
        <v>254.48152982838835</v>
      </c>
      <c r="AW15" s="1">
        <f t="shared" si="44"/>
        <v>76.825309637295604</v>
      </c>
      <c r="AX15">
        <v>0</v>
      </c>
      <c r="AY15">
        <v>0</v>
      </c>
      <c r="AZ15">
        <v>0</v>
      </c>
      <c r="BA15">
        <f t="shared" si="22"/>
        <v>0</v>
      </c>
      <c r="BB15">
        <f t="shared" si="23"/>
        <v>0</v>
      </c>
      <c r="BC15">
        <f t="shared" si="10"/>
        <v>0</v>
      </c>
      <c r="BD15">
        <f t="shared" si="10"/>
        <v>0</v>
      </c>
      <c r="BE15">
        <f t="shared" si="24"/>
        <v>0</v>
      </c>
      <c r="BF15">
        <f t="shared" si="11"/>
        <v>0</v>
      </c>
      <c r="BG15">
        <f t="shared" si="11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 s="7">
        <f t="shared" si="45"/>
        <v>6.1244656585397461E-2</v>
      </c>
      <c r="BL15">
        <v>0</v>
      </c>
      <c r="BM15">
        <v>0</v>
      </c>
      <c r="BN15" s="8">
        <f>MAX((BN$3*climate!$I125+BN$4*climate!$I125^2+BN$5*climate!$I125^6)*(K15/K$66)^$BP$1,-99)</f>
        <v>1.8973441222282459</v>
      </c>
      <c r="BO15" s="8">
        <f>MAX((BO$3*climate!$I125+BO$4*climate!$I125^2+BO$5*climate!$I125^6)*(L15/L$66)^$BP$1,-99)</f>
        <v>1.3583478252538346</v>
      </c>
      <c r="BP15" s="8">
        <f>MAX((BP$3*climate!$I125+BP$4*climate!$I125^2+BP$5*climate!$I125^6)*(M15/M$66)^$BP$1,-99)</f>
        <v>0.61878277247082947</v>
      </c>
      <c r="BQ15" s="8">
        <f>MAX((BQ$3*climate!$M125+BQ$4*climate!$M125^2+BQ$5*climate!$M125^6)*(K15/K$66)^$BP$1,-99)</f>
        <v>1.8973441222282459</v>
      </c>
      <c r="BR15" s="8">
        <f>MAX((BR$3*climate!$M125+BR$4*climate!$M125^2+BR$5*climate!$M125^6)*(L15/L$66)^$BP$1,-99)</f>
        <v>1.3583478252538346</v>
      </c>
      <c r="BS15" s="8">
        <f>MAX((BS$3*climate!$M125+BS$4*climate!$M125^2+BS$5*climate!$M125^6)*(M15/M$66)^$BP$1,-99)</f>
        <v>0.61878277247082947</v>
      </c>
      <c r="BT15" s="8">
        <f t="shared" si="25"/>
        <v>0</v>
      </c>
      <c r="BU15" s="8">
        <f t="shared" si="26"/>
        <v>0</v>
      </c>
      <c r="BV15" s="8">
        <f t="shared" si="27"/>
        <v>0</v>
      </c>
      <c r="BW15" s="8">
        <f>MAX((BW$3*climate!$I125+BW$4*climate!$I125^2+BW$5*climate!$I125^6)*(K15/K$66)^$BP$1,-99)</f>
        <v>5.8984017893723532E-2</v>
      </c>
      <c r="BX15" s="8">
        <f>MAX((BX$3*climate!$I125+BX$4*climate!$I125^2+BX$5*climate!$I125^6)*(L15/L$66)^$BP$1,-99)</f>
        <v>3.2880704655464048E-2</v>
      </c>
      <c r="BY15" s="8">
        <f>MAX((BY$3*climate!$I125+BY$4*climate!$I125^2+BY$5*climate!$I125^6)*(M15/M$66)^$BP$1,-99)</f>
        <v>7.3920398068743351E-3</v>
      </c>
      <c r="BZ15" s="8">
        <f>MAX((BZ$3*climate!$M125+BZ$4*climate!$M125^2+BZ$5*climate!$M125^6)*(K15/K$66)^$BP$1,-99)</f>
        <v>5.8984017893723532E-2</v>
      </c>
      <c r="CA15" s="8">
        <f>MAX((CA$3*climate!$M125+CA$4*climate!$M125^2+CA$5*climate!$M125^6)*(L15/L$66)^$BP$1,-99)</f>
        <v>3.2880704655464048E-2</v>
      </c>
      <c r="CB15" s="8">
        <f>MAX((CB$3*climate!$M125+CB$4*climate!$M125^2+CB$5*climate!$M125^6)*(M15/M$66)^$BP$1,-99)</f>
        <v>7.3920398068743351E-3</v>
      </c>
      <c r="CC15" s="8">
        <f t="shared" si="28"/>
        <v>0</v>
      </c>
      <c r="CD15" s="8">
        <f t="shared" si="29"/>
        <v>0</v>
      </c>
      <c r="CE15" s="8">
        <f t="shared" si="30"/>
        <v>0</v>
      </c>
    </row>
    <row r="16" spans="1:8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31"/>
        <v>9.0723766240810022E-3</v>
      </c>
      <c r="F16" s="7">
        <f t="shared" si="13"/>
        <v>2.4041911671104588E-2</v>
      </c>
      <c r="G16" s="7">
        <f t="shared" si="14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5"/>
        <v>15268.913327934199</v>
      </c>
      <c r="L16" s="1">
        <f t="shared" si="6"/>
        <v>1020.2942153499797</v>
      </c>
      <c r="M16" s="1">
        <f t="shared" si="7"/>
        <v>332.42707462745153</v>
      </c>
      <c r="N16" s="7">
        <f t="shared" si="32"/>
        <v>2.7486074893270152E-2</v>
      </c>
      <c r="O16" s="7">
        <f t="shared" si="16"/>
        <v>6.1786166681307542E-2</v>
      </c>
      <c r="P16" s="7">
        <f t="shared" si="17"/>
        <v>4.3876002224265687E-2</v>
      </c>
      <c r="Q16" s="1">
        <v>3224.0732506673107</v>
      </c>
      <c r="R16" s="1"/>
      <c r="S16" s="1"/>
      <c r="T16" s="1">
        <f t="shared" si="18"/>
        <v>251.76719217015059</v>
      </c>
      <c r="U16" s="1"/>
      <c r="V16" s="1"/>
      <c r="W16" s="7">
        <f t="shared" si="33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9"/>
        <v>2.6237360585832352</v>
      </c>
      <c r="AD16" s="8"/>
      <c r="AE16" s="8"/>
      <c r="AF16" s="7">
        <f t="shared" si="34"/>
        <v>-6.5810246464045319E-3</v>
      </c>
      <c r="AG16" s="7"/>
      <c r="AH16" s="7"/>
      <c r="AI16" s="1">
        <f t="shared" si="35"/>
        <v>16776.621291870717</v>
      </c>
      <c r="AJ16" s="1">
        <f t="shared" si="36"/>
        <v>1972.9552438763008</v>
      </c>
      <c r="AK16" s="1">
        <f t="shared" si="37"/>
        <v>612.24009292829078</v>
      </c>
      <c r="AL16" s="10">
        <f t="shared" si="20"/>
        <v>6.5905099486850789</v>
      </c>
      <c r="AM16" s="10">
        <f t="shared" si="20"/>
        <v>0.86109421906095129</v>
      </c>
      <c r="AN16" s="10">
        <f t="shared" si="20"/>
        <v>0.34633357844781726</v>
      </c>
      <c r="AO16" s="7">
        <f t="shared" si="38"/>
        <v>1.8276539118654789E-2</v>
      </c>
      <c r="AP16" s="7">
        <f t="shared" si="21"/>
        <v>2.8144496824265453E-2</v>
      </c>
      <c r="AQ16" s="7">
        <f t="shared" si="21"/>
        <v>2.0372115051398465E-2</v>
      </c>
      <c r="AR16" s="1">
        <f t="shared" si="39"/>
        <v>10063.244565038911</v>
      </c>
      <c r="AS16" s="1">
        <f t="shared" si="40"/>
        <v>1342.0786936942525</v>
      </c>
      <c r="AT16" s="1">
        <f t="shared" si="41"/>
        <v>401.97927867133075</v>
      </c>
      <c r="AU16" s="1">
        <f t="shared" si="42"/>
        <v>2012.6489130077823</v>
      </c>
      <c r="AV16" s="1">
        <f t="shared" si="43"/>
        <v>268.41573873885051</v>
      </c>
      <c r="AW16" s="1">
        <f t="shared" si="44"/>
        <v>80.395855734266149</v>
      </c>
      <c r="AX16">
        <v>0</v>
      </c>
      <c r="AY16">
        <v>0</v>
      </c>
      <c r="AZ16">
        <v>0</v>
      </c>
      <c r="BA16">
        <f t="shared" si="22"/>
        <v>0</v>
      </c>
      <c r="BB16">
        <f t="shared" si="23"/>
        <v>0</v>
      </c>
      <c r="BC16">
        <f t="shared" si="10"/>
        <v>0</v>
      </c>
      <c r="BD16">
        <f t="shared" si="10"/>
        <v>0</v>
      </c>
      <c r="BE16">
        <f t="shared" si="24"/>
        <v>0</v>
      </c>
      <c r="BF16">
        <f t="shared" si="11"/>
        <v>0</v>
      </c>
      <c r="BG16">
        <f t="shared" si="11"/>
        <v>0</v>
      </c>
      <c r="BH16">
        <f t="shared" si="12"/>
        <v>0</v>
      </c>
      <c r="BI16">
        <f t="shared" si="12"/>
        <v>0</v>
      </c>
      <c r="BJ16">
        <f t="shared" si="12"/>
        <v>0</v>
      </c>
      <c r="BK16" s="7">
        <f t="shared" si="45"/>
        <v>4.2710381158745925E-2</v>
      </c>
      <c r="BL16">
        <v>0</v>
      </c>
      <c r="BM16">
        <v>0</v>
      </c>
      <c r="BN16" s="8">
        <f>MAX((BN$3*climate!$I126+BN$4*climate!$I126^2+BN$5*climate!$I126^6)*(K16/K$66)^$BP$1,-99)</f>
        <v>1.9332387911801678</v>
      </c>
      <c r="BO16" s="8">
        <f>MAX((BO$3*climate!$I126+BO$4*climate!$I126^2+BO$5*climate!$I126^6)*(L16/L$66)^$BP$1,-99)</f>
        <v>1.3714090871412972</v>
      </c>
      <c r="BP16" s="8">
        <f>MAX((BP$3*climate!$I126+BP$4*climate!$I126^2+BP$5*climate!$I126^6)*(M16/M$66)^$BP$1,-99)</f>
        <v>0.62609864798737092</v>
      </c>
      <c r="BQ16" s="8">
        <f>MAX((BQ$3*climate!$M126+BQ$4*climate!$M126^2+BQ$5*climate!$M126^6)*(K16/K$66)^$BP$1,-99)</f>
        <v>1.9332387911801678</v>
      </c>
      <c r="BR16" s="8">
        <f>MAX((BR$3*climate!$M126+BR$4*climate!$M126^2+BR$5*climate!$M126^6)*(L16/L$66)^$BP$1,-99)</f>
        <v>1.3714090871412972</v>
      </c>
      <c r="BS16" s="8">
        <f>MAX((BS$3*climate!$M126+BS$4*climate!$M126^2+BS$5*climate!$M126^6)*(M16/M$66)^$BP$1,-99)</f>
        <v>0.62609864798737092</v>
      </c>
      <c r="BT16" s="8">
        <f t="shared" si="25"/>
        <v>0</v>
      </c>
      <c r="BU16" s="8">
        <f t="shared" si="26"/>
        <v>0</v>
      </c>
      <c r="BV16" s="8">
        <f t="shared" si="27"/>
        <v>0</v>
      </c>
      <c r="BW16" s="8">
        <f>MAX((BW$3*climate!$I126+BW$4*climate!$I126^2+BW$5*climate!$I126^6)*(K16/K$66)^$BP$1,-99)</f>
        <v>6.2129041621946803E-2</v>
      </c>
      <c r="BX16" s="8">
        <f>MAX((BX$3*climate!$I126+BX$4*climate!$I126^2+BX$5*climate!$I126^6)*(L16/L$66)^$BP$1,-99)</f>
        <v>3.4350103070070678E-2</v>
      </c>
      <c r="BY16" s="8">
        <f>MAX((BY$3*climate!$I126+BY$4*climate!$I126^2+BY$5*climate!$I126^6)*(M16/M$66)^$BP$1,-99)</f>
        <v>7.754514018063252E-3</v>
      </c>
      <c r="BZ16" s="8">
        <f>MAX((BZ$3*climate!$M126+BZ$4*climate!$M126^2+BZ$5*climate!$M126^6)*(K16/K$66)^$BP$1,-99)</f>
        <v>6.2129041621946803E-2</v>
      </c>
      <c r="CA16" s="8">
        <f>MAX((CA$3*climate!$M126+CA$4*climate!$M126^2+CA$5*climate!$M126^6)*(L16/L$66)^$BP$1,-99)</f>
        <v>3.4350103070070678E-2</v>
      </c>
      <c r="CB16" s="8">
        <f>MAX((CB$3*climate!$M126+CB$4*climate!$M126^2+CB$5*climate!$M126^6)*(M16/M$66)^$BP$1,-99)</f>
        <v>7.754514018063252E-3</v>
      </c>
      <c r="CC16" s="8">
        <f t="shared" si="28"/>
        <v>0</v>
      </c>
      <c r="CD16" s="8">
        <f t="shared" si="29"/>
        <v>0</v>
      </c>
      <c r="CE16" s="8">
        <f t="shared" si="30"/>
        <v>0</v>
      </c>
    </row>
    <row r="17" spans="1:8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31"/>
        <v>1.0031704437992728E-2</v>
      </c>
      <c r="F17" s="7">
        <f t="shared" si="13"/>
        <v>2.4254629006525308E-2</v>
      </c>
      <c r="G17" s="7">
        <f t="shared" si="14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5"/>
        <v>15683.819679483244</v>
      </c>
      <c r="L17" s="1">
        <f t="shared" si="6"/>
        <v>1056.3156192060862</v>
      </c>
      <c r="M17" s="1">
        <f t="shared" si="7"/>
        <v>335.79402433817955</v>
      </c>
      <c r="N17" s="7">
        <f t="shared" si="32"/>
        <v>2.7173273083552107E-2</v>
      </c>
      <c r="O17" s="7">
        <f t="shared" si="16"/>
        <v>3.5304918242382133E-2</v>
      </c>
      <c r="P17" s="7">
        <f t="shared" si="17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8"/>
        <v>254.42178021340607</v>
      </c>
      <c r="U17" s="1">
        <f t="shared" ref="U17:U54" si="46">R17/I17*1000</f>
        <v>966.56782143777843</v>
      </c>
      <c r="V17" s="1">
        <f t="shared" ref="V17:V54" si="47">S17/J17*1000</f>
        <v>962.73501234469597</v>
      </c>
      <c r="W17" s="7">
        <f t="shared" si="33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9"/>
        <v>2.5476228902565792</v>
      </c>
      <c r="AD17" s="8">
        <f t="shared" ref="AD17:AD53" si="48">AA17/R17</f>
        <v>2.8423613876819047</v>
      </c>
      <c r="AE17" s="8">
        <f t="shared" ref="AE17:AE53" si="49">AB17/S17</f>
        <v>1.605279812372872</v>
      </c>
      <c r="AF17" s="7">
        <f t="shared" si="34"/>
        <v>-2.9009460794526598E-2</v>
      </c>
      <c r="AG17" s="7"/>
      <c r="AH17" s="7"/>
      <c r="AI17" s="1">
        <f t="shared" si="35"/>
        <v>17111.608075691427</v>
      </c>
      <c r="AJ17" s="1">
        <f t="shared" si="36"/>
        <v>2044.0754582275213</v>
      </c>
      <c r="AK17" s="1">
        <f t="shared" si="37"/>
        <v>631.41193936972786</v>
      </c>
      <c r="AL17" s="10">
        <f t="shared" si="20"/>
        <v>6.710961661574105</v>
      </c>
      <c r="AM17" s="10">
        <f t="shared" si="20"/>
        <v>0.88532928257470556</v>
      </c>
      <c r="AN17" s="10">
        <f t="shared" si="20"/>
        <v>0.35338912595411875</v>
      </c>
      <c r="AO17" s="7">
        <f t="shared" si="38"/>
        <v>1.8276539118654789E-2</v>
      </c>
      <c r="AP17" s="7">
        <f t="shared" si="21"/>
        <v>2.8144496824265453E-2</v>
      </c>
      <c r="AQ17" s="7">
        <f t="shared" si="21"/>
        <v>2.0372115051398465E-2</v>
      </c>
      <c r="AR17" s="1">
        <f t="shared" si="39"/>
        <v>10370.245432814676</v>
      </c>
      <c r="AS17" s="1">
        <f t="shared" si="40"/>
        <v>1416.5582032351531</v>
      </c>
      <c r="AT17" s="1">
        <f t="shared" si="41"/>
        <v>420.72068372216006</v>
      </c>
      <c r="AU17" s="1">
        <f t="shared" si="42"/>
        <v>2074.0490865629354</v>
      </c>
      <c r="AV17" s="1">
        <f t="shared" si="43"/>
        <v>283.31164064703063</v>
      </c>
      <c r="AW17" s="1">
        <f t="shared" si="44"/>
        <v>84.144136744432018</v>
      </c>
      <c r="AX17">
        <v>0</v>
      </c>
      <c r="AY17">
        <v>0</v>
      </c>
      <c r="AZ17">
        <v>0</v>
      </c>
      <c r="BA17">
        <f t="shared" si="22"/>
        <v>0</v>
      </c>
      <c r="BB17">
        <f t="shared" si="23"/>
        <v>0</v>
      </c>
      <c r="BC17">
        <f t="shared" si="10"/>
        <v>0</v>
      </c>
      <c r="BD17">
        <f t="shared" si="10"/>
        <v>0</v>
      </c>
      <c r="BE17">
        <f t="shared" si="24"/>
        <v>0</v>
      </c>
      <c r="BF17">
        <f t="shared" si="11"/>
        <v>0</v>
      </c>
      <c r="BG17">
        <f t="shared" si="11"/>
        <v>0</v>
      </c>
      <c r="BH17">
        <f t="shared" si="12"/>
        <v>0</v>
      </c>
      <c r="BI17">
        <f t="shared" si="12"/>
        <v>0</v>
      </c>
      <c r="BJ17">
        <f t="shared" si="12"/>
        <v>0</v>
      </c>
      <c r="BK17" s="7">
        <f t="shared" si="45"/>
        <v>3.9722867351116742E-2</v>
      </c>
      <c r="BL17">
        <v>0</v>
      </c>
      <c r="BM17">
        <v>0</v>
      </c>
      <c r="BN17" s="8">
        <f>MAX((BN$3*climate!$I127+BN$4*climate!$I127^2+BN$5*climate!$I127^6)*(K17/K$66)^$BP$1,-99)</f>
        <v>1.9703818848308481</v>
      </c>
      <c r="BO17" s="8">
        <f>MAX((BO$3*climate!$I127+BO$4*climate!$I127^2+BO$5*climate!$I127^6)*(L17/L$66)^$BP$1,-99)</f>
        <v>1.3935912958224692</v>
      </c>
      <c r="BP17" s="8">
        <f>MAX((BP$3*climate!$I127+BP$4*climate!$I127^2+BP$5*climate!$I127^6)*(M17/M$66)^$BP$1,-99)</f>
        <v>0.63875563908664479</v>
      </c>
      <c r="BQ17" s="8">
        <f>MAX((BQ$3*climate!$M127+BQ$4*climate!$M127^2+BQ$5*climate!$M127^6)*(K17/K$66)^$BP$1,-99)</f>
        <v>1.9703818848308481</v>
      </c>
      <c r="BR17" s="8">
        <f>MAX((BR$3*climate!$M127+BR$4*climate!$M127^2+BR$5*climate!$M127^6)*(L17/L$66)^$BP$1,-99)</f>
        <v>1.3935912958224692</v>
      </c>
      <c r="BS17" s="8">
        <f>MAX((BS$3*climate!$M127+BS$4*climate!$M127^2+BS$5*climate!$M127^6)*(M17/M$66)^$BP$1,-99)</f>
        <v>0.63875563908664479</v>
      </c>
      <c r="BT17" s="8">
        <f t="shared" si="25"/>
        <v>0</v>
      </c>
      <c r="BU17" s="8">
        <f t="shared" si="26"/>
        <v>0</v>
      </c>
      <c r="BV17" s="8">
        <f t="shared" si="27"/>
        <v>0</v>
      </c>
      <c r="BW17" s="8">
        <f>MAX((BW$3*climate!$I127+BW$4*climate!$I127^2+BW$5*climate!$I127^6)*(K17/K$66)^$BP$1,-99)</f>
        <v>6.5498706583605515E-2</v>
      </c>
      <c r="BX17" s="8">
        <f>MAX((BX$3*climate!$I127+BX$4*climate!$I127^2+BX$5*climate!$I127^6)*(L17/L$66)^$BP$1,-99)</f>
        <v>3.6141047685629188E-2</v>
      </c>
      <c r="BY17" s="8">
        <f>MAX((BY$3*climate!$I127+BY$4*climate!$I127^2+BY$5*climate!$I127^6)*(M17/M$66)^$BP$1,-99)</f>
        <v>8.2082460508187439E-3</v>
      </c>
      <c r="BZ17" s="8">
        <f>MAX((BZ$3*climate!$M127+BZ$4*climate!$M127^2+BZ$5*climate!$M127^6)*(K17/K$66)^$BP$1,-99)</f>
        <v>6.5498706583605515E-2</v>
      </c>
      <c r="CA17" s="8">
        <f>MAX((CA$3*climate!$M127+CA$4*climate!$M127^2+CA$5*climate!$M127^6)*(L17/L$66)^$BP$1,-99)</f>
        <v>3.6141047685629188E-2</v>
      </c>
      <c r="CB17" s="8">
        <f>MAX((CB$3*climate!$M127+CB$4*climate!$M127^2+CB$5*climate!$M127^6)*(M17/M$66)^$BP$1,-99)</f>
        <v>8.2082460508187439E-3</v>
      </c>
      <c r="CC17" s="8">
        <f t="shared" si="28"/>
        <v>0</v>
      </c>
      <c r="CD17" s="8">
        <f t="shared" si="29"/>
        <v>0</v>
      </c>
      <c r="CE17" s="8">
        <f t="shared" si="30"/>
        <v>0</v>
      </c>
    </row>
    <row r="18" spans="1:8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31"/>
        <v>9.3029654959206898E-3</v>
      </c>
      <c r="F18" s="7">
        <f t="shared" si="13"/>
        <v>2.268243707841977E-2</v>
      </c>
      <c r="G18" s="7">
        <f t="shared" si="14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5"/>
        <v>16384.195990758039</v>
      </c>
      <c r="L18" s="1">
        <f t="shared" si="6"/>
        <v>1095.1045930105074</v>
      </c>
      <c r="M18" s="1">
        <f t="shared" si="7"/>
        <v>338.40809822518537</v>
      </c>
      <c r="N18" s="7">
        <f t="shared" si="32"/>
        <v>4.4655978300425891E-2</v>
      </c>
      <c r="O18" s="7">
        <f t="shared" si="16"/>
        <v>3.6721007527631189E-2</v>
      </c>
      <c r="P18" s="7">
        <f t="shared" si="17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8"/>
        <v>253.30737992558272</v>
      </c>
      <c r="U18" s="1">
        <f t="shared" si="46"/>
        <v>960.46139471253696</v>
      </c>
      <c r="V18" s="1">
        <f t="shared" si="47"/>
        <v>962.13777894225257</v>
      </c>
      <c r="W18" s="7">
        <f t="shared" si="33"/>
        <v>-4.3801292754440668E-3</v>
      </c>
      <c r="X18" s="7">
        <f t="shared" ref="X18:X54" si="50">U18/U17-1</f>
        <v>-6.3176391659285347E-3</v>
      </c>
      <c r="Y18" s="7">
        <f t="shared" ref="Y18:Y54" si="51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9"/>
        <v>2.5416490259019571</v>
      </c>
      <c r="AD18" s="8">
        <f t="shared" si="48"/>
        <v>2.83461239009165</v>
      </c>
      <c r="AE18" s="8">
        <f t="shared" si="49"/>
        <v>1.6520463245264814</v>
      </c>
      <c r="AF18" s="7">
        <f t="shared" si="34"/>
        <v>-2.3448777986213587E-3</v>
      </c>
      <c r="AG18" s="7">
        <f t="shared" ref="AG18:AG53" si="52">AD18/AD17-1</f>
        <v>-2.7262534679217687E-3</v>
      </c>
      <c r="AH18" s="7">
        <f t="shared" ref="AH18:AH53" si="53">AE18/AE17-1</f>
        <v>2.9132934827406087E-2</v>
      </c>
      <c r="AI18" s="1">
        <f t="shared" si="35"/>
        <v>17474.49635468522</v>
      </c>
      <c r="AJ18" s="1">
        <f t="shared" si="36"/>
        <v>2122.9795530517999</v>
      </c>
      <c r="AK18" s="1">
        <f t="shared" si="37"/>
        <v>652.41488217718711</v>
      </c>
      <c r="AL18" s="10">
        <f t="shared" si="20"/>
        <v>6.8336148149056566</v>
      </c>
      <c r="AM18" s="10">
        <f t="shared" si="20"/>
        <v>0.91024642975655856</v>
      </c>
      <c r="AN18" s="10">
        <f t="shared" si="20"/>
        <v>0.36058840988596919</v>
      </c>
      <c r="AO18" s="7">
        <f t="shared" si="38"/>
        <v>1.8276539118654789E-2</v>
      </c>
      <c r="AP18" s="7">
        <f t="shared" si="21"/>
        <v>2.8144496824265453E-2</v>
      </c>
      <c r="AQ18" s="7">
        <f t="shared" si="21"/>
        <v>2.0372115051398465E-2</v>
      </c>
      <c r="AR18" s="1">
        <f t="shared" si="39"/>
        <v>10683.038186891064</v>
      </c>
      <c r="AS18" s="1">
        <f t="shared" si="40"/>
        <v>1494.0701681461387</v>
      </c>
      <c r="AT18" s="1">
        <f t="shared" si="41"/>
        <v>440.39108862598613</v>
      </c>
      <c r="AU18" s="1">
        <f t="shared" si="42"/>
        <v>2136.607637378213</v>
      </c>
      <c r="AV18" s="1">
        <f t="shared" si="43"/>
        <v>298.81403362922777</v>
      </c>
      <c r="AW18" s="1">
        <f t="shared" si="44"/>
        <v>88.078217725197234</v>
      </c>
      <c r="AX18">
        <v>0</v>
      </c>
      <c r="AY18">
        <v>0</v>
      </c>
      <c r="AZ18">
        <v>0</v>
      </c>
      <c r="BA18">
        <f t="shared" si="22"/>
        <v>0</v>
      </c>
      <c r="BB18">
        <f t="shared" si="23"/>
        <v>0</v>
      </c>
      <c r="BC18">
        <f t="shared" si="10"/>
        <v>0</v>
      </c>
      <c r="BD18">
        <f t="shared" si="10"/>
        <v>0</v>
      </c>
      <c r="BE18">
        <f t="shared" si="24"/>
        <v>0</v>
      </c>
      <c r="BF18">
        <f t="shared" si="11"/>
        <v>0</v>
      </c>
      <c r="BG18">
        <f t="shared" si="11"/>
        <v>0</v>
      </c>
      <c r="BH18">
        <f t="shared" si="12"/>
        <v>0</v>
      </c>
      <c r="BI18">
        <f t="shared" si="12"/>
        <v>0</v>
      </c>
      <c r="BJ18">
        <f t="shared" si="12"/>
        <v>0</v>
      </c>
      <c r="BK18" s="7">
        <f t="shared" si="45"/>
        <v>5.4298112984421332E-2</v>
      </c>
      <c r="BL18">
        <v>0</v>
      </c>
      <c r="BM18">
        <v>0</v>
      </c>
      <c r="BN18" s="8">
        <f>MAX((BN$3*climate!$I128+BN$4*climate!$I128^2+BN$5*climate!$I128^6)*(K18/K$66)^$BP$1,-99)</f>
        <v>2.0001244169392729</v>
      </c>
      <c r="BO18" s="8">
        <f>MAX((BO$3*climate!$I128+BO$4*climate!$I128^2+BO$5*climate!$I128^6)*(L18/L$66)^$BP$1,-99)</f>
        <v>1.4158144140720528</v>
      </c>
      <c r="BP18" s="8">
        <f>MAX((BP$3*climate!$I128+BP$4*climate!$I128^2+BP$5*climate!$I128^6)*(M18/M$66)^$BP$1,-99)</f>
        <v>0.65204347255441708</v>
      </c>
      <c r="BQ18" s="8">
        <f>MAX((BQ$3*climate!$M128+BQ$4*climate!$M128^2+BQ$5*climate!$M128^6)*(K18/K$66)^$BP$1,-99)</f>
        <v>2.0001244169392729</v>
      </c>
      <c r="BR18" s="8">
        <f>MAX((BR$3*climate!$M128+BR$4*climate!$M128^2+BR$5*climate!$M128^6)*(L18/L$66)^$BP$1,-99)</f>
        <v>1.4158144140720528</v>
      </c>
      <c r="BS18" s="8">
        <f>MAX((BS$3*climate!$M128+BS$4*climate!$M128^2+BS$5*climate!$M128^6)*(M18/M$66)^$BP$1,-99)</f>
        <v>0.65204347255441708</v>
      </c>
      <c r="BT18" s="8">
        <f t="shared" si="25"/>
        <v>0</v>
      </c>
      <c r="BU18" s="8">
        <f t="shared" si="26"/>
        <v>0</v>
      </c>
      <c r="BV18" s="8">
        <f t="shared" si="27"/>
        <v>0</v>
      </c>
      <c r="BW18" s="8">
        <f>MAX((BW$3*climate!$I128+BW$4*climate!$I128^2+BW$5*climate!$I128^6)*(K18/K$66)^$BP$1,-99)</f>
        <v>6.8809897532974923E-2</v>
      </c>
      <c r="BX18" s="8">
        <f>MAX((BX$3*climate!$I128+BX$4*climate!$I128^2+BX$5*climate!$I128^6)*(L18/L$66)^$BP$1,-99)</f>
        <v>3.8039625892091762E-2</v>
      </c>
      <c r="BY18" s="8">
        <f>MAX((BY$3*climate!$I128+BY$4*climate!$I128^2+BY$5*climate!$I128^6)*(M18/M$66)^$BP$1,-99)</f>
        <v>8.6996647785843994E-3</v>
      </c>
      <c r="BZ18" s="8">
        <f>MAX((BZ$3*climate!$M128+BZ$4*climate!$M128^2+BZ$5*climate!$M128^6)*(K18/K$66)^$BP$1,-99)</f>
        <v>6.8809897532974923E-2</v>
      </c>
      <c r="CA18" s="8">
        <f>MAX((CA$3*climate!$M128+CA$4*climate!$M128^2+CA$5*climate!$M128^6)*(L18/L$66)^$BP$1,-99)</f>
        <v>3.8039625892091762E-2</v>
      </c>
      <c r="CB18" s="8">
        <f>MAX((CB$3*climate!$M128+CB$4*climate!$M128^2+CB$5*climate!$M128^6)*(M18/M$66)^$BP$1,-99)</f>
        <v>8.6996647785843994E-3</v>
      </c>
      <c r="CC18" s="8">
        <f t="shared" si="28"/>
        <v>0</v>
      </c>
      <c r="CD18" s="8">
        <f t="shared" si="29"/>
        <v>0</v>
      </c>
      <c r="CE18" s="8">
        <f t="shared" si="30"/>
        <v>0</v>
      </c>
    </row>
    <row r="19" spans="1:8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31"/>
        <v>8.234003750892116E-3</v>
      </c>
      <c r="F19" s="7">
        <f t="shared" si="13"/>
        <v>2.1618595678227326E-2</v>
      </c>
      <c r="G19" s="7">
        <f t="shared" si="14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5"/>
        <v>17285.569341438746</v>
      </c>
      <c r="L19" s="1">
        <f t="shared" si="6"/>
        <v>1159.7824956716206</v>
      </c>
      <c r="M19" s="1">
        <f t="shared" si="7"/>
        <v>347.52943617096099</v>
      </c>
      <c r="N19" s="7">
        <f t="shared" si="32"/>
        <v>5.5014805193318805E-2</v>
      </c>
      <c r="O19" s="7">
        <f t="shared" si="16"/>
        <v>5.906093634701115E-2</v>
      </c>
      <c r="P19" s="7">
        <f t="shared" si="17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8"/>
        <v>251.13148147524893</v>
      </c>
      <c r="U19" s="1">
        <f t="shared" si="46"/>
        <v>934.74464407668324</v>
      </c>
      <c r="V19" s="1">
        <f t="shared" si="47"/>
        <v>953.358521329567</v>
      </c>
      <c r="W19" s="7">
        <f t="shared" si="33"/>
        <v>-8.5899528508527334E-3</v>
      </c>
      <c r="X19" s="7">
        <f t="shared" si="50"/>
        <v>-2.6775413126886471E-2</v>
      </c>
      <c r="Y19" s="7">
        <f t="shared" si="51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9"/>
        <v>2.5535858110607683</v>
      </c>
      <c r="AD19" s="8">
        <f t="shared" si="48"/>
        <v>2.8535309635613215</v>
      </c>
      <c r="AE19" s="8">
        <f t="shared" si="49"/>
        <v>1.6872467626084724</v>
      </c>
      <c r="AF19" s="7">
        <f t="shared" si="34"/>
        <v>4.69647265895623E-3</v>
      </c>
      <c r="AG19" s="7">
        <f t="shared" si="52"/>
        <v>6.6741306627322583E-3</v>
      </c>
      <c r="AH19" s="7">
        <f t="shared" si="53"/>
        <v>2.1307173751365927E-2</v>
      </c>
      <c r="AI19" s="1">
        <f t="shared" si="35"/>
        <v>17863.65435659491</v>
      </c>
      <c r="AJ19" s="1">
        <f t="shared" si="36"/>
        <v>2209.4956313758476</v>
      </c>
      <c r="AK19" s="1">
        <f t="shared" si="37"/>
        <v>675.25161168466559</v>
      </c>
      <c r="AL19" s="10">
        <f t="shared" si="20"/>
        <v>6.958509643392099</v>
      </c>
      <c r="AM19" s="10">
        <f t="shared" si="20"/>
        <v>0.93586485750814097</v>
      </c>
      <c r="AN19" s="10">
        <f t="shared" si="20"/>
        <v>0.36793435845836697</v>
      </c>
      <c r="AO19" s="7">
        <f t="shared" si="38"/>
        <v>1.8276539118654789E-2</v>
      </c>
      <c r="AP19" s="7">
        <f t="shared" si="21"/>
        <v>2.8144496824265453E-2</v>
      </c>
      <c r="AQ19" s="7">
        <f t="shared" si="21"/>
        <v>2.0372115051398465E-2</v>
      </c>
      <c r="AR19" s="1">
        <f t="shared" si="39"/>
        <v>10998.228005256095</v>
      </c>
      <c r="AS19" s="1">
        <f t="shared" si="40"/>
        <v>1575.1635313878005</v>
      </c>
      <c r="AT19" s="1">
        <f t="shared" si="41"/>
        <v>461.09125173390214</v>
      </c>
      <c r="AU19" s="1">
        <f t="shared" si="42"/>
        <v>2199.6456010512188</v>
      </c>
      <c r="AV19" s="1">
        <f t="shared" si="43"/>
        <v>315.03270627756012</v>
      </c>
      <c r="AW19" s="1">
        <f t="shared" si="44"/>
        <v>92.218250346780437</v>
      </c>
      <c r="AX19">
        <v>0</v>
      </c>
      <c r="AY19">
        <v>0</v>
      </c>
      <c r="AZ19">
        <v>0</v>
      </c>
      <c r="BA19">
        <f t="shared" si="22"/>
        <v>0</v>
      </c>
      <c r="BB19">
        <f t="shared" si="23"/>
        <v>0</v>
      </c>
      <c r="BC19">
        <f t="shared" si="10"/>
        <v>0</v>
      </c>
      <c r="BD19">
        <f t="shared" si="10"/>
        <v>0</v>
      </c>
      <c r="BE19">
        <f t="shared" si="24"/>
        <v>0</v>
      </c>
      <c r="BF19">
        <f t="shared" si="11"/>
        <v>0</v>
      </c>
      <c r="BG19">
        <f t="shared" si="11"/>
        <v>0</v>
      </c>
      <c r="BH19">
        <f t="shared" si="12"/>
        <v>0</v>
      </c>
      <c r="BI19">
        <f t="shared" si="12"/>
        <v>0</v>
      </c>
      <c r="BJ19">
        <f t="shared" si="12"/>
        <v>0</v>
      </c>
      <c r="BK19" s="7">
        <f t="shared" si="45"/>
        <v>6.5238655288747838E-2</v>
      </c>
      <c r="BL19">
        <v>0</v>
      </c>
      <c r="BM19">
        <v>0</v>
      </c>
      <c r="BN19" s="8">
        <f>MAX((BN$3*climate!$I129+BN$4*climate!$I129^2+BN$5*climate!$I129^6)*(K19/K$66)^$BP$1,-99)</f>
        <v>2.0255905522599753</v>
      </c>
      <c r="BO19" s="8">
        <f>MAX((BO$3*climate!$I129+BO$4*climate!$I129^2+BO$5*climate!$I129^6)*(L19/L$66)^$BP$1,-99)</f>
        <v>1.430861308848671</v>
      </c>
      <c r="BP19" s="8">
        <f>MAX((BP$3*climate!$I129+BP$4*climate!$I129^2+BP$5*climate!$I129^6)*(M19/M$66)^$BP$1,-99)</f>
        <v>0.66244747916751456</v>
      </c>
      <c r="BQ19" s="8">
        <f>MAX((BQ$3*climate!$M129+BQ$4*climate!$M129^2+BQ$5*climate!$M129^6)*(K19/K$66)^$BP$1,-99)</f>
        <v>2.0255905522599753</v>
      </c>
      <c r="BR19" s="8">
        <f>MAX((BR$3*climate!$M129+BR$4*climate!$M129^2+BR$5*climate!$M129^6)*(L19/L$66)^$BP$1,-99)</f>
        <v>1.430861308848671</v>
      </c>
      <c r="BS19" s="8">
        <f>MAX((BS$3*climate!$M129+BS$4*climate!$M129^2+BS$5*climate!$M129^6)*(M19/M$66)^$BP$1,-99)</f>
        <v>0.66244747916751456</v>
      </c>
      <c r="BT19" s="8">
        <f t="shared" si="25"/>
        <v>0</v>
      </c>
      <c r="BU19" s="8">
        <f t="shared" si="26"/>
        <v>0</v>
      </c>
      <c r="BV19" s="8">
        <f t="shared" si="27"/>
        <v>0</v>
      </c>
      <c r="BW19" s="8">
        <f>MAX((BW$3*climate!$I129+BW$4*climate!$I129^2+BW$5*climate!$I129^6)*(K19/K$66)^$BP$1,-99)</f>
        <v>7.2158346655165559E-2</v>
      </c>
      <c r="BX19" s="8">
        <f>MAX((BX$3*climate!$I129+BX$4*climate!$I129^2+BX$5*climate!$I129^6)*(L19/L$66)^$BP$1,-99)</f>
        <v>3.9851463366188652E-2</v>
      </c>
      <c r="BY19" s="8">
        <f>MAX((BY$3*climate!$I129+BY$4*climate!$I129^2+BY$5*climate!$I129^6)*(M19/M$66)^$BP$1,-99)</f>
        <v>9.1830753418927352E-3</v>
      </c>
      <c r="BZ19" s="8">
        <f>MAX((BZ$3*climate!$M129+BZ$4*climate!$M129^2+BZ$5*climate!$M129^6)*(K19/K$66)^$BP$1,-99)</f>
        <v>7.2158346655165559E-2</v>
      </c>
      <c r="CA19" s="8">
        <f>MAX((CA$3*climate!$M129+CA$4*climate!$M129^2+CA$5*climate!$M129^6)*(L19/L$66)^$BP$1,-99)</f>
        <v>3.9851463366188652E-2</v>
      </c>
      <c r="CB19" s="8">
        <f>MAX((CB$3*climate!$M129+CB$4*climate!$M129^2+CB$5*climate!$M129^6)*(M19/M$66)^$BP$1,-99)</f>
        <v>9.1830753418927352E-3</v>
      </c>
      <c r="CC19" s="8">
        <f t="shared" si="28"/>
        <v>0</v>
      </c>
      <c r="CD19" s="8">
        <f t="shared" si="29"/>
        <v>0</v>
      </c>
      <c r="CE19" s="8">
        <f t="shared" si="30"/>
        <v>0</v>
      </c>
    </row>
    <row r="20" spans="1:8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31"/>
        <v>9.4078969561326442E-3</v>
      </c>
      <c r="F20" s="7">
        <f t="shared" si="13"/>
        <v>2.0288190996412991E-2</v>
      </c>
      <c r="G20" s="7">
        <f t="shared" si="14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5"/>
        <v>17349.570095876647</v>
      </c>
      <c r="L20" s="1">
        <f t="shared" si="6"/>
        <v>1205.9742283933499</v>
      </c>
      <c r="M20" s="1">
        <f t="shared" si="7"/>
        <v>359.18800643393951</v>
      </c>
      <c r="N20" s="7">
        <f t="shared" si="32"/>
        <v>3.702554030689198E-3</v>
      </c>
      <c r="O20" s="7">
        <f t="shared" si="16"/>
        <v>3.9827927127819018E-2</v>
      </c>
      <c r="P20" s="7">
        <f t="shared" si="17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8"/>
        <v>244.90376906154114</v>
      </c>
      <c r="U20" s="1">
        <f t="shared" si="46"/>
        <v>922.20792846727261</v>
      </c>
      <c r="V20" s="1">
        <f t="shared" si="47"/>
        <v>933.54702847794022</v>
      </c>
      <c r="W20" s="7">
        <f t="shared" si="33"/>
        <v>-2.4798612970081124E-2</v>
      </c>
      <c r="X20" s="7">
        <f t="shared" si="50"/>
        <v>-1.3411914889112975E-2</v>
      </c>
      <c r="Y20" s="7">
        <f t="shared" si="51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9"/>
        <v>2.5209714956491069</v>
      </c>
      <c r="AD20" s="8">
        <f t="shared" si="48"/>
        <v>2.8281856834735843</v>
      </c>
      <c r="AE20" s="8">
        <f t="shared" si="49"/>
        <v>1.6578699567928139</v>
      </c>
      <c r="AF20" s="7">
        <f t="shared" si="34"/>
        <v>-1.2771967666171058E-2</v>
      </c>
      <c r="AG20" s="7">
        <f t="shared" si="52"/>
        <v>-8.8820764208933367E-3</v>
      </c>
      <c r="AH20" s="7">
        <f t="shared" si="53"/>
        <v>-1.7411090343561919E-2</v>
      </c>
      <c r="AI20" s="1">
        <f t="shared" si="35"/>
        <v>18276.934521986637</v>
      </c>
      <c r="AJ20" s="1">
        <f t="shared" si="36"/>
        <v>2303.5787745158232</v>
      </c>
      <c r="AK20" s="1">
        <f t="shared" si="37"/>
        <v>699.94470086297952</v>
      </c>
      <c r="AL20" s="10">
        <f t="shared" si="20"/>
        <v>7.0856871170970912</v>
      </c>
      <c r="AM20" s="10">
        <f t="shared" si="20"/>
        <v>0.96220430301822046</v>
      </c>
      <c r="AN20" s="10">
        <f t="shared" si="20"/>
        <v>0.37542995954024333</v>
      </c>
      <c r="AO20" s="7">
        <f t="shared" si="38"/>
        <v>1.8276539118654789E-2</v>
      </c>
      <c r="AP20" s="7">
        <f t="shared" si="21"/>
        <v>2.8144496824265453E-2</v>
      </c>
      <c r="AQ20" s="7">
        <f t="shared" si="21"/>
        <v>2.0372115051398465E-2</v>
      </c>
      <c r="AR20" s="1">
        <f t="shared" si="39"/>
        <v>11335.180101454052</v>
      </c>
      <c r="AS20" s="1">
        <f t="shared" si="40"/>
        <v>1659.5107723979504</v>
      </c>
      <c r="AT20" s="1">
        <f t="shared" si="41"/>
        <v>482.96198435475236</v>
      </c>
      <c r="AU20" s="1">
        <f t="shared" si="42"/>
        <v>2267.0360202908105</v>
      </c>
      <c r="AV20" s="1">
        <f t="shared" si="43"/>
        <v>331.90215447959008</v>
      </c>
      <c r="AW20" s="1">
        <f t="shared" si="44"/>
        <v>96.592396870950481</v>
      </c>
      <c r="AX20">
        <v>0</v>
      </c>
      <c r="AY20">
        <v>0</v>
      </c>
      <c r="AZ20">
        <v>0</v>
      </c>
      <c r="BA20">
        <f t="shared" si="22"/>
        <v>0</v>
      </c>
      <c r="BB20">
        <f t="shared" si="23"/>
        <v>0</v>
      </c>
      <c r="BC20">
        <f t="shared" si="10"/>
        <v>0</v>
      </c>
      <c r="BD20">
        <f t="shared" si="10"/>
        <v>0</v>
      </c>
      <c r="BE20">
        <f t="shared" si="24"/>
        <v>0</v>
      </c>
      <c r="BF20">
        <f t="shared" si="11"/>
        <v>0</v>
      </c>
      <c r="BG20">
        <f t="shared" si="11"/>
        <v>0</v>
      </c>
      <c r="BH20">
        <f t="shared" si="12"/>
        <v>0</v>
      </c>
      <c r="BI20">
        <f t="shared" si="12"/>
        <v>0</v>
      </c>
      <c r="BJ20">
        <f t="shared" si="12"/>
        <v>0</v>
      </c>
      <c r="BK20" s="7">
        <f t="shared" si="45"/>
        <v>1.9535829404214056E-2</v>
      </c>
      <c r="BL20">
        <v>0</v>
      </c>
      <c r="BM20">
        <v>0</v>
      </c>
      <c r="BN20" s="8">
        <f>MAX((BN$3*climate!$I130+BN$4*climate!$I130^2+BN$5*climate!$I130^6)*(K20/K$66)^$BP$1,-99)</f>
        <v>2.0774073687086672</v>
      </c>
      <c r="BO20" s="8">
        <f>MAX((BO$3*climate!$I130+BO$4*climate!$I130^2+BO$5*climate!$I130^6)*(L20/L$66)^$BP$1,-99)</f>
        <v>1.4528284442890551</v>
      </c>
      <c r="BP20" s="8">
        <f>MAX((BP$3*climate!$I130+BP$4*climate!$I130^2+BP$5*climate!$I130^6)*(M20/M$66)^$BP$1,-99)</f>
        <v>0.67190231360787378</v>
      </c>
      <c r="BQ20" s="8">
        <f>MAX((BQ$3*climate!$M130+BQ$4*climate!$M130^2+BQ$5*climate!$M130^6)*(K20/K$66)^$BP$1,-99)</f>
        <v>2.0774073687086672</v>
      </c>
      <c r="BR20" s="8">
        <f>MAX((BR$3*climate!$M130+BR$4*climate!$M130^2+BR$5*climate!$M130^6)*(L20/L$66)^$BP$1,-99)</f>
        <v>1.4528284442890551</v>
      </c>
      <c r="BS20" s="8">
        <f>MAX((BS$3*climate!$M130+BS$4*climate!$M130^2+BS$5*climate!$M130^6)*(M20/M$66)^$BP$1,-99)</f>
        <v>0.67190231360787378</v>
      </c>
      <c r="BT20" s="8">
        <f t="shared" si="25"/>
        <v>0</v>
      </c>
      <c r="BU20" s="8">
        <f t="shared" si="26"/>
        <v>0</v>
      </c>
      <c r="BV20" s="8">
        <f t="shared" si="27"/>
        <v>0</v>
      </c>
      <c r="BW20" s="8">
        <f>MAX((BW$3*climate!$I130+BW$4*climate!$I130^2+BW$5*climate!$I130^6)*(K20/K$66)^$BP$1,-99)</f>
        <v>7.6672881888185218E-2</v>
      </c>
      <c r="BX20" s="8">
        <f>MAX((BX$3*climate!$I130+BX$4*climate!$I130^2+BX$5*climate!$I130^6)*(L20/L$66)^$BP$1,-99)</f>
        <v>4.1970739339346835E-2</v>
      </c>
      <c r="BY20" s="8">
        <f>MAX((BY$3*climate!$I130+BY$4*climate!$I130^2+BY$5*climate!$I130^6)*(M20/M$66)^$BP$1,-99)</f>
        <v>9.6844292276767503E-3</v>
      </c>
      <c r="BZ20" s="8">
        <f>MAX((BZ$3*climate!$M130+BZ$4*climate!$M130^2+BZ$5*climate!$M130^6)*(K20/K$66)^$BP$1,-99)</f>
        <v>7.6672881888185218E-2</v>
      </c>
      <c r="CA20" s="8">
        <f>MAX((CA$3*climate!$M130+CA$4*climate!$M130^2+CA$5*climate!$M130^6)*(L20/L$66)^$BP$1,-99)</f>
        <v>4.1970739339346835E-2</v>
      </c>
      <c r="CB20" s="8">
        <f>MAX((CB$3*climate!$M130+CB$4*climate!$M130^2+CB$5*climate!$M130^6)*(M20/M$66)^$BP$1,-99)</f>
        <v>9.6844292276767503E-3</v>
      </c>
      <c r="CC20" s="8">
        <f t="shared" si="28"/>
        <v>0</v>
      </c>
      <c r="CD20" s="8">
        <f t="shared" si="29"/>
        <v>0</v>
      </c>
      <c r="CE20" s="8">
        <f t="shared" si="30"/>
        <v>0</v>
      </c>
    </row>
    <row r="21" spans="1:8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31"/>
        <v>8.8105353141860743E-3</v>
      </c>
      <c r="F21" s="7">
        <f t="shared" si="13"/>
        <v>1.8518710548682371E-2</v>
      </c>
      <c r="G21" s="7">
        <f t="shared" si="14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5"/>
        <v>17228.237350138545</v>
      </c>
      <c r="L21" s="1">
        <f t="shared" si="6"/>
        <v>1244.8236972192326</v>
      </c>
      <c r="M21" s="1">
        <f t="shared" si="7"/>
        <v>366.79990767294532</v>
      </c>
      <c r="N21" s="7">
        <f t="shared" si="32"/>
        <v>-6.9934151144723788E-3</v>
      </c>
      <c r="O21" s="7">
        <f t="shared" si="16"/>
        <v>3.2214178305982166E-2</v>
      </c>
      <c r="P21" s="7">
        <f t="shared" si="17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8"/>
        <v>239.41517390052832</v>
      </c>
      <c r="U21" s="1">
        <f t="shared" si="46"/>
        <v>931.35755780438399</v>
      </c>
      <c r="V21" s="1">
        <f t="shared" si="47"/>
        <v>928.01965757292055</v>
      </c>
      <c r="W21" s="7">
        <f t="shared" si="33"/>
        <v>-2.2411231897511597E-2</v>
      </c>
      <c r="X21" s="7">
        <f t="shared" si="50"/>
        <v>9.9214385982544506E-3</v>
      </c>
      <c r="Y21" s="7">
        <f t="shared" si="51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9"/>
        <v>2.4988921333566081</v>
      </c>
      <c r="AD21" s="8">
        <f t="shared" si="48"/>
        <v>2.8289948800713747</v>
      </c>
      <c r="AE21" s="8">
        <f t="shared" si="49"/>
        <v>1.6524296755249401</v>
      </c>
      <c r="AF21" s="7">
        <f t="shared" si="34"/>
        <v>-8.7582752643594608E-3</v>
      </c>
      <c r="AG21" s="7">
        <f t="shared" si="52"/>
        <v>2.8611862457217363E-4</v>
      </c>
      <c r="AH21" s="7">
        <f t="shared" si="53"/>
        <v>-3.2814885423209095E-3</v>
      </c>
      <c r="AI21" s="1">
        <f t="shared" si="35"/>
        <v>18716.277090078787</v>
      </c>
      <c r="AJ21" s="1">
        <f t="shared" si="36"/>
        <v>2405.123051543831</v>
      </c>
      <c r="AK21" s="1">
        <f t="shared" si="37"/>
        <v>726.542627647632</v>
      </c>
      <c r="AL21" s="10">
        <f t="shared" si="20"/>
        <v>7.2151889548752646</v>
      </c>
      <c r="AM21" s="10">
        <f t="shared" si="20"/>
        <v>0.98928505896881136</v>
      </c>
      <c r="AN21" s="10">
        <f t="shared" si="20"/>
        <v>0.38307826186973903</v>
      </c>
      <c r="AO21" s="7">
        <f t="shared" si="38"/>
        <v>1.8276539118654789E-2</v>
      </c>
      <c r="AP21" s="7">
        <f t="shared" si="21"/>
        <v>2.8144496824265453E-2</v>
      </c>
      <c r="AQ21" s="7">
        <f t="shared" si="21"/>
        <v>2.0372115051398465E-2</v>
      </c>
      <c r="AR21" s="1">
        <f t="shared" si="39"/>
        <v>11678.984230124415</v>
      </c>
      <c r="AS21" s="1">
        <f t="shared" si="40"/>
        <v>1746.4505244378474</v>
      </c>
      <c r="AT21" s="1">
        <f t="shared" si="41"/>
        <v>506.12644371242999</v>
      </c>
      <c r="AU21" s="1">
        <f t="shared" si="42"/>
        <v>2335.7968460248831</v>
      </c>
      <c r="AV21" s="1">
        <f t="shared" si="43"/>
        <v>349.2901048875695</v>
      </c>
      <c r="AW21" s="1">
        <f t="shared" si="44"/>
        <v>101.225288742486</v>
      </c>
      <c r="AX21">
        <v>0</v>
      </c>
      <c r="AY21">
        <v>0</v>
      </c>
      <c r="AZ21">
        <v>0</v>
      </c>
      <c r="BA21">
        <f t="shared" si="22"/>
        <v>0</v>
      </c>
      <c r="BB21">
        <f t="shared" si="23"/>
        <v>0</v>
      </c>
      <c r="BC21">
        <f t="shared" si="10"/>
        <v>0</v>
      </c>
      <c r="BD21">
        <f t="shared" si="10"/>
        <v>0</v>
      </c>
      <c r="BE21">
        <f t="shared" si="24"/>
        <v>0</v>
      </c>
      <c r="BF21">
        <f t="shared" si="11"/>
        <v>0</v>
      </c>
      <c r="BG21">
        <f t="shared" si="11"/>
        <v>0</v>
      </c>
      <c r="BH21">
        <f t="shared" si="12"/>
        <v>0</v>
      </c>
      <c r="BI21">
        <f t="shared" si="12"/>
        <v>0</v>
      </c>
      <c r="BJ21">
        <f t="shared" si="12"/>
        <v>0</v>
      </c>
      <c r="BK21" s="7">
        <f t="shared" si="45"/>
        <v>8.5704070243604047E-3</v>
      </c>
      <c r="BL21">
        <v>0</v>
      </c>
      <c r="BM21">
        <v>0</v>
      </c>
      <c r="BN21" s="8">
        <f>MAX((BN$3*climate!$I131+BN$4*climate!$I131^2+BN$5*climate!$I131^6)*(K21/K$66)^$BP$1,-99)</f>
        <v>2.1362770892661742</v>
      </c>
      <c r="BO21" s="8">
        <f>MAX((BO$3*climate!$I131+BO$4*climate!$I131^2+BO$5*climate!$I131^6)*(L21/L$66)^$BP$1,-99)</f>
        <v>1.4777681032078829</v>
      </c>
      <c r="BP21" s="8">
        <f>MAX((BP$3*climate!$I131+BP$4*climate!$I131^2+BP$5*climate!$I131^6)*(M21/M$66)^$BP$1,-99)</f>
        <v>0.68341391123950701</v>
      </c>
      <c r="BQ21" s="8">
        <f>MAX((BQ$3*climate!$M131+BQ$4*climate!$M131^2+BQ$5*climate!$M131^6)*(K21/K$66)^$BP$1,-99)</f>
        <v>2.1362770892661742</v>
      </c>
      <c r="BR21" s="8">
        <f>MAX((BR$3*climate!$M131+BR$4*climate!$M131^2+BR$5*climate!$M131^6)*(L21/L$66)^$BP$1,-99)</f>
        <v>1.4777681032078829</v>
      </c>
      <c r="BS21" s="8">
        <f>MAX((BS$3*climate!$M131+BS$4*climate!$M131^2+BS$5*climate!$M131^6)*(M21/M$66)^$BP$1,-99)</f>
        <v>0.68341391123950701</v>
      </c>
      <c r="BT21" s="8">
        <f t="shared" si="25"/>
        <v>0</v>
      </c>
      <c r="BU21" s="8">
        <f t="shared" si="26"/>
        <v>0</v>
      </c>
      <c r="BV21" s="8">
        <f t="shared" si="27"/>
        <v>0</v>
      </c>
      <c r="BW21" s="8">
        <f>MAX((BW$3*climate!$I131+BW$4*climate!$I131^2+BW$5*climate!$I131^6)*(K21/K$66)^$BP$1,-99)</f>
        <v>8.1721801217878393E-2</v>
      </c>
      <c r="BX21" s="8">
        <f>MAX((BX$3*climate!$I131+BX$4*climate!$I131^2+BX$5*climate!$I131^6)*(L21/L$66)^$BP$1,-99)</f>
        <v>4.4301932082872142E-2</v>
      </c>
      <c r="BY21" s="8">
        <f>MAX((BY$3*climate!$I131+BY$4*climate!$I131^2+BY$5*climate!$I131^6)*(M21/M$66)^$BP$1,-99)</f>
        <v>1.0247809364598412E-2</v>
      </c>
      <c r="BZ21" s="8">
        <f>MAX((BZ$3*climate!$M131+BZ$4*climate!$M131^2+BZ$5*climate!$M131^6)*(K21/K$66)^$BP$1,-99)</f>
        <v>8.1721801217878393E-2</v>
      </c>
      <c r="CA21" s="8">
        <f>MAX((CA$3*climate!$M131+CA$4*climate!$M131^2+CA$5*climate!$M131^6)*(L21/L$66)^$BP$1,-99)</f>
        <v>4.4301932082872142E-2</v>
      </c>
      <c r="CB21" s="8">
        <f>MAX((CB$3*climate!$M131+CB$4*climate!$M131^2+CB$5*climate!$M131^6)*(M21/M$66)^$BP$1,-99)</f>
        <v>1.0247809364598412E-2</v>
      </c>
      <c r="CC21" s="8">
        <f t="shared" si="28"/>
        <v>0</v>
      </c>
      <c r="CD21" s="8">
        <f t="shared" si="29"/>
        <v>0</v>
      </c>
      <c r="CE21" s="8">
        <f t="shared" si="30"/>
        <v>0</v>
      </c>
    </row>
    <row r="22" spans="1:8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31"/>
        <v>6.9846288060895212E-3</v>
      </c>
      <c r="F22" s="7">
        <f t="shared" si="13"/>
        <v>1.7251625849825869E-2</v>
      </c>
      <c r="G22" s="7">
        <f t="shared" si="14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5"/>
        <v>17932.758017666725</v>
      </c>
      <c r="L22" s="1">
        <f t="shared" si="6"/>
        <v>1298.187201914672</v>
      </c>
      <c r="M22" s="1">
        <f t="shared" si="7"/>
        <v>378.36243498398869</v>
      </c>
      <c r="N22" s="7">
        <f t="shared" si="32"/>
        <v>4.0893369020279735E-2</v>
      </c>
      <c r="O22" s="7">
        <f t="shared" si="16"/>
        <v>4.2868323293207E-2</v>
      </c>
      <c r="P22" s="7">
        <f t="shared" si="17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8"/>
        <v>243.05387961291987</v>
      </c>
      <c r="U22" s="1">
        <f t="shared" si="46"/>
        <v>918.92731212169167</v>
      </c>
      <c r="V22" s="1">
        <f t="shared" si="47"/>
        <v>912.48467178528426</v>
      </c>
      <c r="W22" s="7">
        <f t="shared" si="33"/>
        <v>1.519830866653149E-2</v>
      </c>
      <c r="X22" s="7">
        <f t="shared" si="50"/>
        <v>-1.3346373343440576E-2</v>
      </c>
      <c r="Y22" s="7">
        <f t="shared" si="51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9"/>
        <v>2.4636134916384531</v>
      </c>
      <c r="AD22" s="8">
        <f t="shared" si="48"/>
        <v>2.8412829323529851</v>
      </c>
      <c r="AE22" s="8">
        <f t="shared" si="49"/>
        <v>1.7017794034614855</v>
      </c>
      <c r="AF22" s="7">
        <f t="shared" si="34"/>
        <v>-1.411771290454511E-2</v>
      </c>
      <c r="AG22" s="7">
        <f t="shared" si="52"/>
        <v>4.3436106470791103E-3</v>
      </c>
      <c r="AH22" s="7">
        <f t="shared" si="53"/>
        <v>2.9864948970290017E-2</v>
      </c>
      <c r="AI22" s="1">
        <f t="shared" si="35"/>
        <v>19180.446227095796</v>
      </c>
      <c r="AJ22" s="1">
        <f t="shared" si="36"/>
        <v>2513.9008512770179</v>
      </c>
      <c r="AK22" s="1">
        <f t="shared" si="37"/>
        <v>755.1136536253548</v>
      </c>
      <c r="AL22" s="10">
        <f t="shared" si="20"/>
        <v>7.3470576380575281</v>
      </c>
      <c r="AM22" s="10">
        <f t="shared" si="20"/>
        <v>1.0171279891692524</v>
      </c>
      <c r="AN22" s="10">
        <f t="shared" si="20"/>
        <v>0.39088237629423911</v>
      </c>
      <c r="AO22" s="7">
        <f t="shared" si="38"/>
        <v>1.8276539118654789E-2</v>
      </c>
      <c r="AP22" s="7">
        <f t="shared" si="21"/>
        <v>2.8144496824265453E-2</v>
      </c>
      <c r="AQ22" s="7">
        <f t="shared" si="21"/>
        <v>2.0372115051398465E-2</v>
      </c>
      <c r="AR22" s="1">
        <f t="shared" si="39"/>
        <v>12017.57748462935</v>
      </c>
      <c r="AS22" s="1">
        <f t="shared" si="40"/>
        <v>1836.5185746661264</v>
      </c>
      <c r="AT22" s="1">
        <f t="shared" si="41"/>
        <v>530.67455630187533</v>
      </c>
      <c r="AU22" s="1">
        <f t="shared" si="42"/>
        <v>2403.5154969258701</v>
      </c>
      <c r="AV22" s="1">
        <f t="shared" si="43"/>
        <v>367.30371493322531</v>
      </c>
      <c r="AW22" s="1">
        <f t="shared" si="44"/>
        <v>106.13491126037508</v>
      </c>
      <c r="AX22">
        <v>0</v>
      </c>
      <c r="AY22">
        <v>0</v>
      </c>
      <c r="AZ22">
        <v>0</v>
      </c>
      <c r="BA22">
        <f t="shared" si="22"/>
        <v>0</v>
      </c>
      <c r="BB22">
        <f t="shared" si="23"/>
        <v>0</v>
      </c>
      <c r="BC22">
        <f t="shared" si="10"/>
        <v>0</v>
      </c>
      <c r="BD22">
        <f t="shared" si="10"/>
        <v>0</v>
      </c>
      <c r="BE22">
        <f t="shared" si="24"/>
        <v>0</v>
      </c>
      <c r="BF22">
        <f t="shared" si="11"/>
        <v>0</v>
      </c>
      <c r="BG22">
        <f t="shared" si="11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 s="7">
        <f t="shared" si="45"/>
        <v>4.9900048013732379E-2</v>
      </c>
      <c r="BL22">
        <v>0</v>
      </c>
      <c r="BM22">
        <v>0</v>
      </c>
      <c r="BN22" s="8">
        <f>MAX((BN$3*climate!$I132+BN$4*climate!$I132^2+BN$5*climate!$I132^6)*(K22/K$66)^$BP$1,-99)</f>
        <v>2.1708269817422075</v>
      </c>
      <c r="BO22" s="8">
        <f>MAX((BO$3*climate!$I132+BO$4*climate!$I132^2+BO$5*climate!$I132^6)*(L22/L$66)^$BP$1,-99)</f>
        <v>1.4990089051378415</v>
      </c>
      <c r="BP22" s="8">
        <f>MAX((BP$3*climate!$I132+BP$4*climate!$I132^2+BP$5*climate!$I132^6)*(M22/M$66)^$BP$1,-99)</f>
        <v>0.69315642374230624</v>
      </c>
      <c r="BQ22" s="8">
        <f>MAX((BQ$3*climate!$M132+BQ$4*climate!$M132^2+BQ$5*climate!$M132^6)*(K22/K$66)^$BP$1,-99)</f>
        <v>2.1708269817422075</v>
      </c>
      <c r="BR22" s="8">
        <f>MAX((BR$3*climate!$M132+BR$4*climate!$M132^2+BR$5*climate!$M132^6)*(L22/L$66)^$BP$1,-99)</f>
        <v>1.4990089051378415</v>
      </c>
      <c r="BS22" s="8">
        <f>MAX((BS$3*climate!$M132+BS$4*climate!$M132^2+BS$5*climate!$M132^6)*(M22/M$66)^$BP$1,-99)</f>
        <v>0.69315642374230624</v>
      </c>
      <c r="BT22" s="8">
        <f t="shared" si="25"/>
        <v>0</v>
      </c>
      <c r="BU22" s="8">
        <f t="shared" si="26"/>
        <v>0</v>
      </c>
      <c r="BV22" s="8">
        <f t="shared" si="27"/>
        <v>0</v>
      </c>
      <c r="BW22" s="8">
        <f>MAX((BW$3*climate!$I132+BW$4*climate!$I132^2+BW$5*climate!$I132^6)*(K22/K$66)^$BP$1,-99)</f>
        <v>8.6093724075705175E-2</v>
      </c>
      <c r="BX22" s="8">
        <f>MAX((BX$3*climate!$I132+BX$4*climate!$I132^2+BX$5*climate!$I132^6)*(L22/L$66)^$BP$1,-99)</f>
        <v>4.6647958214916969E-2</v>
      </c>
      <c r="BY22" s="8">
        <f>MAX((BY$3*climate!$I132+BY$4*climate!$I132^2+BY$5*climate!$I132^6)*(M22/M$66)^$BP$1,-99)</f>
        <v>1.0817642233854381E-2</v>
      </c>
      <c r="BZ22" s="8">
        <f>MAX((BZ$3*climate!$M132+BZ$4*climate!$M132^2+BZ$5*climate!$M132^6)*(K22/K$66)^$BP$1,-99)</f>
        <v>8.6093724075705175E-2</v>
      </c>
      <c r="CA22" s="8">
        <f>MAX((CA$3*climate!$M132+CA$4*climate!$M132^2+CA$5*climate!$M132^6)*(L22/L$66)^$BP$1,-99)</f>
        <v>4.6647958214916969E-2</v>
      </c>
      <c r="CB22" s="8">
        <f>MAX((CB$3*climate!$M132+CB$4*climate!$M132^2+CB$5*climate!$M132^6)*(M22/M$66)^$BP$1,-99)</f>
        <v>1.0817642233854381E-2</v>
      </c>
      <c r="CC22" s="8">
        <f t="shared" si="28"/>
        <v>0</v>
      </c>
      <c r="CD22" s="8">
        <f t="shared" si="29"/>
        <v>0</v>
      </c>
      <c r="CE22" s="8">
        <f t="shared" si="30"/>
        <v>0</v>
      </c>
    </row>
    <row r="23" spans="1:8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31"/>
        <v>7.3482904106083602E-3</v>
      </c>
      <c r="F23" s="7">
        <f t="shared" si="13"/>
        <v>1.6168595294302479E-2</v>
      </c>
      <c r="G23" s="7">
        <f t="shared" si="14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5"/>
        <v>18501.185325325401</v>
      </c>
      <c r="L23" s="1">
        <f t="shared" si="6"/>
        <v>1336.9446331800771</v>
      </c>
      <c r="M23" s="1">
        <f t="shared" si="7"/>
        <v>389.70954969738369</v>
      </c>
      <c r="N23" s="7">
        <f t="shared" si="32"/>
        <v>3.1697706905913892E-2</v>
      </c>
      <c r="O23" s="7">
        <f t="shared" si="16"/>
        <v>2.9855040327190441E-2</v>
      </c>
      <c r="P23" s="7">
        <f t="shared" si="17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8"/>
        <v>239.50476052364905</v>
      </c>
      <c r="U23" s="1">
        <f t="shared" si="46"/>
        <v>930.19975001883006</v>
      </c>
      <c r="V23" s="1">
        <f t="shared" si="47"/>
        <v>900.51487180944673</v>
      </c>
      <c r="W23" s="7">
        <f t="shared" si="33"/>
        <v>-1.4602190653870806E-2</v>
      </c>
      <c r="X23" s="7">
        <f t="shared" si="50"/>
        <v>1.2266952726774027E-2</v>
      </c>
      <c r="Y23" s="7">
        <f t="shared" si="51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9"/>
        <v>2.4545082380311687</v>
      </c>
      <c r="AD23" s="8">
        <f t="shared" si="48"/>
        <v>2.8172710428917731</v>
      </c>
      <c r="AE23" s="8">
        <f t="shared" si="49"/>
        <v>1.7962150035071196</v>
      </c>
      <c r="AF23" s="7">
        <f t="shared" si="34"/>
        <v>-3.6958937098646727E-3</v>
      </c>
      <c r="AG23" s="7">
        <f t="shared" si="52"/>
        <v>-8.4510729951581265E-3</v>
      </c>
      <c r="AH23" s="7">
        <f t="shared" si="53"/>
        <v>5.5492268770880981E-2</v>
      </c>
      <c r="AI23" s="1">
        <f t="shared" si="35"/>
        <v>19665.917101312087</v>
      </c>
      <c r="AJ23" s="1">
        <f t="shared" si="36"/>
        <v>2629.8144810825415</v>
      </c>
      <c r="AK23" s="1">
        <f t="shared" si="37"/>
        <v>785.73719952319448</v>
      </c>
      <c r="AL23" s="10">
        <f t="shared" ref="AL23:AN38" si="54">(1+AL$5)*AL22</f>
        <v>7.4813364243864982</v>
      </c>
      <c r="AM23" s="10">
        <f t="shared" si="54"/>
        <v>1.0457545446302978</v>
      </c>
      <c r="AN23" s="10">
        <f t="shared" si="54"/>
        <v>0.39884547703566936</v>
      </c>
      <c r="AO23" s="7">
        <f t="shared" si="38"/>
        <v>1.8276539118654789E-2</v>
      </c>
      <c r="AP23" s="7">
        <f t="shared" si="21"/>
        <v>2.8144496824265453E-2</v>
      </c>
      <c r="AQ23" s="7">
        <f t="shared" si="21"/>
        <v>2.0372115051398465E-2</v>
      </c>
      <c r="AR23" s="1">
        <f t="shared" si="39"/>
        <v>12370.791613899579</v>
      </c>
      <c r="AS23" s="1">
        <f t="shared" si="40"/>
        <v>1929.9119224887613</v>
      </c>
      <c r="AT23" s="1">
        <f t="shared" si="41"/>
        <v>556.63472644874889</v>
      </c>
      <c r="AU23" s="1">
        <f t="shared" si="42"/>
        <v>2474.158322779916</v>
      </c>
      <c r="AV23" s="1">
        <f t="shared" si="43"/>
        <v>385.98238449775226</v>
      </c>
      <c r="AW23" s="1">
        <f t="shared" si="44"/>
        <v>111.32694528974979</v>
      </c>
      <c r="AX23">
        <v>0</v>
      </c>
      <c r="AY23">
        <v>0</v>
      </c>
      <c r="AZ23">
        <v>0</v>
      </c>
      <c r="BA23">
        <f t="shared" si="22"/>
        <v>0</v>
      </c>
      <c r="BB23">
        <f t="shared" si="23"/>
        <v>0</v>
      </c>
      <c r="BC23">
        <f t="shared" si="10"/>
        <v>0</v>
      </c>
      <c r="BD23">
        <f t="shared" si="10"/>
        <v>0</v>
      </c>
      <c r="BE23">
        <f t="shared" si="24"/>
        <v>0</v>
      </c>
      <c r="BF23">
        <f t="shared" si="11"/>
        <v>0</v>
      </c>
      <c r="BG23">
        <f t="shared" si="11"/>
        <v>0</v>
      </c>
      <c r="BH23">
        <f t="shared" si="12"/>
        <v>0</v>
      </c>
      <c r="BI23">
        <f t="shared" si="12"/>
        <v>0</v>
      </c>
      <c r="BJ23">
        <f t="shared" si="12"/>
        <v>0</v>
      </c>
      <c r="BK23" s="7">
        <f t="shared" si="45"/>
        <v>4.0638806817232531E-2</v>
      </c>
      <c r="BL23">
        <v>0</v>
      </c>
      <c r="BM23">
        <v>0</v>
      </c>
      <c r="BN23" s="8">
        <f>MAX((BN$3*climate!$I133+BN$4*climate!$I133^2+BN$5*climate!$I133^6)*(K23/K$66)^$BP$1,-99)</f>
        <v>2.2106542007593259</v>
      </c>
      <c r="BO23" s="8">
        <f>MAX((BO$3*climate!$I133+BO$4*climate!$I133^2+BO$5*climate!$I133^6)*(L23/L$66)^$BP$1,-99)</f>
        <v>1.5251165284117916</v>
      </c>
      <c r="BP23" s="8">
        <f>MAX((BP$3*climate!$I133+BP$4*climate!$I133^2+BP$5*climate!$I133^6)*(M23/M$66)^$BP$1,-99)</f>
        <v>0.7030931909662016</v>
      </c>
      <c r="BQ23" s="8">
        <f>MAX((BQ$3*climate!$M133+BQ$4*climate!$M133^2+BQ$5*climate!$M133^6)*(K23/K$66)^$BP$1,-99)</f>
        <v>2.2106542007593259</v>
      </c>
      <c r="BR23" s="8">
        <f>MAX((BR$3*climate!$M133+BR$4*climate!$M133^2+BR$5*climate!$M133^6)*(L23/L$66)^$BP$1,-99)</f>
        <v>1.5251165284117916</v>
      </c>
      <c r="BS23" s="8">
        <f>MAX((BS$3*climate!$M133+BS$4*climate!$M133^2+BS$5*climate!$M133^6)*(M23/M$66)^$BP$1,-99)</f>
        <v>0.7030931909662016</v>
      </c>
      <c r="BT23" s="8">
        <f t="shared" si="25"/>
        <v>0</v>
      </c>
      <c r="BU23" s="8">
        <f t="shared" si="26"/>
        <v>0</v>
      </c>
      <c r="BV23" s="8">
        <f t="shared" si="27"/>
        <v>0</v>
      </c>
      <c r="BW23" s="8">
        <f>MAX((BW$3*climate!$I133+BW$4*climate!$I133^2+BW$5*climate!$I133^6)*(K23/K$66)^$BP$1,-99)</f>
        <v>9.092317296515931E-2</v>
      </c>
      <c r="BX23" s="8">
        <f>MAX((BX$3*climate!$I133+BX$4*climate!$I133^2+BX$5*climate!$I133^6)*(L23/L$66)^$BP$1,-99)</f>
        <v>4.9284413617454614E-2</v>
      </c>
      <c r="BY23" s="8">
        <f>MAX((BY$3*climate!$I133+BY$4*climate!$I133^2+BY$5*climate!$I133^6)*(M23/M$66)^$BP$1,-99)</f>
        <v>1.1425784728545637E-2</v>
      </c>
      <c r="BZ23" s="8">
        <f>MAX((BZ$3*climate!$M133+BZ$4*climate!$M133^2+BZ$5*climate!$M133^6)*(K23/K$66)^$BP$1,-99)</f>
        <v>9.092317296515931E-2</v>
      </c>
      <c r="CA23" s="8">
        <f>MAX((CA$3*climate!$M133+CA$4*climate!$M133^2+CA$5*climate!$M133^6)*(L23/L$66)^$BP$1,-99)</f>
        <v>4.9284413617454614E-2</v>
      </c>
      <c r="CB23" s="8">
        <f>MAX((CB$3*climate!$M133+CB$4*climate!$M133^2+CB$5*climate!$M133^6)*(M23/M$66)^$BP$1,-99)</f>
        <v>1.1425784728545637E-2</v>
      </c>
      <c r="CC23" s="8">
        <f t="shared" si="28"/>
        <v>0</v>
      </c>
      <c r="CD23" s="8">
        <f t="shared" si="29"/>
        <v>0</v>
      </c>
      <c r="CE23" s="8">
        <f t="shared" si="30"/>
        <v>0</v>
      </c>
    </row>
    <row r="24" spans="1:8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31"/>
        <v>7.2592798295529892E-3</v>
      </c>
      <c r="F24" s="7">
        <f t="shared" si="13"/>
        <v>1.6032358762138932E-2</v>
      </c>
      <c r="G24" s="7">
        <f t="shared" si="14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5"/>
        <v>19135.326643346936</v>
      </c>
      <c r="L24" s="1">
        <f t="shared" si="6"/>
        <v>1358.3805478897186</v>
      </c>
      <c r="M24" s="1">
        <f t="shared" si="7"/>
        <v>399.88145910666537</v>
      </c>
      <c r="N24" s="7">
        <f t="shared" si="32"/>
        <v>3.4275712981129303E-2</v>
      </c>
      <c r="O24" s="7">
        <f t="shared" si="16"/>
        <v>1.6033509673959889E-2</v>
      </c>
      <c r="P24" s="7">
        <f t="shared" si="17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8"/>
        <v>236.96599895979352</v>
      </c>
      <c r="U24" s="1">
        <f t="shared" si="46"/>
        <v>953.04866684438355</v>
      </c>
      <c r="V24" s="1">
        <f t="shared" si="47"/>
        <v>887.72358916796884</v>
      </c>
      <c r="W24" s="7">
        <f t="shared" si="33"/>
        <v>-1.0600046355257464E-2</v>
      </c>
      <c r="X24" s="7">
        <f t="shared" si="50"/>
        <v>2.4563451909217271E-2</v>
      </c>
      <c r="Y24" s="7">
        <f t="shared" si="51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9"/>
        <v>2.4498286870526638</v>
      </c>
      <c r="AD24" s="8">
        <f t="shared" si="48"/>
        <v>2.81064944312521</v>
      </c>
      <c r="AE24" s="8">
        <f t="shared" si="49"/>
        <v>1.831713986286849</v>
      </c>
      <c r="AF24" s="7">
        <f t="shared" si="34"/>
        <v>-1.9065126390688247E-3</v>
      </c>
      <c r="AG24" s="7">
        <f t="shared" si="52"/>
        <v>-2.3503595024234603E-3</v>
      </c>
      <c r="AH24" s="7">
        <f t="shared" si="53"/>
        <v>1.9763214710052823E-2</v>
      </c>
      <c r="AI24" s="1">
        <f t="shared" si="35"/>
        <v>20173.483713960795</v>
      </c>
      <c r="AJ24" s="1">
        <f t="shared" si="36"/>
        <v>2752.8154174720398</v>
      </c>
      <c r="AK24" s="1">
        <f t="shared" si="37"/>
        <v>818.4904248606249</v>
      </c>
      <c r="AL24" s="10">
        <f t="shared" si="54"/>
        <v>7.6180693622066151</v>
      </c>
      <c r="AM24" s="10">
        <f t="shared" si="54"/>
        <v>1.0751867800906063</v>
      </c>
      <c r="AN24" s="10">
        <f t="shared" si="54"/>
        <v>0.4069708029815699</v>
      </c>
      <c r="AO24" s="7">
        <f t="shared" si="38"/>
        <v>1.8276539118654789E-2</v>
      </c>
      <c r="AP24" s="7">
        <f t="shared" si="21"/>
        <v>2.8144496824265453E-2</v>
      </c>
      <c r="AQ24" s="7">
        <f t="shared" si="21"/>
        <v>2.0372115051398465E-2</v>
      </c>
      <c r="AR24" s="1">
        <f t="shared" si="39"/>
        <v>12734.725569322683</v>
      </c>
      <c r="AS24" s="1">
        <f t="shared" si="40"/>
        <v>2028.0939615411587</v>
      </c>
      <c r="AT24" s="1">
        <f t="shared" si="41"/>
        <v>584.0582684426081</v>
      </c>
      <c r="AU24" s="1">
        <f t="shared" si="42"/>
        <v>2546.9451138645368</v>
      </c>
      <c r="AV24" s="1">
        <f t="shared" si="43"/>
        <v>405.61879230823178</v>
      </c>
      <c r="AW24" s="1">
        <f t="shared" si="44"/>
        <v>116.81165368852163</v>
      </c>
      <c r="AX24">
        <v>0</v>
      </c>
      <c r="AY24">
        <v>0</v>
      </c>
      <c r="AZ24">
        <v>0</v>
      </c>
      <c r="BA24">
        <f t="shared" si="22"/>
        <v>0</v>
      </c>
      <c r="BB24">
        <f t="shared" si="23"/>
        <v>0</v>
      </c>
      <c r="BC24">
        <f t="shared" si="10"/>
        <v>0</v>
      </c>
      <c r="BD24">
        <f t="shared" si="10"/>
        <v>0</v>
      </c>
      <c r="BE24">
        <f t="shared" si="24"/>
        <v>0</v>
      </c>
      <c r="BF24">
        <f t="shared" si="11"/>
        <v>0</v>
      </c>
      <c r="BG24">
        <f t="shared" si="11"/>
        <v>0</v>
      </c>
      <c r="BH24">
        <f t="shared" si="12"/>
        <v>0</v>
      </c>
      <c r="BI24">
        <f t="shared" si="12"/>
        <v>0</v>
      </c>
      <c r="BJ24">
        <f t="shared" si="12"/>
        <v>0</v>
      </c>
      <c r="BK24" s="7">
        <f t="shared" si="45"/>
        <v>4.1003692146328374E-2</v>
      </c>
      <c r="BL24">
        <v>0</v>
      </c>
      <c r="BM24">
        <v>0</v>
      </c>
      <c r="BN24" s="8">
        <f>MAX((BN$3*climate!$I134+BN$4*climate!$I134^2+BN$5*climate!$I134^6)*(K24/K$66)^$BP$1,-99)</f>
        <v>2.2495624090592554</v>
      </c>
      <c r="BO24" s="8">
        <f>MAX((BO$3*climate!$I134+BO$4*climate!$I134^2+BO$5*climate!$I134^6)*(L24/L$66)^$BP$1,-99)</f>
        <v>1.5566580873584901</v>
      </c>
      <c r="BP24" s="8">
        <f>MAX((BP$3*climate!$I134+BP$4*climate!$I134^2+BP$5*climate!$I134^6)*(M24/M$66)^$BP$1,-99)</f>
        <v>0.71361054413647118</v>
      </c>
      <c r="BQ24" s="8">
        <f>MAX((BQ$3*climate!$M134+BQ$4*climate!$M134^2+BQ$5*climate!$M134^6)*(K24/K$66)^$BP$1,-99)</f>
        <v>2.2495624090592554</v>
      </c>
      <c r="BR24" s="8">
        <f>MAX((BR$3*climate!$M134+BR$4*climate!$M134^2+BR$5*climate!$M134^6)*(L24/L$66)^$BP$1,-99)</f>
        <v>1.5566580873584901</v>
      </c>
      <c r="BS24" s="8">
        <f>MAX((BS$3*climate!$M134+BS$4*climate!$M134^2+BS$5*climate!$M134^6)*(M24/M$66)^$BP$1,-99)</f>
        <v>0.71361054413647118</v>
      </c>
      <c r="BT24" s="8">
        <f t="shared" si="25"/>
        <v>0</v>
      </c>
      <c r="BU24" s="8">
        <f t="shared" si="26"/>
        <v>0</v>
      </c>
      <c r="BV24" s="8">
        <f t="shared" si="27"/>
        <v>0</v>
      </c>
      <c r="BW24" s="8">
        <f>MAX((BW$3*climate!$I134+BW$4*climate!$I134^2+BW$5*climate!$I134^6)*(K24/K$66)^$BP$1,-99)</f>
        <v>9.5982987036265219E-2</v>
      </c>
      <c r="BX24" s="8">
        <f>MAX((BX$3*climate!$I134+BX$4*climate!$I134^2+BX$5*climate!$I134^6)*(L24/L$66)^$BP$1,-99)</f>
        <v>5.2256262583677986E-2</v>
      </c>
      <c r="BY24" s="8">
        <f>MAX((BY$3*climate!$I134+BY$4*climate!$I134^2+BY$5*climate!$I134^6)*(M24/M$66)^$BP$1,-99)</f>
        <v>1.208147374177735E-2</v>
      </c>
      <c r="BZ24" s="8">
        <f>MAX((BZ$3*climate!$M134+BZ$4*climate!$M134^2+BZ$5*climate!$M134^6)*(K24/K$66)^$BP$1,-99)</f>
        <v>9.5982987036265219E-2</v>
      </c>
      <c r="CA24" s="8">
        <f>MAX((CA$3*climate!$M134+CA$4*climate!$M134^2+CA$5*climate!$M134^6)*(L24/L$66)^$BP$1,-99)</f>
        <v>5.2256262583677986E-2</v>
      </c>
      <c r="CB24" s="8">
        <f>MAX((CB$3*climate!$M134+CB$4*climate!$M134^2+CB$5*climate!$M134^6)*(M24/M$66)^$BP$1,-99)</f>
        <v>1.208147374177735E-2</v>
      </c>
      <c r="CC24" s="8">
        <f t="shared" si="28"/>
        <v>0</v>
      </c>
      <c r="CD24" s="8">
        <f t="shared" si="29"/>
        <v>0</v>
      </c>
      <c r="CE24" s="8">
        <f t="shared" si="30"/>
        <v>0</v>
      </c>
    </row>
    <row r="25" spans="1:8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31"/>
        <v>7.1710102906858975E-3</v>
      </c>
      <c r="F25" s="7">
        <f t="shared" si="13"/>
        <v>1.6106980972057983E-2</v>
      </c>
      <c r="G25" s="7">
        <f t="shared" si="14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5"/>
        <v>19732.332022041093</v>
      </c>
      <c r="L25" s="1">
        <f t="shared" si="6"/>
        <v>1405.6528949882536</v>
      </c>
      <c r="M25" s="1">
        <f t="shared" si="7"/>
        <v>401.96717409141297</v>
      </c>
      <c r="N25" s="7">
        <f t="shared" si="32"/>
        <v>3.1199121385352857E-2</v>
      </c>
      <c r="O25" s="7">
        <f t="shared" si="16"/>
        <v>3.4800518287731563E-2</v>
      </c>
      <c r="P25" s="7">
        <f t="shared" si="17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8"/>
        <v>233.53220678226603</v>
      </c>
      <c r="U25" s="1">
        <f t="shared" si="46"/>
        <v>937.57902753538292</v>
      </c>
      <c r="V25" s="1">
        <f t="shared" si="47"/>
        <v>902.67990564339846</v>
      </c>
      <c r="W25" s="7">
        <f t="shared" si="33"/>
        <v>-1.449065348024936E-2</v>
      </c>
      <c r="X25" s="7">
        <f t="shared" si="50"/>
        <v>-1.6231741197668126E-2</v>
      </c>
      <c r="Y25" s="7">
        <f t="shared" si="51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9"/>
        <v>2.4496385895153021</v>
      </c>
      <c r="AD25" s="8">
        <f t="shared" si="48"/>
        <v>2.7832867863149318</v>
      </c>
      <c r="AE25" s="8">
        <f t="shared" si="49"/>
        <v>1.8505048501277181</v>
      </c>
      <c r="AF25" s="7">
        <f t="shared" si="34"/>
        <v>-7.7596257389900281E-5</v>
      </c>
      <c r="AG25" s="7">
        <f t="shared" si="52"/>
        <v>-9.73535026831851E-3</v>
      </c>
      <c r="AH25" s="7">
        <f t="shared" si="53"/>
        <v>1.0258623333963213E-2</v>
      </c>
      <c r="AI25" s="1">
        <f t="shared" si="35"/>
        <v>20703.080456429256</v>
      </c>
      <c r="AJ25" s="1">
        <f t="shared" si="36"/>
        <v>2883.1526680330676</v>
      </c>
      <c r="AK25" s="1">
        <f t="shared" si="37"/>
        <v>853.45303606308403</v>
      </c>
      <c r="AL25" s="10">
        <f t="shared" si="54"/>
        <v>7.7573013049136099</v>
      </c>
      <c r="AM25" s="10">
        <f t="shared" si="54"/>
        <v>1.1054473710083585</v>
      </c>
      <c r="AN25" s="10">
        <f t="shared" si="54"/>
        <v>0.41526165900247047</v>
      </c>
      <c r="AO25" s="7">
        <f t="shared" si="38"/>
        <v>1.8276539118654789E-2</v>
      </c>
      <c r="AP25" s="7">
        <f t="shared" si="21"/>
        <v>2.8144496824265453E-2</v>
      </c>
      <c r="AQ25" s="7">
        <f t="shared" si="21"/>
        <v>2.0372115051398465E-2</v>
      </c>
      <c r="AR25" s="1">
        <f t="shared" si="39"/>
        <v>13109.578103711832</v>
      </c>
      <c r="AS25" s="1">
        <f t="shared" si="40"/>
        <v>2131.6303000965931</v>
      </c>
      <c r="AT25" s="1">
        <f t="shared" si="41"/>
        <v>612.9875680391068</v>
      </c>
      <c r="AU25" s="1">
        <f t="shared" si="42"/>
        <v>2621.9156207423666</v>
      </c>
      <c r="AV25" s="1">
        <f t="shared" si="43"/>
        <v>426.32606001931867</v>
      </c>
      <c r="AW25" s="1">
        <f t="shared" si="44"/>
        <v>122.59751360782137</v>
      </c>
      <c r="AX25">
        <v>0</v>
      </c>
      <c r="AY25">
        <v>0</v>
      </c>
      <c r="AZ25">
        <v>0</v>
      </c>
      <c r="BA25">
        <f t="shared" si="22"/>
        <v>0</v>
      </c>
      <c r="BB25">
        <f t="shared" si="23"/>
        <v>0</v>
      </c>
      <c r="BC25">
        <f t="shared" si="10"/>
        <v>0</v>
      </c>
      <c r="BD25">
        <f t="shared" si="10"/>
        <v>0</v>
      </c>
      <c r="BE25">
        <f t="shared" si="24"/>
        <v>0</v>
      </c>
      <c r="BF25">
        <f t="shared" si="11"/>
        <v>0</v>
      </c>
      <c r="BG25">
        <f t="shared" si="11"/>
        <v>0</v>
      </c>
      <c r="BH25">
        <f t="shared" si="12"/>
        <v>0</v>
      </c>
      <c r="BI25">
        <f t="shared" si="12"/>
        <v>0</v>
      </c>
      <c r="BJ25">
        <f t="shared" si="12"/>
        <v>0</v>
      </c>
      <c r="BK25" s="7">
        <f t="shared" si="45"/>
        <v>3.9815177239997501E-2</v>
      </c>
      <c r="BL25">
        <v>0</v>
      </c>
      <c r="BM25">
        <v>0</v>
      </c>
      <c r="BN25" s="8">
        <f>MAX((BN$3*climate!$I135+BN$4*climate!$I135^2+BN$5*climate!$I135^6)*(K25/K$66)^$BP$1,-99)</f>
        <v>2.290435103522511</v>
      </c>
      <c r="BO25" s="8">
        <f>MAX((BO$3*climate!$I135+BO$4*climate!$I135^2+BO$5*climate!$I135^6)*(L25/L$66)^$BP$1,-99)</f>
        <v>1.5812018296541985</v>
      </c>
      <c r="BP25" s="8">
        <f>MAX((BP$3*climate!$I135+BP$4*climate!$I135^2+BP$5*climate!$I135^6)*(M25/M$66)^$BP$1,-99)</f>
        <v>0.72771959640760731</v>
      </c>
      <c r="BQ25" s="8">
        <f>MAX((BQ$3*climate!$M135+BQ$4*climate!$M135^2+BQ$5*climate!$M135^6)*(K25/K$66)^$BP$1,-99)</f>
        <v>2.290435103522511</v>
      </c>
      <c r="BR25" s="8">
        <f>MAX((BR$3*climate!$M135+BR$4*climate!$M135^2+BR$5*climate!$M135^6)*(L25/L$66)^$BP$1,-99)</f>
        <v>1.5812018296541985</v>
      </c>
      <c r="BS25" s="8">
        <f>MAX((BS$3*climate!$M135+BS$4*climate!$M135^2+BS$5*climate!$M135^6)*(M25/M$66)^$BP$1,-99)</f>
        <v>0.72771959640760731</v>
      </c>
      <c r="BT25" s="8">
        <f t="shared" si="25"/>
        <v>0</v>
      </c>
      <c r="BU25" s="8">
        <f t="shared" si="26"/>
        <v>0</v>
      </c>
      <c r="BV25" s="8">
        <f t="shared" si="27"/>
        <v>0</v>
      </c>
      <c r="BW25" s="8">
        <f>MAX((BW$3*climate!$I135+BW$4*climate!$I135^2+BW$5*climate!$I135^6)*(K25/K$66)^$BP$1,-99)</f>
        <v>0.10140376436208859</v>
      </c>
      <c r="BX25" s="8">
        <f>MAX((BX$3*climate!$I135+BX$4*climate!$I135^2+BX$5*climate!$I135^6)*(L25/L$66)^$BP$1,-99)</f>
        <v>5.5156098869496059E-2</v>
      </c>
      <c r="BY25" s="8">
        <f>MAX((BY$3*climate!$I135+BY$4*climate!$I135^2+BY$5*climate!$I135^6)*(M25/M$66)^$BP$1,-99)</f>
        <v>1.2840541452227992E-2</v>
      </c>
      <c r="BZ25" s="8">
        <f>MAX((BZ$3*climate!$M135+BZ$4*climate!$M135^2+BZ$5*climate!$M135^6)*(K25/K$66)^$BP$1,-99)</f>
        <v>0.10140376436208859</v>
      </c>
      <c r="CA25" s="8">
        <f>MAX((CA$3*climate!$M135+CA$4*climate!$M135^2+CA$5*climate!$M135^6)*(L25/L$66)^$BP$1,-99)</f>
        <v>5.5156098869496059E-2</v>
      </c>
      <c r="CB25" s="8">
        <f>MAX((CB$3*climate!$M135+CB$4*climate!$M135^2+CB$5*climate!$M135^6)*(M25/M$66)^$BP$1,-99)</f>
        <v>1.2840541452227992E-2</v>
      </c>
      <c r="CC25" s="8">
        <f t="shared" si="28"/>
        <v>0</v>
      </c>
      <c r="CD25" s="8">
        <f t="shared" si="29"/>
        <v>0</v>
      </c>
      <c r="CE25" s="8">
        <f t="shared" si="30"/>
        <v>0</v>
      </c>
    </row>
    <row r="26" spans="1:8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31"/>
        <v>6.9399655695143725E-3</v>
      </c>
      <c r="F26" s="7">
        <f t="shared" si="13"/>
        <v>1.5668442836691332E-2</v>
      </c>
      <c r="G26" s="7">
        <f t="shared" si="14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5"/>
        <v>20124.351959751704</v>
      </c>
      <c r="L26" s="1">
        <f t="shared" si="6"/>
        <v>1449.8121240919959</v>
      </c>
      <c r="M26" s="1">
        <f t="shared" si="7"/>
        <v>417.06319180806776</v>
      </c>
      <c r="N26" s="7">
        <f t="shared" si="32"/>
        <v>1.9866883309723526E-2</v>
      </c>
      <c r="O26" s="7">
        <f t="shared" si="16"/>
        <v>3.1415457728710017E-2</v>
      </c>
      <c r="P26" s="7">
        <f t="shared" si="17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8"/>
        <v>221.55623080971907</v>
      </c>
      <c r="U26" s="1">
        <f t="shared" si="46"/>
        <v>902.87289581321522</v>
      </c>
      <c r="V26" s="1">
        <f t="shared" si="47"/>
        <v>880.94465297742408</v>
      </c>
      <c r="W26" s="7">
        <f t="shared" si="33"/>
        <v>-5.1281902986994754E-2</v>
      </c>
      <c r="X26" s="7">
        <f t="shared" si="50"/>
        <v>-3.7016753471331154E-2</v>
      </c>
      <c r="Y26" s="7">
        <f t="shared" si="51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9"/>
        <v>2.4457874406053151</v>
      </c>
      <c r="AD26" s="8">
        <f t="shared" si="48"/>
        <v>2.8182464047647726</v>
      </c>
      <c r="AE26" s="8">
        <f t="shared" si="49"/>
        <v>1.871783504022132</v>
      </c>
      <c r="AF26" s="7">
        <f t="shared" si="34"/>
        <v>-1.5721294261408225E-3</v>
      </c>
      <c r="AG26" s="7">
        <f t="shared" si="52"/>
        <v>1.2560552014162951E-2</v>
      </c>
      <c r="AH26" s="7">
        <f t="shared" si="53"/>
        <v>1.1498837137846607E-2</v>
      </c>
      <c r="AI26" s="1">
        <f t="shared" si="35"/>
        <v>21254.688031528698</v>
      </c>
      <c r="AJ26" s="1">
        <f t="shared" si="36"/>
        <v>3021.1634612490798</v>
      </c>
      <c r="AK26" s="1">
        <f t="shared" si="37"/>
        <v>890.70524606459708</v>
      </c>
      <c r="AL26" s="10">
        <f t="shared" si="54"/>
        <v>7.8990779256680552</v>
      </c>
      <c r="AM26" s="10">
        <f t="shared" si="54"/>
        <v>1.1365596310310959</v>
      </c>
      <c r="AN26" s="10">
        <f t="shared" si="54"/>
        <v>0.42372141729610341</v>
      </c>
      <c r="AO26" s="7">
        <f t="shared" si="38"/>
        <v>1.8276539118654789E-2</v>
      </c>
      <c r="AP26" s="7">
        <f t="shared" si="21"/>
        <v>2.8144496824265453E-2</v>
      </c>
      <c r="AQ26" s="7">
        <f t="shared" si="21"/>
        <v>2.0372115051398465E-2</v>
      </c>
      <c r="AR26" s="1">
        <f t="shared" si="39"/>
        <v>13494.017494907323</v>
      </c>
      <c r="AS26" s="1">
        <f t="shared" si="40"/>
        <v>2239.9015183999031</v>
      </c>
      <c r="AT26" s="1">
        <f t="shared" si="41"/>
        <v>643.45977696064494</v>
      </c>
      <c r="AU26" s="1">
        <f t="shared" si="42"/>
        <v>2698.8034989814646</v>
      </c>
      <c r="AV26" s="1">
        <f t="shared" si="43"/>
        <v>447.98030367998064</v>
      </c>
      <c r="AW26" s="1">
        <f t="shared" si="44"/>
        <v>128.69195539212899</v>
      </c>
      <c r="AX26">
        <v>0</v>
      </c>
      <c r="AY26">
        <v>0</v>
      </c>
      <c r="AZ26">
        <v>0</v>
      </c>
      <c r="BA26">
        <f t="shared" si="22"/>
        <v>0</v>
      </c>
      <c r="BB26">
        <f t="shared" si="23"/>
        <v>0</v>
      </c>
      <c r="BC26">
        <f t="shared" si="10"/>
        <v>0</v>
      </c>
      <c r="BD26">
        <f t="shared" si="10"/>
        <v>0</v>
      </c>
      <c r="BE26">
        <f t="shared" si="24"/>
        <v>0</v>
      </c>
      <c r="BF26">
        <f t="shared" si="11"/>
        <v>0</v>
      </c>
      <c r="BG26">
        <f t="shared" si="11"/>
        <v>0</v>
      </c>
      <c r="BH26">
        <f t="shared" si="12"/>
        <v>0</v>
      </c>
      <c r="BI26">
        <f t="shared" si="12"/>
        <v>0</v>
      </c>
      <c r="BJ26">
        <f t="shared" si="12"/>
        <v>0</v>
      </c>
      <c r="BK26" s="7">
        <f t="shared" si="45"/>
        <v>3.0546843368397525E-2</v>
      </c>
      <c r="BL26">
        <v>0</v>
      </c>
      <c r="BM26">
        <v>0</v>
      </c>
      <c r="BN26" s="8">
        <f>MAX((BN$3*climate!$I136+BN$4*climate!$I136^2+BN$5*climate!$I136^6)*(K26/K$66)^$BP$1,-99)</f>
        <v>2.3381495628550737</v>
      </c>
      <c r="BO26" s="8">
        <f>MAX((BO$3*climate!$I136+BO$4*climate!$I136^2+BO$5*climate!$I136^6)*(L26/L$66)^$BP$1,-99)</f>
        <v>1.6070915869222935</v>
      </c>
      <c r="BP26" s="8">
        <f>MAX((BP$3*climate!$I136+BP$4*climate!$I136^2+BP$5*climate!$I136^6)*(M26/M$66)^$BP$1,-99)</f>
        <v>0.73596255305604374</v>
      </c>
      <c r="BQ26" s="8">
        <f>MAX((BQ$3*climate!$M136+BQ$4*climate!$M136^2+BQ$5*climate!$M136^6)*(K26/K$66)^$BP$1,-99)</f>
        <v>2.3381495628550737</v>
      </c>
      <c r="BR26" s="8">
        <f>MAX((BR$3*climate!$M136+BR$4*climate!$M136^2+BR$5*climate!$M136^6)*(L26/L$66)^$BP$1,-99)</f>
        <v>1.6070915869222935</v>
      </c>
      <c r="BS26" s="8">
        <f>MAX((BS$3*climate!$M136+BS$4*climate!$M136^2+BS$5*climate!$M136^6)*(M26/M$66)^$BP$1,-99)</f>
        <v>0.73596255305604374</v>
      </c>
      <c r="BT26" s="8">
        <f t="shared" si="25"/>
        <v>0</v>
      </c>
      <c r="BU26" s="8">
        <f t="shared" si="26"/>
        <v>0</v>
      </c>
      <c r="BV26" s="8">
        <f t="shared" si="27"/>
        <v>0</v>
      </c>
      <c r="BW26" s="8">
        <f>MAX((BW$3*climate!$I136+BW$4*climate!$I136^2+BW$5*climate!$I136^6)*(K26/K$66)^$BP$1,-99)</f>
        <v>0.10744292382049189</v>
      </c>
      <c r="BX26" s="8">
        <f>MAX((BX$3*climate!$I136+BX$4*climate!$I136^2+BX$5*climate!$I136^6)*(L26/L$66)^$BP$1,-99)</f>
        <v>5.827269214766799E-2</v>
      </c>
      <c r="BY26" s="8">
        <f>MAX((BY$3*climate!$I136+BY$4*climate!$I136^2+BY$5*climate!$I136^6)*(M26/M$66)^$BP$1,-99)</f>
        <v>1.3540977056349927E-2</v>
      </c>
      <c r="BZ26" s="8">
        <f>MAX((BZ$3*climate!$M136+BZ$4*climate!$M136^2+BZ$5*climate!$M136^6)*(K26/K$66)^$BP$1,-99)</f>
        <v>0.10744292382049189</v>
      </c>
      <c r="CA26" s="8">
        <f>MAX((CA$3*climate!$M136+CA$4*climate!$M136^2+CA$5*climate!$M136^6)*(L26/L$66)^$BP$1,-99)</f>
        <v>5.827269214766799E-2</v>
      </c>
      <c r="CB26" s="8">
        <f>MAX((CB$3*climate!$M136+CB$4*climate!$M136^2+CB$5*climate!$M136^6)*(M26/M$66)^$BP$1,-99)</f>
        <v>1.3540977056349927E-2</v>
      </c>
      <c r="CC26" s="8">
        <f t="shared" si="28"/>
        <v>0</v>
      </c>
      <c r="CD26" s="8">
        <f t="shared" si="29"/>
        <v>0</v>
      </c>
      <c r="CE26" s="8">
        <f t="shared" si="30"/>
        <v>0</v>
      </c>
    </row>
    <row r="27" spans="1:8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31"/>
        <v>6.9168601659503892E-3</v>
      </c>
      <c r="F27" s="7">
        <f t="shared" si="13"/>
        <v>1.5817996879959884E-2</v>
      </c>
      <c r="G27" s="7">
        <f t="shared" si="14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5"/>
        <v>20292.933909060386</v>
      </c>
      <c r="L27" s="1">
        <f t="shared" si="6"/>
        <v>1454.6029384071733</v>
      </c>
      <c r="M27" s="1">
        <f t="shared" si="7"/>
        <v>427.88781278464347</v>
      </c>
      <c r="N27" s="7">
        <f t="shared" si="32"/>
        <v>8.3770125689435204E-3</v>
      </c>
      <c r="O27" s="7">
        <f t="shared" si="16"/>
        <v>3.3044380272222451E-3</v>
      </c>
      <c r="P27" s="7">
        <f t="shared" si="17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8"/>
        <v>212.36445626954927</v>
      </c>
      <c r="U27" s="1">
        <f t="shared" si="46"/>
        <v>899.9089338975441</v>
      </c>
      <c r="V27" s="1">
        <f t="shared" si="47"/>
        <v>881.70150629598425</v>
      </c>
      <c r="W27" s="7">
        <f t="shared" si="33"/>
        <v>-4.1487321329563676E-2</v>
      </c>
      <c r="X27" s="7">
        <f t="shared" si="50"/>
        <v>-3.2828119322393379E-3</v>
      </c>
      <c r="Y27" s="7">
        <f t="shared" si="51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9"/>
        <v>2.4149199480729333</v>
      </c>
      <c r="AD27" s="8">
        <f t="shared" si="48"/>
        <v>2.735183012324311</v>
      </c>
      <c r="AE27" s="8">
        <f t="shared" si="49"/>
        <v>1.8350201755581217</v>
      </c>
      <c r="AF27" s="7">
        <f t="shared" si="34"/>
        <v>-1.2620676686745269E-2</v>
      </c>
      <c r="AG27" s="7">
        <f t="shared" si="52"/>
        <v>-2.9473431528211025E-2</v>
      </c>
      <c r="AH27" s="7">
        <f t="shared" si="53"/>
        <v>-1.9640801612479497E-2</v>
      </c>
      <c r="AI27" s="1">
        <f t="shared" si="35"/>
        <v>21828.022727357296</v>
      </c>
      <c r="AJ27" s="1">
        <f t="shared" si="36"/>
        <v>3167.0274188041526</v>
      </c>
      <c r="AK27" s="1">
        <f t="shared" si="37"/>
        <v>930.32667685026638</v>
      </c>
      <c r="AL27" s="10">
        <f t="shared" si="54"/>
        <v>8.0434457323778297</v>
      </c>
      <c r="AM27" s="10">
        <f t="shared" si="54"/>
        <v>1.168547529957239</v>
      </c>
      <c r="AN27" s="10">
        <f t="shared" si="54"/>
        <v>0.43235351875900124</v>
      </c>
      <c r="AO27" s="7">
        <f t="shared" si="38"/>
        <v>1.8276539118654789E-2</v>
      </c>
      <c r="AP27" s="7">
        <f t="shared" si="21"/>
        <v>2.8144496824265453E-2</v>
      </c>
      <c r="AQ27" s="7">
        <f t="shared" si="21"/>
        <v>2.0372115051398465E-2</v>
      </c>
      <c r="AR27" s="1">
        <f t="shared" si="39"/>
        <v>13890.370487217331</v>
      </c>
      <c r="AS27" s="1">
        <f t="shared" si="40"/>
        <v>2354.1347690798179</v>
      </c>
      <c r="AT27" s="1">
        <f t="shared" si="41"/>
        <v>675.50719544604306</v>
      </c>
      <c r="AU27" s="1">
        <f t="shared" si="42"/>
        <v>2778.0740974434666</v>
      </c>
      <c r="AV27" s="1">
        <f t="shared" si="43"/>
        <v>470.82695381596363</v>
      </c>
      <c r="AW27" s="1">
        <f t="shared" si="44"/>
        <v>135.10143908920861</v>
      </c>
      <c r="AX27">
        <v>0</v>
      </c>
      <c r="AY27">
        <v>0</v>
      </c>
      <c r="AZ27">
        <v>0</v>
      </c>
      <c r="BA27">
        <f t="shared" si="22"/>
        <v>0</v>
      </c>
      <c r="BB27">
        <f t="shared" si="23"/>
        <v>0</v>
      </c>
      <c r="BC27">
        <f t="shared" si="10"/>
        <v>0</v>
      </c>
      <c r="BD27">
        <f t="shared" si="10"/>
        <v>0</v>
      </c>
      <c r="BE27">
        <f t="shared" si="24"/>
        <v>0</v>
      </c>
      <c r="BF27">
        <f t="shared" si="11"/>
        <v>0</v>
      </c>
      <c r="BG27">
        <f t="shared" si="11"/>
        <v>0</v>
      </c>
      <c r="BH27">
        <f t="shared" si="12"/>
        <v>0</v>
      </c>
      <c r="BI27">
        <f t="shared" si="12"/>
        <v>0</v>
      </c>
      <c r="BJ27">
        <f t="shared" si="12"/>
        <v>0</v>
      </c>
      <c r="BK27" s="7">
        <f t="shared" si="45"/>
        <v>1.7020236603974226E-2</v>
      </c>
      <c r="BL27">
        <v>0</v>
      </c>
      <c r="BM27">
        <v>0</v>
      </c>
      <c r="BN27" s="8">
        <f>MAX((BN$3*climate!$I137+BN$4*climate!$I137^2+BN$5*climate!$I137^6)*(K27/K$66)^$BP$1,-99)</f>
        <v>2.3929653043878125</v>
      </c>
      <c r="BO27" s="8">
        <f>MAX((BO$3*climate!$I137+BO$4*climate!$I137^2+BO$5*climate!$I137^6)*(L27/L$66)^$BP$1,-99)</f>
        <v>1.6441602561069963</v>
      </c>
      <c r="BP27" s="8">
        <f>MAX((BP$3*climate!$I137+BP$4*climate!$I137^2+BP$5*climate!$I137^6)*(M27/M$66)^$BP$1,-99)</f>
        <v>0.74600801121417848</v>
      </c>
      <c r="BQ27" s="8">
        <f>MAX((BQ$3*climate!$M137+BQ$4*climate!$M137^2+BQ$5*climate!$M137^6)*(K27/K$66)^$BP$1,-99)</f>
        <v>2.3929653043878125</v>
      </c>
      <c r="BR27" s="8">
        <f>MAX((BR$3*climate!$M137+BR$4*climate!$M137^2+BR$5*climate!$M137^6)*(L27/L$66)^$BP$1,-99)</f>
        <v>1.6441602561069963</v>
      </c>
      <c r="BS27" s="8">
        <f>MAX((BS$3*climate!$M137+BS$4*climate!$M137^2+BS$5*climate!$M137^6)*(M27/M$66)^$BP$1,-99)</f>
        <v>0.74600801121417848</v>
      </c>
      <c r="BT27" s="8">
        <f t="shared" si="25"/>
        <v>0</v>
      </c>
      <c r="BU27" s="8">
        <f t="shared" si="26"/>
        <v>0</v>
      </c>
      <c r="BV27" s="8">
        <f t="shared" si="27"/>
        <v>0</v>
      </c>
      <c r="BW27" s="8">
        <f>MAX((BW$3*climate!$I137+BW$4*climate!$I137^2+BW$5*climate!$I137^6)*(K27/K$66)^$BP$1,-99)</f>
        <v>0.11414860963691362</v>
      </c>
      <c r="BX27" s="8">
        <f>MAX((BX$3*climate!$I137+BX$4*climate!$I137^2+BX$5*climate!$I137^6)*(L27/L$66)^$BP$1,-99)</f>
        <v>6.1982897460109106E-2</v>
      </c>
      <c r="BY27" s="8">
        <f>MAX((BY$3*climate!$I137+BY$4*climate!$I137^2+BY$5*climate!$I137^6)*(M27/M$66)^$BP$1,-99)</f>
        <v>1.431697582286689E-2</v>
      </c>
      <c r="BZ27" s="8">
        <f>MAX((BZ$3*climate!$M137+BZ$4*climate!$M137^2+BZ$5*climate!$M137^6)*(K27/K$66)^$BP$1,-99)</f>
        <v>0.11414860963691362</v>
      </c>
      <c r="CA27" s="8">
        <f>MAX((CA$3*climate!$M137+CA$4*climate!$M137^2+CA$5*climate!$M137^6)*(L27/L$66)^$BP$1,-99)</f>
        <v>6.1982897460109106E-2</v>
      </c>
      <c r="CB27" s="8">
        <f>MAX((CB$3*climate!$M137+CB$4*climate!$M137^2+CB$5*climate!$M137^6)*(M27/M$66)^$BP$1,-99)</f>
        <v>1.431697582286689E-2</v>
      </c>
      <c r="CC27" s="8">
        <f t="shared" si="28"/>
        <v>0</v>
      </c>
      <c r="CD27" s="8">
        <f t="shared" si="29"/>
        <v>0</v>
      </c>
      <c r="CE27" s="8">
        <f t="shared" si="30"/>
        <v>0</v>
      </c>
    </row>
    <row r="28" spans="1:8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31"/>
        <v>6.1984829573309419E-3</v>
      </c>
      <c r="F28" s="7">
        <f t="shared" si="13"/>
        <v>1.6820629902325246E-2</v>
      </c>
      <c r="G28" s="7">
        <f t="shared" si="14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5"/>
        <v>20237.139804597737</v>
      </c>
      <c r="L28" s="1">
        <f t="shared" si="6"/>
        <v>1436.3355887459484</v>
      </c>
      <c r="M28" s="1">
        <f t="shared" si="7"/>
        <v>433.3540066629966</v>
      </c>
      <c r="N28" s="7">
        <f t="shared" si="32"/>
        <v>-2.7494350847778737E-3</v>
      </c>
      <c r="O28" s="7">
        <f t="shared" si="16"/>
        <v>-1.2558306585870205E-2</v>
      </c>
      <c r="P28" s="7">
        <f t="shared" si="17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8"/>
        <v>206.37847509359841</v>
      </c>
      <c r="U28" s="1">
        <f t="shared" si="46"/>
        <v>927.07388067722479</v>
      </c>
      <c r="V28" s="1">
        <f t="shared" si="47"/>
        <v>889.61113157263264</v>
      </c>
      <c r="W28" s="7">
        <f t="shared" si="33"/>
        <v>-2.8187302532176051E-2</v>
      </c>
      <c r="X28" s="7">
        <f t="shared" si="50"/>
        <v>3.0186328589969724E-2</v>
      </c>
      <c r="Y28" s="7">
        <f t="shared" si="51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9"/>
        <v>2.3856263347113855</v>
      </c>
      <c r="AD28" s="8">
        <f t="shared" si="48"/>
        <v>2.7388918519516774</v>
      </c>
      <c r="AE28" s="8">
        <f t="shared" si="49"/>
        <v>1.8382081108631489</v>
      </c>
      <c r="AF28" s="7">
        <f t="shared" si="34"/>
        <v>-1.2130262696667726E-2</v>
      </c>
      <c r="AG28" s="7">
        <f t="shared" si="52"/>
        <v>1.3559749423182055E-3</v>
      </c>
      <c r="AH28" s="7">
        <f t="shared" si="53"/>
        <v>1.7372753430668908E-3</v>
      </c>
      <c r="AI28" s="1">
        <f t="shared" si="35"/>
        <v>22423.294552065036</v>
      </c>
      <c r="AJ28" s="1">
        <f t="shared" si="36"/>
        <v>3321.1516307397014</v>
      </c>
      <c r="AK28" s="1">
        <f t="shared" si="37"/>
        <v>972.39544825444841</v>
      </c>
      <c r="AL28" s="10">
        <f t="shared" si="54"/>
        <v>8.1904520829544101</v>
      </c>
      <c r="AM28" s="10">
        <f t="shared" si="54"/>
        <v>1.2014357122031238</v>
      </c>
      <c r="AN28" s="10">
        <f t="shared" si="54"/>
        <v>0.44116147438603659</v>
      </c>
      <c r="AO28" s="7">
        <f t="shared" si="38"/>
        <v>1.8276539118654789E-2</v>
      </c>
      <c r="AP28" s="7">
        <f t="shared" si="21"/>
        <v>2.8144496824265453E-2</v>
      </c>
      <c r="AQ28" s="7">
        <f t="shared" si="21"/>
        <v>2.0372115051398465E-2</v>
      </c>
      <c r="AR28" s="1">
        <f t="shared" si="39"/>
        <v>14291.028943514424</v>
      </c>
      <c r="AS28" s="1">
        <f t="shared" si="40"/>
        <v>2476.3289346641304</v>
      </c>
      <c r="AT28" s="1">
        <f t="shared" si="41"/>
        <v>709.16534183997157</v>
      </c>
      <c r="AU28" s="1">
        <f t="shared" si="42"/>
        <v>2858.205788702885</v>
      </c>
      <c r="AV28" s="1">
        <f t="shared" si="43"/>
        <v>495.26578693282613</v>
      </c>
      <c r="AW28" s="1">
        <f t="shared" si="44"/>
        <v>141.83306836799431</v>
      </c>
      <c r="AX28">
        <v>0</v>
      </c>
      <c r="AY28">
        <v>0</v>
      </c>
      <c r="AZ28">
        <v>0</v>
      </c>
      <c r="BA28">
        <f t="shared" si="22"/>
        <v>0</v>
      </c>
      <c r="BB28">
        <f t="shared" si="23"/>
        <v>0</v>
      </c>
      <c r="BC28">
        <f t="shared" si="10"/>
        <v>0</v>
      </c>
      <c r="BD28">
        <f t="shared" si="10"/>
        <v>0</v>
      </c>
      <c r="BE28">
        <f t="shared" si="24"/>
        <v>0</v>
      </c>
      <c r="BF28">
        <f t="shared" si="11"/>
        <v>0</v>
      </c>
      <c r="BG28">
        <f t="shared" si="11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 s="7">
        <f t="shared" si="45"/>
        <v>4.7004275674589202E-3</v>
      </c>
      <c r="BL28">
        <v>0</v>
      </c>
      <c r="BM28">
        <v>0</v>
      </c>
      <c r="BN28" s="8">
        <f>MAX((BN$3*climate!$I138+BN$4*climate!$I138^2+BN$5*climate!$I138^6)*(K28/K$66)^$BP$1,-99)</f>
        <v>2.4548274265609238</v>
      </c>
      <c r="BO28" s="8">
        <f>MAX((BO$3*climate!$I138+BO$4*climate!$I138^2+BO$5*climate!$I138^6)*(L28/L$66)^$BP$1,-99)</f>
        <v>1.6879775488597206</v>
      </c>
      <c r="BP28" s="8">
        <f>MAX((BP$3*climate!$I138+BP$4*climate!$I138^2+BP$5*climate!$I138^6)*(M28/M$66)^$BP$1,-99)</f>
        <v>0.75814773320357132</v>
      </c>
      <c r="BQ28" s="8">
        <f>MAX((BQ$3*climate!$M138+BQ$4*climate!$M138^2+BQ$5*climate!$M138^6)*(K28/K$66)^$BP$1,-99)</f>
        <v>2.4548274265609238</v>
      </c>
      <c r="BR28" s="8">
        <f>MAX((BR$3*climate!$M138+BR$4*climate!$M138^2+BR$5*climate!$M138^6)*(L28/L$66)^$BP$1,-99)</f>
        <v>1.6879775488597206</v>
      </c>
      <c r="BS28" s="8">
        <f>MAX((BS$3*climate!$M138+BS$4*climate!$M138^2+BS$5*climate!$M138^6)*(M28/M$66)^$BP$1,-99)</f>
        <v>0.75814773320357132</v>
      </c>
      <c r="BT28" s="8">
        <f t="shared" si="25"/>
        <v>0</v>
      </c>
      <c r="BU28" s="8">
        <f t="shared" si="26"/>
        <v>0</v>
      </c>
      <c r="BV28" s="8">
        <f t="shared" si="27"/>
        <v>0</v>
      </c>
      <c r="BW28" s="8">
        <f>MAX((BW$3*climate!$I138+BW$4*climate!$I138^2+BW$5*climate!$I138^6)*(K28/K$66)^$BP$1,-99)</f>
        <v>0.12155006662708662</v>
      </c>
      <c r="BX28" s="8">
        <f>MAX((BX$3*climate!$I138+BX$4*climate!$I138^2+BX$5*climate!$I138^6)*(L28/L$66)^$BP$1,-99)</f>
        <v>6.6159452976669961E-2</v>
      </c>
      <c r="BY28" s="8">
        <f>MAX((BY$3*climate!$I138+BY$4*climate!$I138^2+BY$5*climate!$I138^6)*(M28/M$66)^$BP$1,-99)</f>
        <v>1.5178069649512552E-2</v>
      </c>
      <c r="BZ28" s="8">
        <f>MAX((BZ$3*climate!$M138+BZ$4*climate!$M138^2+BZ$5*climate!$M138^6)*(K28/K$66)^$BP$1,-99)</f>
        <v>0.12155006662708662</v>
      </c>
      <c r="CA28" s="8">
        <f>MAX((CA$3*climate!$M138+CA$4*climate!$M138^2+CA$5*climate!$M138^6)*(L28/L$66)^$BP$1,-99)</f>
        <v>6.6159452976669961E-2</v>
      </c>
      <c r="CB28" s="8">
        <f>MAX((CB$3*climate!$M138+CB$4*climate!$M138^2+CB$5*climate!$M138^6)*(M28/M$66)^$BP$1,-99)</f>
        <v>1.5178069649512552E-2</v>
      </c>
      <c r="CC28" s="8">
        <f t="shared" si="28"/>
        <v>0</v>
      </c>
      <c r="CD28" s="8">
        <f t="shared" si="29"/>
        <v>0</v>
      </c>
      <c r="CE28" s="8">
        <f t="shared" si="30"/>
        <v>0</v>
      </c>
    </row>
    <row r="29" spans="1:8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31"/>
        <v>5.666316603642807E-3</v>
      </c>
      <c r="F29" s="7">
        <f t="shared" si="13"/>
        <v>1.6624795407551574E-2</v>
      </c>
      <c r="G29" s="7">
        <f t="shared" si="14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5"/>
        <v>20622.14124085362</v>
      </c>
      <c r="L29" s="1">
        <f t="shared" si="6"/>
        <v>1421.1857477326455</v>
      </c>
      <c r="M29" s="1">
        <f t="shared" si="7"/>
        <v>440.35839097389959</v>
      </c>
      <c r="N29" s="7">
        <f t="shared" si="32"/>
        <v>1.9024498519717437E-2</v>
      </c>
      <c r="O29" s="7">
        <f t="shared" si="16"/>
        <v>-1.0547563627891443E-2</v>
      </c>
      <c r="P29" s="7">
        <f t="shared" si="17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8"/>
        <v>202.10092770770731</v>
      </c>
      <c r="U29" s="1">
        <f t="shared" si="46"/>
        <v>939.74627918148394</v>
      </c>
      <c r="V29" s="1">
        <f t="shared" si="47"/>
        <v>883.6069313906263</v>
      </c>
      <c r="W29" s="7">
        <f t="shared" si="33"/>
        <v>-2.0726712821921511E-2</v>
      </c>
      <c r="X29" s="7">
        <f t="shared" si="50"/>
        <v>1.3669243377886886E-2</v>
      </c>
      <c r="Y29" s="7">
        <f t="shared" si="51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9"/>
        <v>2.3750849615876435</v>
      </c>
      <c r="AD29" s="8">
        <f t="shared" si="48"/>
        <v>2.7443910675908154</v>
      </c>
      <c r="AE29" s="8">
        <f t="shared" si="49"/>
        <v>1.8865369423268037</v>
      </c>
      <c r="AF29" s="7">
        <f t="shared" si="34"/>
        <v>-4.4187025312232286E-3</v>
      </c>
      <c r="AG29" s="7">
        <f t="shared" si="52"/>
        <v>2.0078250388817498E-3</v>
      </c>
      <c r="AH29" s="7">
        <f t="shared" si="53"/>
        <v>2.6291273103436374E-2</v>
      </c>
      <c r="AI29" s="1">
        <f t="shared" si="35"/>
        <v>23039.17088556142</v>
      </c>
      <c r="AJ29" s="1">
        <f t="shared" si="36"/>
        <v>3484.3022545985577</v>
      </c>
      <c r="AK29" s="1">
        <f t="shared" si="37"/>
        <v>1016.9889717969979</v>
      </c>
      <c r="AL29" s="10">
        <f t="shared" si="54"/>
        <v>8.3401452008479939</v>
      </c>
      <c r="AM29" s="10">
        <f t="shared" si="54"/>
        <v>1.2352495157897838</v>
      </c>
      <c r="AN29" s="10">
        <f t="shared" si="54"/>
        <v>0.45014886669847348</v>
      </c>
      <c r="AO29" s="7">
        <f t="shared" si="38"/>
        <v>1.8276539118654789E-2</v>
      </c>
      <c r="AP29" s="7">
        <f t="shared" si="21"/>
        <v>2.8144496824265453E-2</v>
      </c>
      <c r="AQ29" s="7">
        <f t="shared" si="21"/>
        <v>2.0372115051398465E-2</v>
      </c>
      <c r="AR29" s="1">
        <f t="shared" si="39"/>
        <v>14697.580410115128</v>
      </c>
      <c r="AS29" s="1">
        <f t="shared" si="40"/>
        <v>2604.6925589547745</v>
      </c>
      <c r="AT29" s="1">
        <f t="shared" si="41"/>
        <v>744.45223076733339</v>
      </c>
      <c r="AU29" s="1">
        <f t="shared" si="42"/>
        <v>2939.5160820230258</v>
      </c>
      <c r="AV29" s="1">
        <f t="shared" si="43"/>
        <v>520.93851179095498</v>
      </c>
      <c r="AW29" s="1">
        <f t="shared" si="44"/>
        <v>148.89044615346668</v>
      </c>
      <c r="AX29">
        <v>0</v>
      </c>
      <c r="AY29">
        <v>0</v>
      </c>
      <c r="AZ29">
        <v>0</v>
      </c>
      <c r="BA29">
        <f t="shared" si="22"/>
        <v>0</v>
      </c>
      <c r="BB29">
        <f t="shared" si="23"/>
        <v>0</v>
      </c>
      <c r="BC29">
        <f t="shared" si="10"/>
        <v>0</v>
      </c>
      <c r="BD29">
        <f t="shared" si="10"/>
        <v>0</v>
      </c>
      <c r="BE29">
        <f t="shared" si="24"/>
        <v>0</v>
      </c>
      <c r="BF29">
        <f t="shared" si="11"/>
        <v>0</v>
      </c>
      <c r="BG29">
        <f t="shared" si="11"/>
        <v>0</v>
      </c>
      <c r="BH29">
        <f t="shared" si="12"/>
        <v>0</v>
      </c>
      <c r="BI29">
        <f t="shared" si="12"/>
        <v>0</v>
      </c>
      <c r="BJ29">
        <f t="shared" si="12"/>
        <v>0</v>
      </c>
      <c r="BK29" s="7">
        <f t="shared" si="45"/>
        <v>2.313336729505644E-2</v>
      </c>
      <c r="BL29">
        <v>0</v>
      </c>
      <c r="BM29">
        <v>0</v>
      </c>
      <c r="BN29" s="8">
        <f>MAX((BN$3*climate!$I139+BN$4*climate!$I139^2+BN$5*climate!$I139^6)*(K29/K$66)^$BP$1,-99)</f>
        <v>2.5035018839359213</v>
      </c>
      <c r="BO29" s="8">
        <f>MAX((BO$3*climate!$I139+BO$4*climate!$I139^2+BO$5*climate!$I139^6)*(L29/L$66)^$BP$1,-99)</f>
        <v>1.7311292312928857</v>
      </c>
      <c r="BP29" s="8">
        <f>MAX((BP$3*climate!$I139+BP$4*climate!$I139^2+BP$5*climate!$I139^6)*(M29/M$66)^$BP$1,-99)</f>
        <v>0.76929613026150556</v>
      </c>
      <c r="BQ29" s="8">
        <f>MAX((BQ$3*climate!$M139+BQ$4*climate!$M139^2+BQ$5*climate!$M139^6)*(K29/K$66)^$BP$1,-99)</f>
        <v>2.5035018839359213</v>
      </c>
      <c r="BR29" s="8">
        <f>MAX((BR$3*climate!$M139+BR$4*climate!$M139^2+BR$5*climate!$M139^6)*(L29/L$66)^$BP$1,-99)</f>
        <v>1.7311292312928857</v>
      </c>
      <c r="BS29" s="8">
        <f>MAX((BS$3*climate!$M139+BS$4*climate!$M139^2+BS$5*climate!$M139^6)*(M29/M$66)^$BP$1,-99)</f>
        <v>0.76929613026150556</v>
      </c>
      <c r="BT29" s="8">
        <f t="shared" si="25"/>
        <v>0</v>
      </c>
      <c r="BU29" s="8">
        <f t="shared" si="26"/>
        <v>0</v>
      </c>
      <c r="BV29" s="8">
        <f t="shared" si="27"/>
        <v>0</v>
      </c>
      <c r="BW29" s="8">
        <f>MAX((BW$3*climate!$I139+BW$4*climate!$I139^2+BW$5*climate!$I139^6)*(K29/K$66)^$BP$1,-99)</f>
        <v>0.12865147207209029</v>
      </c>
      <c r="BX29" s="8">
        <f>MAX((BX$3*climate!$I139+BX$4*climate!$I139^2+BX$5*climate!$I139^6)*(L29/L$66)^$BP$1,-99)</f>
        <v>7.0535311415291596E-2</v>
      </c>
      <c r="BY29" s="8">
        <f>MAX((BY$3*climate!$I139+BY$4*climate!$I139^2+BY$5*climate!$I139^6)*(M29/M$66)^$BP$1,-99)</f>
        <v>1.6066078627862513E-2</v>
      </c>
      <c r="BZ29" s="8">
        <f>MAX((BZ$3*climate!$M139+BZ$4*climate!$M139^2+BZ$5*climate!$M139^6)*(K29/K$66)^$BP$1,-99)</f>
        <v>0.12865147207209029</v>
      </c>
      <c r="CA29" s="8">
        <f>MAX((CA$3*climate!$M139+CA$4*climate!$M139^2+CA$5*climate!$M139^6)*(L29/L$66)^$BP$1,-99)</f>
        <v>7.0535311415291596E-2</v>
      </c>
      <c r="CB29" s="8">
        <f>MAX((CB$3*climate!$M139+CB$4*climate!$M139^2+CB$5*climate!$M139^6)*(M29/M$66)^$BP$1,-99)</f>
        <v>1.6066078627862513E-2</v>
      </c>
      <c r="CC29" s="8">
        <f t="shared" si="28"/>
        <v>0</v>
      </c>
      <c r="CD29" s="8">
        <f t="shared" si="29"/>
        <v>0</v>
      </c>
      <c r="CE29" s="8">
        <f t="shared" si="30"/>
        <v>0</v>
      </c>
    </row>
    <row r="30" spans="1:8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31"/>
        <v>5.2636035724735741E-3</v>
      </c>
      <c r="F30" s="7">
        <f t="shared" si="13"/>
        <v>1.5904845060938921E-2</v>
      </c>
      <c r="G30" s="7">
        <f t="shared" si="14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5"/>
        <v>21351.694434927398</v>
      </c>
      <c r="L30" s="1">
        <f t="shared" si="6"/>
        <v>1457.3086030603524</v>
      </c>
      <c r="M30" s="1">
        <f t="shared" si="7"/>
        <v>452.38859579981255</v>
      </c>
      <c r="N30" s="7">
        <f t="shared" si="32"/>
        <v>3.5377179583490292E-2</v>
      </c>
      <c r="O30" s="7">
        <f t="shared" si="16"/>
        <v>2.5417406123961817E-2</v>
      </c>
      <c r="P30" s="7">
        <f t="shared" si="17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8"/>
        <v>201.70557911853126</v>
      </c>
      <c r="U30" s="1">
        <f t="shared" si="46"/>
        <v>941.66348339372075</v>
      </c>
      <c r="V30" s="1">
        <f t="shared" si="47"/>
        <v>872.71451539045961</v>
      </c>
      <c r="W30" s="7">
        <f t="shared" si="33"/>
        <v>-1.9561938367143039E-3</v>
      </c>
      <c r="X30" s="7">
        <f t="shared" si="50"/>
        <v>2.040129612331798E-3</v>
      </c>
      <c r="Y30" s="7">
        <f t="shared" si="51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9"/>
        <v>2.3409095494429892</v>
      </c>
      <c r="AD30" s="8">
        <f t="shared" si="48"/>
        <v>2.7203543668669528</v>
      </c>
      <c r="AE30" s="8">
        <f t="shared" si="49"/>
        <v>1.9115173214066605</v>
      </c>
      <c r="AF30" s="7">
        <f t="shared" si="34"/>
        <v>-1.4389132472048205E-2</v>
      </c>
      <c r="AG30" s="7">
        <f t="shared" si="52"/>
        <v>-8.7584823488597863E-3</v>
      </c>
      <c r="AH30" s="7">
        <f t="shared" si="53"/>
        <v>1.3241394069414048E-2</v>
      </c>
      <c r="AI30" s="1">
        <f t="shared" si="35"/>
        <v>23674.769879028307</v>
      </c>
      <c r="AJ30" s="1">
        <f t="shared" si="36"/>
        <v>3656.8105409296572</v>
      </c>
      <c r="AK30" s="1">
        <f t="shared" si="37"/>
        <v>1064.1805207707648</v>
      </c>
      <c r="AL30" s="10">
        <f t="shared" si="54"/>
        <v>8.492574190866554</v>
      </c>
      <c r="AM30" s="10">
        <f t="shared" si="54"/>
        <v>1.2700149918641048</v>
      </c>
      <c r="AN30" s="10">
        <f t="shared" si="54"/>
        <v>0.45931935120111139</v>
      </c>
      <c r="AO30" s="7">
        <f t="shared" si="38"/>
        <v>1.8276539118654789E-2</v>
      </c>
      <c r="AP30" s="7">
        <f t="shared" si="21"/>
        <v>2.8144496824265453E-2</v>
      </c>
      <c r="AQ30" s="7">
        <f t="shared" si="21"/>
        <v>2.0372115051398465E-2</v>
      </c>
      <c r="AR30" s="1">
        <f t="shared" si="39"/>
        <v>15111.213230538651</v>
      </c>
      <c r="AS30" s="1">
        <f t="shared" si="40"/>
        <v>2738.3589610262852</v>
      </c>
      <c r="AT30" s="1">
        <f t="shared" si="41"/>
        <v>781.41888012864194</v>
      </c>
      <c r="AU30" s="1">
        <f t="shared" si="42"/>
        <v>3022.2426461077303</v>
      </c>
      <c r="AV30" s="1">
        <f t="shared" si="43"/>
        <v>547.67179220525702</v>
      </c>
      <c r="AW30" s="1">
        <f t="shared" si="44"/>
        <v>156.2837760257284</v>
      </c>
      <c r="AX30">
        <v>0</v>
      </c>
      <c r="AY30">
        <v>0</v>
      </c>
      <c r="AZ30">
        <v>0</v>
      </c>
      <c r="BA30">
        <f t="shared" si="22"/>
        <v>0</v>
      </c>
      <c r="BB30">
        <f t="shared" si="23"/>
        <v>0</v>
      </c>
      <c r="BC30">
        <f t="shared" si="10"/>
        <v>0</v>
      </c>
      <c r="BD30">
        <f t="shared" si="10"/>
        <v>0</v>
      </c>
      <c r="BE30">
        <f t="shared" si="24"/>
        <v>0</v>
      </c>
      <c r="BF30">
        <f t="shared" si="11"/>
        <v>0</v>
      </c>
      <c r="BG30">
        <f t="shared" si="11"/>
        <v>0</v>
      </c>
      <c r="BH30">
        <f t="shared" si="12"/>
        <v>0</v>
      </c>
      <c r="BI30">
        <f t="shared" si="12"/>
        <v>0</v>
      </c>
      <c r="BJ30">
        <f t="shared" si="12"/>
        <v>0</v>
      </c>
      <c r="BK30" s="7">
        <f t="shared" si="45"/>
        <v>4.1350350664161706E-2</v>
      </c>
      <c r="BL30">
        <v>0</v>
      </c>
      <c r="BM30">
        <v>0</v>
      </c>
      <c r="BN30" s="8">
        <f>MAX((BN$3*climate!$I140+BN$4*climate!$I140^2+BN$5*climate!$I140^6)*(K30/K$66)^$BP$1,-99)</f>
        <v>2.5416442482440429</v>
      </c>
      <c r="BO30" s="8">
        <f>MAX((BO$3*climate!$I140+BO$4*climate!$I140^2+BO$5*climate!$I140^6)*(L30/L$66)^$BP$1,-99)</f>
        <v>1.7585649137220249</v>
      </c>
      <c r="BP30" s="8">
        <f>MAX((BP$3*climate!$I140+BP$4*climate!$I140^2+BP$5*climate!$I140^6)*(M30/M$66)^$BP$1,-99)</f>
        <v>0.77789515629467021</v>
      </c>
      <c r="BQ30" s="8">
        <f>MAX((BQ$3*climate!$M140+BQ$4*climate!$M140^2+BQ$5*climate!$M140^6)*(K30/K$66)^$BP$1,-99)</f>
        <v>2.5416442482440429</v>
      </c>
      <c r="BR30" s="8">
        <f>MAX((BR$3*climate!$M140+BR$4*climate!$M140^2+BR$5*climate!$M140^6)*(L30/L$66)^$BP$1,-99)</f>
        <v>1.7585649137220249</v>
      </c>
      <c r="BS30" s="8">
        <f>MAX((BS$3*climate!$M140+BS$4*climate!$M140^2+BS$5*climate!$M140^6)*(M30/M$66)^$BP$1,-99)</f>
        <v>0.77789515629467021</v>
      </c>
      <c r="BT30" s="8">
        <f t="shared" si="25"/>
        <v>0</v>
      </c>
      <c r="BU30" s="8">
        <f t="shared" si="26"/>
        <v>0</v>
      </c>
      <c r="BV30" s="8">
        <f t="shared" si="27"/>
        <v>0</v>
      </c>
      <c r="BW30" s="8">
        <f>MAX((BW$3*climate!$I140+BW$4*climate!$I140^2+BW$5*climate!$I140^6)*(K30/K$66)^$BP$1,-99)</f>
        <v>0.13552514321363784</v>
      </c>
      <c r="BX30" s="8">
        <f>MAX((BX$3*climate!$I140+BX$4*climate!$I140^2+BX$5*climate!$I140^6)*(L30/L$66)^$BP$1,-99)</f>
        <v>7.4475585748703554E-2</v>
      </c>
      <c r="BY30" s="8">
        <f>MAX((BY$3*climate!$I140+BY$4*climate!$I140^2+BY$5*climate!$I140^6)*(M30/M$66)^$BP$1,-99)</f>
        <v>1.6945713848574399E-2</v>
      </c>
      <c r="BZ30" s="8">
        <f>MAX((BZ$3*climate!$M140+BZ$4*climate!$M140^2+BZ$5*climate!$M140^6)*(K30/K$66)^$BP$1,-99)</f>
        <v>0.13552514321363784</v>
      </c>
      <c r="CA30" s="8">
        <f>MAX((CA$3*climate!$M140+CA$4*climate!$M140^2+CA$5*climate!$M140^6)*(L30/L$66)^$BP$1,-99)</f>
        <v>7.4475585748703554E-2</v>
      </c>
      <c r="CB30" s="8">
        <f>MAX((CB$3*climate!$M140+CB$4*climate!$M140^2+CB$5*climate!$M140^6)*(M30/M$66)^$BP$1,-99)</f>
        <v>1.6945713848574399E-2</v>
      </c>
      <c r="CC30" s="8">
        <f t="shared" si="28"/>
        <v>0</v>
      </c>
      <c r="CD30" s="8">
        <f t="shared" si="29"/>
        <v>0</v>
      </c>
      <c r="CE30" s="8">
        <f t="shared" si="30"/>
        <v>0</v>
      </c>
    </row>
    <row r="31" spans="1:8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31"/>
        <v>5.4244692212248591E-3</v>
      </c>
      <c r="F31" s="7">
        <f t="shared" si="13"/>
        <v>1.6064507173073395E-2</v>
      </c>
      <c r="G31" s="7">
        <f t="shared" si="14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5"/>
        <v>21972.725966800524</v>
      </c>
      <c r="L31" s="1">
        <f t="shared" si="6"/>
        <v>1475.8527077734223</v>
      </c>
      <c r="M31" s="1">
        <f t="shared" si="7"/>
        <v>458.08177067860311</v>
      </c>
      <c r="N31" s="7">
        <f t="shared" si="32"/>
        <v>2.9085819571173399E-2</v>
      </c>
      <c r="O31" s="7">
        <f t="shared" si="16"/>
        <v>1.272489895011053E-2</v>
      </c>
      <c r="P31" s="7">
        <f t="shared" si="17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8"/>
        <v>199.08113068127511</v>
      </c>
      <c r="U31" s="1">
        <f t="shared" si="46"/>
        <v>947.36627196858285</v>
      </c>
      <c r="V31" s="1">
        <f t="shared" si="47"/>
        <v>874.98272398389327</v>
      </c>
      <c r="W31" s="7">
        <f t="shared" si="33"/>
        <v>-1.3011283320596201E-2</v>
      </c>
      <c r="X31" s="7">
        <f t="shared" si="50"/>
        <v>6.0560791359451915E-3</v>
      </c>
      <c r="Y31" s="7">
        <f t="shared" si="51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9"/>
        <v>2.3139111537652339</v>
      </c>
      <c r="AD31" s="8">
        <f t="shared" si="48"/>
        <v>2.8188005878676665</v>
      </c>
      <c r="AE31" s="8">
        <f t="shared" si="49"/>
        <v>1.9431513150416031</v>
      </c>
      <c r="AF31" s="7">
        <f t="shared" si="34"/>
        <v>-1.1533292981858012E-2</v>
      </c>
      <c r="AG31" s="7">
        <f t="shared" si="52"/>
        <v>3.6188748862926667E-2</v>
      </c>
      <c r="AH31" s="7">
        <f t="shared" si="53"/>
        <v>1.6549153534043626E-2</v>
      </c>
      <c r="AI31" s="1">
        <f t="shared" si="35"/>
        <v>24329.535537233205</v>
      </c>
      <c r="AJ31" s="1">
        <f t="shared" si="36"/>
        <v>3838.8012790419489</v>
      </c>
      <c r="AK31" s="1">
        <f t="shared" si="37"/>
        <v>1114.0462447194168</v>
      </c>
      <c r="AL31" s="10">
        <f t="shared" si="54"/>
        <v>8.6477890552840044</v>
      </c>
      <c r="AM31" s="10">
        <f t="shared" si="54"/>
        <v>1.3057589247693937</v>
      </c>
      <c r="AN31" s="10">
        <f t="shared" si="54"/>
        <v>0.46867665786911411</v>
      </c>
      <c r="AO31" s="7">
        <f t="shared" si="38"/>
        <v>1.8276539118654789E-2</v>
      </c>
      <c r="AP31" s="7">
        <f t="shared" si="21"/>
        <v>2.8144496824265453E-2</v>
      </c>
      <c r="AQ31" s="7">
        <f t="shared" si="21"/>
        <v>2.0372115051398465E-2</v>
      </c>
      <c r="AR31" s="1">
        <f t="shared" si="39"/>
        <v>15538.684273367668</v>
      </c>
      <c r="AS31" s="1">
        <f t="shared" si="40"/>
        <v>2879.3880091541491</v>
      </c>
      <c r="AT31" s="1">
        <f t="shared" si="41"/>
        <v>820.11362376563704</v>
      </c>
      <c r="AU31" s="1">
        <f t="shared" si="42"/>
        <v>3107.7368546735338</v>
      </c>
      <c r="AV31" s="1">
        <f t="shared" si="43"/>
        <v>575.8776018308298</v>
      </c>
      <c r="AW31" s="1">
        <f t="shared" si="44"/>
        <v>164.02272475312742</v>
      </c>
      <c r="AX31">
        <v>0</v>
      </c>
      <c r="AY31">
        <v>0</v>
      </c>
      <c r="AZ31">
        <v>0</v>
      </c>
      <c r="BA31">
        <f t="shared" si="22"/>
        <v>0</v>
      </c>
      <c r="BB31">
        <f t="shared" si="23"/>
        <v>0</v>
      </c>
      <c r="BC31">
        <f t="shared" si="10"/>
        <v>0</v>
      </c>
      <c r="BD31">
        <f t="shared" si="10"/>
        <v>0</v>
      </c>
      <c r="BE31">
        <f t="shared" si="24"/>
        <v>0</v>
      </c>
      <c r="BF31">
        <f t="shared" si="11"/>
        <v>0</v>
      </c>
      <c r="BG31">
        <f t="shared" si="11"/>
        <v>0</v>
      </c>
      <c r="BH31">
        <f t="shared" si="12"/>
        <v>0</v>
      </c>
      <c r="BI31">
        <f t="shared" si="12"/>
        <v>0</v>
      </c>
      <c r="BJ31">
        <f t="shared" si="12"/>
        <v>0</v>
      </c>
      <c r="BK31" s="7">
        <f t="shared" si="45"/>
        <v>3.4086742743935972E-2</v>
      </c>
      <c r="BL31">
        <v>0</v>
      </c>
      <c r="BM31">
        <v>0</v>
      </c>
      <c r="BN31" s="8">
        <f>MAX((BN$3*climate!$I141+BN$4*climate!$I141^2+BN$5*climate!$I141^6)*(K31/K$66)^$BP$1,-99)</f>
        <v>2.5830274817673695</v>
      </c>
      <c r="BO31" s="8">
        <f>MAX((BO$3*climate!$I141+BO$4*climate!$I141^2+BO$5*climate!$I141^6)*(L31/L$66)^$BP$1,-99)</f>
        <v>1.7910065733102003</v>
      </c>
      <c r="BP31" s="8">
        <f>MAX((BP$3*climate!$I141+BP$4*climate!$I141^2+BP$5*climate!$I141^6)*(M31/M$66)^$BP$1,-99)</f>
        <v>0.78885832074972273</v>
      </c>
      <c r="BQ31" s="8">
        <f>MAX((BQ$3*climate!$M141+BQ$4*climate!$M141^2+BQ$5*climate!$M141^6)*(K31/K$66)^$BP$1,-99)</f>
        <v>2.5830274817673695</v>
      </c>
      <c r="BR31" s="8">
        <f>MAX((BR$3*climate!$M141+BR$4*climate!$M141^2+BR$5*climate!$M141^6)*(L31/L$66)^$BP$1,-99)</f>
        <v>1.7910065733102003</v>
      </c>
      <c r="BS31" s="8">
        <f>MAX((BS$3*climate!$M141+BS$4*climate!$M141^2+BS$5*climate!$M141^6)*(M31/M$66)^$BP$1,-99)</f>
        <v>0.78885832074972273</v>
      </c>
      <c r="BT31" s="8">
        <f t="shared" si="25"/>
        <v>0</v>
      </c>
      <c r="BU31" s="8">
        <f t="shared" si="26"/>
        <v>0</v>
      </c>
      <c r="BV31" s="8">
        <f t="shared" si="27"/>
        <v>0</v>
      </c>
      <c r="BW31" s="8">
        <f>MAX((BW$3*climate!$I141+BW$4*climate!$I141^2+BW$5*climate!$I141^6)*(K31/K$66)^$BP$1,-99)</f>
        <v>0.14289173486382165</v>
      </c>
      <c r="BX31" s="8">
        <f>MAX((BX$3*climate!$I141+BX$4*climate!$I141^2+BX$5*climate!$I141^6)*(L31/L$66)^$BP$1,-99)</f>
        <v>7.8829431039973627E-2</v>
      </c>
      <c r="BY31" s="8">
        <f>MAX((BY$3*climate!$I141+BY$4*climate!$I141^2+BY$5*climate!$I141^6)*(M31/M$66)^$BP$1,-99)</f>
        <v>1.7925154239637676E-2</v>
      </c>
      <c r="BZ31" s="8">
        <f>MAX((BZ$3*climate!$M141+BZ$4*climate!$M141^2+BZ$5*climate!$M141^6)*(K31/K$66)^$BP$1,-99)</f>
        <v>0.14289173486382165</v>
      </c>
      <c r="CA31" s="8">
        <f>MAX((CA$3*climate!$M141+CA$4*climate!$M141^2+CA$5*climate!$M141^6)*(L31/L$66)^$BP$1,-99)</f>
        <v>7.8829431039973627E-2</v>
      </c>
      <c r="CB31" s="8">
        <f>MAX((CB$3*climate!$M141+CB$4*climate!$M141^2+CB$5*climate!$M141^6)*(M31/M$66)^$BP$1,-99)</f>
        <v>1.7925154239637676E-2</v>
      </c>
      <c r="CC31" s="8">
        <f t="shared" si="28"/>
        <v>0</v>
      </c>
      <c r="CD31" s="8">
        <f t="shared" si="29"/>
        <v>0</v>
      </c>
      <c r="CE31" s="8">
        <f t="shared" si="30"/>
        <v>0</v>
      </c>
    </row>
    <row r="32" spans="1:8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31"/>
        <v>5.6829898394004097E-3</v>
      </c>
      <c r="F32" s="7">
        <f t="shared" si="13"/>
        <v>1.659902638740296E-2</v>
      </c>
      <c r="G32" s="7">
        <f t="shared" si="14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5"/>
        <v>22509.556794976885</v>
      </c>
      <c r="L32" s="1">
        <f t="shared" si="6"/>
        <v>1512.5139657455427</v>
      </c>
      <c r="M32" s="1">
        <f t="shared" si="7"/>
        <v>463.59221716490123</v>
      </c>
      <c r="N32" s="7">
        <f t="shared" si="32"/>
        <v>2.4431689949962587E-2</v>
      </c>
      <c r="O32" s="7">
        <f t="shared" si="16"/>
        <v>2.4840729551819818E-2</v>
      </c>
      <c r="P32" s="7">
        <f t="shared" si="17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8"/>
        <v>195.25370142171693</v>
      </c>
      <c r="U32" s="1">
        <f t="shared" si="46"/>
        <v>932.00882127495822</v>
      </c>
      <c r="V32" s="1">
        <f t="shared" si="47"/>
        <v>880.29203924593799</v>
      </c>
      <c r="W32" s="7">
        <f t="shared" si="33"/>
        <v>-1.9225474792414321E-2</v>
      </c>
      <c r="X32" s="7">
        <f t="shared" si="50"/>
        <v>-1.621067917238872E-2</v>
      </c>
      <c r="Y32" s="7">
        <f t="shared" si="51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9"/>
        <v>2.2895410329228123</v>
      </c>
      <c r="AD32" s="8">
        <f t="shared" si="48"/>
        <v>2.8253717061001042</v>
      </c>
      <c r="AE32" s="8">
        <f t="shared" si="49"/>
        <v>1.9502411781325806</v>
      </c>
      <c r="AF32" s="7">
        <f t="shared" si="34"/>
        <v>-1.0532003704103454E-2</v>
      </c>
      <c r="AG32" s="7">
        <f t="shared" si="52"/>
        <v>2.3311752738808256E-3</v>
      </c>
      <c r="AH32" s="7">
        <f t="shared" si="53"/>
        <v>3.6486417892915846E-3</v>
      </c>
      <c r="AI32" s="1">
        <f t="shared" si="35"/>
        <v>25004.318838183419</v>
      </c>
      <c r="AJ32" s="1">
        <f t="shared" si="36"/>
        <v>4030.7987529685838</v>
      </c>
      <c r="AK32" s="1">
        <f t="shared" si="37"/>
        <v>1166.6643450006025</v>
      </c>
      <c r="AL32" s="10">
        <f t="shared" si="54"/>
        <v>8.8058407102427765</v>
      </c>
      <c r="AM32" s="10">
        <f t="shared" si="54"/>
        <v>1.3425088526808222</v>
      </c>
      <c r="AN32" s="10">
        <f t="shared" si="54"/>
        <v>0.47822459266512862</v>
      </c>
      <c r="AO32" s="7">
        <f t="shared" si="38"/>
        <v>1.8276539118654789E-2</v>
      </c>
      <c r="AP32" s="7">
        <f t="shared" si="21"/>
        <v>2.8144496824265453E-2</v>
      </c>
      <c r="AQ32" s="7">
        <f t="shared" si="21"/>
        <v>2.0372115051398465E-2</v>
      </c>
      <c r="AR32" s="1">
        <f t="shared" si="39"/>
        <v>15981.778449983894</v>
      </c>
      <c r="AS32" s="1">
        <f t="shared" si="40"/>
        <v>3029.0971023344446</v>
      </c>
      <c r="AT32" s="1">
        <f t="shared" si="41"/>
        <v>861.07935561309898</v>
      </c>
      <c r="AU32" s="1">
        <f t="shared" si="42"/>
        <v>3196.3556899967789</v>
      </c>
      <c r="AV32" s="1">
        <f t="shared" si="43"/>
        <v>605.81942046688891</v>
      </c>
      <c r="AW32" s="1">
        <f t="shared" si="44"/>
        <v>172.2158711226198</v>
      </c>
      <c r="AX32">
        <v>0</v>
      </c>
      <c r="AY32">
        <v>0</v>
      </c>
      <c r="AZ32">
        <v>0</v>
      </c>
      <c r="BA32">
        <f t="shared" si="22"/>
        <v>0</v>
      </c>
      <c r="BB32">
        <f t="shared" si="23"/>
        <v>0</v>
      </c>
      <c r="BC32">
        <f t="shared" si="10"/>
        <v>0</v>
      </c>
      <c r="BD32">
        <f t="shared" si="10"/>
        <v>0</v>
      </c>
      <c r="BE32">
        <f t="shared" si="24"/>
        <v>0</v>
      </c>
      <c r="BF32">
        <f t="shared" si="11"/>
        <v>0</v>
      </c>
      <c r="BG32">
        <f t="shared" si="11"/>
        <v>0</v>
      </c>
      <c r="BH32">
        <f t="shared" si="12"/>
        <v>0</v>
      </c>
      <c r="BI32">
        <f t="shared" si="12"/>
        <v>0</v>
      </c>
      <c r="BJ32">
        <f t="shared" si="12"/>
        <v>0</v>
      </c>
      <c r="BK32" s="7">
        <f t="shared" si="45"/>
        <v>3.1846856462233175E-2</v>
      </c>
      <c r="BL32">
        <v>0</v>
      </c>
      <c r="BM32">
        <v>0</v>
      </c>
      <c r="BN32" s="8">
        <f>MAX((BN$3*climate!$I142+BN$4*climate!$I142^2+BN$5*climate!$I142^6)*(K32/K$66)^$BP$1,-99)</f>
        <v>2.6268115643345489</v>
      </c>
      <c r="BO32" s="8">
        <f>MAX((BO$3*climate!$I142+BO$4*climate!$I142^2+BO$5*climate!$I142^6)*(L32/L$66)^$BP$1,-99)</f>
        <v>1.8176417828683789</v>
      </c>
      <c r="BP32" s="8">
        <f>MAX((BP$3*climate!$I142+BP$4*climate!$I142^2+BP$5*climate!$I142^6)*(M32/M$66)^$BP$1,-99)</f>
        <v>0.79950083586631082</v>
      </c>
      <c r="BQ32" s="8">
        <f>MAX((BQ$3*climate!$M142+BQ$4*climate!$M142^2+BQ$5*climate!$M142^6)*(K32/K$66)^$BP$1,-99)</f>
        <v>2.6268115643345489</v>
      </c>
      <c r="BR32" s="8">
        <f>MAX((BR$3*climate!$M142+BR$4*climate!$M142^2+BR$5*climate!$M142^6)*(L32/L$66)^$BP$1,-99)</f>
        <v>1.8176417828683789</v>
      </c>
      <c r="BS32" s="8">
        <f>MAX((BS$3*climate!$M142+BS$4*climate!$M142^2+BS$5*climate!$M142^6)*(M32/M$66)^$BP$1,-99)</f>
        <v>0.79950083586631082</v>
      </c>
      <c r="BT32" s="8">
        <f t="shared" si="25"/>
        <v>0</v>
      </c>
      <c r="BU32" s="8">
        <f t="shared" si="26"/>
        <v>0</v>
      </c>
      <c r="BV32" s="8">
        <f t="shared" si="27"/>
        <v>0</v>
      </c>
      <c r="BW32" s="8">
        <f>MAX((BW$3*climate!$I142+BW$4*climate!$I142^2+BW$5*climate!$I142^6)*(K32/K$66)^$BP$1,-99)</f>
        <v>0.15074059979145654</v>
      </c>
      <c r="BX32" s="8">
        <f>MAX((BX$3*climate!$I142+BX$4*climate!$I142^2+BX$5*climate!$I142^6)*(L32/L$66)^$BP$1,-99)</f>
        <v>8.3139844403656377E-2</v>
      </c>
      <c r="BY32" s="8">
        <f>MAX((BY$3*climate!$I142+BY$4*climate!$I142^2+BY$5*climate!$I142^6)*(M32/M$66)^$BP$1,-99)</f>
        <v>1.8950876277354547E-2</v>
      </c>
      <c r="BZ32" s="8">
        <f>MAX((BZ$3*climate!$M142+BZ$4*climate!$M142^2+BZ$5*climate!$M142^6)*(K32/K$66)^$BP$1,-99)</f>
        <v>0.15074059979145654</v>
      </c>
      <c r="CA32" s="8">
        <f>MAX((CA$3*climate!$M142+CA$4*climate!$M142^2+CA$5*climate!$M142^6)*(L32/L$66)^$BP$1,-99)</f>
        <v>8.3139844403656377E-2</v>
      </c>
      <c r="CB32" s="8">
        <f>MAX((CB$3*climate!$M142+CB$4*climate!$M142^2+CB$5*climate!$M142^6)*(M32/M$66)^$BP$1,-99)</f>
        <v>1.8950876277354547E-2</v>
      </c>
      <c r="CC32" s="8">
        <f t="shared" si="28"/>
        <v>0</v>
      </c>
      <c r="CD32" s="8">
        <f t="shared" si="29"/>
        <v>0</v>
      </c>
      <c r="CE32" s="8">
        <f t="shared" si="30"/>
        <v>0</v>
      </c>
    </row>
    <row r="33" spans="1:8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31"/>
        <v>5.6025935173917851E-3</v>
      </c>
      <c r="F33" s="7">
        <f t="shared" si="13"/>
        <v>1.7099851299727353E-2</v>
      </c>
      <c r="G33" s="7">
        <f t="shared" si="14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5"/>
        <v>23071.639145062869</v>
      </c>
      <c r="L33" s="1">
        <f t="shared" si="6"/>
        <v>1548.4183338076225</v>
      </c>
      <c r="M33" s="1">
        <f t="shared" si="7"/>
        <v>470.12163331276088</v>
      </c>
      <c r="N33" s="7">
        <f t="shared" si="32"/>
        <v>2.4970831509726343E-2</v>
      </c>
      <c r="O33" s="7">
        <f t="shared" si="16"/>
        <v>2.3738205977081428E-2</v>
      </c>
      <c r="P33" s="7">
        <f t="shared" si="17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8"/>
        <v>195.30292964894775</v>
      </c>
      <c r="U33" s="1">
        <f t="shared" si="46"/>
        <v>932.08276797894018</v>
      </c>
      <c r="V33" s="1">
        <f t="shared" si="47"/>
        <v>880.90253472291624</v>
      </c>
      <c r="W33" s="7">
        <f t="shared" si="33"/>
        <v>2.521244251574295E-4</v>
      </c>
      <c r="X33" s="7">
        <f t="shared" si="50"/>
        <v>7.9341206106642304E-5</v>
      </c>
      <c r="Y33" s="7">
        <f t="shared" si="51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9"/>
        <v>2.2887742285086174</v>
      </c>
      <c r="AD33" s="8">
        <f t="shared" si="48"/>
        <v>2.8495451502593916</v>
      </c>
      <c r="AE33" s="8">
        <f t="shared" si="49"/>
        <v>1.9390383149350143</v>
      </c>
      <c r="AF33" s="7">
        <f t="shared" si="34"/>
        <v>-3.3491621384740267E-4</v>
      </c>
      <c r="AG33" s="7">
        <f t="shared" si="52"/>
        <v>8.5558456280623307E-3</v>
      </c>
      <c r="AH33" s="7">
        <f t="shared" si="53"/>
        <v>-5.7443475828427015E-3</v>
      </c>
      <c r="AI33" s="1">
        <f t="shared" si="35"/>
        <v>25700.242644361853</v>
      </c>
      <c r="AJ33" s="1">
        <f t="shared" si="36"/>
        <v>4233.5382981386138</v>
      </c>
      <c r="AK33" s="1">
        <f t="shared" si="37"/>
        <v>1222.213781623162</v>
      </c>
      <c r="AL33" s="10">
        <f t="shared" si="54"/>
        <v>8.9667810024561714</v>
      </c>
      <c r="AM33" s="10">
        <f t="shared" si="54"/>
        <v>1.3802930888216458</v>
      </c>
      <c r="AN33" s="10">
        <f t="shared" si="54"/>
        <v>0.48796703908731082</v>
      </c>
      <c r="AO33" s="7">
        <f t="shared" si="38"/>
        <v>1.8276539118654789E-2</v>
      </c>
      <c r="AP33" s="7">
        <f t="shared" si="21"/>
        <v>2.8144496824265453E-2</v>
      </c>
      <c r="AQ33" s="7">
        <f t="shared" si="21"/>
        <v>2.0372115051398465E-2</v>
      </c>
      <c r="AR33" s="1">
        <f t="shared" si="39"/>
        <v>16436.766689603035</v>
      </c>
      <c r="AS33" s="1">
        <f t="shared" si="40"/>
        <v>3188.0175164434918</v>
      </c>
      <c r="AT33" s="1">
        <f t="shared" si="41"/>
        <v>903.95876907872264</v>
      </c>
      <c r="AU33" s="1">
        <f t="shared" si="42"/>
        <v>3287.3533379206074</v>
      </c>
      <c r="AV33" s="1">
        <f t="shared" si="43"/>
        <v>637.60350328869845</v>
      </c>
      <c r="AW33" s="1">
        <f t="shared" si="44"/>
        <v>180.79175381574453</v>
      </c>
      <c r="AX33">
        <v>0</v>
      </c>
      <c r="AY33">
        <v>0</v>
      </c>
      <c r="AZ33">
        <v>0</v>
      </c>
      <c r="BA33">
        <f t="shared" si="22"/>
        <v>0</v>
      </c>
      <c r="BB33">
        <f t="shared" si="23"/>
        <v>0</v>
      </c>
      <c r="BC33">
        <f t="shared" si="10"/>
        <v>0</v>
      </c>
      <c r="BD33">
        <f t="shared" si="10"/>
        <v>0</v>
      </c>
      <c r="BE33">
        <f t="shared" si="24"/>
        <v>0</v>
      </c>
      <c r="BF33">
        <f t="shared" si="11"/>
        <v>0</v>
      </c>
      <c r="BG33">
        <f t="shared" si="11"/>
        <v>0</v>
      </c>
      <c r="BH33">
        <f t="shared" si="12"/>
        <v>0</v>
      </c>
      <c r="BI33">
        <f t="shared" si="12"/>
        <v>0</v>
      </c>
      <c r="BJ33">
        <f t="shared" si="12"/>
        <v>0</v>
      </c>
      <c r="BK33" s="7">
        <f t="shared" si="45"/>
        <v>3.2245714416814897E-2</v>
      </c>
      <c r="BL33">
        <v>0</v>
      </c>
      <c r="BM33">
        <v>0</v>
      </c>
      <c r="BN33" s="8">
        <f>MAX((BN$3*climate!$I143+BN$4*climate!$I143^2+BN$5*climate!$I143^6)*(K33/K$66)^$BP$1,-99)</f>
        <v>2.6697578531767472</v>
      </c>
      <c r="BO33" s="8">
        <f>MAX((BO$3*climate!$I143+BO$4*climate!$I143^2+BO$5*climate!$I143^6)*(L33/L$66)^$BP$1,-99)</f>
        <v>1.8441855619192926</v>
      </c>
      <c r="BP33" s="8">
        <f>MAX((BP$3*climate!$I143+BP$4*climate!$I143^2+BP$5*climate!$I143^6)*(M33/M$66)^$BP$1,-99)</f>
        <v>0.80928180035098296</v>
      </c>
      <c r="BQ33" s="8">
        <f>MAX((BQ$3*climate!$M143+BQ$4*climate!$M143^2+BQ$5*climate!$M143^6)*(K33/K$66)^$BP$1,-99)</f>
        <v>2.6697578531767472</v>
      </c>
      <c r="BR33" s="8">
        <f>MAX((BR$3*climate!$M143+BR$4*climate!$M143^2+BR$5*climate!$M143^6)*(L33/L$66)^$BP$1,-99)</f>
        <v>1.8441855619192926</v>
      </c>
      <c r="BS33" s="8">
        <f>MAX((BS$3*climate!$M143+BS$4*climate!$M143^2+BS$5*climate!$M143^6)*(M33/M$66)^$BP$1,-99)</f>
        <v>0.80928180035098296</v>
      </c>
      <c r="BT33" s="8">
        <f t="shared" si="25"/>
        <v>0</v>
      </c>
      <c r="BU33" s="8">
        <f t="shared" si="26"/>
        <v>0</v>
      </c>
      <c r="BV33" s="8">
        <f t="shared" si="27"/>
        <v>0</v>
      </c>
      <c r="BW33" s="8">
        <f>MAX((BW$3*climate!$I143+BW$4*climate!$I143^2+BW$5*climate!$I143^6)*(K33/K$66)^$BP$1,-99)</f>
        <v>0.15891376018750419</v>
      </c>
      <c r="BX33" s="8">
        <f>MAX((BX$3*climate!$I143+BX$4*climate!$I143^2+BX$5*climate!$I143^6)*(L33/L$66)^$BP$1,-99)</f>
        <v>8.7660767977140314E-2</v>
      </c>
      <c r="BY33" s="8">
        <f>MAX((BY$3*climate!$I143+BY$4*climate!$I143^2+BY$5*climate!$I143^6)*(M33/M$66)^$BP$1,-99)</f>
        <v>2.001226044629012E-2</v>
      </c>
      <c r="BZ33" s="8">
        <f>MAX((BZ$3*climate!$M143+BZ$4*climate!$M143^2+BZ$5*climate!$M143^6)*(K33/K$66)^$BP$1,-99)</f>
        <v>0.15891376018750419</v>
      </c>
      <c r="CA33" s="8">
        <f>MAX((CA$3*climate!$M143+CA$4*climate!$M143^2+CA$5*climate!$M143^6)*(L33/L$66)^$BP$1,-99)</f>
        <v>8.7660767977140314E-2</v>
      </c>
      <c r="CB33" s="8">
        <f>MAX((CB$3*climate!$M143+CB$4*climate!$M143^2+CB$5*climate!$M143^6)*(M33/M$66)^$BP$1,-99)</f>
        <v>2.001226044629012E-2</v>
      </c>
      <c r="CC33" s="8">
        <f t="shared" si="28"/>
        <v>0</v>
      </c>
      <c r="CD33" s="8">
        <f t="shared" si="29"/>
        <v>0</v>
      </c>
      <c r="CE33" s="8">
        <f t="shared" si="30"/>
        <v>0</v>
      </c>
    </row>
    <row r="34" spans="1:8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31"/>
        <v>5.8100825047127103E-3</v>
      </c>
      <c r="F34" s="7">
        <f t="shared" si="13"/>
        <v>1.6909754969087532E-2</v>
      </c>
      <c r="G34" s="7">
        <f t="shared" si="14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5"/>
        <v>24000.715913458287</v>
      </c>
      <c r="L34" s="1">
        <f t="shared" si="6"/>
        <v>1573.2339947487048</v>
      </c>
      <c r="M34" s="1">
        <f t="shared" si="7"/>
        <v>493.67244906660113</v>
      </c>
      <c r="N34" s="7">
        <f t="shared" si="32"/>
        <v>4.0269213754335009E-2</v>
      </c>
      <c r="O34" s="7">
        <f t="shared" si="16"/>
        <v>1.6026457708014696E-2</v>
      </c>
      <c r="P34" s="7">
        <f t="shared" si="17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8"/>
        <v>192.35179252239072</v>
      </c>
      <c r="U34" s="1">
        <f t="shared" si="46"/>
        <v>930.71902837306368</v>
      </c>
      <c r="V34" s="1">
        <f t="shared" si="47"/>
        <v>854.64270394924336</v>
      </c>
      <c r="W34" s="7">
        <f t="shared" si="33"/>
        <v>-1.51105625085175E-2</v>
      </c>
      <c r="X34" s="7">
        <f t="shared" si="50"/>
        <v>-1.4631099862875141E-3</v>
      </c>
      <c r="Y34" s="7">
        <f t="shared" si="51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9"/>
        <v>2.293792180198313</v>
      </c>
      <c r="AD34" s="8">
        <f t="shared" si="48"/>
        <v>2.8876122898394789</v>
      </c>
      <c r="AE34" s="8">
        <f t="shared" si="49"/>
        <v>1.9885137845060206</v>
      </c>
      <c r="AF34" s="7">
        <f t="shared" si="34"/>
        <v>2.1924188184192506E-3</v>
      </c>
      <c r="AG34" s="7">
        <f t="shared" si="52"/>
        <v>1.3359023132734738E-2</v>
      </c>
      <c r="AH34" s="7">
        <f t="shared" si="53"/>
        <v>2.5515467739823494E-2</v>
      </c>
      <c r="AI34" s="1">
        <f t="shared" si="35"/>
        <v>26417.571717846273</v>
      </c>
      <c r="AJ34" s="1">
        <f t="shared" si="36"/>
        <v>4447.7879716134503</v>
      </c>
      <c r="AK34" s="1">
        <f t="shared" si="37"/>
        <v>1280.7841572765906</v>
      </c>
      <c r="AL34" s="10">
        <f t="shared" si="54"/>
        <v>9.1306627262159719</v>
      </c>
      <c r="AM34" s="10">
        <f t="shared" si="54"/>
        <v>1.4191407432765422</v>
      </c>
      <c r="AN34" s="10">
        <f t="shared" si="54"/>
        <v>0.49790795974888774</v>
      </c>
      <c r="AO34" s="7">
        <f t="shared" si="38"/>
        <v>1.8276539118654789E-2</v>
      </c>
      <c r="AP34" s="7">
        <f t="shared" si="21"/>
        <v>2.8144496824265453E-2</v>
      </c>
      <c r="AQ34" s="7">
        <f t="shared" si="21"/>
        <v>2.0372115051398465E-2</v>
      </c>
      <c r="AR34" s="1">
        <f t="shared" si="39"/>
        <v>16907.759067619383</v>
      </c>
      <c r="AS34" s="1">
        <f t="shared" si="40"/>
        <v>3354.9720125590925</v>
      </c>
      <c r="AT34" s="1">
        <f t="shared" si="41"/>
        <v>948.74992445412261</v>
      </c>
      <c r="AU34" s="1">
        <f t="shared" si="42"/>
        <v>3381.5518135238767</v>
      </c>
      <c r="AV34" s="1">
        <f t="shared" si="43"/>
        <v>670.99440251181852</v>
      </c>
      <c r="AW34" s="1">
        <f t="shared" si="44"/>
        <v>189.74998489082452</v>
      </c>
      <c r="AX34">
        <v>0</v>
      </c>
      <c r="AY34">
        <v>0</v>
      </c>
      <c r="AZ34">
        <v>0</v>
      </c>
      <c r="BA34">
        <f t="shared" si="22"/>
        <v>0</v>
      </c>
      <c r="BB34">
        <f t="shared" si="23"/>
        <v>0</v>
      </c>
      <c r="BC34">
        <f t="shared" si="10"/>
        <v>0</v>
      </c>
      <c r="BD34">
        <f t="shared" si="10"/>
        <v>0</v>
      </c>
      <c r="BE34">
        <f t="shared" si="24"/>
        <v>0</v>
      </c>
      <c r="BF34">
        <f t="shared" si="11"/>
        <v>0</v>
      </c>
      <c r="BG34">
        <f t="shared" si="11"/>
        <v>0</v>
      </c>
      <c r="BH34">
        <f t="shared" si="12"/>
        <v>0</v>
      </c>
      <c r="BI34">
        <f t="shared" si="12"/>
        <v>0</v>
      </c>
      <c r="BJ34">
        <f t="shared" si="12"/>
        <v>0</v>
      </c>
      <c r="BK34" s="7">
        <f t="shared" si="45"/>
        <v>4.5832188766377735E-2</v>
      </c>
      <c r="BL34">
        <v>0</v>
      </c>
      <c r="BM34">
        <v>0</v>
      </c>
      <c r="BN34" s="8">
        <f>MAX((BN$3*climate!$I144+BN$4*climate!$I144^2+BN$5*climate!$I144^6)*(K34/K$66)^$BP$1,-99)</f>
        <v>2.702139959444593</v>
      </c>
      <c r="BO34" s="8">
        <f>MAX((BO$3*climate!$I144+BO$4*climate!$I144^2+BO$5*climate!$I144^6)*(L34/L$66)^$BP$1,-99)</f>
        <v>1.8736565399757847</v>
      </c>
      <c r="BP34" s="8">
        <f>MAX((BP$3*climate!$I144+BP$4*climate!$I144^2+BP$5*climate!$I144^6)*(M34/M$66)^$BP$1,-99)</f>
        <v>0.81146045603285233</v>
      </c>
      <c r="BQ34" s="8">
        <f>MAX((BQ$3*climate!$M144+BQ$4*climate!$M144^2+BQ$5*climate!$M144^6)*(K34/K$66)^$BP$1,-99)</f>
        <v>2.702139959444593</v>
      </c>
      <c r="BR34" s="8">
        <f>MAX((BR$3*climate!$M144+BR$4*climate!$M144^2+BR$5*climate!$M144^6)*(L34/L$66)^$BP$1,-99)</f>
        <v>1.8736565399757847</v>
      </c>
      <c r="BS34" s="8">
        <f>MAX((BS$3*climate!$M144+BS$4*climate!$M144^2+BS$5*climate!$M144^6)*(M34/M$66)^$BP$1,-99)</f>
        <v>0.81146045603285233</v>
      </c>
      <c r="BT34" s="8">
        <f t="shared" si="25"/>
        <v>0</v>
      </c>
      <c r="BU34" s="8">
        <f t="shared" si="26"/>
        <v>0</v>
      </c>
      <c r="BV34" s="8">
        <f t="shared" si="27"/>
        <v>0</v>
      </c>
      <c r="BW34" s="8">
        <f>MAX((BW$3*climate!$I144+BW$4*climate!$I144^2+BW$5*climate!$I144^6)*(K34/K$66)^$BP$1,-99)</f>
        <v>0.16682371588725134</v>
      </c>
      <c r="BX34" s="8">
        <f>MAX((BX$3*climate!$I144+BX$4*climate!$I144^2+BX$5*climate!$I144^6)*(L34/L$66)^$BP$1,-99)</f>
        <v>9.2552522651462757E-2</v>
      </c>
      <c r="BY34" s="8">
        <f>MAX((BY$3*climate!$I144+BY$4*climate!$I144^2+BY$5*climate!$I144^6)*(M34/M$66)^$BP$1,-99)</f>
        <v>2.0936227535584058E-2</v>
      </c>
      <c r="BZ34" s="8">
        <f>MAX((BZ$3*climate!$M144+BZ$4*climate!$M144^2+BZ$5*climate!$M144^6)*(K34/K$66)^$BP$1,-99)</f>
        <v>0.16682371588725134</v>
      </c>
      <c r="CA34" s="8">
        <f>MAX((CA$3*climate!$M144+CA$4*climate!$M144^2+CA$5*climate!$M144^6)*(L34/L$66)^$BP$1,-99)</f>
        <v>9.2552522651462757E-2</v>
      </c>
      <c r="CB34" s="8">
        <f>MAX((CB$3*climate!$M144+CB$4*climate!$M144^2+CB$5*climate!$M144^6)*(M34/M$66)^$BP$1,-99)</f>
        <v>2.0936227535584058E-2</v>
      </c>
      <c r="CC34" s="8">
        <f t="shared" si="28"/>
        <v>0</v>
      </c>
      <c r="CD34" s="8">
        <f t="shared" si="29"/>
        <v>0</v>
      </c>
      <c r="CE34" s="8">
        <f t="shared" si="30"/>
        <v>0</v>
      </c>
    </row>
    <row r="35" spans="1:8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31"/>
        <v>6.1326994822132885E-3</v>
      </c>
      <c r="F35" s="7">
        <f t="shared" si="13"/>
        <v>1.6217519828473526E-2</v>
      </c>
      <c r="G35" s="7">
        <f t="shared" si="14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5"/>
        <v>24787.920685637644</v>
      </c>
      <c r="L35" s="1">
        <f t="shared" si="6"/>
        <v>1573.1307333909833</v>
      </c>
      <c r="M35" s="1">
        <f t="shared" si="7"/>
        <v>510.22591761261259</v>
      </c>
      <c r="N35" s="7">
        <f t="shared" si="32"/>
        <v>3.2799220449000632E-2</v>
      </c>
      <c r="O35" s="7">
        <f t="shared" si="16"/>
        <v>-6.5636363100640693E-5</v>
      </c>
      <c r="P35" s="7">
        <f t="shared" si="17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8"/>
        <v>187.91117978496482</v>
      </c>
      <c r="U35" s="1">
        <f t="shared" si="46"/>
        <v>927.55947584821479</v>
      </c>
      <c r="V35" s="1">
        <f t="shared" si="47"/>
        <v>838.68873584744733</v>
      </c>
      <c r="W35" s="7">
        <f t="shared" si="33"/>
        <v>-2.3085892152052589E-2</v>
      </c>
      <c r="X35" s="7">
        <f t="shared" si="50"/>
        <v>-3.394743664338673E-3</v>
      </c>
      <c r="Y35" s="7">
        <f t="shared" si="51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9"/>
        <v>2.3093853587707547</v>
      </c>
      <c r="AD35" s="8">
        <f t="shared" si="48"/>
        <v>2.8609420451927874</v>
      </c>
      <c r="AE35" s="8">
        <f t="shared" si="49"/>
        <v>1.9721805144674187</v>
      </c>
      <c r="AF35" s="7">
        <f t="shared" si="34"/>
        <v>6.7979909893551849E-3</v>
      </c>
      <c r="AG35" s="7">
        <f t="shared" si="52"/>
        <v>-9.2360891870889583E-3</v>
      </c>
      <c r="AH35" s="7">
        <f t="shared" si="53"/>
        <v>-8.2138078025238981E-3</v>
      </c>
      <c r="AI35" s="1">
        <f t="shared" si="35"/>
        <v>27157.366359585525</v>
      </c>
      <c r="AJ35" s="1">
        <f t="shared" si="36"/>
        <v>4674.0035769639244</v>
      </c>
      <c r="AK35" s="1">
        <f t="shared" si="37"/>
        <v>1342.4557264397563</v>
      </c>
      <c r="AL35" s="10">
        <f t="shared" si="54"/>
        <v>9.2975396407109017</v>
      </c>
      <c r="AM35" s="10">
        <f t="shared" si="54"/>
        <v>1.4590817454188745</v>
      </c>
      <c r="AN35" s="10">
        <f t="shared" si="54"/>
        <v>0.50805139798989918</v>
      </c>
      <c r="AO35" s="7">
        <f t="shared" si="38"/>
        <v>1.8276539118654789E-2</v>
      </c>
      <c r="AP35" s="7">
        <f t="shared" si="21"/>
        <v>2.8144496824265453E-2</v>
      </c>
      <c r="AQ35" s="7">
        <f t="shared" si="21"/>
        <v>2.0372115051398465E-2</v>
      </c>
      <c r="AR35" s="1">
        <f t="shared" si="39"/>
        <v>17397.023523563606</v>
      </c>
      <c r="AS35" s="1">
        <f t="shared" si="40"/>
        <v>3528.9165795642257</v>
      </c>
      <c r="AT35" s="1">
        <f t="shared" si="41"/>
        <v>995.37266137180166</v>
      </c>
      <c r="AU35" s="1">
        <f t="shared" si="42"/>
        <v>3479.4047047127215</v>
      </c>
      <c r="AV35" s="1">
        <f t="shared" si="43"/>
        <v>705.78331591284518</v>
      </c>
      <c r="AW35" s="1">
        <f t="shared" si="44"/>
        <v>199.07453227436034</v>
      </c>
      <c r="AX35">
        <v>0</v>
      </c>
      <c r="AY35">
        <v>0</v>
      </c>
      <c r="AZ35">
        <v>0</v>
      </c>
      <c r="BA35">
        <f t="shared" si="22"/>
        <v>0</v>
      </c>
      <c r="BB35">
        <f t="shared" si="23"/>
        <v>0</v>
      </c>
      <c r="BC35">
        <f t="shared" si="10"/>
        <v>0</v>
      </c>
      <c r="BD35">
        <f t="shared" si="10"/>
        <v>0</v>
      </c>
      <c r="BE35">
        <f t="shared" si="24"/>
        <v>0</v>
      </c>
      <c r="BF35">
        <f t="shared" si="11"/>
        <v>0</v>
      </c>
      <c r="BG35">
        <f t="shared" si="11"/>
        <v>0</v>
      </c>
      <c r="BH35">
        <f t="shared" si="12"/>
        <v>0</v>
      </c>
      <c r="BI35">
        <f t="shared" si="12"/>
        <v>0</v>
      </c>
      <c r="BJ35">
        <f t="shared" si="12"/>
        <v>0</v>
      </c>
      <c r="BK35" s="7">
        <f t="shared" si="45"/>
        <v>3.7145700813999705E-2</v>
      </c>
      <c r="BL35">
        <v>0</v>
      </c>
      <c r="BM35">
        <v>0</v>
      </c>
      <c r="BN35" s="8">
        <f>MAX((BN$3*climate!$I145+BN$4*climate!$I145^2+BN$5*climate!$I145^6)*(K35/K$66)^$BP$1,-99)</f>
        <v>2.7386527930295235</v>
      </c>
      <c r="BO35" s="8">
        <f>MAX((BO$3*climate!$I145+BO$4*climate!$I145^2+BO$5*climate!$I145^6)*(L35/L$66)^$BP$1,-99)</f>
        <v>1.9102196978587107</v>
      </c>
      <c r="BP35" s="8">
        <f>MAX((BP$3*climate!$I145+BP$4*climate!$I145^2+BP$5*climate!$I145^6)*(M35/M$66)^$BP$1,-99)</f>
        <v>0.81627229496499354</v>
      </c>
      <c r="BQ35" s="8">
        <f>MAX((BQ$3*climate!$M145+BQ$4*climate!$M145^2+BQ$5*climate!$M145^6)*(K35/K$66)^$BP$1,-99)</f>
        <v>2.7386527930295235</v>
      </c>
      <c r="BR35" s="8">
        <f>MAX((BR$3*climate!$M145+BR$4*climate!$M145^2+BR$5*climate!$M145^6)*(L35/L$66)^$BP$1,-99)</f>
        <v>1.9102196978587107</v>
      </c>
      <c r="BS35" s="8">
        <f>MAX((BS$3*climate!$M145+BS$4*climate!$M145^2+BS$5*climate!$M145^6)*(M35/M$66)^$BP$1,-99)</f>
        <v>0.81627229496499354</v>
      </c>
      <c r="BT35" s="8">
        <f t="shared" si="25"/>
        <v>0</v>
      </c>
      <c r="BU35" s="8">
        <f t="shared" si="26"/>
        <v>0</v>
      </c>
      <c r="BV35" s="8">
        <f t="shared" si="27"/>
        <v>0</v>
      </c>
      <c r="BW35" s="8">
        <f>MAX((BW$3*climate!$I145+BW$4*climate!$I145^2+BW$5*climate!$I145^6)*(K35/K$66)^$BP$1,-99)</f>
        <v>0.17536381333936332</v>
      </c>
      <c r="BX35" s="8">
        <f>MAX((BX$3*climate!$I145+BX$4*climate!$I145^2+BX$5*climate!$I145^6)*(L35/L$66)^$BP$1,-99)</f>
        <v>9.8061727283491509E-2</v>
      </c>
      <c r="BY35" s="8">
        <f>MAX((BY$3*climate!$I145+BY$4*climate!$I145^2+BY$5*climate!$I145^6)*(M35/M$66)^$BP$1,-99)</f>
        <v>2.1977329845353846E-2</v>
      </c>
      <c r="BZ35" s="8">
        <f>MAX((BZ$3*climate!$M145+BZ$4*climate!$M145^2+BZ$5*climate!$M145^6)*(K35/K$66)^$BP$1,-99)</f>
        <v>0.17536381333936332</v>
      </c>
      <c r="CA35" s="8">
        <f>MAX((CA$3*climate!$M145+CA$4*climate!$M145^2+CA$5*climate!$M145^6)*(L35/L$66)^$BP$1,-99)</f>
        <v>9.8061727283491509E-2</v>
      </c>
      <c r="CB35" s="8">
        <f>MAX((CB$3*climate!$M145+CB$4*climate!$M145^2+CB$5*climate!$M145^6)*(M35/M$66)^$BP$1,-99)</f>
        <v>2.1977329845353846E-2</v>
      </c>
      <c r="CC35" s="8">
        <f t="shared" si="28"/>
        <v>0</v>
      </c>
      <c r="CD35" s="8">
        <f t="shared" si="29"/>
        <v>0</v>
      </c>
      <c r="CE35" s="8">
        <f t="shared" si="30"/>
        <v>0</v>
      </c>
    </row>
    <row r="36" spans="1:8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31"/>
        <v>6.7135178745578727E-3</v>
      </c>
      <c r="F36" s="7">
        <f t="shared" si="13"/>
        <v>1.6330021206645062E-2</v>
      </c>
      <c r="G36" s="7">
        <f t="shared" si="14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5"/>
        <v>25494.583209308556</v>
      </c>
      <c r="L36" s="1">
        <f t="shared" si="6"/>
        <v>1578.844569513195</v>
      </c>
      <c r="M36" s="1">
        <f t="shared" si="7"/>
        <v>524.4093877674519</v>
      </c>
      <c r="N36" s="7">
        <f t="shared" si="32"/>
        <v>2.8508342132963049E-2</v>
      </c>
      <c r="O36" s="7">
        <f t="shared" si="16"/>
        <v>3.6321432166639411E-3</v>
      </c>
      <c r="P36" s="7">
        <f t="shared" si="17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8"/>
        <v>180.71486919793657</v>
      </c>
      <c r="U36" s="1">
        <f t="shared" si="46"/>
        <v>931.01927467261214</v>
      </c>
      <c r="V36" s="1">
        <f t="shared" si="47"/>
        <v>844.47815420020129</v>
      </c>
      <c r="W36" s="7">
        <f t="shared" si="33"/>
        <v>-3.8296340831148634E-2</v>
      </c>
      <c r="X36" s="7">
        <f t="shared" si="50"/>
        <v>3.7300021340771483E-3</v>
      </c>
      <c r="Y36" s="7">
        <f t="shared" si="51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9"/>
        <v>2.2835509596639398</v>
      </c>
      <c r="AD36" s="8">
        <f t="shared" si="48"/>
        <v>2.7475569888912075</v>
      </c>
      <c r="AE36" s="8">
        <f t="shared" si="49"/>
        <v>1.9497480298762651</v>
      </c>
      <c r="AF36" s="7">
        <f t="shared" si="34"/>
        <v>-1.1186699096666142E-2</v>
      </c>
      <c r="AG36" s="7">
        <f t="shared" si="52"/>
        <v>-3.9632070314776113E-2</v>
      </c>
      <c r="AH36" s="7">
        <f t="shared" si="53"/>
        <v>-1.137445808159776E-2</v>
      </c>
      <c r="AI36" s="1">
        <f t="shared" si="35"/>
        <v>27921.034428339695</v>
      </c>
      <c r="AJ36" s="1">
        <f t="shared" si="36"/>
        <v>4912.386535180377</v>
      </c>
      <c r="AK36" s="1">
        <f t="shared" si="37"/>
        <v>1407.2846860701411</v>
      </c>
      <c r="AL36" s="10">
        <f t="shared" si="54"/>
        <v>9.4674664876615982</v>
      </c>
      <c r="AM36" s="10">
        <f t="shared" si="54"/>
        <v>1.5001468669691598</v>
      </c>
      <c r="AN36" s="10">
        <f t="shared" si="54"/>
        <v>0.51840147952177329</v>
      </c>
      <c r="AO36" s="7">
        <f t="shared" si="38"/>
        <v>1.8276539118654789E-2</v>
      </c>
      <c r="AP36" s="7">
        <f t="shared" si="21"/>
        <v>2.8144496824265453E-2</v>
      </c>
      <c r="AQ36" s="7">
        <f t="shared" si="21"/>
        <v>2.0372115051398465E-2</v>
      </c>
      <c r="AR36" s="1">
        <f t="shared" si="39"/>
        <v>17909.117232242919</v>
      </c>
      <c r="AS36" s="1">
        <f t="shared" si="40"/>
        <v>3712.3084103352876</v>
      </c>
      <c r="AT36" s="1">
        <f t="shared" si="41"/>
        <v>1043.7869401949827</v>
      </c>
      <c r="AU36" s="1">
        <f t="shared" si="42"/>
        <v>3581.823446448584</v>
      </c>
      <c r="AV36" s="1">
        <f t="shared" si="43"/>
        <v>742.46168206705761</v>
      </c>
      <c r="AW36" s="1">
        <f t="shared" si="44"/>
        <v>208.75738803899654</v>
      </c>
      <c r="AX36">
        <v>0</v>
      </c>
      <c r="AY36">
        <v>0</v>
      </c>
      <c r="AZ36">
        <v>0</v>
      </c>
      <c r="BA36">
        <f t="shared" si="22"/>
        <v>0</v>
      </c>
      <c r="BB36">
        <f t="shared" si="23"/>
        <v>0</v>
      </c>
      <c r="BC36">
        <f t="shared" si="10"/>
        <v>0</v>
      </c>
      <c r="BD36">
        <f t="shared" si="10"/>
        <v>0</v>
      </c>
      <c r="BE36">
        <f t="shared" si="24"/>
        <v>0</v>
      </c>
      <c r="BF36">
        <f t="shared" si="11"/>
        <v>0</v>
      </c>
      <c r="BG36">
        <f t="shared" si="11"/>
        <v>0</v>
      </c>
      <c r="BH36">
        <f t="shared" si="12"/>
        <v>0</v>
      </c>
      <c r="BI36">
        <f t="shared" si="12"/>
        <v>0</v>
      </c>
      <c r="BJ36">
        <f t="shared" si="12"/>
        <v>0</v>
      </c>
      <c r="BK36" s="7">
        <f t="shared" si="45"/>
        <v>3.4256475183475299E-2</v>
      </c>
      <c r="BL36">
        <v>0</v>
      </c>
      <c r="BM36">
        <v>0</v>
      </c>
      <c r="BN36" s="8">
        <f>MAX((BN$3*climate!$I146+BN$4*climate!$I146^2+BN$5*climate!$I146^6)*(K36/K$66)^$BP$1,-99)</f>
        <v>2.777302812708669</v>
      </c>
      <c r="BO36" s="8">
        <f>MAX((BO$3*climate!$I146+BO$4*climate!$I146^2+BO$5*climate!$I146^6)*(L36/L$66)^$BP$1,-99)</f>
        <v>1.9446592465007786</v>
      </c>
      <c r="BP36" s="8">
        <f>MAX((BP$3*climate!$I146+BP$4*climate!$I146^2+BP$5*climate!$I146^6)*(M36/M$66)^$BP$1,-99)</f>
        <v>0.82161475754147584</v>
      </c>
      <c r="BQ36" s="8">
        <f>MAX((BQ$3*climate!$M146+BQ$4*climate!$M146^2+BQ$5*climate!$M146^6)*(K36/K$66)^$BP$1,-99)</f>
        <v>2.777302812708669</v>
      </c>
      <c r="BR36" s="8">
        <f>MAX((BR$3*climate!$M146+BR$4*climate!$M146^2+BR$5*climate!$M146^6)*(L36/L$66)^$BP$1,-99)</f>
        <v>1.9446592465007786</v>
      </c>
      <c r="BS36" s="8">
        <f>MAX((BS$3*climate!$M146+BS$4*climate!$M146^2+BS$5*climate!$M146^6)*(M36/M$66)^$BP$1,-99)</f>
        <v>0.82161475754147584</v>
      </c>
      <c r="BT36" s="8">
        <f t="shared" si="25"/>
        <v>0</v>
      </c>
      <c r="BU36" s="8">
        <f t="shared" si="26"/>
        <v>0</v>
      </c>
      <c r="BV36" s="8">
        <f t="shared" si="27"/>
        <v>0</v>
      </c>
      <c r="BW36" s="8">
        <f>MAX((BW$3*climate!$I146+BW$4*climate!$I146^2+BW$5*climate!$I146^6)*(K36/K$66)^$BP$1,-99)</f>
        <v>0.18444574223530188</v>
      </c>
      <c r="BX36" s="8">
        <f>MAX((BX$3*climate!$I146+BX$4*climate!$I146^2+BX$5*climate!$I146^6)*(L36/L$66)^$BP$1,-99)</f>
        <v>0.10375166544777353</v>
      </c>
      <c r="BY36" s="8">
        <f>MAX((BY$3*climate!$I146+BY$4*climate!$I146^2+BY$5*climate!$I146^6)*(M36/M$66)^$BP$1,-99)</f>
        <v>2.3088113002687431E-2</v>
      </c>
      <c r="BZ36" s="8">
        <f>MAX((BZ$3*climate!$M146+BZ$4*climate!$M146^2+BZ$5*climate!$M146^6)*(K36/K$66)^$BP$1,-99)</f>
        <v>0.18444574223530188</v>
      </c>
      <c r="CA36" s="8">
        <f>MAX((CA$3*climate!$M146+CA$4*climate!$M146^2+CA$5*climate!$M146^6)*(L36/L$66)^$BP$1,-99)</f>
        <v>0.10375166544777353</v>
      </c>
      <c r="CB36" s="8">
        <f>MAX((CB$3*climate!$M146+CB$4*climate!$M146^2+CB$5*climate!$M146^6)*(M36/M$66)^$BP$1,-99)</f>
        <v>2.3088113002687431E-2</v>
      </c>
      <c r="CC36" s="8">
        <f t="shared" si="28"/>
        <v>0</v>
      </c>
      <c r="CD36" s="8">
        <f t="shared" si="29"/>
        <v>0</v>
      </c>
      <c r="CE36" s="8">
        <f t="shared" si="30"/>
        <v>0</v>
      </c>
    </row>
    <row r="37" spans="1:8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31"/>
        <v>6.4419132733040119E-3</v>
      </c>
      <c r="F37" s="7">
        <f t="shared" si="13"/>
        <v>1.4658561960459116E-2</v>
      </c>
      <c r="G37" s="7">
        <f t="shared" si="14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5"/>
        <v>25684.596648354625</v>
      </c>
      <c r="L37" s="1">
        <f t="shared" si="6"/>
        <v>1611.2686812955199</v>
      </c>
      <c r="M37" s="1">
        <f t="shared" si="7"/>
        <v>529.3692355980869</v>
      </c>
      <c r="N37" s="7">
        <f t="shared" si="32"/>
        <v>7.4530906226657478E-3</v>
      </c>
      <c r="O37" s="7">
        <f t="shared" si="16"/>
        <v>2.0536607851349364E-2</v>
      </c>
      <c r="P37" s="7">
        <f t="shared" si="17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8"/>
        <v>179.22403290080703</v>
      </c>
      <c r="U37" s="1">
        <f t="shared" si="46"/>
        <v>898.86196704348333</v>
      </c>
      <c r="V37" s="1">
        <f t="shared" si="47"/>
        <v>853.87683090177541</v>
      </c>
      <c r="W37" s="7">
        <f t="shared" si="33"/>
        <v>-8.2496603834885107E-3</v>
      </c>
      <c r="X37" s="7">
        <f t="shared" si="50"/>
        <v>-3.4539894612210631E-2</v>
      </c>
      <c r="Y37" s="7">
        <f t="shared" si="51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9"/>
        <v>2.4940307832691997</v>
      </c>
      <c r="AD37" s="8">
        <f t="shared" si="48"/>
        <v>2.770157627257464</v>
      </c>
      <c r="AE37" s="8">
        <f t="shared" si="49"/>
        <v>1.9972197592887198</v>
      </c>
      <c r="AF37" s="7">
        <f t="shared" si="34"/>
        <v>9.2172159642207152E-2</v>
      </c>
      <c r="AG37" s="7">
        <f t="shared" si="52"/>
        <v>8.2257214163834469E-3</v>
      </c>
      <c r="AH37" s="7">
        <f t="shared" si="53"/>
        <v>2.4347622710749528E-2</v>
      </c>
      <c r="AI37" s="1">
        <f t="shared" si="35"/>
        <v>28710.754431954309</v>
      </c>
      <c r="AJ37" s="1">
        <f t="shared" si="36"/>
        <v>5163.6095637293965</v>
      </c>
      <c r="AK37" s="1">
        <f t="shared" si="37"/>
        <v>1475.3136055021237</v>
      </c>
      <c r="AL37" s="10">
        <f t="shared" si="54"/>
        <v>9.6404990092778995</v>
      </c>
      <c r="AM37" s="10">
        <f t="shared" si="54"/>
        <v>1.5423677457025051</v>
      </c>
      <c r="AN37" s="10">
        <f t="shared" si="54"/>
        <v>0.52896241410540601</v>
      </c>
      <c r="AO37" s="7">
        <f t="shared" si="38"/>
        <v>1.8276539118654789E-2</v>
      </c>
      <c r="AP37" s="7">
        <f t="shared" si="21"/>
        <v>2.8144496824265453E-2</v>
      </c>
      <c r="AQ37" s="7">
        <f t="shared" si="21"/>
        <v>2.0372115051398465E-2</v>
      </c>
      <c r="AR37" s="1">
        <f t="shared" si="39"/>
        <v>18432.893293191326</v>
      </c>
      <c r="AS37" s="1">
        <f t="shared" si="40"/>
        <v>3900.1949615321632</v>
      </c>
      <c r="AT37" s="1">
        <f t="shared" si="41"/>
        <v>1094.1570878631148</v>
      </c>
      <c r="AU37" s="1">
        <f t="shared" si="42"/>
        <v>3686.5786586382656</v>
      </c>
      <c r="AV37" s="1">
        <f t="shared" si="43"/>
        <v>780.03899230643265</v>
      </c>
      <c r="AW37" s="1">
        <f t="shared" si="44"/>
        <v>218.83141757262297</v>
      </c>
      <c r="AX37">
        <v>0</v>
      </c>
      <c r="AY37">
        <v>0</v>
      </c>
      <c r="AZ37">
        <v>0</v>
      </c>
      <c r="BA37">
        <f t="shared" si="22"/>
        <v>0</v>
      </c>
      <c r="BB37">
        <f t="shared" si="23"/>
        <v>0</v>
      </c>
      <c r="BC37">
        <f t="shared" si="10"/>
        <v>0</v>
      </c>
      <c r="BD37">
        <f t="shared" si="10"/>
        <v>0</v>
      </c>
      <c r="BE37">
        <f t="shared" si="24"/>
        <v>0</v>
      </c>
      <c r="BF37">
        <f t="shared" si="11"/>
        <v>0</v>
      </c>
      <c r="BG37">
        <f t="shared" si="11"/>
        <v>0</v>
      </c>
      <c r="BH37">
        <f t="shared" si="12"/>
        <v>0</v>
      </c>
      <c r="BI37">
        <f t="shared" si="12"/>
        <v>0</v>
      </c>
      <c r="BJ37">
        <f t="shared" si="12"/>
        <v>0</v>
      </c>
      <c r="BK37" s="7">
        <f t="shared" si="45"/>
        <v>1.7095249132572654E-2</v>
      </c>
      <c r="BL37">
        <v>0</v>
      </c>
      <c r="BM37">
        <v>0</v>
      </c>
      <c r="BN37" s="8">
        <f>MAX((BN$3*climate!$I147+BN$4*climate!$I147^2+BN$5*climate!$I147^6)*(K37/K$66)^$BP$1,-99)</f>
        <v>2.8297532124803362</v>
      </c>
      <c r="BO37" s="8">
        <f>MAX((BO$3*climate!$I147+BO$4*climate!$I147^2+BO$5*climate!$I147^6)*(L37/L$66)^$BP$1,-99)</f>
        <v>1.9703591148351001</v>
      </c>
      <c r="BP37" s="8">
        <f>MAX((BP$3*climate!$I147+BP$4*climate!$I147^2+BP$5*climate!$I147^6)*(M37/M$66)^$BP$1,-99)</f>
        <v>0.83004488188402015</v>
      </c>
      <c r="BQ37" s="8">
        <f>MAX((BQ$3*climate!$M147+BQ$4*climate!$M147^2+BQ$5*climate!$M147^6)*(K37/K$66)^$BP$1,-99)</f>
        <v>2.8297532124803362</v>
      </c>
      <c r="BR37" s="8">
        <f>MAX((BR$3*climate!$M147+BR$4*climate!$M147^2+BR$5*climate!$M147^6)*(L37/L$66)^$BP$1,-99)</f>
        <v>1.9703591148351001</v>
      </c>
      <c r="BS37" s="8">
        <f>MAX((BS$3*climate!$M147+BS$4*climate!$M147^2+BS$5*climate!$M147^6)*(M37/M$66)^$BP$1,-99)</f>
        <v>0.83004488188402015</v>
      </c>
      <c r="BT37" s="8">
        <f t="shared" si="25"/>
        <v>0</v>
      </c>
      <c r="BU37" s="8">
        <f t="shared" si="26"/>
        <v>0</v>
      </c>
      <c r="BV37" s="8">
        <f t="shared" si="27"/>
        <v>0</v>
      </c>
      <c r="BW37" s="8">
        <f>MAX((BW$3*climate!$I147+BW$4*climate!$I147^2+BW$5*climate!$I147^6)*(K37/K$66)^$BP$1,-99)</f>
        <v>0.19489960560871869</v>
      </c>
      <c r="BX37" s="8">
        <f>MAX((BX$3*climate!$I147+BX$4*climate!$I147^2+BX$5*climate!$I147^6)*(L37/L$66)^$BP$1,-99)</f>
        <v>0.10925334450784323</v>
      </c>
      <c r="BY37" s="8">
        <f>MAX((BY$3*climate!$I147+BY$4*climate!$I147^2+BY$5*climate!$I147^6)*(M37/M$66)^$BP$1,-99)</f>
        <v>2.4347679003347469E-2</v>
      </c>
      <c r="BZ37" s="8">
        <f>MAX((BZ$3*climate!$M147+BZ$4*climate!$M147^2+BZ$5*climate!$M147^6)*(K37/K$66)^$BP$1,-99)</f>
        <v>0.19489960560871869</v>
      </c>
      <c r="CA37" s="8">
        <f>MAX((CA$3*climate!$M147+CA$4*climate!$M147^2+CA$5*climate!$M147^6)*(L37/L$66)^$BP$1,-99)</f>
        <v>0.10925334450784323</v>
      </c>
      <c r="CB37" s="8">
        <f>MAX((CB$3*climate!$M147+CB$4*climate!$M147^2+CB$5*climate!$M147^6)*(M37/M$66)^$BP$1,-99)</f>
        <v>2.4347679003347469E-2</v>
      </c>
      <c r="CC37" s="8">
        <f t="shared" si="28"/>
        <v>0</v>
      </c>
      <c r="CD37" s="8">
        <f t="shared" si="29"/>
        <v>0</v>
      </c>
      <c r="CE37" s="8">
        <f t="shared" si="30"/>
        <v>0</v>
      </c>
    </row>
    <row r="38" spans="1:8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31"/>
        <v>6.1882645985391616E-3</v>
      </c>
      <c r="F38" s="7">
        <f t="shared" si="13"/>
        <v>1.246241293638195E-2</v>
      </c>
      <c r="G38" s="7">
        <f t="shared" si="14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5"/>
        <v>25968.718551230631</v>
      </c>
      <c r="L38" s="1">
        <f t="shared" si="6"/>
        <v>1643.0307990508757</v>
      </c>
      <c r="M38" s="1">
        <f t="shared" si="7"/>
        <v>539.24478308317077</v>
      </c>
      <c r="N38" s="7">
        <f t="shared" si="32"/>
        <v>1.1061956968446474E-2</v>
      </c>
      <c r="O38" s="7">
        <f t="shared" si="16"/>
        <v>1.9712489992555371E-2</v>
      </c>
      <c r="P38" s="7">
        <f t="shared" si="17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8"/>
        <v>177.55425611266796</v>
      </c>
      <c r="U38" s="1">
        <f t="shared" si="46"/>
        <v>848.05370684498394</v>
      </c>
      <c r="V38" s="1">
        <f t="shared" si="47"/>
        <v>848.93393409751468</v>
      </c>
      <c r="W38" s="7">
        <f t="shared" si="33"/>
        <v>-9.3167013436374901E-3</v>
      </c>
      <c r="X38" s="7">
        <f t="shared" si="50"/>
        <v>-5.6525097357958964E-2</v>
      </c>
      <c r="Y38" s="7">
        <f t="shared" si="51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9"/>
        <v>2.5066122179045962</v>
      </c>
      <c r="AD38" s="8">
        <f t="shared" si="48"/>
        <v>2.8705154383111862</v>
      </c>
      <c r="AE38" s="8">
        <f t="shared" si="49"/>
        <v>2.0325970830505562</v>
      </c>
      <c r="AF38" s="7">
        <f t="shared" si="34"/>
        <v>5.0446188233910227E-3</v>
      </c>
      <c r="AG38" s="7">
        <f t="shared" si="52"/>
        <v>3.6228195127321783E-2</v>
      </c>
      <c r="AH38" s="7">
        <f t="shared" si="53"/>
        <v>1.7713285479628693E-2</v>
      </c>
      <c r="AI38" s="1">
        <f t="shared" si="35"/>
        <v>29526.257647397142</v>
      </c>
      <c r="AJ38" s="1">
        <f t="shared" si="36"/>
        <v>5427.28759966289</v>
      </c>
      <c r="AK38" s="1">
        <f t="shared" si="37"/>
        <v>1546.6136625245342</v>
      </c>
      <c r="AL38" s="10">
        <f t="shared" si="54"/>
        <v>9.8166939665443191</v>
      </c>
      <c r="AM38" s="10">
        <f t="shared" si="54"/>
        <v>1.5857769098232788</v>
      </c>
      <c r="AN38" s="10">
        <f t="shared" si="54"/>
        <v>0.53973849726342682</v>
      </c>
      <c r="AO38" s="7">
        <f t="shared" si="38"/>
        <v>1.8276539118654789E-2</v>
      </c>
      <c r="AP38" s="7">
        <f t="shared" si="21"/>
        <v>2.8144496824265453E-2</v>
      </c>
      <c r="AQ38" s="7">
        <f t="shared" si="21"/>
        <v>2.0372115051398465E-2</v>
      </c>
      <c r="AR38" s="1">
        <f t="shared" si="39"/>
        <v>18968.605532351328</v>
      </c>
      <c r="AS38" s="1">
        <f t="shared" si="40"/>
        <v>4090.4349221691405</v>
      </c>
      <c r="AT38" s="1">
        <f t="shared" si="41"/>
        <v>1146.1950237563155</v>
      </c>
      <c r="AU38" s="1">
        <f t="shared" si="42"/>
        <v>3793.721106470266</v>
      </c>
      <c r="AV38" s="1">
        <f t="shared" si="43"/>
        <v>818.08698443382809</v>
      </c>
      <c r="AW38" s="1">
        <f t="shared" si="44"/>
        <v>229.23900475126311</v>
      </c>
      <c r="AX38">
        <v>0</v>
      </c>
      <c r="AY38">
        <v>0</v>
      </c>
      <c r="AZ38">
        <v>0</v>
      </c>
      <c r="BA38">
        <f t="shared" si="22"/>
        <v>0</v>
      </c>
      <c r="BB38">
        <f t="shared" si="23"/>
        <v>0</v>
      </c>
      <c r="BC38">
        <f t="shared" si="10"/>
        <v>0</v>
      </c>
      <c r="BD38">
        <f t="shared" si="10"/>
        <v>0</v>
      </c>
      <c r="BE38">
        <f t="shared" si="24"/>
        <v>0</v>
      </c>
      <c r="BF38">
        <f t="shared" si="11"/>
        <v>0</v>
      </c>
      <c r="BG38">
        <f t="shared" si="11"/>
        <v>0</v>
      </c>
      <c r="BH38">
        <f t="shared" ref="BH38:BJ60" si="55">2*BB$5*AX38*AR38/Z38*1000</f>
        <v>0</v>
      </c>
      <c r="BI38">
        <f t="shared" si="55"/>
        <v>0</v>
      </c>
      <c r="BJ38">
        <f t="shared" si="55"/>
        <v>0</v>
      </c>
      <c r="BK38" s="7">
        <f t="shared" si="45"/>
        <v>1.9989369564687776E-2</v>
      </c>
      <c r="BL38">
        <v>0</v>
      </c>
      <c r="BM38">
        <v>0</v>
      </c>
      <c r="BN38" s="8">
        <f>MAX((BN$3*climate!$I148+BN$4*climate!$I148^2+BN$5*climate!$I148^6)*(K38/K$66)^$BP$1,-99)</f>
        <v>2.8792030757516121</v>
      </c>
      <c r="BO38" s="8">
        <f>MAX((BO$3*climate!$I148+BO$4*climate!$I148^2+BO$5*climate!$I148^6)*(L38/L$66)^$BP$1,-99)</f>
        <v>1.9956406522735932</v>
      </c>
      <c r="BP38" s="8">
        <f>MAX((BP$3*climate!$I148+BP$4*climate!$I148^2+BP$5*climate!$I148^6)*(M38/M$66)^$BP$1,-99)</f>
        <v>0.83595396628202878</v>
      </c>
      <c r="BQ38" s="8">
        <f>MAX((BQ$3*climate!$M148+BQ$4*climate!$M148^2+BQ$5*climate!$M148^6)*(K38/K$66)^$BP$1,-99)</f>
        <v>2.8792030757516121</v>
      </c>
      <c r="BR38" s="8">
        <f>MAX((BR$3*climate!$M148+BR$4*climate!$M148^2+BR$5*climate!$M148^6)*(L38/L$66)^$BP$1,-99)</f>
        <v>1.9956406522735932</v>
      </c>
      <c r="BS38" s="8">
        <f>MAX((BS$3*climate!$M148+BS$4*climate!$M148^2+BS$5*climate!$M148^6)*(M38/M$66)^$BP$1,-99)</f>
        <v>0.83595396628202878</v>
      </c>
      <c r="BT38" s="8">
        <f t="shared" si="25"/>
        <v>0</v>
      </c>
      <c r="BU38" s="8">
        <f t="shared" si="26"/>
        <v>0</v>
      </c>
      <c r="BV38" s="8">
        <f t="shared" si="27"/>
        <v>0</v>
      </c>
      <c r="BW38" s="8">
        <f>MAX((BW$3*climate!$I148+BW$4*climate!$I148^2+BW$5*climate!$I148^6)*(K38/K$66)^$BP$1,-99)</f>
        <v>0.20564565564197632</v>
      </c>
      <c r="BX38" s="8">
        <f>MAX((BX$3*climate!$I148+BX$4*climate!$I148^2+BX$5*climate!$I148^6)*(L38/L$66)^$BP$1,-99)</f>
        <v>0.11500198276502285</v>
      </c>
      <c r="BY38" s="8">
        <f>MAX((BY$3*climate!$I148+BY$4*climate!$I148^2+BY$5*climate!$I148^6)*(M38/M$66)^$BP$1,-99)</f>
        <v>2.5598975081614309E-2</v>
      </c>
      <c r="BZ38" s="8">
        <f>MAX((BZ$3*climate!$M148+BZ$4*climate!$M148^2+BZ$5*climate!$M148^6)*(K38/K$66)^$BP$1,-99)</f>
        <v>0.20564565564197632</v>
      </c>
      <c r="CA38" s="8">
        <f>MAX((CA$3*climate!$M148+CA$4*climate!$M148^2+CA$5*climate!$M148^6)*(L38/L$66)^$BP$1,-99)</f>
        <v>0.11500198276502285</v>
      </c>
      <c r="CB38" s="8">
        <f>MAX((CB$3*climate!$M148+CB$4*climate!$M148^2+CB$5*climate!$M148^6)*(M38/M$66)^$BP$1,-99)</f>
        <v>2.5598975081614309E-2</v>
      </c>
      <c r="CC38" s="8">
        <f t="shared" si="28"/>
        <v>0</v>
      </c>
      <c r="CD38" s="8">
        <f t="shared" si="29"/>
        <v>0</v>
      </c>
      <c r="CE38" s="8">
        <f t="shared" si="30"/>
        <v>0</v>
      </c>
    </row>
    <row r="39" spans="1:8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31"/>
        <v>6.4313278720127265E-3</v>
      </c>
      <c r="F39" s="7">
        <f t="shared" si="13"/>
        <v>1.2593283935289801E-2</v>
      </c>
      <c r="G39" s="7">
        <f t="shared" si="14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5"/>
        <v>26019.166524598586</v>
      </c>
      <c r="L39" s="1">
        <f t="shared" si="6"/>
        <v>1681.8679753353642</v>
      </c>
      <c r="M39" s="1">
        <f t="shared" si="7"/>
        <v>551.1172951451764</v>
      </c>
      <c r="N39" s="7">
        <f t="shared" si="32"/>
        <v>1.942643926323484E-3</v>
      </c>
      <c r="O39" s="7">
        <f t="shared" si="16"/>
        <v>2.3637521771912917E-2</v>
      </c>
      <c r="P39" s="7">
        <f t="shared" si="17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8"/>
        <v>178.52672604902381</v>
      </c>
      <c r="U39" s="1">
        <f t="shared" si="46"/>
        <v>809.7344341843268</v>
      </c>
      <c r="V39" s="1">
        <f t="shared" si="47"/>
        <v>848.75548948655353</v>
      </c>
      <c r="W39" s="7">
        <f t="shared" si="33"/>
        <v>5.477029712758652E-3</v>
      </c>
      <c r="X39" s="7">
        <f t="shared" si="50"/>
        <v>-4.518495981017101E-2</v>
      </c>
      <c r="Y39" s="7">
        <f t="shared" si="51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9"/>
        <v>2.5234576073225217</v>
      </c>
      <c r="AD39" s="8">
        <f t="shared" si="48"/>
        <v>2.8708353689561941</v>
      </c>
      <c r="AE39" s="8">
        <f t="shared" si="49"/>
        <v>2.0633186248030597</v>
      </c>
      <c r="AF39" s="7">
        <f t="shared" si="34"/>
        <v>6.7203811174301187E-3</v>
      </c>
      <c r="AG39" s="7">
        <f t="shared" si="52"/>
        <v>1.1145407571677701E-4</v>
      </c>
      <c r="AH39" s="7">
        <f t="shared" si="53"/>
        <v>1.5114427747970671E-2</v>
      </c>
      <c r="AI39" s="1">
        <f t="shared" si="35"/>
        <v>30367.352989127692</v>
      </c>
      <c r="AJ39" s="1">
        <f t="shared" si="36"/>
        <v>5702.6458241304299</v>
      </c>
      <c r="AK39" s="1">
        <f t="shared" si="37"/>
        <v>1621.1913010233438</v>
      </c>
      <c r="AL39" s="10">
        <f t="shared" ref="AL39:AN54" si="56">(1+AL$5)*AL38</f>
        <v>9.9961091578397294</v>
      </c>
      <c r="AM39" s="10">
        <f t="shared" si="56"/>
        <v>1.6304078030257936</v>
      </c>
      <c r="AN39" s="10">
        <f t="shared" si="56"/>
        <v>0.55073411202734623</v>
      </c>
      <c r="AO39" s="7">
        <f t="shared" si="38"/>
        <v>1.8276539118654789E-2</v>
      </c>
      <c r="AP39" s="7">
        <f t="shared" si="21"/>
        <v>2.8144496824265453E-2</v>
      </c>
      <c r="AQ39" s="7">
        <f t="shared" si="21"/>
        <v>2.0372115051398465E-2</v>
      </c>
      <c r="AR39" s="1">
        <f t="shared" si="39"/>
        <v>19523.971587805107</v>
      </c>
      <c r="AS39" s="1">
        <f t="shared" si="40"/>
        <v>4290.1293792548358</v>
      </c>
      <c r="AT39" s="1">
        <f t="shared" si="41"/>
        <v>1200.3630083016419</v>
      </c>
      <c r="AU39" s="1">
        <f t="shared" si="42"/>
        <v>3904.7943175610217</v>
      </c>
      <c r="AV39" s="1">
        <f t="shared" si="43"/>
        <v>858.02587585096717</v>
      </c>
      <c r="AW39" s="1">
        <f t="shared" si="44"/>
        <v>240.07260166032839</v>
      </c>
      <c r="AX39">
        <v>0</v>
      </c>
      <c r="AY39">
        <v>0</v>
      </c>
      <c r="AZ39">
        <v>0</v>
      </c>
      <c r="BA39">
        <f t="shared" si="22"/>
        <v>0</v>
      </c>
      <c r="BB39">
        <f t="shared" si="23"/>
        <v>0</v>
      </c>
      <c r="BC39">
        <f t="shared" si="10"/>
        <v>0</v>
      </c>
      <c r="BD39">
        <f t="shared" si="10"/>
        <v>0</v>
      </c>
      <c r="BE39">
        <f t="shared" si="24"/>
        <v>0</v>
      </c>
      <c r="BF39">
        <f t="shared" si="11"/>
        <v>0</v>
      </c>
      <c r="BG39">
        <f t="shared" si="11"/>
        <v>0</v>
      </c>
      <c r="BH39">
        <f t="shared" si="55"/>
        <v>0</v>
      </c>
      <c r="BI39">
        <f t="shared" si="55"/>
        <v>0</v>
      </c>
      <c r="BJ39">
        <f t="shared" si="55"/>
        <v>0</v>
      </c>
      <c r="BK39" s="7">
        <f t="shared" si="45"/>
        <v>1.3113781425445836E-2</v>
      </c>
      <c r="BL39">
        <v>0</v>
      </c>
      <c r="BM39">
        <v>0</v>
      </c>
      <c r="BN39" s="8">
        <f>MAX((BN$3*climate!$I149+BN$4*climate!$I149^2+BN$5*climate!$I149^6)*(K39/K$66)^$BP$1,-99)</f>
        <v>2.9345716097185952</v>
      </c>
      <c r="BO39" s="8">
        <f>MAX((BO$3*climate!$I149+BO$4*climate!$I149^2+BO$5*climate!$I149^6)*(L39/L$66)^$BP$1,-99)</f>
        <v>2.0180353598333847</v>
      </c>
      <c r="BP39" s="8">
        <f>MAX((BP$3*climate!$I149+BP$4*climate!$I149^2+BP$5*climate!$I149^6)*(M39/M$66)^$BP$1,-99)</f>
        <v>0.8404587470887287</v>
      </c>
      <c r="BQ39" s="8">
        <f>MAX((BQ$3*climate!$M149+BQ$4*climate!$M149^2+BQ$5*climate!$M149^6)*(K39/K$66)^$BP$1,-99)</f>
        <v>2.9345716097185952</v>
      </c>
      <c r="BR39" s="8">
        <f>MAX((BR$3*climate!$M149+BR$4*climate!$M149^2+BR$5*climate!$M149^6)*(L39/L$66)^$BP$1,-99)</f>
        <v>2.0180353598333847</v>
      </c>
      <c r="BS39" s="8">
        <f>MAX((BS$3*climate!$M149+BS$4*climate!$M149^2+BS$5*climate!$M149^6)*(M39/M$66)^$BP$1,-99)</f>
        <v>0.8404587470887287</v>
      </c>
      <c r="BT39" s="8">
        <f t="shared" si="25"/>
        <v>0</v>
      </c>
      <c r="BU39" s="8">
        <f t="shared" si="26"/>
        <v>0</v>
      </c>
      <c r="BV39" s="8">
        <f t="shared" si="27"/>
        <v>0</v>
      </c>
      <c r="BW39" s="8">
        <f>MAX((BW$3*climate!$I149+BW$4*climate!$I149^2+BW$5*climate!$I149^6)*(K39/K$66)^$BP$1,-99)</f>
        <v>0.21732468013277959</v>
      </c>
      <c r="BX39" s="8">
        <f>MAX((BX$3*climate!$I149+BX$4*climate!$I149^2+BX$5*climate!$I149^6)*(L39/L$66)^$BP$1,-99)</f>
        <v>0.12084924001623919</v>
      </c>
      <c r="BY39" s="8">
        <f>MAX((BY$3*climate!$I149+BY$4*climate!$I149^2+BY$5*climate!$I149^6)*(M39/M$66)^$BP$1,-99)</f>
        <v>2.6868764156408202E-2</v>
      </c>
      <c r="BZ39" s="8">
        <f>MAX((BZ$3*climate!$M149+BZ$4*climate!$M149^2+BZ$5*climate!$M149^6)*(K39/K$66)^$BP$1,-99)</f>
        <v>0.21732468013277959</v>
      </c>
      <c r="CA39" s="8">
        <f>MAX((CA$3*climate!$M149+CA$4*climate!$M149^2+CA$5*climate!$M149^6)*(L39/L$66)^$BP$1,-99)</f>
        <v>0.12084924001623919</v>
      </c>
      <c r="CB39" s="8">
        <f>MAX((CB$3*climate!$M149+CB$4*climate!$M149^2+CB$5*climate!$M149^6)*(M39/M$66)^$BP$1,-99)</f>
        <v>2.6868764156408202E-2</v>
      </c>
      <c r="CC39" s="8">
        <f t="shared" si="28"/>
        <v>0</v>
      </c>
      <c r="CD39" s="8">
        <f t="shared" si="29"/>
        <v>0</v>
      </c>
      <c r="CE39" s="8">
        <f t="shared" si="30"/>
        <v>0</v>
      </c>
    </row>
    <row r="40" spans="1:8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31"/>
        <v>5.8607091553546375E-3</v>
      </c>
      <c r="F40" s="7">
        <f t="shared" si="13"/>
        <v>1.2074447177279346E-2</v>
      </c>
      <c r="G40" s="7">
        <f t="shared" si="14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5"/>
        <v>26632.781515108294</v>
      </c>
      <c r="L40" s="1">
        <f t="shared" si="6"/>
        <v>1719.423356585115</v>
      </c>
      <c r="M40" s="1">
        <f t="shared" si="7"/>
        <v>570.10603124801855</v>
      </c>
      <c r="N40" s="7">
        <f t="shared" si="32"/>
        <v>2.3583191641807444E-2</v>
      </c>
      <c r="O40" s="7">
        <f t="shared" si="16"/>
        <v>2.2329565578571797E-2</v>
      </c>
      <c r="P40" s="7">
        <f t="shared" si="17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8"/>
        <v>176.03566284065784</v>
      </c>
      <c r="U40" s="1">
        <f t="shared" si="46"/>
        <v>769.31632227109981</v>
      </c>
      <c r="V40" s="1">
        <f t="shared" si="47"/>
        <v>828.1612532754807</v>
      </c>
      <c r="W40" s="7">
        <f t="shared" si="33"/>
        <v>-1.3953446990799145E-2</v>
      </c>
      <c r="X40" s="7">
        <f t="shared" si="50"/>
        <v>-4.9915268768261689E-2</v>
      </c>
      <c r="Y40" s="7">
        <f t="shared" si="51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9"/>
        <v>2.5032209020804457</v>
      </c>
      <c r="AD40" s="8">
        <f t="shared" si="48"/>
        <v>2.882563824344889</v>
      </c>
      <c r="AE40" s="8">
        <f t="shared" si="49"/>
        <v>2.0908889139613622</v>
      </c>
      <c r="AF40" s="7">
        <f t="shared" si="34"/>
        <v>-8.0194353902968141E-3</v>
      </c>
      <c r="AG40" s="7">
        <f t="shared" si="52"/>
        <v>4.0853806928535796E-3</v>
      </c>
      <c r="AH40" s="7">
        <f t="shared" si="53"/>
        <v>1.3362109383825205E-2</v>
      </c>
      <c r="AI40" s="1">
        <f t="shared" si="35"/>
        <v>31235.412007775943</v>
      </c>
      <c r="AJ40" s="1">
        <f t="shared" si="36"/>
        <v>5990.4071175683539</v>
      </c>
      <c r="AK40" s="1">
        <f t="shared" si="37"/>
        <v>1699.144772581338</v>
      </c>
      <c r="AL40" s="10">
        <f t="shared" si="56"/>
        <v>10.178803437897331</v>
      </c>
      <c r="AM40" s="10">
        <f t="shared" si="56"/>
        <v>1.6762948102603106</v>
      </c>
      <c r="AN40" s="10">
        <f t="shared" si="56"/>
        <v>0.56195373072029708</v>
      </c>
      <c r="AO40" s="7">
        <f t="shared" si="38"/>
        <v>1.8276539118654789E-2</v>
      </c>
      <c r="AP40" s="7">
        <f t="shared" si="21"/>
        <v>2.8144496824265453E-2</v>
      </c>
      <c r="AQ40" s="7">
        <f t="shared" si="21"/>
        <v>2.0372115051398465E-2</v>
      </c>
      <c r="AR40" s="1">
        <f t="shared" si="39"/>
        <v>20086.868679320316</v>
      </c>
      <c r="AS40" s="1">
        <f t="shared" si="40"/>
        <v>4497.4930474920093</v>
      </c>
      <c r="AT40" s="1">
        <f t="shared" si="41"/>
        <v>1256.6932168708602</v>
      </c>
      <c r="AU40" s="1">
        <f t="shared" si="42"/>
        <v>4017.3737358640633</v>
      </c>
      <c r="AV40" s="1">
        <f t="shared" si="43"/>
        <v>899.49860949840195</v>
      </c>
      <c r="AW40" s="1">
        <f t="shared" si="44"/>
        <v>251.33864337417205</v>
      </c>
      <c r="AX40">
        <v>0</v>
      </c>
      <c r="AY40">
        <v>0</v>
      </c>
      <c r="AZ40">
        <v>0</v>
      </c>
      <c r="BA40">
        <f t="shared" si="22"/>
        <v>0</v>
      </c>
      <c r="BB40">
        <f t="shared" si="23"/>
        <v>0</v>
      </c>
      <c r="BC40">
        <f t="shared" si="10"/>
        <v>0</v>
      </c>
      <c r="BD40">
        <f t="shared" si="10"/>
        <v>0</v>
      </c>
      <c r="BE40">
        <f t="shared" si="24"/>
        <v>0</v>
      </c>
      <c r="BF40">
        <f t="shared" si="11"/>
        <v>0</v>
      </c>
      <c r="BG40">
        <f t="shared" si="11"/>
        <v>0</v>
      </c>
      <c r="BH40">
        <f t="shared" si="55"/>
        <v>0</v>
      </c>
      <c r="BI40">
        <f t="shared" si="55"/>
        <v>0</v>
      </c>
      <c r="BJ40">
        <f t="shared" si="55"/>
        <v>0</v>
      </c>
      <c r="BK40" s="7">
        <f t="shared" si="45"/>
        <v>3.129875777896407E-2</v>
      </c>
      <c r="BL40">
        <v>0</v>
      </c>
      <c r="BM40">
        <v>0</v>
      </c>
      <c r="BN40" s="8">
        <f>MAX((BN$3*climate!$I150+BN$4*climate!$I150^2+BN$5*climate!$I150^6)*(K40/K$66)^$BP$1,-99)</f>
        <v>2.9733854336951389</v>
      </c>
      <c r="BO40" s="8">
        <f>MAX((BO$3*climate!$I150+BO$4*climate!$I150^2+BO$5*climate!$I150^6)*(L40/L$66)^$BP$1,-99)</f>
        <v>2.0399981089131543</v>
      </c>
      <c r="BP40" s="8">
        <f>MAX((BP$3*climate!$I150+BP$4*climate!$I150^2+BP$5*climate!$I150^6)*(M40/M$66)^$BP$1,-99)</f>
        <v>0.84165530311830472</v>
      </c>
      <c r="BQ40" s="8">
        <f>MAX((BQ$3*climate!$M150+BQ$4*climate!$M150^2+BQ$5*climate!$M150^6)*(K40/K$66)^$BP$1,-99)</f>
        <v>2.9733854336951389</v>
      </c>
      <c r="BR40" s="8">
        <f>MAX((BR$3*climate!$M150+BR$4*climate!$M150^2+BR$5*climate!$M150^6)*(L40/L$66)^$BP$1,-99)</f>
        <v>2.0399981089131543</v>
      </c>
      <c r="BS40" s="8">
        <f>MAX((BS$3*climate!$M150+BS$4*climate!$M150^2+BS$5*climate!$M150^6)*(M40/M$66)^$BP$1,-99)</f>
        <v>0.84165530311830472</v>
      </c>
      <c r="BT40" s="8">
        <f t="shared" si="25"/>
        <v>0</v>
      </c>
      <c r="BU40" s="8">
        <f t="shared" si="26"/>
        <v>0</v>
      </c>
      <c r="BV40" s="8">
        <f t="shared" si="27"/>
        <v>0</v>
      </c>
      <c r="BW40" s="8">
        <f>MAX((BW$3*climate!$I150+BW$4*climate!$I150^2+BW$5*climate!$I150^6)*(K40/K$66)^$BP$1,-99)</f>
        <v>0.22826884693823915</v>
      </c>
      <c r="BX40" s="8">
        <f>MAX((BX$3*climate!$I150+BX$4*climate!$I150^2+BX$5*climate!$I150^6)*(L40/L$66)^$BP$1,-99)</f>
        <v>0.12693356776994977</v>
      </c>
      <c r="BY40" s="8">
        <f>MAX((BY$3*climate!$I150+BY$4*climate!$I150^2+BY$5*climate!$I150^6)*(M40/M$66)^$BP$1,-99)</f>
        <v>2.8089356886806766E-2</v>
      </c>
      <c r="BZ40" s="8">
        <f>MAX((BZ$3*climate!$M150+BZ$4*climate!$M150^2+BZ$5*climate!$M150^6)*(K40/K$66)^$BP$1,-99)</f>
        <v>0.22826884693823915</v>
      </c>
      <c r="CA40" s="8">
        <f>MAX((CA$3*climate!$M150+CA$4*climate!$M150^2+CA$5*climate!$M150^6)*(L40/L$66)^$BP$1,-99)</f>
        <v>0.12693356776994977</v>
      </c>
      <c r="CB40" s="8">
        <f>MAX((CB$3*climate!$M150+CB$4*climate!$M150^2+CB$5*climate!$M150^6)*(M40/M$66)^$BP$1,-99)</f>
        <v>2.8089356886806766E-2</v>
      </c>
      <c r="CC40" s="8">
        <f t="shared" si="28"/>
        <v>0</v>
      </c>
      <c r="CD40" s="8">
        <f t="shared" si="29"/>
        <v>0</v>
      </c>
      <c r="CE40" s="8">
        <f t="shared" si="30"/>
        <v>0</v>
      </c>
    </row>
    <row r="41" spans="1:8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31"/>
        <v>5.7810995316500691E-3</v>
      </c>
      <c r="F41" s="7">
        <f t="shared" si="13"/>
        <v>1.2319281691468786E-2</v>
      </c>
      <c r="G41" s="7">
        <f t="shared" si="14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5"/>
        <v>27161.201175946793</v>
      </c>
      <c r="L41" s="1">
        <f t="shared" si="6"/>
        <v>1749.8982440645752</v>
      </c>
      <c r="M41" s="1">
        <f t="shared" si="7"/>
        <v>592.66214754713269</v>
      </c>
      <c r="N41" s="7">
        <f t="shared" si="32"/>
        <v>1.9840949040141886E-2</v>
      </c>
      <c r="O41" s="7">
        <f t="shared" si="16"/>
        <v>1.7723899912576169E-2</v>
      </c>
      <c r="P41" s="7">
        <f t="shared" si="17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8"/>
        <v>175.44939229898932</v>
      </c>
      <c r="U41" s="1">
        <f t="shared" si="46"/>
        <v>758.7894364238</v>
      </c>
      <c r="V41" s="1">
        <f t="shared" si="47"/>
        <v>828.5351055881282</v>
      </c>
      <c r="W41" s="7">
        <f t="shared" si="33"/>
        <v>-3.3304077833318235E-3</v>
      </c>
      <c r="X41" s="7">
        <f t="shared" si="50"/>
        <v>-1.3683429744767883E-2</v>
      </c>
      <c r="Y41" s="7">
        <f t="shared" si="51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9"/>
        <v>2.481453543375975</v>
      </c>
      <c r="AD41" s="8">
        <f t="shared" si="48"/>
        <v>2.8768331091109078</v>
      </c>
      <c r="AE41" s="8">
        <f t="shared" si="49"/>
        <v>2.0728401776911358</v>
      </c>
      <c r="AF41" s="7">
        <f t="shared" si="34"/>
        <v>-8.6957402306683251E-3</v>
      </c>
      <c r="AG41" s="7">
        <f t="shared" si="52"/>
        <v>-1.9880618724144039E-3</v>
      </c>
      <c r="AH41" s="7">
        <f t="shared" si="53"/>
        <v>-8.632087601455396E-3</v>
      </c>
      <c r="AI41" s="1">
        <f t="shared" si="35"/>
        <v>32129.244542862416</v>
      </c>
      <c r="AJ41" s="1">
        <f t="shared" si="36"/>
        <v>6290.8650153099206</v>
      </c>
      <c r="AK41" s="1">
        <f t="shared" si="37"/>
        <v>1780.5689386973763</v>
      </c>
      <c r="AL41" s="10">
        <f t="shared" si="56"/>
        <v>10.36483673711116</v>
      </c>
      <c r="AM41" s="10">
        <f t="shared" si="56"/>
        <v>1.7234732842242146</v>
      </c>
      <c r="AN41" s="10">
        <f t="shared" si="56"/>
        <v>0.57340191677609353</v>
      </c>
      <c r="AO41" s="7">
        <f t="shared" si="38"/>
        <v>1.8276539118654789E-2</v>
      </c>
      <c r="AP41" s="7">
        <f t="shared" si="21"/>
        <v>2.8144496824265453E-2</v>
      </c>
      <c r="AQ41" s="7">
        <f t="shared" si="21"/>
        <v>2.0372115051398465E-2</v>
      </c>
      <c r="AR41" s="1">
        <f t="shared" si="39"/>
        <v>20664.809655552512</v>
      </c>
      <c r="AS41" s="1">
        <f t="shared" si="40"/>
        <v>4715.5186698099187</v>
      </c>
      <c r="AT41" s="1">
        <f t="shared" si="41"/>
        <v>1315.4286777487405</v>
      </c>
      <c r="AU41" s="1">
        <f t="shared" si="42"/>
        <v>4132.9619311105025</v>
      </c>
      <c r="AV41" s="1">
        <f t="shared" si="43"/>
        <v>943.10373396198383</v>
      </c>
      <c r="AW41" s="1">
        <f t="shared" si="44"/>
        <v>263.08573554974811</v>
      </c>
      <c r="AX41">
        <v>0</v>
      </c>
      <c r="AY41">
        <v>0</v>
      </c>
      <c r="AZ41">
        <v>0</v>
      </c>
      <c r="BA41">
        <f t="shared" si="22"/>
        <v>0</v>
      </c>
      <c r="BB41">
        <f t="shared" si="23"/>
        <v>0</v>
      </c>
      <c r="BC41">
        <f t="shared" si="10"/>
        <v>0</v>
      </c>
      <c r="BD41">
        <f t="shared" si="10"/>
        <v>0</v>
      </c>
      <c r="BE41">
        <f t="shared" si="24"/>
        <v>0</v>
      </c>
      <c r="BF41">
        <f t="shared" si="11"/>
        <v>0</v>
      </c>
      <c r="BG41">
        <f t="shared" si="11"/>
        <v>0</v>
      </c>
      <c r="BH41">
        <f t="shared" si="55"/>
        <v>0</v>
      </c>
      <c r="BI41">
        <f t="shared" si="55"/>
        <v>0</v>
      </c>
      <c r="BJ41">
        <f t="shared" si="55"/>
        <v>0</v>
      </c>
      <c r="BK41" s="7">
        <f t="shared" si="45"/>
        <v>2.7798029622635667E-2</v>
      </c>
      <c r="BL41">
        <v>0</v>
      </c>
      <c r="BM41">
        <v>0</v>
      </c>
      <c r="BN41" s="8">
        <f>MAX((BN$3*climate!$I151+BN$4*climate!$I151^2+BN$5*climate!$I151^6)*(K41/K$66)^$BP$1,-99)</f>
        <v>3.0137894994123822</v>
      </c>
      <c r="BO41" s="8">
        <f>MAX((BO$3*climate!$I151+BO$4*climate!$I151^2+BO$5*climate!$I151^6)*(L41/L$66)^$BP$1,-99)</f>
        <v>2.0631852412176857</v>
      </c>
      <c r="BP41" s="8">
        <f>MAX((BP$3*climate!$I151+BP$4*climate!$I151^2+BP$5*climate!$I151^6)*(M41/M$66)^$BP$1,-99)</f>
        <v>0.84102347536265654</v>
      </c>
      <c r="BQ41" s="8">
        <f>MAX((BQ$3*climate!$M151+BQ$4*climate!$M151^2+BQ$5*climate!$M151^6)*(K41/K$66)^$BP$1,-99)</f>
        <v>3.0137894994123822</v>
      </c>
      <c r="BR41" s="8">
        <f>MAX((BR$3*climate!$M151+BR$4*climate!$M151^2+BR$5*climate!$M151^6)*(L41/L$66)^$BP$1,-99)</f>
        <v>2.0631852412176857</v>
      </c>
      <c r="BS41" s="8">
        <f>MAX((BS$3*climate!$M151+BS$4*climate!$M151^2+BS$5*climate!$M151^6)*(M41/M$66)^$BP$1,-99)</f>
        <v>0.84102347536265654</v>
      </c>
      <c r="BT41" s="8">
        <f t="shared" si="25"/>
        <v>0</v>
      </c>
      <c r="BU41" s="8">
        <f t="shared" si="26"/>
        <v>0</v>
      </c>
      <c r="BV41" s="8">
        <f t="shared" si="27"/>
        <v>0</v>
      </c>
      <c r="BW41" s="8">
        <f>MAX((BW$3*climate!$I151+BW$4*climate!$I151^2+BW$5*climate!$I151^6)*(K41/K$66)^$BP$1,-99)</f>
        <v>0.23980658313504188</v>
      </c>
      <c r="BX41" s="8">
        <f>MAX((BX$3*climate!$I151+BX$4*climate!$I151^2+BX$5*climate!$I151^6)*(L41/L$66)^$BP$1,-99)</f>
        <v>0.13337187776718565</v>
      </c>
      <c r="BY41" s="8">
        <f>MAX((BY$3*climate!$I151+BY$4*climate!$I151^2+BY$5*climate!$I151^6)*(M41/M$66)^$BP$1,-99)</f>
        <v>2.9301243822627526E-2</v>
      </c>
      <c r="BZ41" s="8">
        <f>MAX((BZ$3*climate!$M151+BZ$4*climate!$M151^2+BZ$5*climate!$M151^6)*(K41/K$66)^$BP$1,-99)</f>
        <v>0.23980658313504188</v>
      </c>
      <c r="CA41" s="8">
        <f>MAX((CA$3*climate!$M151+CA$4*climate!$M151^2+CA$5*climate!$M151^6)*(L41/L$66)^$BP$1,-99)</f>
        <v>0.13337187776718565</v>
      </c>
      <c r="CB41" s="8">
        <f>MAX((CB$3*climate!$M151+CB$4*climate!$M151^2+CB$5*climate!$M151^6)*(M41/M$66)^$BP$1,-99)</f>
        <v>2.9301243822627526E-2</v>
      </c>
      <c r="CC41" s="8">
        <f t="shared" si="28"/>
        <v>0</v>
      </c>
      <c r="CD41" s="8">
        <f t="shared" si="29"/>
        <v>0</v>
      </c>
      <c r="CE41" s="8">
        <f t="shared" si="30"/>
        <v>0</v>
      </c>
    </row>
    <row r="42" spans="1:8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31"/>
        <v>5.3138957956262445E-3</v>
      </c>
      <c r="F42" s="7">
        <f t="shared" si="13"/>
        <v>1.1294017092817743E-2</v>
      </c>
      <c r="G42" s="7">
        <f t="shared" si="14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5"/>
        <v>27726.073604828831</v>
      </c>
      <c r="L42" s="1">
        <f t="shared" si="6"/>
        <v>1811.0717126973307</v>
      </c>
      <c r="M42" s="1">
        <f t="shared" si="7"/>
        <v>619.28731176897304</v>
      </c>
      <c r="N42" s="7">
        <f t="shared" si="32"/>
        <v>2.079703416733536E-2</v>
      </c>
      <c r="O42" s="7">
        <f t="shared" si="16"/>
        <v>3.4958300484184024E-2</v>
      </c>
      <c r="P42" s="7">
        <f t="shared" si="17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8"/>
        <v>176.00179241408657</v>
      </c>
      <c r="U42" s="1">
        <f t="shared" si="46"/>
        <v>737.34655045426848</v>
      </c>
      <c r="V42" s="1">
        <f t="shared" si="47"/>
        <v>805.08355118898066</v>
      </c>
      <c r="W42" s="7">
        <f t="shared" si="33"/>
        <v>3.1484869104354551E-3</v>
      </c>
      <c r="X42" s="7">
        <f t="shared" si="50"/>
        <v>-2.8259336438040794E-2</v>
      </c>
      <c r="Y42" s="7">
        <f t="shared" si="51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9"/>
        <v>2.4730972206074497</v>
      </c>
      <c r="AD42" s="8">
        <f t="shared" si="48"/>
        <v>2.8631502910465834</v>
      </c>
      <c r="AE42" s="8">
        <f t="shared" si="49"/>
        <v>2.1511802606194173</v>
      </c>
      <c r="AF42" s="7">
        <f t="shared" si="34"/>
        <v>-3.3675112680757735E-3</v>
      </c>
      <c r="AG42" s="7">
        <f t="shared" si="52"/>
        <v>-4.7562084922448955E-3</v>
      </c>
      <c r="AH42" s="7">
        <f t="shared" si="53"/>
        <v>3.7793595363218913E-2</v>
      </c>
      <c r="AI42" s="1">
        <f t="shared" si="35"/>
        <v>33049.282019686681</v>
      </c>
      <c r="AJ42" s="1">
        <f t="shared" si="36"/>
        <v>6604.8822477409121</v>
      </c>
      <c r="AK42" s="1">
        <f t="shared" si="37"/>
        <v>1865.5977803773867</v>
      </c>
      <c r="AL42" s="10">
        <f t="shared" si="56"/>
        <v>10.554270081195442</v>
      </c>
      <c r="AM42" s="10">
        <f t="shared" si="56"/>
        <v>1.7719795725987695</v>
      </c>
      <c r="AN42" s="10">
        <f t="shared" si="56"/>
        <v>0.58508332659534856</v>
      </c>
      <c r="AO42" s="7">
        <f t="shared" si="38"/>
        <v>1.8276539118654789E-2</v>
      </c>
      <c r="AP42" s="7">
        <f t="shared" si="21"/>
        <v>2.8144496824265453E-2</v>
      </c>
      <c r="AQ42" s="7">
        <f t="shared" si="21"/>
        <v>2.0372115051398465E-2</v>
      </c>
      <c r="AR42" s="1">
        <f t="shared" si="39"/>
        <v>21251.559171577337</v>
      </c>
      <c r="AS42" s="1">
        <f t="shared" si="40"/>
        <v>4939.8813391114163</v>
      </c>
      <c r="AT42" s="1">
        <f t="shared" si="41"/>
        <v>1376.6551591383734</v>
      </c>
      <c r="AU42" s="1">
        <f t="shared" si="42"/>
        <v>4250.3118343154674</v>
      </c>
      <c r="AV42" s="1">
        <f t="shared" si="43"/>
        <v>987.97626782228326</v>
      </c>
      <c r="AW42" s="1">
        <f t="shared" si="44"/>
        <v>275.33103182767468</v>
      </c>
      <c r="AX42">
        <v>0</v>
      </c>
      <c r="AY42">
        <v>0</v>
      </c>
      <c r="AZ42">
        <v>0</v>
      </c>
      <c r="BA42">
        <f t="shared" si="22"/>
        <v>0</v>
      </c>
      <c r="BB42">
        <f t="shared" si="23"/>
        <v>0</v>
      </c>
      <c r="BC42">
        <f t="shared" si="10"/>
        <v>0</v>
      </c>
      <c r="BD42">
        <f t="shared" si="10"/>
        <v>0</v>
      </c>
      <c r="BE42">
        <f t="shared" si="24"/>
        <v>0</v>
      </c>
      <c r="BF42">
        <f t="shared" si="11"/>
        <v>0</v>
      </c>
      <c r="BG42">
        <f t="shared" si="11"/>
        <v>0</v>
      </c>
      <c r="BH42">
        <f t="shared" si="55"/>
        <v>0</v>
      </c>
      <c r="BI42">
        <f t="shared" si="55"/>
        <v>0</v>
      </c>
      <c r="BJ42">
        <f t="shared" si="55"/>
        <v>0</v>
      </c>
      <c r="BK42" s="7">
        <f t="shared" si="45"/>
        <v>3.0456997379984641E-2</v>
      </c>
      <c r="BL42">
        <v>0</v>
      </c>
      <c r="BM42">
        <v>0</v>
      </c>
      <c r="BN42" s="8">
        <f>MAX((BN$3*climate!$I152+BN$4*climate!$I152^2+BN$5*climate!$I152^6)*(K42/K$66)^$BP$1,-99)</f>
        <v>3.0523562372519035</v>
      </c>
      <c r="BO42" s="8">
        <f>MAX((BO$3*climate!$I152+BO$4*climate!$I152^2+BO$5*climate!$I152^6)*(L42/L$66)^$BP$1,-99)</f>
        <v>2.0765536764508639</v>
      </c>
      <c r="BP42" s="8">
        <f>MAX((BP$3*climate!$I152+BP$4*climate!$I152^2+BP$5*climate!$I152^6)*(M42/M$66)^$BP$1,-99)</f>
        <v>0.83850933946741579</v>
      </c>
      <c r="BQ42" s="8">
        <f>MAX((BQ$3*climate!$M152+BQ$4*climate!$M152^2+BQ$5*climate!$M152^6)*(K42/K$66)^$BP$1,-99)</f>
        <v>3.0523562372519035</v>
      </c>
      <c r="BR42" s="8">
        <f>MAX((BR$3*climate!$M152+BR$4*climate!$M152^2+BR$5*climate!$M152^6)*(L42/L$66)^$BP$1,-99)</f>
        <v>2.0765536764508639</v>
      </c>
      <c r="BS42" s="8">
        <f>MAX((BS$3*climate!$M152+BS$4*climate!$M152^2+BS$5*climate!$M152^6)*(M42/M$66)^$BP$1,-99)</f>
        <v>0.83850933946741579</v>
      </c>
      <c r="BT42" s="8">
        <f t="shared" si="25"/>
        <v>0</v>
      </c>
      <c r="BU42" s="8">
        <f t="shared" si="26"/>
        <v>0</v>
      </c>
      <c r="BV42" s="8">
        <f t="shared" si="27"/>
        <v>0</v>
      </c>
      <c r="BW42" s="8">
        <f>MAX((BW$3*climate!$I152+BW$4*climate!$I152^2+BW$5*climate!$I152^6)*(K42/K$66)^$BP$1,-99)</f>
        <v>0.25169173727524258</v>
      </c>
      <c r="BX42" s="8">
        <f>MAX((BX$3*climate!$I152+BX$4*climate!$I152^2+BX$5*climate!$I152^6)*(L42/L$66)^$BP$1,-99)</f>
        <v>0.13944675558083078</v>
      </c>
      <c r="BY42" s="8">
        <f>MAX((BY$3*climate!$I152+BY$4*climate!$I152^2+BY$5*climate!$I152^6)*(M42/M$66)^$BP$1,-99)</f>
        <v>3.0497465686605985E-2</v>
      </c>
      <c r="BZ42" s="8">
        <f>MAX((BZ$3*climate!$M152+BZ$4*climate!$M152^2+BZ$5*climate!$M152^6)*(K42/K$66)^$BP$1,-99)</f>
        <v>0.25169173727524258</v>
      </c>
      <c r="CA42" s="8">
        <f>MAX((CA$3*climate!$M152+CA$4*climate!$M152^2+CA$5*climate!$M152^6)*(L42/L$66)^$BP$1,-99)</f>
        <v>0.13944675558083078</v>
      </c>
      <c r="CB42" s="8">
        <f>MAX((CB$3*climate!$M152+CB$4*climate!$M152^2+CB$5*climate!$M152^6)*(M42/M$66)^$BP$1,-99)</f>
        <v>3.0497465686605985E-2</v>
      </c>
      <c r="CC42" s="8">
        <f t="shared" si="28"/>
        <v>0</v>
      </c>
      <c r="CD42" s="8">
        <f t="shared" si="29"/>
        <v>0</v>
      </c>
      <c r="CE42" s="8">
        <f t="shared" si="30"/>
        <v>0</v>
      </c>
    </row>
    <row r="43" spans="1:8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31"/>
        <v>5.6420769798790626E-3</v>
      </c>
      <c r="F43" s="7">
        <f t="shared" si="13"/>
        <v>1.0971471739061212E-2</v>
      </c>
      <c r="G43" s="7">
        <f t="shared" si="14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5"/>
        <v>28472.728954129358</v>
      </c>
      <c r="L43" s="1">
        <f t="shared" si="6"/>
        <v>1903.0117292407404</v>
      </c>
      <c r="M43" s="1">
        <f t="shared" si="7"/>
        <v>630.57651085520763</v>
      </c>
      <c r="N43" s="7">
        <f t="shared" si="32"/>
        <v>2.6929718211903264E-2</v>
      </c>
      <c r="O43" s="7">
        <f t="shared" si="16"/>
        <v>5.0765530651725621E-2</v>
      </c>
      <c r="P43" s="7">
        <f t="shared" si="17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8"/>
        <v>171.623391932289</v>
      </c>
      <c r="U43" s="1">
        <f t="shared" si="46"/>
        <v>689.80970911035058</v>
      </c>
      <c r="V43" s="1">
        <f t="shared" si="47"/>
        <v>804.35740114786302</v>
      </c>
      <c r="W43" s="7">
        <f t="shared" si="33"/>
        <v>-2.4877022112913094E-2</v>
      </c>
      <c r="X43" s="7">
        <f t="shared" si="50"/>
        <v>-6.447014814761276E-2</v>
      </c>
      <c r="Y43" s="7">
        <f t="shared" si="51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9"/>
        <v>2.4755464706454462</v>
      </c>
      <c r="AD43" s="8">
        <f t="shared" si="48"/>
        <v>2.8303909353791314</v>
      </c>
      <c r="AE43" s="8">
        <f t="shared" si="49"/>
        <v>2.1734776131873805</v>
      </c>
      <c r="AF43" s="7">
        <f t="shared" si="34"/>
        <v>9.9035736144448272E-4</v>
      </c>
      <c r="AG43" s="7">
        <f t="shared" si="52"/>
        <v>-1.1441717107863458E-2</v>
      </c>
      <c r="AH43" s="7">
        <f t="shared" si="53"/>
        <v>1.0365171611207868E-2</v>
      </c>
      <c r="AI43" s="1">
        <f t="shared" si="35"/>
        <v>33994.66565203348</v>
      </c>
      <c r="AJ43" s="1">
        <f t="shared" si="36"/>
        <v>6932.3702907891047</v>
      </c>
      <c r="AK43" s="1">
        <f t="shared" si="37"/>
        <v>1954.3690341673228</v>
      </c>
      <c r="AL43" s="10">
        <f t="shared" si="56"/>
        <v>10.747165611203259</v>
      </c>
      <c r="AM43" s="10">
        <f t="shared" si="56"/>
        <v>1.8218510460524389</v>
      </c>
      <c r="AN43" s="10">
        <f t="shared" si="56"/>
        <v>0.59700271143940398</v>
      </c>
      <c r="AO43" s="7">
        <f t="shared" si="38"/>
        <v>1.8276539118654789E-2</v>
      </c>
      <c r="AP43" s="7">
        <f t="shared" si="21"/>
        <v>2.8144496824265453E-2</v>
      </c>
      <c r="AQ43" s="7">
        <f t="shared" si="21"/>
        <v>2.0372115051398465E-2</v>
      </c>
      <c r="AR43" s="1">
        <f t="shared" si="39"/>
        <v>21860.547490244851</v>
      </c>
      <c r="AS43" s="1">
        <f t="shared" si="40"/>
        <v>5173.2697828490136</v>
      </c>
      <c r="AT43" s="1">
        <f t="shared" si="41"/>
        <v>1440.4610720737285</v>
      </c>
      <c r="AU43" s="1">
        <f t="shared" si="42"/>
        <v>4372.1094980489706</v>
      </c>
      <c r="AV43" s="1">
        <f t="shared" si="43"/>
        <v>1034.6539565698029</v>
      </c>
      <c r="AW43" s="1">
        <f t="shared" si="44"/>
        <v>288.09221441474568</v>
      </c>
      <c r="AX43">
        <v>0</v>
      </c>
      <c r="AY43">
        <v>0</v>
      </c>
      <c r="AZ43">
        <v>0</v>
      </c>
      <c r="BA43">
        <f t="shared" si="22"/>
        <v>0</v>
      </c>
      <c r="BB43">
        <f t="shared" si="23"/>
        <v>0</v>
      </c>
      <c r="BC43">
        <f t="shared" si="10"/>
        <v>0</v>
      </c>
      <c r="BD43">
        <f t="shared" si="10"/>
        <v>0</v>
      </c>
      <c r="BE43">
        <f t="shared" si="24"/>
        <v>0</v>
      </c>
      <c r="BF43">
        <f t="shared" si="11"/>
        <v>0</v>
      </c>
      <c r="BG43">
        <f t="shared" si="11"/>
        <v>0</v>
      </c>
      <c r="BH43">
        <f t="shared" si="55"/>
        <v>0</v>
      </c>
      <c r="BI43">
        <f t="shared" si="55"/>
        <v>0</v>
      </c>
      <c r="BJ43">
        <f t="shared" si="55"/>
        <v>0</v>
      </c>
      <c r="BK43" s="7">
        <f t="shared" si="45"/>
        <v>3.6603793811903707E-2</v>
      </c>
      <c r="BL43">
        <v>0</v>
      </c>
      <c r="BM43">
        <v>0</v>
      </c>
      <c r="BN43" s="8">
        <f>MAX((BN$3*climate!$I153+BN$4*climate!$I153^2+BN$5*climate!$I153^6)*(K43/K$66)^$BP$1,-99)</f>
        <v>3.0851200376629979</v>
      </c>
      <c r="BO43" s="8">
        <f>MAX((BO$3*climate!$I153+BO$4*climate!$I153^2+BO$5*climate!$I153^6)*(L43/L$66)^$BP$1,-99)</f>
        <v>2.0807617959661067</v>
      </c>
      <c r="BP43" s="8">
        <f>MAX((BP$3*climate!$I153+BP$4*climate!$I153^2+BP$5*climate!$I153^6)*(M43/M$66)^$BP$1,-99)</f>
        <v>0.84060652541571768</v>
      </c>
      <c r="BQ43" s="8">
        <f>MAX((BQ$3*climate!$M153+BQ$4*climate!$M153^2+BQ$5*climate!$M153^6)*(K43/K$66)^$BP$1,-99)</f>
        <v>3.0851200376629979</v>
      </c>
      <c r="BR43" s="8">
        <f>MAX((BR$3*climate!$M153+BR$4*climate!$M153^2+BR$5*climate!$M153^6)*(L43/L$66)^$BP$1,-99)</f>
        <v>2.0807617959661067</v>
      </c>
      <c r="BS43" s="8">
        <f>MAX((BS$3*climate!$M153+BS$4*climate!$M153^2+BS$5*climate!$M153^6)*(M43/M$66)^$BP$1,-99)</f>
        <v>0.84060652541571768</v>
      </c>
      <c r="BT43" s="8">
        <f t="shared" si="25"/>
        <v>0</v>
      </c>
      <c r="BU43" s="8">
        <f t="shared" si="26"/>
        <v>0</v>
      </c>
      <c r="BV43" s="8">
        <f t="shared" si="27"/>
        <v>0</v>
      </c>
      <c r="BW43" s="8">
        <f>MAX((BW$3*climate!$I153+BW$4*climate!$I153^2+BW$5*climate!$I153^6)*(K43/K$66)^$BP$1,-99)</f>
        <v>0.26359166599247719</v>
      </c>
      <c r="BX43" s="8">
        <f>MAX((BX$3*climate!$I153+BX$4*climate!$I153^2+BX$5*climate!$I153^6)*(L43/L$66)^$BP$1,-99)</f>
        <v>0.14514264462884177</v>
      </c>
      <c r="BY43" s="8">
        <f>MAX((BY$3*climate!$I153+BY$4*climate!$I153^2+BY$5*climate!$I153^6)*(M43/M$66)^$BP$1,-99)</f>
        <v>3.1918548493533733E-2</v>
      </c>
      <c r="BZ43" s="8">
        <f>MAX((BZ$3*climate!$M153+BZ$4*climate!$M153^2+BZ$5*climate!$M153^6)*(K43/K$66)^$BP$1,-99)</f>
        <v>0.26359166599247719</v>
      </c>
      <c r="CA43" s="8">
        <f>MAX((CA$3*climate!$M153+CA$4*climate!$M153^2+CA$5*climate!$M153^6)*(L43/L$66)^$BP$1,-99)</f>
        <v>0.14514264462884177</v>
      </c>
      <c r="CB43" s="8">
        <f>MAX((CB$3*climate!$M153+CB$4*climate!$M153^2+CB$5*climate!$M153^6)*(M43/M$66)^$BP$1,-99)</f>
        <v>3.1918548493533733E-2</v>
      </c>
      <c r="CC43" s="8">
        <f t="shared" si="28"/>
        <v>0</v>
      </c>
      <c r="CD43" s="8">
        <f t="shared" si="29"/>
        <v>0</v>
      </c>
      <c r="CE43" s="8">
        <f t="shared" si="30"/>
        <v>0</v>
      </c>
    </row>
    <row r="44" spans="1:8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31"/>
        <v>4.949025180586597E-3</v>
      </c>
      <c r="F44" s="7">
        <f t="shared" si="13"/>
        <v>1.0535666758227036E-2</v>
      </c>
      <c r="G44" s="7">
        <f t="shared" si="14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5"/>
        <v>29030.021227256766</v>
      </c>
      <c r="L44" s="1">
        <f t="shared" si="6"/>
        <v>1941.212518447536</v>
      </c>
      <c r="M44" s="1">
        <f t="shared" si="7"/>
        <v>618.9462777574264</v>
      </c>
      <c r="N44" s="7">
        <f t="shared" si="32"/>
        <v>1.9572843685802921E-2</v>
      </c>
      <c r="O44" s="7">
        <f t="shared" si="16"/>
        <v>2.0073859041340292E-2</v>
      </c>
      <c r="P44" s="7">
        <f t="shared" si="17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8"/>
        <v>167.75711169562331</v>
      </c>
      <c r="U44" s="1">
        <f t="shared" si="46"/>
        <v>675.62399492262864</v>
      </c>
      <c r="V44" s="1">
        <f t="shared" si="47"/>
        <v>807.31845876176374</v>
      </c>
      <c r="W44" s="7">
        <f t="shared" si="33"/>
        <v>-2.252769971002011E-2</v>
      </c>
      <c r="X44" s="7">
        <f t="shared" si="50"/>
        <v>-2.0564677476078597E-2</v>
      </c>
      <c r="Y44" s="7">
        <f t="shared" si="51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9"/>
        <v>2.4456886797812856</v>
      </c>
      <c r="AD44" s="8">
        <f t="shared" si="48"/>
        <v>2.7175457818006472</v>
      </c>
      <c r="AE44" s="8">
        <f t="shared" si="49"/>
        <v>2.122670576096306</v>
      </c>
      <c r="AF44" s="7">
        <f t="shared" si="34"/>
        <v>-1.2061090841237965E-2</v>
      </c>
      <c r="AG44" s="7">
        <f t="shared" si="52"/>
        <v>-3.9869105065293287E-2</v>
      </c>
      <c r="AH44" s="7">
        <f t="shared" si="53"/>
        <v>-2.337591921021287E-2</v>
      </c>
      <c r="AI44" s="1">
        <f t="shared" si="35"/>
        <v>34967.308584879102</v>
      </c>
      <c r="AJ44" s="1">
        <f t="shared" si="36"/>
        <v>7273.7872182799974</v>
      </c>
      <c r="AK44" s="1">
        <f t="shared" si="37"/>
        <v>2047.0243451653362</v>
      </c>
      <c r="AL44" s="10">
        <f t="shared" si="56"/>
        <v>10.943586603911077</v>
      </c>
      <c r="AM44" s="10">
        <f t="shared" si="56"/>
        <v>1.8731261270323465</v>
      </c>
      <c r="AN44" s="10">
        <f t="shared" si="56"/>
        <v>0.60916491936284434</v>
      </c>
      <c r="AO44" s="7">
        <f t="shared" si="38"/>
        <v>1.8276539118654789E-2</v>
      </c>
      <c r="AP44" s="7">
        <f t="shared" si="21"/>
        <v>2.8144496824265453E-2</v>
      </c>
      <c r="AQ44" s="7">
        <f t="shared" si="21"/>
        <v>2.0372115051398465E-2</v>
      </c>
      <c r="AR44" s="1">
        <f t="shared" si="39"/>
        <v>22474.616270132079</v>
      </c>
      <c r="AS44" s="1">
        <f t="shared" si="40"/>
        <v>5415.4726604689613</v>
      </c>
      <c r="AT44" s="1">
        <f t="shared" si="41"/>
        <v>1506.9326701811926</v>
      </c>
      <c r="AU44" s="1">
        <f t="shared" si="42"/>
        <v>4494.9232540264156</v>
      </c>
      <c r="AV44" s="1">
        <f t="shared" si="43"/>
        <v>1083.0945320937924</v>
      </c>
      <c r="AW44" s="1">
        <f t="shared" si="44"/>
        <v>301.38653403623852</v>
      </c>
      <c r="AX44">
        <v>0</v>
      </c>
      <c r="AY44">
        <v>0</v>
      </c>
      <c r="AZ44">
        <v>0</v>
      </c>
      <c r="BA44">
        <f t="shared" si="22"/>
        <v>0</v>
      </c>
      <c r="BB44">
        <f t="shared" si="23"/>
        <v>0</v>
      </c>
      <c r="BC44">
        <f t="shared" si="10"/>
        <v>0</v>
      </c>
      <c r="BD44">
        <f t="shared" si="10"/>
        <v>0</v>
      </c>
      <c r="BE44">
        <f t="shared" si="24"/>
        <v>0</v>
      </c>
      <c r="BF44">
        <f t="shared" si="11"/>
        <v>0</v>
      </c>
      <c r="BG44">
        <f t="shared" si="11"/>
        <v>0</v>
      </c>
      <c r="BH44">
        <f t="shared" si="55"/>
        <v>0</v>
      </c>
      <c r="BI44">
        <f t="shared" si="55"/>
        <v>0</v>
      </c>
      <c r="BJ44">
        <f t="shared" si="55"/>
        <v>0</v>
      </c>
      <c r="BK44" s="7">
        <f t="shared" si="45"/>
        <v>2.4297999068903176E-2</v>
      </c>
      <c r="BL44">
        <v>0</v>
      </c>
      <c r="BM44">
        <v>0</v>
      </c>
      <c r="BN44" s="8">
        <f>MAX((BN$3*climate!$I154+BN$4*climate!$I154^2+BN$5*climate!$I154^6)*(K44/K$66)^$BP$1,-99)</f>
        <v>3.1221579593287783</v>
      </c>
      <c r="BO44" s="8">
        <f>MAX((BO$3*climate!$I154+BO$4*climate!$I154^2+BO$5*climate!$I154^6)*(L44/L$66)^$BP$1,-99)</f>
        <v>2.0991259491153049</v>
      </c>
      <c r="BP44" s="8">
        <f>MAX((BP$3*climate!$I154+BP$4*climate!$I154^2+BP$5*climate!$I154^6)*(M44/M$66)^$BP$1,-99)</f>
        <v>0.84961920476459318</v>
      </c>
      <c r="BQ44" s="8">
        <f>MAX((BQ$3*climate!$M154+BQ$4*climate!$M154^2+BQ$5*climate!$M154^6)*(K44/K$66)^$BP$1,-99)</f>
        <v>3.1221579593287783</v>
      </c>
      <c r="BR44" s="8">
        <f>MAX((BR$3*climate!$M154+BR$4*climate!$M154^2+BR$5*climate!$M154^6)*(L44/L$66)^$BP$1,-99)</f>
        <v>2.0991259491153049</v>
      </c>
      <c r="BS44" s="8">
        <f>MAX((BS$3*climate!$M154+BS$4*climate!$M154^2+BS$5*climate!$M154^6)*(M44/M$66)^$BP$1,-99)</f>
        <v>0.84961920476459318</v>
      </c>
      <c r="BT44" s="8">
        <f t="shared" si="25"/>
        <v>0</v>
      </c>
      <c r="BU44" s="8">
        <f t="shared" si="26"/>
        <v>0</v>
      </c>
      <c r="BV44" s="8">
        <f t="shared" si="27"/>
        <v>0</v>
      </c>
      <c r="BW44" s="8">
        <f>MAX((BW$3*climate!$I154+BW$4*climate!$I154^2+BW$5*climate!$I154^6)*(K44/K$66)^$BP$1,-99)</f>
        <v>0.27636589576182463</v>
      </c>
      <c r="BX44" s="8">
        <f>MAX((BX$3*climate!$I154+BX$4*climate!$I154^2+BX$5*climate!$I154^6)*(L44/L$66)^$BP$1,-99)</f>
        <v>0.15208667231086687</v>
      </c>
      <c r="BY44" s="8">
        <f>MAX((BY$3*climate!$I154+BY$4*climate!$I154^2+BY$5*climate!$I154^6)*(M44/M$66)^$BP$1,-99)</f>
        <v>3.3681432614834667E-2</v>
      </c>
      <c r="BZ44" s="8">
        <f>MAX((BZ$3*climate!$M154+BZ$4*climate!$M154^2+BZ$5*climate!$M154^6)*(K44/K$66)^$BP$1,-99)</f>
        <v>0.27636589576182463</v>
      </c>
      <c r="CA44" s="8">
        <f>MAX((CA$3*climate!$M154+CA$4*climate!$M154^2+CA$5*climate!$M154^6)*(L44/L$66)^$BP$1,-99)</f>
        <v>0.15208667231086687</v>
      </c>
      <c r="CB44" s="8">
        <f>MAX((CB$3*climate!$M154+CB$4*climate!$M154^2+CB$5*climate!$M154^6)*(M44/M$66)^$BP$1,-99)</f>
        <v>3.3681432614834667E-2</v>
      </c>
      <c r="CC44" s="8">
        <f t="shared" si="28"/>
        <v>0</v>
      </c>
      <c r="CD44" s="8">
        <f t="shared" si="29"/>
        <v>0</v>
      </c>
      <c r="CE44" s="8">
        <f t="shared" si="30"/>
        <v>0</v>
      </c>
    </row>
    <row r="45" spans="1:8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31"/>
        <v>5.0461581002705369E-3</v>
      </c>
      <c r="F45" s="7">
        <f t="shared" si="13"/>
        <v>9.9070939245591294E-3</v>
      </c>
      <c r="G45" s="7">
        <f t="shared" si="14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5"/>
        <v>29824.268453109347</v>
      </c>
      <c r="L45" s="1">
        <f t="shared" si="6"/>
        <v>1970.1136544811745</v>
      </c>
      <c r="M45" s="1">
        <f t="shared" si="7"/>
        <v>647.13356897613517</v>
      </c>
      <c r="N45" s="7">
        <f t="shared" si="32"/>
        <v>2.7359512403899E-2</v>
      </c>
      <c r="O45" s="7">
        <f t="shared" si="16"/>
        <v>1.4888187542058562E-2</v>
      </c>
      <c r="P45" s="7">
        <f t="shared" si="17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8"/>
        <v>165.10632261113358</v>
      </c>
      <c r="U45" s="1">
        <f t="shared" si="46"/>
        <v>671.17417898722408</v>
      </c>
      <c r="V45" s="1">
        <f t="shared" si="47"/>
        <v>796.29855538743095</v>
      </c>
      <c r="W45" s="7">
        <f t="shared" si="33"/>
        <v>-1.580135147593198E-2</v>
      </c>
      <c r="X45" s="7">
        <f t="shared" si="50"/>
        <v>-6.5862313488646018E-3</v>
      </c>
      <c r="Y45" s="7">
        <f t="shared" si="51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9"/>
        <v>2.3919360266608938</v>
      </c>
      <c r="AD45" s="8">
        <f t="shared" si="48"/>
        <v>2.6903682010478107</v>
      </c>
      <c r="AE45" s="8">
        <f t="shared" si="49"/>
        <v>2.0888168511936764</v>
      </c>
      <c r="AF45" s="7">
        <f t="shared" si="34"/>
        <v>-2.1978534539072614E-2</v>
      </c>
      <c r="AG45" s="7">
        <f t="shared" si="52"/>
        <v>-1.0000781195608321E-2</v>
      </c>
      <c r="AH45" s="7">
        <f t="shared" si="53"/>
        <v>-1.5948647559287488E-2</v>
      </c>
      <c r="AI45" s="1">
        <f t="shared" si="35"/>
        <v>35965.500980417608</v>
      </c>
      <c r="AJ45" s="1">
        <f t="shared" si="36"/>
        <v>7629.5030285457906</v>
      </c>
      <c r="AK45" s="1">
        <f t="shared" si="37"/>
        <v>2143.7084446850413</v>
      </c>
      <c r="AL45" s="10">
        <f t="shared" si="56"/>
        <v>11.143597492575845</v>
      </c>
      <c r="AM45" s="10">
        <f t="shared" si="56"/>
        <v>1.925844319366057</v>
      </c>
      <c r="AN45" s="10">
        <f t="shared" si="56"/>
        <v>0.62157489718538006</v>
      </c>
      <c r="AO45" s="7">
        <f t="shared" si="38"/>
        <v>1.8276539118654789E-2</v>
      </c>
      <c r="AP45" s="7">
        <f t="shared" si="21"/>
        <v>2.8144496824265453E-2</v>
      </c>
      <c r="AQ45" s="7">
        <f t="shared" si="21"/>
        <v>2.0372115051398465E-2</v>
      </c>
      <c r="AR45" s="1">
        <f t="shared" si="39"/>
        <v>23107.428133150974</v>
      </c>
      <c r="AS45" s="1">
        <f t="shared" si="40"/>
        <v>5665.8202557379309</v>
      </c>
      <c r="AT45" s="1">
        <f t="shared" si="41"/>
        <v>1576.0744592621879</v>
      </c>
      <c r="AU45" s="1">
        <f t="shared" si="42"/>
        <v>4621.4856266301949</v>
      </c>
      <c r="AV45" s="1">
        <f t="shared" si="43"/>
        <v>1133.1640511475862</v>
      </c>
      <c r="AW45" s="1">
        <f t="shared" si="44"/>
        <v>315.21489185243763</v>
      </c>
      <c r="AX45">
        <v>0</v>
      </c>
      <c r="AY45">
        <v>0</v>
      </c>
      <c r="AZ45">
        <v>0</v>
      </c>
      <c r="BA45">
        <f t="shared" si="22"/>
        <v>0</v>
      </c>
      <c r="BB45">
        <f t="shared" si="23"/>
        <v>0</v>
      </c>
      <c r="BC45">
        <f t="shared" si="10"/>
        <v>0</v>
      </c>
      <c r="BD45">
        <f t="shared" si="10"/>
        <v>0</v>
      </c>
      <c r="BE45">
        <f t="shared" si="24"/>
        <v>0</v>
      </c>
      <c r="BF45">
        <f t="shared" si="11"/>
        <v>0</v>
      </c>
      <c r="BG45">
        <f t="shared" si="11"/>
        <v>0</v>
      </c>
      <c r="BH45">
        <f t="shared" si="55"/>
        <v>0</v>
      </c>
      <c r="BI45">
        <f t="shared" si="55"/>
        <v>0</v>
      </c>
      <c r="BJ45">
        <f t="shared" si="55"/>
        <v>0</v>
      </c>
      <c r="BK45" s="7">
        <f t="shared" si="45"/>
        <v>3.3101541725615746E-2</v>
      </c>
      <c r="BL45">
        <v>0</v>
      </c>
      <c r="BM45">
        <v>0</v>
      </c>
      <c r="BN45" s="8">
        <f>MAX((BN$3*climate!$I155+BN$4*climate!$I155^2+BN$5*climate!$I155^6)*(K45/K$66)^$BP$1,-99)</f>
        <v>3.1518546551779996</v>
      </c>
      <c r="BO45" s="8">
        <f>MAX((BO$3*climate!$I155+BO$4*climate!$I155^2+BO$5*climate!$I155^6)*(L45/L$66)^$BP$1,-99)</f>
        <v>2.1189248661811142</v>
      </c>
      <c r="BP45" s="8">
        <f>MAX((BP$3*climate!$I155+BP$4*climate!$I155^2+BP$5*climate!$I155^6)*(M45/M$66)^$BP$1,-99)</f>
        <v>0.84439980937541403</v>
      </c>
      <c r="BQ45" s="8">
        <f>MAX((BQ$3*climate!$M155+BQ$4*climate!$M155^2+BQ$5*climate!$M155^6)*(K45/K$66)^$BP$1,-99)</f>
        <v>3.1518546551779996</v>
      </c>
      <c r="BR45" s="8">
        <f>MAX((BR$3*climate!$M155+BR$4*climate!$M155^2+BR$5*climate!$M155^6)*(L45/L$66)^$BP$1,-99)</f>
        <v>2.1189248661811142</v>
      </c>
      <c r="BS45" s="8">
        <f>MAX((BS$3*climate!$M155+BS$4*climate!$M155^2+BS$5*climate!$M155^6)*(M45/M$66)^$BP$1,-99)</f>
        <v>0.84439980937541403</v>
      </c>
      <c r="BT45" s="8">
        <f t="shared" si="25"/>
        <v>0</v>
      </c>
      <c r="BU45" s="8">
        <f t="shared" si="26"/>
        <v>0</v>
      </c>
      <c r="BV45" s="8">
        <f t="shared" si="27"/>
        <v>0</v>
      </c>
      <c r="BW45" s="8">
        <f>MAX((BW$3*climate!$I155+BW$4*climate!$I155^2+BW$5*climate!$I155^6)*(K45/K$66)^$BP$1,-99)</f>
        <v>0.28899419912367991</v>
      </c>
      <c r="BX45" s="8">
        <f>MAX((BX$3*climate!$I155+BX$4*climate!$I155^2+BX$5*climate!$I155^6)*(L45/L$66)^$BP$1,-99)</f>
        <v>0.15944057594431899</v>
      </c>
      <c r="BY45" s="8">
        <f>MAX((BY$3*climate!$I155+BY$4*climate!$I155^2+BY$5*climate!$I155^6)*(M45/M$66)^$BP$1,-99)</f>
        <v>3.4948318900653419E-2</v>
      </c>
      <c r="BZ45" s="8">
        <f>MAX((BZ$3*climate!$M155+BZ$4*climate!$M155^2+BZ$5*climate!$M155^6)*(K45/K$66)^$BP$1,-99)</f>
        <v>0.28899419912367991</v>
      </c>
      <c r="CA45" s="8">
        <f>MAX((CA$3*climate!$M155+CA$4*climate!$M155^2+CA$5*climate!$M155^6)*(L45/L$66)^$BP$1,-99)</f>
        <v>0.15944057594431899</v>
      </c>
      <c r="CB45" s="8">
        <f>MAX((CB$3*climate!$M155+CB$4*climate!$M155^2+CB$5*climate!$M155^6)*(M45/M$66)^$BP$1,-99)</f>
        <v>3.4948318900653419E-2</v>
      </c>
      <c r="CC45" s="8">
        <f t="shared" si="28"/>
        <v>0</v>
      </c>
      <c r="CD45" s="8">
        <f t="shared" si="29"/>
        <v>0</v>
      </c>
      <c r="CE45" s="8">
        <f t="shared" si="30"/>
        <v>0</v>
      </c>
    </row>
    <row r="46" spans="1:8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31"/>
        <v>5.2037039583325839E-3</v>
      </c>
      <c r="F46" s="7">
        <f t="shared" si="13"/>
        <v>9.6601701710541388E-3</v>
      </c>
      <c r="G46" s="7">
        <f t="shared" si="14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5"/>
        <v>30829.995910385893</v>
      </c>
      <c r="L46" s="1">
        <f t="shared" si="6"/>
        <v>2075.40176445928</v>
      </c>
      <c r="M46" s="1">
        <f t="shared" si="7"/>
        <v>664.69913683213008</v>
      </c>
      <c r="N46" s="7">
        <f t="shared" si="32"/>
        <v>3.3721781268760465E-2</v>
      </c>
      <c r="O46" s="7">
        <f t="shared" si="16"/>
        <v>5.3442657858149278E-2</v>
      </c>
      <c r="P46" s="7">
        <f t="shared" si="17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8"/>
        <v>162.32174399813118</v>
      </c>
      <c r="U46" s="1">
        <f t="shared" si="46"/>
        <v>638.42352768132957</v>
      </c>
      <c r="V46" s="1">
        <f t="shared" si="47"/>
        <v>779.94831820855222</v>
      </c>
      <c r="W46" s="7">
        <f t="shared" si="33"/>
        <v>-1.6865366322528885E-2</v>
      </c>
      <c r="X46" s="7">
        <f t="shared" si="50"/>
        <v>-4.8796053738708989E-2</v>
      </c>
      <c r="Y46" s="7">
        <f t="shared" si="51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9"/>
        <v>2.3673145145870551</v>
      </c>
      <c r="AD46" s="8">
        <f t="shared" si="48"/>
        <v>2.7418723028144973</v>
      </c>
      <c r="AE46" s="8">
        <f t="shared" si="49"/>
        <v>2.1498916534983441</v>
      </c>
      <c r="AF46" s="7">
        <f t="shared" si="34"/>
        <v>-1.0293549576327887E-2</v>
      </c>
      <c r="AG46" s="7">
        <f t="shared" si="52"/>
        <v>1.9143885861655496E-2</v>
      </c>
      <c r="AH46" s="7">
        <f t="shared" si="53"/>
        <v>2.9238945611610667E-2</v>
      </c>
      <c r="AI46" s="1">
        <f t="shared" si="35"/>
        <v>36990.436509006046</v>
      </c>
      <c r="AJ46" s="1">
        <f t="shared" si="36"/>
        <v>7999.7167768387981</v>
      </c>
      <c r="AK46" s="1">
        <f t="shared" si="37"/>
        <v>2244.552492068975</v>
      </c>
      <c r="AL46" s="10">
        <f t="shared" si="56"/>
        <v>11.347263888071451</v>
      </c>
      <c r="AM46" s="10">
        <f t="shared" si="56"/>
        <v>1.9800462386964848</v>
      </c>
      <c r="AN46" s="10">
        <f t="shared" si="56"/>
        <v>0.63423769250390183</v>
      </c>
      <c r="AO46" s="7">
        <f t="shared" si="38"/>
        <v>1.8276539118654789E-2</v>
      </c>
      <c r="AP46" s="7">
        <f t="shared" si="21"/>
        <v>2.8144496824265453E-2</v>
      </c>
      <c r="AQ46" s="7">
        <f t="shared" si="21"/>
        <v>2.0372115051398465E-2</v>
      </c>
      <c r="AR46" s="1">
        <f t="shared" si="39"/>
        <v>23760.812181082052</v>
      </c>
      <c r="AS46" s="1">
        <f t="shared" si="40"/>
        <v>5926.1521800493883</v>
      </c>
      <c r="AT46" s="1">
        <f t="shared" si="41"/>
        <v>1647.9554347986477</v>
      </c>
      <c r="AU46" s="1">
        <f t="shared" si="42"/>
        <v>4752.1624362164102</v>
      </c>
      <c r="AV46" s="1">
        <f t="shared" si="43"/>
        <v>1185.2304360098776</v>
      </c>
      <c r="AW46" s="1">
        <f t="shared" si="44"/>
        <v>329.59108695972958</v>
      </c>
      <c r="AX46">
        <v>0</v>
      </c>
      <c r="AY46">
        <v>0</v>
      </c>
      <c r="AZ46">
        <v>0</v>
      </c>
      <c r="BA46">
        <f t="shared" si="22"/>
        <v>0</v>
      </c>
      <c r="BB46">
        <f t="shared" si="23"/>
        <v>0</v>
      </c>
      <c r="BC46">
        <f t="shared" si="10"/>
        <v>0</v>
      </c>
      <c r="BD46">
        <f t="shared" si="10"/>
        <v>0</v>
      </c>
      <c r="BE46">
        <f t="shared" si="24"/>
        <v>0</v>
      </c>
      <c r="BF46">
        <f t="shared" si="11"/>
        <v>0</v>
      </c>
      <c r="BG46">
        <f t="shared" si="11"/>
        <v>0</v>
      </c>
      <c r="BH46">
        <f t="shared" si="55"/>
        <v>0</v>
      </c>
      <c r="BI46">
        <f t="shared" si="55"/>
        <v>0</v>
      </c>
      <c r="BJ46">
        <f t="shared" si="55"/>
        <v>0</v>
      </c>
      <c r="BK46" s="7">
        <f t="shared" si="45"/>
        <v>4.2526604772430643E-2</v>
      </c>
      <c r="BL46">
        <v>0</v>
      </c>
      <c r="BM46">
        <v>0</v>
      </c>
      <c r="BN46" s="8">
        <f>MAX((BN$3*climate!$I156+BN$4*climate!$I156^2+BN$5*climate!$I156^6)*(K46/K$66)^$BP$1,-99)</f>
        <v>3.1750581835646354</v>
      </c>
      <c r="BO46" s="8">
        <f>MAX((BO$3*climate!$I156+BO$4*climate!$I156^2+BO$5*climate!$I156^6)*(L46/L$66)^$BP$1,-99)</f>
        <v>2.1175918426814917</v>
      </c>
      <c r="BP46" s="8">
        <f>MAX((BP$3*climate!$I156+BP$4*climate!$I156^2+BP$5*climate!$I156^6)*(M46/M$66)^$BP$1,-99)</f>
        <v>0.84204288512713088</v>
      </c>
      <c r="BQ46" s="8">
        <f>MAX((BQ$3*climate!$M156+BQ$4*climate!$M156^2+BQ$5*climate!$M156^6)*(K46/K$66)^$BP$1,-99)</f>
        <v>3.1750581835646354</v>
      </c>
      <c r="BR46" s="8">
        <f>MAX((BR$3*climate!$M156+BR$4*climate!$M156^2+BR$5*climate!$M156^6)*(L46/L$66)^$BP$1,-99)</f>
        <v>2.1175918426814917</v>
      </c>
      <c r="BS46" s="8">
        <f>MAX((BS$3*climate!$M156+BS$4*climate!$M156^2+BS$5*climate!$M156^6)*(M46/M$66)^$BP$1,-99)</f>
        <v>0.84204288512713088</v>
      </c>
      <c r="BT46" s="8">
        <f t="shared" si="25"/>
        <v>0</v>
      </c>
      <c r="BU46" s="8">
        <f t="shared" si="26"/>
        <v>0</v>
      </c>
      <c r="BV46" s="8">
        <f t="shared" si="27"/>
        <v>0</v>
      </c>
      <c r="BW46" s="8">
        <f>MAX((BW$3*climate!$I156+BW$4*climate!$I156^2+BW$5*climate!$I156^6)*(K46/K$66)^$BP$1,-99)</f>
        <v>0.30148771300695903</v>
      </c>
      <c r="BX46" s="8">
        <f>MAX((BX$3*climate!$I156+BX$4*climate!$I156^2+BX$5*climate!$I156^6)*(L46/L$66)^$BP$1,-99)</f>
        <v>0.16545639412350718</v>
      </c>
      <c r="BY46" s="8">
        <f>MAX((BY$3*climate!$I156+BY$4*climate!$I156^2+BY$5*climate!$I156^6)*(M46/M$66)^$BP$1,-99)</f>
        <v>3.6382563846161037E-2</v>
      </c>
      <c r="BZ46" s="8">
        <f>MAX((BZ$3*climate!$M156+BZ$4*climate!$M156^2+BZ$5*climate!$M156^6)*(K46/K$66)^$BP$1,-99)</f>
        <v>0.30148771300695903</v>
      </c>
      <c r="CA46" s="8">
        <f>MAX((CA$3*climate!$M156+CA$4*climate!$M156^2+CA$5*climate!$M156^6)*(L46/L$66)^$BP$1,-99)</f>
        <v>0.16545639412350718</v>
      </c>
      <c r="CB46" s="8">
        <f>MAX((CB$3*climate!$M156+CB$4*climate!$M156^2+CB$5*climate!$M156^6)*(M46/M$66)^$BP$1,-99)</f>
        <v>3.6382563846161037E-2</v>
      </c>
      <c r="CC46" s="8">
        <f t="shared" si="28"/>
        <v>0</v>
      </c>
      <c r="CD46" s="8">
        <f t="shared" si="29"/>
        <v>0</v>
      </c>
      <c r="CE46" s="8">
        <f t="shared" si="30"/>
        <v>0</v>
      </c>
    </row>
    <row r="47" spans="1:8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31"/>
        <v>5.1361628961192896E-3</v>
      </c>
      <c r="F47" s="7">
        <f t="shared" si="13"/>
        <v>9.0965036346561945E-3</v>
      </c>
      <c r="G47" s="7">
        <f t="shared" si="14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5"/>
        <v>31134.49166987764</v>
      </c>
      <c r="L47" s="1">
        <f t="shared" si="6"/>
        <v>2108.3373738599257</v>
      </c>
      <c r="M47" s="1">
        <f t="shared" si="7"/>
        <v>674.68322657086435</v>
      </c>
      <c r="N47" s="7">
        <f t="shared" si="32"/>
        <v>9.8766071969917935E-3</v>
      </c>
      <c r="O47" s="7">
        <f t="shared" si="16"/>
        <v>1.586951016649385E-2</v>
      </c>
      <c r="P47" s="7">
        <f t="shared" si="17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8"/>
        <v>159.57492227734659</v>
      </c>
      <c r="U47" s="1">
        <f t="shared" si="46"/>
        <v>627.8075767908158</v>
      </c>
      <c r="V47" s="1">
        <f t="shared" si="47"/>
        <v>772.83249999518864</v>
      </c>
      <c r="W47" s="7">
        <f t="shared" si="33"/>
        <v>-1.6922081128060151E-2</v>
      </c>
      <c r="X47" s="7">
        <f t="shared" si="50"/>
        <v>-1.6628382931107688E-2</v>
      </c>
      <c r="Y47" s="7">
        <f t="shared" si="51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9"/>
        <v>2.3617291537136604</v>
      </c>
      <c r="AD47" s="8">
        <f t="shared" si="48"/>
        <v>2.7584318673499464</v>
      </c>
      <c r="AE47" s="8">
        <f t="shared" si="49"/>
        <v>2.146501845743741</v>
      </c>
      <c r="AF47" s="7">
        <f t="shared" si="34"/>
        <v>-2.3593657872574836E-3</v>
      </c>
      <c r="AG47" s="7">
        <f t="shared" si="52"/>
        <v>6.039509760702888E-3</v>
      </c>
      <c r="AH47" s="7">
        <f t="shared" si="53"/>
        <v>-1.5767342270887053E-3</v>
      </c>
      <c r="AI47" s="1">
        <f t="shared" si="35"/>
        <v>38043.55529432185</v>
      </c>
      <c r="AJ47" s="1">
        <f t="shared" si="36"/>
        <v>8384.9755351647964</v>
      </c>
      <c r="AK47" s="1">
        <f t="shared" si="37"/>
        <v>2349.6883298218072</v>
      </c>
      <c r="AL47" s="10">
        <f t="shared" si="56"/>
        <v>11.554652600411488</v>
      </c>
      <c r="AM47" s="10">
        <f t="shared" si="56"/>
        <v>2.0357736437733767</v>
      </c>
      <c r="AN47" s="10">
        <f t="shared" si="56"/>
        <v>0.64715845574552477</v>
      </c>
      <c r="AO47" s="7">
        <f t="shared" si="38"/>
        <v>1.8276539118654789E-2</v>
      </c>
      <c r="AP47" s="7">
        <f t="shared" si="21"/>
        <v>2.8144496824265453E-2</v>
      </c>
      <c r="AQ47" s="7">
        <f t="shared" si="21"/>
        <v>2.0372115051398465E-2</v>
      </c>
      <c r="AR47" s="1">
        <f t="shared" si="39"/>
        <v>24431.226270573265</v>
      </c>
      <c r="AS47" s="1">
        <f t="shared" si="40"/>
        <v>6195.2459691386066</v>
      </c>
      <c r="AT47" s="1">
        <f t="shared" si="41"/>
        <v>1722.3874098339477</v>
      </c>
      <c r="AU47" s="1">
        <f t="shared" si="42"/>
        <v>4886.2452541146531</v>
      </c>
      <c r="AV47" s="1">
        <f t="shared" si="43"/>
        <v>1239.0491938277214</v>
      </c>
      <c r="AW47" s="1">
        <f t="shared" si="44"/>
        <v>344.47748196678958</v>
      </c>
      <c r="AX47">
        <v>0</v>
      </c>
      <c r="AY47">
        <v>0</v>
      </c>
      <c r="AZ47">
        <v>0</v>
      </c>
      <c r="BA47">
        <f t="shared" si="22"/>
        <v>0</v>
      </c>
      <c r="BB47">
        <f t="shared" si="23"/>
        <v>0</v>
      </c>
      <c r="BC47">
        <f t="shared" si="10"/>
        <v>0</v>
      </c>
      <c r="BD47">
        <f t="shared" si="10"/>
        <v>0</v>
      </c>
      <c r="BE47">
        <f t="shared" si="24"/>
        <v>0</v>
      </c>
      <c r="BF47">
        <f t="shared" si="11"/>
        <v>0</v>
      </c>
      <c r="BG47">
        <f t="shared" si="11"/>
        <v>0</v>
      </c>
      <c r="BH47">
        <f t="shared" si="55"/>
        <v>0</v>
      </c>
      <c r="BI47">
        <f t="shared" si="55"/>
        <v>0</v>
      </c>
      <c r="BJ47">
        <f t="shared" si="55"/>
        <v>0</v>
      </c>
      <c r="BK47" s="7">
        <f t="shared" si="45"/>
        <v>1.7234694913555559E-2</v>
      </c>
      <c r="BL47">
        <v>0</v>
      </c>
      <c r="BM47">
        <v>0</v>
      </c>
      <c r="BN47" s="8">
        <f>MAX((BN$3*climate!$I157+BN$4*climate!$I157^2+BN$5*climate!$I157^6)*(K47/K$66)^$BP$1,-99)</f>
        <v>3.2153194921440047</v>
      </c>
      <c r="BO47" s="8">
        <f>MAX((BO$3*climate!$I157+BO$4*climate!$I157^2+BO$5*climate!$I157^6)*(L47/L$66)^$BP$1,-99)</f>
        <v>2.1341018415367077</v>
      </c>
      <c r="BP47" s="8">
        <f>MAX((BP$3*climate!$I157+BP$4*climate!$I157^2+BP$5*climate!$I157^6)*(M47/M$66)^$BP$1,-99)</f>
        <v>0.84126907000998907</v>
      </c>
      <c r="BQ47" s="8">
        <f>MAX((BQ$3*climate!$M157+BQ$4*climate!$M157^2+BQ$5*climate!$M157^6)*(K47/K$66)^$BP$1,-99)</f>
        <v>3.2153194921440047</v>
      </c>
      <c r="BR47" s="8">
        <f>MAX((BR$3*climate!$M157+BR$4*climate!$M157^2+BR$5*climate!$M157^6)*(L47/L$66)^$BP$1,-99)</f>
        <v>2.1341018415367077</v>
      </c>
      <c r="BS47" s="8">
        <f>MAX((BS$3*climate!$M157+BS$4*climate!$M157^2+BS$5*climate!$M157^6)*(M47/M$66)^$BP$1,-99)</f>
        <v>0.84126907000998907</v>
      </c>
      <c r="BT47" s="8">
        <f t="shared" si="25"/>
        <v>0</v>
      </c>
      <c r="BU47" s="8">
        <f t="shared" si="26"/>
        <v>0</v>
      </c>
      <c r="BV47" s="8">
        <f t="shared" si="27"/>
        <v>0</v>
      </c>
      <c r="BW47" s="8">
        <f>MAX((BW$3*climate!$I157+BW$4*climate!$I157^2+BW$5*climate!$I157^6)*(K47/K$66)^$BP$1,-99)</f>
        <v>0.31612414386561294</v>
      </c>
      <c r="BX47" s="8">
        <f>MAX((BX$3*climate!$I157+BX$4*climate!$I157^2+BX$5*climate!$I157^6)*(L47/L$66)^$BP$1,-99)</f>
        <v>0.17312602810344965</v>
      </c>
      <c r="BY47" s="8">
        <f>MAX((BY$3*climate!$I157+BY$4*climate!$I157^2+BY$5*climate!$I157^6)*(M47/M$66)^$BP$1,-99)</f>
        <v>3.7946074245917151E-2</v>
      </c>
      <c r="BZ47" s="8">
        <f>MAX((BZ$3*climate!$M157+BZ$4*climate!$M157^2+BZ$5*climate!$M157^6)*(K47/K$66)^$BP$1,-99)</f>
        <v>0.31612414386561294</v>
      </c>
      <c r="CA47" s="8">
        <f>MAX((CA$3*climate!$M157+CA$4*climate!$M157^2+CA$5*climate!$M157^6)*(L47/L$66)^$BP$1,-99)</f>
        <v>0.17312602810344965</v>
      </c>
      <c r="CB47" s="8">
        <f>MAX((CB$3*climate!$M157+CB$4*climate!$M157^2+CB$5*climate!$M157^6)*(M47/M$66)^$BP$1,-99)</f>
        <v>3.7946074245917151E-2</v>
      </c>
      <c r="CC47" s="8">
        <f t="shared" si="28"/>
        <v>0</v>
      </c>
      <c r="CD47" s="8">
        <f t="shared" si="29"/>
        <v>0</v>
      </c>
      <c r="CE47" s="8">
        <f t="shared" si="30"/>
        <v>0</v>
      </c>
    </row>
    <row r="48" spans="1:8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31"/>
        <v>5.4964173080269685E-3</v>
      </c>
      <c r="F48" s="7">
        <f t="shared" si="13"/>
        <v>8.5885929137337058E-3</v>
      </c>
      <c r="G48" s="7">
        <f t="shared" si="14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5"/>
        <v>31403.400550057802</v>
      </c>
      <c r="L48" s="1">
        <f t="shared" si="6"/>
        <v>2133.1215524323447</v>
      </c>
      <c r="M48" s="1">
        <f t="shared" si="7"/>
        <v>688.1446179681185</v>
      </c>
      <c r="N48" s="7">
        <f t="shared" si="32"/>
        <v>8.6370088528000544E-3</v>
      </c>
      <c r="O48" s="7">
        <f t="shared" si="16"/>
        <v>1.1755319086833138E-2</v>
      </c>
      <c r="P48" s="7">
        <f t="shared" si="17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8"/>
        <v>158.32408224141182</v>
      </c>
      <c r="U48" s="1">
        <f t="shared" si="46"/>
        <v>640.77071315297712</v>
      </c>
      <c r="V48" s="1">
        <f t="shared" si="47"/>
        <v>767.02933827513027</v>
      </c>
      <c r="W48" s="7">
        <f t="shared" si="33"/>
        <v>-7.838575247812285E-3</v>
      </c>
      <c r="X48" s="7">
        <f t="shared" si="50"/>
        <v>2.0648263642222053E-2</v>
      </c>
      <c r="Y48" s="7">
        <f t="shared" si="51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9"/>
        <v>2.3607141356840198</v>
      </c>
      <c r="AD48" s="8">
        <f t="shared" si="48"/>
        <v>2.725952338571509</v>
      </c>
      <c r="AE48" s="8">
        <f t="shared" si="49"/>
        <v>2.1343413981287398</v>
      </c>
      <c r="AF48" s="7">
        <f t="shared" si="34"/>
        <v>-4.2977749080352901E-4</v>
      </c>
      <c r="AG48" s="7">
        <f t="shared" si="52"/>
        <v>-1.1774635133417588E-2</v>
      </c>
      <c r="AH48" s="7">
        <f t="shared" si="53"/>
        <v>-5.6652397663267129E-3</v>
      </c>
      <c r="AI48" s="1">
        <f t="shared" si="35"/>
        <v>39125.445019004321</v>
      </c>
      <c r="AJ48" s="1">
        <f t="shared" si="36"/>
        <v>8785.5271754760379</v>
      </c>
      <c r="AK48" s="1">
        <f t="shared" si="37"/>
        <v>2459.1969788064162</v>
      </c>
      <c r="AL48" s="10">
        <f t="shared" si="56"/>
        <v>11.765831660665375</v>
      </c>
      <c r="AM48" s="10">
        <f t="shared" si="56"/>
        <v>2.0930694686254796</v>
      </c>
      <c r="AN48" s="10">
        <f t="shared" si="56"/>
        <v>0.66034244226245797</v>
      </c>
      <c r="AO48" s="7">
        <f t="shared" si="38"/>
        <v>1.8276539118654789E-2</v>
      </c>
      <c r="AP48" s="7">
        <f t="shared" si="21"/>
        <v>2.8144496824265453E-2</v>
      </c>
      <c r="AQ48" s="7">
        <f t="shared" si="21"/>
        <v>2.0372115051398465E-2</v>
      </c>
      <c r="AR48" s="1">
        <f t="shared" si="39"/>
        <v>25127.603155999848</v>
      </c>
      <c r="AS48" s="1">
        <f t="shared" si="40"/>
        <v>6473.4702433036846</v>
      </c>
      <c r="AT48" s="1">
        <f t="shared" si="41"/>
        <v>1799.3116766734231</v>
      </c>
      <c r="AU48" s="1">
        <f t="shared" si="42"/>
        <v>5025.52063119997</v>
      </c>
      <c r="AV48" s="1">
        <f t="shared" si="43"/>
        <v>1294.6940486607371</v>
      </c>
      <c r="AW48" s="1">
        <f t="shared" si="44"/>
        <v>359.86233533468464</v>
      </c>
      <c r="AX48">
        <v>0</v>
      </c>
      <c r="AY48">
        <v>0</v>
      </c>
      <c r="AZ48">
        <v>0</v>
      </c>
      <c r="BA48">
        <f t="shared" si="22"/>
        <v>0</v>
      </c>
      <c r="BB48">
        <f t="shared" si="23"/>
        <v>0</v>
      </c>
      <c r="BC48">
        <f t="shared" si="10"/>
        <v>0</v>
      </c>
      <c r="BD48">
        <f t="shared" si="10"/>
        <v>0</v>
      </c>
      <c r="BE48">
        <f t="shared" si="24"/>
        <v>0</v>
      </c>
      <c r="BF48">
        <f t="shared" si="11"/>
        <v>0</v>
      </c>
      <c r="BG48">
        <f t="shared" si="11"/>
        <v>0</v>
      </c>
      <c r="BH48">
        <f t="shared" si="55"/>
        <v>0</v>
      </c>
      <c r="BI48">
        <f t="shared" si="55"/>
        <v>0</v>
      </c>
      <c r="BJ48">
        <f t="shared" si="55"/>
        <v>0</v>
      </c>
      <c r="BK48" s="7">
        <f t="shared" si="45"/>
        <v>1.6146015454120199E-2</v>
      </c>
      <c r="BL48">
        <v>0</v>
      </c>
      <c r="BM48">
        <v>0</v>
      </c>
      <c r="BN48" s="8">
        <f>MAX((BN$3*climate!$I158+BN$4*climate!$I158^2+BN$5*climate!$I158^6)*(K48/K$66)^$BP$1,-99)</f>
        <v>3.2552876875107968</v>
      </c>
      <c r="BO48" s="8">
        <f>MAX((BO$3*climate!$I158+BO$4*climate!$I158^2+BO$5*climate!$I158^6)*(L48/L$66)^$BP$1,-99)</f>
        <v>2.1514654905246124</v>
      </c>
      <c r="BP48" s="8">
        <f>MAX((BP$3*climate!$I158+BP$4*climate!$I158^2+BP$5*climate!$I158^6)*(M48/M$66)^$BP$1,-99)</f>
        <v>0.83853708826851281</v>
      </c>
      <c r="BQ48" s="8">
        <f>MAX((BQ$3*climate!$M158+BQ$4*climate!$M158^2+BQ$5*climate!$M158^6)*(K48/K$66)^$BP$1,-99)</f>
        <v>3.2552876875107968</v>
      </c>
      <c r="BR48" s="8">
        <f>MAX((BR$3*climate!$M158+BR$4*climate!$M158^2+BR$5*climate!$M158^6)*(L48/L$66)^$BP$1,-99)</f>
        <v>2.1514654905246124</v>
      </c>
      <c r="BS48" s="8">
        <f>MAX((BS$3*climate!$M158+BS$4*climate!$M158^2+BS$5*climate!$M158^6)*(M48/M$66)^$BP$1,-99)</f>
        <v>0.83853708826851281</v>
      </c>
      <c r="BT48" s="8">
        <f t="shared" si="25"/>
        <v>0</v>
      </c>
      <c r="BU48" s="8">
        <f t="shared" si="26"/>
        <v>0</v>
      </c>
      <c r="BV48" s="8">
        <f t="shared" si="27"/>
        <v>0</v>
      </c>
      <c r="BW48" s="8">
        <f>MAX((BW$3*climate!$I158+BW$4*climate!$I158^2+BW$5*climate!$I158^6)*(K48/K$66)^$BP$1,-99)</f>
        <v>0.33134090491106177</v>
      </c>
      <c r="BX48" s="8">
        <f>MAX((BX$3*climate!$I158+BX$4*climate!$I158^2+BX$5*climate!$I158^6)*(L48/L$66)^$BP$1,-99)</f>
        <v>0.18119777129544526</v>
      </c>
      <c r="BY48" s="8">
        <f>MAX((BY$3*climate!$I158+BY$4*climate!$I158^2+BY$5*climate!$I158^6)*(M48/M$66)^$BP$1,-99)</f>
        <v>3.9485581962227248E-2</v>
      </c>
      <c r="BZ48" s="8">
        <f>MAX((BZ$3*climate!$M158+BZ$4*climate!$M158^2+BZ$5*climate!$M158^6)*(K48/K$66)^$BP$1,-99)</f>
        <v>0.33134090491106177</v>
      </c>
      <c r="CA48" s="8">
        <f>MAX((CA$3*climate!$M158+CA$4*climate!$M158^2+CA$5*climate!$M158^6)*(L48/L$66)^$BP$1,-99)</f>
        <v>0.18119777129544526</v>
      </c>
      <c r="CB48" s="8">
        <f>MAX((CB$3*climate!$M158+CB$4*climate!$M158^2+CB$5*climate!$M158^6)*(M48/M$66)^$BP$1,-99)</f>
        <v>3.9485581962227248E-2</v>
      </c>
      <c r="CC48" s="8">
        <f t="shared" si="28"/>
        <v>0</v>
      </c>
      <c r="CD48" s="8">
        <f t="shared" si="29"/>
        <v>0</v>
      </c>
      <c r="CE48" s="8">
        <f t="shared" si="30"/>
        <v>0</v>
      </c>
    </row>
    <row r="49" spans="1:8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31"/>
        <v>5.692077919426719E-3</v>
      </c>
      <c r="F49" s="7">
        <f t="shared" si="13"/>
        <v>8.3063244179379936E-3</v>
      </c>
      <c r="G49" s="7">
        <f t="shared" si="14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5"/>
        <v>31745.15830108766</v>
      </c>
      <c r="L49" s="1">
        <f t="shared" si="6"/>
        <v>2230.0065819790279</v>
      </c>
      <c r="M49" s="1">
        <f t="shared" si="7"/>
        <v>717.07691824149015</v>
      </c>
      <c r="N49" s="7">
        <f t="shared" si="32"/>
        <v>1.088282622402903E-2</v>
      </c>
      <c r="O49" s="7">
        <f t="shared" si="16"/>
        <v>4.5419366484862334E-2</v>
      </c>
      <c r="P49" s="7">
        <f t="shared" si="17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8"/>
        <v>157.63166935970503</v>
      </c>
      <c r="U49" s="1">
        <f t="shared" si="46"/>
        <v>650.85913114958009</v>
      </c>
      <c r="V49" s="1">
        <f t="shared" si="47"/>
        <v>745.46786082046196</v>
      </c>
      <c r="W49" s="7">
        <f t="shared" si="33"/>
        <v>-4.3733895179066673E-3</v>
      </c>
      <c r="X49" s="7">
        <f t="shared" si="50"/>
        <v>1.5744193343297352E-2</v>
      </c>
      <c r="Y49" s="7">
        <f t="shared" si="51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9"/>
        <v>2.3691541875089199</v>
      </c>
      <c r="AD49" s="8">
        <f t="shared" si="48"/>
        <v>2.8505990233612173</v>
      </c>
      <c r="AE49" s="8">
        <f t="shared" si="49"/>
        <v>2.1840804821604887</v>
      </c>
      <c r="AF49" s="7">
        <f t="shared" si="34"/>
        <v>3.57521128768723E-3</v>
      </c>
      <c r="AG49" s="7">
        <f t="shared" si="52"/>
        <v>4.5725922286310894E-2</v>
      </c>
      <c r="AH49" s="7">
        <f t="shared" si="53"/>
        <v>2.3304183705267212E-2</v>
      </c>
      <c r="AI49" s="1">
        <f t="shared" si="35"/>
        <v>40238.42114830386</v>
      </c>
      <c r="AJ49" s="1">
        <f t="shared" si="36"/>
        <v>9201.6685065891706</v>
      </c>
      <c r="AK49" s="1">
        <f t="shared" si="37"/>
        <v>2573.1396162604592</v>
      </c>
      <c r="AL49" s="10">
        <f t="shared" si="56"/>
        <v>11.980870343275033</v>
      </c>
      <c r="AM49" s="10">
        <f t="shared" si="56"/>
        <v>2.1519778556381763</v>
      </c>
      <c r="AN49" s="10">
        <f t="shared" si="56"/>
        <v>0.67379501446955026</v>
      </c>
      <c r="AO49" s="7">
        <f t="shared" si="38"/>
        <v>1.8276539118654789E-2</v>
      </c>
      <c r="AP49" s="7">
        <f t="shared" si="21"/>
        <v>2.8144496824265453E-2</v>
      </c>
      <c r="AQ49" s="7">
        <f t="shared" si="21"/>
        <v>2.0372115051398465E-2</v>
      </c>
      <c r="AR49" s="1">
        <f t="shared" si="39"/>
        <v>25847.893402392863</v>
      </c>
      <c r="AS49" s="1">
        <f t="shared" si="40"/>
        <v>6762.1539786963049</v>
      </c>
      <c r="AT49" s="1">
        <f t="shared" si="41"/>
        <v>1878.8962978298321</v>
      </c>
      <c r="AU49" s="1">
        <f t="shared" si="42"/>
        <v>5169.578680478573</v>
      </c>
      <c r="AV49" s="1">
        <f t="shared" si="43"/>
        <v>1352.4307957392612</v>
      </c>
      <c r="AW49" s="1">
        <f t="shared" si="44"/>
        <v>375.77925956596641</v>
      </c>
      <c r="AX49">
        <v>0</v>
      </c>
      <c r="AY49">
        <v>0</v>
      </c>
      <c r="AZ49">
        <v>0</v>
      </c>
      <c r="BA49">
        <f t="shared" si="22"/>
        <v>0</v>
      </c>
      <c r="BB49">
        <f t="shared" si="23"/>
        <v>0</v>
      </c>
      <c r="BC49">
        <f t="shared" si="10"/>
        <v>0</v>
      </c>
      <c r="BD49">
        <f t="shared" si="10"/>
        <v>0</v>
      </c>
      <c r="BE49">
        <f t="shared" si="24"/>
        <v>0</v>
      </c>
      <c r="BF49">
        <f t="shared" si="11"/>
        <v>0</v>
      </c>
      <c r="BG49">
        <f t="shared" si="11"/>
        <v>0</v>
      </c>
      <c r="BH49">
        <f t="shared" si="55"/>
        <v>0</v>
      </c>
      <c r="BI49">
        <f t="shared" si="55"/>
        <v>0</v>
      </c>
      <c r="BJ49">
        <f t="shared" si="55"/>
        <v>0</v>
      </c>
      <c r="BK49" s="7">
        <f t="shared" si="45"/>
        <v>2.36075129319957E-2</v>
      </c>
      <c r="BL49">
        <v>0</v>
      </c>
      <c r="BM49">
        <v>0</v>
      </c>
      <c r="BN49" s="8">
        <f>MAX((BN$3*climate!$I159+BN$4*climate!$I159^2+BN$5*climate!$I159^6)*(K49/K$66)^$BP$1,-99)</f>
        <v>3.292082484368883</v>
      </c>
      <c r="BO49" s="8">
        <f>MAX((BO$3*climate!$I159+BO$4*climate!$I159^2+BO$5*climate!$I159^6)*(L49/L$66)^$BP$1,-99)</f>
        <v>2.1498186130370054</v>
      </c>
      <c r="BP49" s="8">
        <f>MAX((BP$3*climate!$I159+BP$4*climate!$I159^2+BP$5*climate!$I159^6)*(M49/M$66)^$BP$1,-99)</f>
        <v>0.8303863437169472</v>
      </c>
      <c r="BQ49" s="8">
        <f>MAX((BQ$3*climate!$M159+BQ$4*climate!$M159^2+BQ$5*climate!$M159^6)*(K49/K$66)^$BP$1,-99)</f>
        <v>3.292082484368883</v>
      </c>
      <c r="BR49" s="8">
        <f>MAX((BR$3*climate!$M159+BR$4*climate!$M159^2+BR$5*climate!$M159^6)*(L49/L$66)^$BP$1,-99)</f>
        <v>2.1498186130370054</v>
      </c>
      <c r="BS49" s="8">
        <f>MAX((BS$3*climate!$M159+BS$4*climate!$M159^2+BS$5*climate!$M159^6)*(M49/M$66)^$BP$1,-99)</f>
        <v>0.8303863437169472</v>
      </c>
      <c r="BT49" s="8">
        <f t="shared" si="25"/>
        <v>0</v>
      </c>
      <c r="BU49" s="8">
        <f t="shared" si="26"/>
        <v>0</v>
      </c>
      <c r="BV49" s="8">
        <f t="shared" si="27"/>
        <v>0</v>
      </c>
      <c r="BW49" s="8">
        <f>MAX((BW$3*climate!$I159+BW$4*climate!$I159^2+BW$5*climate!$I159^6)*(K49/K$66)^$BP$1,-99)</f>
        <v>0.34685059186789646</v>
      </c>
      <c r="BX49" s="8">
        <f>MAX((BX$3*climate!$I159+BX$4*climate!$I159^2+BX$5*climate!$I159^6)*(L49/L$66)^$BP$1,-99)</f>
        <v>0.18795516482194699</v>
      </c>
      <c r="BY49" s="8">
        <f>MAX((BY$3*climate!$I159+BY$4*climate!$I159^2+BY$5*climate!$I159^6)*(M49/M$66)^$BP$1,-99)</f>
        <v>4.0821516170443287E-2</v>
      </c>
      <c r="BZ49" s="8">
        <f>MAX((BZ$3*climate!$M159+BZ$4*climate!$M159^2+BZ$5*climate!$M159^6)*(K49/K$66)^$BP$1,-99)</f>
        <v>0.34685059186789646</v>
      </c>
      <c r="CA49" s="8">
        <f>MAX((CA$3*climate!$M159+CA$4*climate!$M159^2+CA$5*climate!$M159^6)*(L49/L$66)^$BP$1,-99)</f>
        <v>0.18795516482194699</v>
      </c>
      <c r="CB49" s="8">
        <f>MAX((CB$3*climate!$M159+CB$4*climate!$M159^2+CB$5*climate!$M159^6)*(M49/M$66)^$BP$1,-99)</f>
        <v>4.0821516170443287E-2</v>
      </c>
      <c r="CC49" s="8">
        <f t="shared" si="28"/>
        <v>0</v>
      </c>
      <c r="CD49" s="8">
        <f t="shared" si="29"/>
        <v>0</v>
      </c>
      <c r="CE49" s="8">
        <f t="shared" si="30"/>
        <v>0</v>
      </c>
    </row>
    <row r="50" spans="1:8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31"/>
        <v>5.7154259211955605E-3</v>
      </c>
      <c r="F50" s="7">
        <f t="shared" si="13"/>
        <v>8.1920930794385782E-3</v>
      </c>
      <c r="G50" s="7">
        <f t="shared" si="14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5"/>
        <v>32486.275199044536</v>
      </c>
      <c r="L50" s="1">
        <f t="shared" si="6"/>
        <v>2385.6465102966781</v>
      </c>
      <c r="M50" s="1">
        <f t="shared" si="7"/>
        <v>751.99602908906718</v>
      </c>
      <c r="N50" s="7">
        <f t="shared" si="32"/>
        <v>2.3345824611354482E-2</v>
      </c>
      <c r="O50" s="7">
        <f t="shared" si="16"/>
        <v>6.9793483828880509E-2</v>
      </c>
      <c r="P50" s="7">
        <f t="shared" si="17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8"/>
        <v>155.92887982857243</v>
      </c>
      <c r="U50" s="1">
        <f t="shared" si="46"/>
        <v>659.2426856397459</v>
      </c>
      <c r="V50" s="1">
        <f t="shared" si="47"/>
        <v>740.04755533355137</v>
      </c>
      <c r="W50" s="7">
        <f t="shared" si="33"/>
        <v>-1.0802331397296472E-2</v>
      </c>
      <c r="X50" s="7">
        <f t="shared" si="50"/>
        <v>1.2880751131751689E-2</v>
      </c>
      <c r="Y50" s="7">
        <f t="shared" si="51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9"/>
        <v>2.3563375646650235</v>
      </c>
      <c r="AD50" s="8">
        <f t="shared" si="48"/>
        <v>2.8460274542755997</v>
      </c>
      <c r="AE50" s="8">
        <f t="shared" si="49"/>
        <v>2.2028024729330009</v>
      </c>
      <c r="AF50" s="7">
        <f t="shared" si="34"/>
        <v>-5.4097884010548825E-3</v>
      </c>
      <c r="AG50" s="7">
        <f t="shared" si="52"/>
        <v>-1.6037222521135819E-3</v>
      </c>
      <c r="AH50" s="7">
        <f t="shared" si="53"/>
        <v>8.5720242113020984E-3</v>
      </c>
      <c r="AI50" s="1">
        <f t="shared" si="35"/>
        <v>41384.157713952052</v>
      </c>
      <c r="AJ50" s="1">
        <f t="shared" si="36"/>
        <v>9633.9324516695142</v>
      </c>
      <c r="AK50" s="1">
        <f t="shared" si="37"/>
        <v>2691.6049142003794</v>
      </c>
      <c r="AL50" s="10">
        <f t="shared" si="56"/>
        <v>12.19983918877943</v>
      </c>
      <c r="AM50" s="10">
        <f t="shared" si="56"/>
        <v>2.2125441895620748</v>
      </c>
      <c r="AN50" s="10">
        <f t="shared" si="56"/>
        <v>0.68752164402538263</v>
      </c>
      <c r="AO50" s="7">
        <f t="shared" si="38"/>
        <v>1.8276539118654789E-2</v>
      </c>
      <c r="AP50" s="7">
        <f t="shared" si="21"/>
        <v>2.8144496824265453E-2</v>
      </c>
      <c r="AQ50" s="7">
        <f t="shared" si="21"/>
        <v>2.0372115051398465E-2</v>
      </c>
      <c r="AR50" s="1">
        <f t="shared" si="39"/>
        <v>26589.466202863925</v>
      </c>
      <c r="AS50" s="1">
        <f t="shared" si="40"/>
        <v>7062.5452492997865</v>
      </c>
      <c r="AT50" s="1">
        <f t="shared" si="41"/>
        <v>1961.3658176988572</v>
      </c>
      <c r="AU50" s="1">
        <f t="shared" si="42"/>
        <v>5317.8932405727855</v>
      </c>
      <c r="AV50" s="1">
        <f t="shared" si="43"/>
        <v>1412.5090498599575</v>
      </c>
      <c r="AW50" s="1">
        <f t="shared" si="44"/>
        <v>392.27316353977147</v>
      </c>
      <c r="AX50">
        <v>0</v>
      </c>
      <c r="AY50">
        <v>0</v>
      </c>
      <c r="AZ50">
        <v>0</v>
      </c>
      <c r="BA50">
        <f t="shared" si="22"/>
        <v>0</v>
      </c>
      <c r="BB50">
        <f t="shared" si="23"/>
        <v>0</v>
      </c>
      <c r="BC50">
        <f t="shared" si="10"/>
        <v>0</v>
      </c>
      <c r="BD50">
        <f t="shared" si="10"/>
        <v>0</v>
      </c>
      <c r="BE50">
        <f t="shared" si="24"/>
        <v>0</v>
      </c>
      <c r="BF50">
        <f t="shared" si="11"/>
        <v>0</v>
      </c>
      <c r="BG50">
        <f t="shared" si="11"/>
        <v>0</v>
      </c>
      <c r="BH50">
        <f t="shared" si="55"/>
        <v>0</v>
      </c>
      <c r="BI50">
        <f t="shared" si="55"/>
        <v>0</v>
      </c>
      <c r="BJ50">
        <f t="shared" si="55"/>
        <v>0</v>
      </c>
      <c r="BK50" s="7">
        <f t="shared" si="45"/>
        <v>3.7654994250054807E-2</v>
      </c>
      <c r="BL50">
        <v>0</v>
      </c>
      <c r="BM50">
        <v>0</v>
      </c>
      <c r="BN50" s="8">
        <f>MAX((BN$3*climate!$I160+BN$4*climate!$I160^2+BN$5*climate!$I160^6)*(K50/K$66)^$BP$1,-99)</f>
        <v>3.3174087013569826</v>
      </c>
      <c r="BO50" s="8">
        <f>MAX((BO$3*climate!$I160+BO$4*climate!$I160^2+BO$5*climate!$I160^6)*(L50/L$66)^$BP$1,-99)</f>
        <v>2.1344224776586711</v>
      </c>
      <c r="BP50" s="8">
        <f>MAX((BP$3*climate!$I160+BP$4*climate!$I160^2+BP$5*climate!$I160^6)*(M50/M$66)^$BP$1,-99)</f>
        <v>0.8200220632651678</v>
      </c>
      <c r="BQ50" s="8">
        <f>MAX((BQ$3*climate!$M160+BQ$4*climate!$M160^2+BQ$5*climate!$M160^6)*(K50/K$66)^$BP$1,-99)</f>
        <v>3.3174087013569826</v>
      </c>
      <c r="BR50" s="8">
        <f>MAX((BR$3*climate!$M160+BR$4*climate!$M160^2+BR$5*climate!$M160^6)*(L50/L$66)^$BP$1,-99)</f>
        <v>2.1344224776586711</v>
      </c>
      <c r="BS50" s="8">
        <f>MAX((BS$3*climate!$M160+BS$4*climate!$M160^2+BS$5*climate!$M160^6)*(M50/M$66)^$BP$1,-99)</f>
        <v>0.8200220632651678</v>
      </c>
      <c r="BT50" s="8">
        <f t="shared" si="25"/>
        <v>0</v>
      </c>
      <c r="BU50" s="8">
        <f t="shared" si="26"/>
        <v>0</v>
      </c>
      <c r="BV50" s="8">
        <f t="shared" si="27"/>
        <v>0</v>
      </c>
      <c r="BW50" s="8">
        <f>MAX((BW$3*climate!$I160+BW$4*climate!$I160^2+BW$5*climate!$I160^6)*(K50/K$66)^$BP$1,-99)</f>
        <v>0.36177964694958298</v>
      </c>
      <c r="BX50" s="8">
        <f>MAX((BX$3*climate!$I160+BX$4*climate!$I160^2+BX$5*climate!$I160^6)*(L50/L$66)^$BP$1,-99)</f>
        <v>0.19372599837546839</v>
      </c>
      <c r="BY50" s="8">
        <f>MAX((BY$3*climate!$I160+BY$4*climate!$I160^2+BY$5*climate!$I160^6)*(M50/M$66)^$BP$1,-99)</f>
        <v>4.2092315915694012E-2</v>
      </c>
      <c r="BZ50" s="8">
        <f>MAX((BZ$3*climate!$M160+BZ$4*climate!$M160^2+BZ$5*climate!$M160^6)*(K50/K$66)^$BP$1,-99)</f>
        <v>0.36177964694958298</v>
      </c>
      <c r="CA50" s="8">
        <f>MAX((CA$3*climate!$M160+CA$4*climate!$M160^2+CA$5*climate!$M160^6)*(L50/L$66)^$BP$1,-99)</f>
        <v>0.19372599837546839</v>
      </c>
      <c r="CB50" s="8">
        <f>MAX((CB$3*climate!$M160+CB$4*climate!$M160^2+CB$5*climate!$M160^6)*(M50/M$66)^$BP$1,-99)</f>
        <v>4.2092315915694012E-2</v>
      </c>
      <c r="CC50" s="8">
        <f t="shared" si="28"/>
        <v>0</v>
      </c>
      <c r="CD50" s="8">
        <f t="shared" si="29"/>
        <v>0</v>
      </c>
      <c r="CE50" s="8">
        <f t="shared" si="30"/>
        <v>0</v>
      </c>
    </row>
    <row r="51" spans="1:8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31"/>
        <v>5.5451977384386453E-3</v>
      </c>
      <c r="F51" s="7">
        <f t="shared" si="13"/>
        <v>8.2128220658019835E-3</v>
      </c>
      <c r="G51" s="7">
        <f t="shared" si="14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5"/>
        <v>33060.811064840891</v>
      </c>
      <c r="L51" s="1">
        <f t="shared" si="6"/>
        <v>2539.313096057966</v>
      </c>
      <c r="M51" s="1">
        <f t="shared" si="7"/>
        <v>788.93336375356046</v>
      </c>
      <c r="N51" s="7">
        <f t="shared" si="32"/>
        <v>1.7685495252261374E-2</v>
      </c>
      <c r="O51" s="7">
        <f t="shared" si="16"/>
        <v>6.4412973631277071E-2</v>
      </c>
      <c r="P51" s="7">
        <f t="shared" si="17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8"/>
        <v>153.02376199191656</v>
      </c>
      <c r="U51" s="1">
        <f t="shared" si="46"/>
        <v>646.21647871792322</v>
      </c>
      <c r="V51" s="1">
        <f t="shared" si="47"/>
        <v>715.40687160768516</v>
      </c>
      <c r="W51" s="7">
        <f t="shared" si="33"/>
        <v>-1.8631044100680727E-2</v>
      </c>
      <c r="X51" s="7">
        <f t="shared" si="50"/>
        <v>-1.9759349941337212E-2</v>
      </c>
      <c r="Y51" s="7">
        <f t="shared" si="51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9"/>
        <v>2.3432536955324719</v>
      </c>
      <c r="AD51" s="8">
        <f t="shared" si="48"/>
        <v>2.8628978785670416</v>
      </c>
      <c r="AE51" s="8">
        <f t="shared" si="49"/>
        <v>2.2281980989767489</v>
      </c>
      <c r="AF51" s="7">
        <f t="shared" si="34"/>
        <v>-5.552629355298544E-3</v>
      </c>
      <c r="AG51" s="7">
        <f t="shared" si="52"/>
        <v>5.92770961014355E-3</v>
      </c>
      <c r="AH51" s="7">
        <f t="shared" si="53"/>
        <v>1.1528780431199648E-2</v>
      </c>
      <c r="AI51" s="1">
        <f t="shared" si="35"/>
        <v>42563.635183129634</v>
      </c>
      <c r="AJ51" s="1">
        <f t="shared" si="36"/>
        <v>10083.048256362519</v>
      </c>
      <c r="AK51" s="1">
        <f t="shared" si="37"/>
        <v>2814.7175863201128</v>
      </c>
      <c r="AL51" s="10">
        <f t="shared" si="56"/>
        <v>12.422810026954455</v>
      </c>
      <c r="AM51" s="10">
        <f t="shared" si="56"/>
        <v>2.2748151324787518</v>
      </c>
      <c r="AN51" s="10">
        <f t="shared" si="56"/>
        <v>0.70152791405779436</v>
      </c>
      <c r="AO51" s="7">
        <f t="shared" si="38"/>
        <v>1.8276539118654789E-2</v>
      </c>
      <c r="AP51" s="7">
        <f t="shared" si="21"/>
        <v>2.8144496824265453E-2</v>
      </c>
      <c r="AQ51" s="7">
        <f t="shared" si="21"/>
        <v>2.0372115051398465E-2</v>
      </c>
      <c r="AR51" s="1">
        <f t="shared" si="39"/>
        <v>27348.754446377297</v>
      </c>
      <c r="AS51" s="1">
        <f t="shared" si="40"/>
        <v>7375.8966264919882</v>
      </c>
      <c r="AT51" s="1">
        <f t="shared" si="41"/>
        <v>2046.7238136241738</v>
      </c>
      <c r="AU51" s="1">
        <f t="shared" si="42"/>
        <v>5469.7508892754595</v>
      </c>
      <c r="AV51" s="1">
        <f t="shared" si="43"/>
        <v>1475.1793252983978</v>
      </c>
      <c r="AW51" s="1">
        <f t="shared" si="44"/>
        <v>409.34476272483477</v>
      </c>
      <c r="AX51">
        <v>0</v>
      </c>
      <c r="AY51">
        <v>0</v>
      </c>
      <c r="AZ51">
        <v>0</v>
      </c>
      <c r="BA51">
        <f t="shared" si="22"/>
        <v>0</v>
      </c>
      <c r="BB51">
        <f t="shared" si="23"/>
        <v>0</v>
      </c>
      <c r="BC51">
        <f t="shared" si="10"/>
        <v>0</v>
      </c>
      <c r="BD51">
        <f t="shared" si="10"/>
        <v>0</v>
      </c>
      <c r="BE51">
        <f t="shared" si="24"/>
        <v>0</v>
      </c>
      <c r="BF51">
        <f t="shared" si="11"/>
        <v>0</v>
      </c>
      <c r="BG51">
        <f t="shared" si="11"/>
        <v>0</v>
      </c>
      <c r="BH51">
        <f t="shared" si="55"/>
        <v>0</v>
      </c>
      <c r="BI51">
        <f t="shared" si="55"/>
        <v>0</v>
      </c>
      <c r="BJ51">
        <f t="shared" si="55"/>
        <v>0</v>
      </c>
      <c r="BK51" s="7">
        <f t="shared" si="45"/>
        <v>3.2471606299092404E-2</v>
      </c>
      <c r="BL51">
        <v>0</v>
      </c>
      <c r="BM51">
        <v>0</v>
      </c>
      <c r="BN51" s="8">
        <f>MAX((BN$3*climate!$I161+BN$4*climate!$I161^2+BN$5*climate!$I161^6)*(K51/K$66)^$BP$1,-99)</f>
        <v>3.3459431673186133</v>
      </c>
      <c r="BO51" s="8">
        <f>MAX((BO$3*climate!$I161+BO$4*climate!$I161^2+BO$5*climate!$I161^6)*(L51/L$66)^$BP$1,-99)</f>
        <v>2.1204293910206848</v>
      </c>
      <c r="BP51" s="8">
        <f>MAX((BP$3*climate!$I161+BP$4*climate!$I161^2+BP$5*climate!$I161^6)*(M51/M$66)^$BP$1,-99)</f>
        <v>0.80868306409008694</v>
      </c>
      <c r="BQ51" s="8">
        <f>MAX((BQ$3*climate!$M161+BQ$4*climate!$M161^2+BQ$5*climate!$M161^6)*(K51/K$66)^$BP$1,-99)</f>
        <v>3.3459431673186133</v>
      </c>
      <c r="BR51" s="8">
        <f>MAX((BR$3*climate!$M161+BR$4*climate!$M161^2+BR$5*climate!$M161^6)*(L51/L$66)^$BP$1,-99)</f>
        <v>2.1204293910206848</v>
      </c>
      <c r="BS51" s="8">
        <f>MAX((BS$3*climate!$M161+BS$4*climate!$M161^2+BS$5*climate!$M161^6)*(M51/M$66)^$BP$1,-99)</f>
        <v>0.80868306409008694</v>
      </c>
      <c r="BT51" s="8">
        <f t="shared" si="25"/>
        <v>0</v>
      </c>
      <c r="BU51" s="8">
        <f t="shared" si="26"/>
        <v>0</v>
      </c>
      <c r="BV51" s="8">
        <f t="shared" si="27"/>
        <v>0</v>
      </c>
      <c r="BW51" s="8">
        <f>MAX((BW$3*climate!$I161+BW$4*climate!$I161^2+BW$5*climate!$I161^6)*(K51/K$66)^$BP$1,-99)</f>
        <v>0.37771538381289638</v>
      </c>
      <c r="BX51" s="8">
        <f>MAX((BX$3*climate!$I161+BX$4*climate!$I161^2+BX$5*climate!$I161^6)*(L51/L$66)^$BP$1,-99)</f>
        <v>0.19982597128522864</v>
      </c>
      <c r="BY51" s="8">
        <f>MAX((BY$3*climate!$I161+BY$4*climate!$I161^2+BY$5*climate!$I161^6)*(M51/M$66)^$BP$1,-99)</f>
        <v>4.3356252628977604E-2</v>
      </c>
      <c r="BZ51" s="8">
        <f>MAX((BZ$3*climate!$M161+BZ$4*climate!$M161^2+BZ$5*climate!$M161^6)*(K51/K$66)^$BP$1,-99)</f>
        <v>0.37771538381289638</v>
      </c>
      <c r="CA51" s="8">
        <f>MAX((CA$3*climate!$M161+CA$4*climate!$M161^2+CA$5*climate!$M161^6)*(L51/L$66)^$BP$1,-99)</f>
        <v>0.19982597128522864</v>
      </c>
      <c r="CB51" s="8">
        <f>MAX((CB$3*climate!$M161+CB$4*climate!$M161^2+CB$5*climate!$M161^6)*(M51/M$66)^$BP$1,-99)</f>
        <v>4.3356252628977604E-2</v>
      </c>
      <c r="CC51" s="8">
        <f t="shared" si="28"/>
        <v>0</v>
      </c>
      <c r="CD51" s="8">
        <f t="shared" si="29"/>
        <v>0</v>
      </c>
      <c r="CE51" s="8">
        <f t="shared" si="30"/>
        <v>0</v>
      </c>
    </row>
    <row r="52" spans="1:8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31"/>
        <v>5.6189487943716365E-3</v>
      </c>
      <c r="F52" s="7">
        <f t="shared" si="13"/>
        <v>8.1453534478015399E-3</v>
      </c>
      <c r="G52" s="7">
        <f t="shared" si="14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5"/>
        <v>33836.496629929155</v>
      </c>
      <c r="L52" s="1">
        <f t="shared" si="6"/>
        <v>2727.2146600917918</v>
      </c>
      <c r="M52" s="1">
        <f t="shared" si="7"/>
        <v>830.00500664143772</v>
      </c>
      <c r="N52" s="7">
        <f t="shared" si="32"/>
        <v>2.3462387645812433E-2</v>
      </c>
      <c r="O52" s="7">
        <f t="shared" si="16"/>
        <v>7.3997005066261501E-2</v>
      </c>
      <c r="P52" s="7">
        <f t="shared" si="17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8"/>
        <v>148.21095550926216</v>
      </c>
      <c r="U52" s="1">
        <f t="shared" si="46"/>
        <v>634.29732229691115</v>
      </c>
      <c r="V52" s="1">
        <f t="shared" si="47"/>
        <v>691.71563413523154</v>
      </c>
      <c r="W52" s="7">
        <f t="shared" si="33"/>
        <v>-3.1451366898878286E-2</v>
      </c>
      <c r="X52" s="7">
        <f t="shared" si="50"/>
        <v>-1.8444525655952559E-2</v>
      </c>
      <c r="Y52" s="7">
        <f t="shared" si="51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9"/>
        <v>2.3387955022900764</v>
      </c>
      <c r="AD52" s="8">
        <f t="shared" si="48"/>
        <v>2.8897620504912451</v>
      </c>
      <c r="AE52" s="8">
        <f t="shared" si="49"/>
        <v>2.2061797953892048</v>
      </c>
      <c r="AF52" s="7">
        <f t="shared" si="34"/>
        <v>-1.9025653308027968E-3</v>
      </c>
      <c r="AG52" s="7">
        <f t="shared" si="52"/>
        <v>9.3835592688515934E-3</v>
      </c>
      <c r="AH52" s="7">
        <f t="shared" si="53"/>
        <v>-9.8816633932393705E-3</v>
      </c>
      <c r="AI52" s="1">
        <f t="shared" si="35"/>
        <v>43777.022554092138</v>
      </c>
      <c r="AJ52" s="1">
        <f t="shared" si="36"/>
        <v>10549.922756024665</v>
      </c>
      <c r="AK52" s="1">
        <f t="shared" si="37"/>
        <v>2942.5905904129363</v>
      </c>
      <c r="AL52" s="10">
        <f t="shared" si="56"/>
        <v>12.649856000375705</v>
      </c>
      <c r="AM52" s="10">
        <f t="shared" si="56"/>
        <v>2.338838659750591</v>
      </c>
      <c r="AN52" s="10">
        <f t="shared" si="56"/>
        <v>0.71581952143474736</v>
      </c>
      <c r="AO52" s="7">
        <f t="shared" si="38"/>
        <v>1.8276539118654789E-2</v>
      </c>
      <c r="AP52" s="7">
        <f t="shared" si="21"/>
        <v>2.8144496824265453E-2</v>
      </c>
      <c r="AQ52" s="7">
        <f t="shared" si="21"/>
        <v>2.0372115051398465E-2</v>
      </c>
      <c r="AR52" s="1">
        <f t="shared" si="39"/>
        <v>28131.413203395106</v>
      </c>
      <c r="AS52" s="1">
        <f t="shared" si="40"/>
        <v>7702.2743843455082</v>
      </c>
      <c r="AT52" s="1">
        <f t="shared" si="41"/>
        <v>2135.4872367337161</v>
      </c>
      <c r="AU52" s="1">
        <f t="shared" si="42"/>
        <v>5626.2826406790218</v>
      </c>
      <c r="AV52" s="1">
        <f t="shared" si="43"/>
        <v>1540.4548768691018</v>
      </c>
      <c r="AW52" s="1">
        <f t="shared" si="44"/>
        <v>427.09744734674325</v>
      </c>
      <c r="AX52">
        <v>0</v>
      </c>
      <c r="AY52">
        <v>0</v>
      </c>
      <c r="AZ52">
        <v>0</v>
      </c>
      <c r="BA52">
        <f t="shared" si="22"/>
        <v>0</v>
      </c>
      <c r="BB52">
        <f t="shared" si="23"/>
        <v>0</v>
      </c>
      <c r="BC52">
        <f t="shared" si="10"/>
        <v>0</v>
      </c>
      <c r="BD52">
        <f t="shared" si="10"/>
        <v>0</v>
      </c>
      <c r="BE52">
        <f t="shared" si="24"/>
        <v>0</v>
      </c>
      <c r="BF52">
        <f t="shared" si="11"/>
        <v>0</v>
      </c>
      <c r="BG52">
        <f t="shared" si="11"/>
        <v>0</v>
      </c>
      <c r="BH52">
        <f t="shared" si="55"/>
        <v>0</v>
      </c>
      <c r="BI52">
        <f t="shared" si="55"/>
        <v>0</v>
      </c>
      <c r="BJ52">
        <f t="shared" si="55"/>
        <v>0</v>
      </c>
      <c r="BK52" s="7">
        <f t="shared" si="45"/>
        <v>3.9072529769330622E-2</v>
      </c>
      <c r="BL52">
        <v>0</v>
      </c>
      <c r="BM52">
        <v>0</v>
      </c>
      <c r="BN52" s="8">
        <f>MAX((BN$3*climate!$I162+BN$4*climate!$I162^2+BN$5*climate!$I162^6)*(K52/K$66)^$BP$1,-99)</f>
        <v>3.3683369815171247</v>
      </c>
      <c r="BO52" s="8">
        <f>MAX((BO$3*climate!$I162+BO$4*climate!$I162^2+BO$5*climate!$I162^6)*(L52/L$66)^$BP$1,-99)</f>
        <v>2.100427351315211</v>
      </c>
      <c r="BP52" s="8">
        <f>MAX((BP$3*climate!$I162+BP$4*climate!$I162^2+BP$5*climate!$I162^6)*(M52/M$66)^$BP$1,-99)</f>
        <v>0.79587507612482511</v>
      </c>
      <c r="BQ52" s="8">
        <f>MAX((BQ$3*climate!$M162+BQ$4*climate!$M162^2+BQ$5*climate!$M162^6)*(K52/K$66)^$BP$1,-99)</f>
        <v>3.3683369815171247</v>
      </c>
      <c r="BR52" s="8">
        <f>MAX((BR$3*climate!$M162+BR$4*climate!$M162^2+BR$5*climate!$M162^6)*(L52/L$66)^$BP$1,-99)</f>
        <v>2.100427351315211</v>
      </c>
      <c r="BS52" s="8">
        <f>MAX((BS$3*climate!$M162+BS$4*climate!$M162^2+BS$5*climate!$M162^6)*(M52/M$66)^$BP$1,-99)</f>
        <v>0.79587507612482511</v>
      </c>
      <c r="BT52" s="8">
        <f t="shared" si="25"/>
        <v>0</v>
      </c>
      <c r="BU52" s="8">
        <f t="shared" si="26"/>
        <v>0</v>
      </c>
      <c r="BV52" s="8">
        <f t="shared" si="27"/>
        <v>0</v>
      </c>
      <c r="BW52" s="8">
        <f>MAX((BW$3*climate!$I162+BW$4*climate!$I162^2+BW$5*climate!$I162^6)*(K52/K$66)^$BP$1,-99)</f>
        <v>0.39365164940759972</v>
      </c>
      <c r="BX52" s="8">
        <f>MAX((BX$3*climate!$I162+BX$4*climate!$I162^2+BX$5*climate!$I162^6)*(L52/L$66)^$BP$1,-99)</f>
        <v>0.20556388607702208</v>
      </c>
      <c r="BY52" s="8">
        <f>MAX((BY$3*climate!$I162+BY$4*climate!$I162^2+BY$5*climate!$I162^6)*(M52/M$66)^$BP$1,-99)</f>
        <v>4.458331114013897E-2</v>
      </c>
      <c r="BZ52" s="8">
        <f>MAX((BZ$3*climate!$M162+BZ$4*climate!$M162^2+BZ$5*climate!$M162^6)*(K52/K$66)^$BP$1,-99)</f>
        <v>0.39365164940759972</v>
      </c>
      <c r="CA52" s="8">
        <f>MAX((CA$3*climate!$M162+CA$4*climate!$M162^2+CA$5*climate!$M162^6)*(L52/L$66)^$BP$1,-99)</f>
        <v>0.20556388607702208</v>
      </c>
      <c r="CB52" s="8">
        <f>MAX((CB$3*climate!$M162+CB$4*climate!$M162^2+CB$5*climate!$M162^6)*(M52/M$66)^$BP$1,-99)</f>
        <v>4.458331114013897E-2</v>
      </c>
      <c r="CC52" s="8">
        <f t="shared" si="28"/>
        <v>0</v>
      </c>
      <c r="CD52" s="8">
        <f t="shared" si="29"/>
        <v>0</v>
      </c>
      <c r="CE52" s="8">
        <f t="shared" si="30"/>
        <v>0</v>
      </c>
    </row>
    <row r="53" spans="1:8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31"/>
        <v>5.9575399981963706E-3</v>
      </c>
      <c r="F53" s="7">
        <f t="shared" si="13"/>
        <v>8.1044756914163685E-3</v>
      </c>
      <c r="G53" s="7">
        <f t="shared" si="14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5"/>
        <v>34529.143084337426</v>
      </c>
      <c r="L53" s="1">
        <f t="shared" si="6"/>
        <v>2941.0349739504127</v>
      </c>
      <c r="M53" s="1">
        <f t="shared" si="7"/>
        <v>876.15305501203102</v>
      </c>
      <c r="N53" s="7">
        <f t="shared" si="32"/>
        <v>2.0470395087995197E-2</v>
      </c>
      <c r="O53" s="7">
        <f t="shared" si="16"/>
        <v>7.8402451038241505E-2</v>
      </c>
      <c r="P53" s="7">
        <f t="shared" si="17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8"/>
        <v>145.11508502616257</v>
      </c>
      <c r="U53" s="1">
        <f t="shared" si="46"/>
        <v>604.17834263666111</v>
      </c>
      <c r="V53" s="1">
        <f t="shared" si="47"/>
        <v>672.98973661232958</v>
      </c>
      <c r="W53" s="7">
        <f t="shared" si="33"/>
        <v>-2.088827018530437E-2</v>
      </c>
      <c r="X53" s="7">
        <f t="shared" si="50"/>
        <v>-4.7484008841758074E-2</v>
      </c>
      <c r="Y53" s="7">
        <f t="shared" si="51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9"/>
        <v>2.3365257523444609</v>
      </c>
      <c r="AD53" s="8">
        <f t="shared" si="48"/>
        <v>2.9121314785809065</v>
      </c>
      <c r="AE53" s="8">
        <f t="shared" si="49"/>
        <v>2.2542764742919856</v>
      </c>
      <c r="AF53" s="7">
        <f t="shared" si="34"/>
        <v>-9.7047815569728524E-4</v>
      </c>
      <c r="AG53" s="7">
        <f t="shared" si="52"/>
        <v>7.7409238888228593E-3</v>
      </c>
      <c r="AH53" s="7">
        <f t="shared" si="53"/>
        <v>2.1800888124938966E-2</v>
      </c>
      <c r="AI53" s="1">
        <f t="shared" si="35"/>
        <v>45025.602939361946</v>
      </c>
      <c r="AJ53" s="1">
        <f t="shared" si="36"/>
        <v>11035.385357291301</v>
      </c>
      <c r="AK53" s="1">
        <f t="shared" si="37"/>
        <v>3075.4289787183857</v>
      </c>
      <c r="AL53" s="10">
        <f t="shared" si="56"/>
        <v>12.881051588411921</v>
      </c>
      <c r="AM53" s="10">
        <f t="shared" si="56"/>
        <v>2.4046640969824109</v>
      </c>
      <c r="AN53" s="10">
        <f t="shared" si="56"/>
        <v>0.73040227908145305</v>
      </c>
      <c r="AO53" s="7">
        <f t="shared" si="38"/>
        <v>1.8276539118654789E-2</v>
      </c>
      <c r="AP53" s="7">
        <f t="shared" si="21"/>
        <v>2.8144496824265453E-2</v>
      </c>
      <c r="AQ53" s="7">
        <f t="shared" si="21"/>
        <v>2.0372115051398465E-2</v>
      </c>
      <c r="AR53" s="1">
        <f t="shared" si="39"/>
        <v>28944.34134179349</v>
      </c>
      <c r="AS53" s="1">
        <f t="shared" si="40"/>
        <v>8042.3916768257586</v>
      </c>
      <c r="AT53" s="1">
        <f t="shared" si="41"/>
        <v>2227.4778824056925</v>
      </c>
      <c r="AU53" s="1">
        <f t="shared" si="42"/>
        <v>5788.8682683586985</v>
      </c>
      <c r="AV53" s="1">
        <f t="shared" si="43"/>
        <v>1608.4783353651519</v>
      </c>
      <c r="AW53" s="1">
        <f t="shared" si="44"/>
        <v>445.49557648113853</v>
      </c>
      <c r="AX53">
        <v>0</v>
      </c>
      <c r="AY53">
        <v>0</v>
      </c>
      <c r="AZ53">
        <v>0</v>
      </c>
      <c r="BA53">
        <f t="shared" si="22"/>
        <v>0</v>
      </c>
      <c r="BB53">
        <f t="shared" si="23"/>
        <v>0</v>
      </c>
      <c r="BC53">
        <f t="shared" si="10"/>
        <v>0</v>
      </c>
      <c r="BD53">
        <f t="shared" si="10"/>
        <v>0</v>
      </c>
      <c r="BE53">
        <f t="shared" si="24"/>
        <v>0</v>
      </c>
      <c r="BF53">
        <f t="shared" si="11"/>
        <v>0</v>
      </c>
      <c r="BG53">
        <f t="shared" si="11"/>
        <v>0</v>
      </c>
      <c r="BH53">
        <f t="shared" si="55"/>
        <v>0</v>
      </c>
      <c r="BI53">
        <f t="shared" si="55"/>
        <v>0</v>
      </c>
      <c r="BJ53">
        <f t="shared" si="55"/>
        <v>0</v>
      </c>
      <c r="BK53" s="7">
        <f t="shared" si="45"/>
        <v>3.8181429255771615E-2</v>
      </c>
      <c r="BL53">
        <v>0</v>
      </c>
      <c r="BM53">
        <v>0</v>
      </c>
      <c r="BN53" s="8">
        <f>MAX((BN$3*climate!$I163+BN$4*climate!$I163^2+BN$5*climate!$I163^6)*(K53/K$66)^$BP$1,-99)</f>
        <v>3.3917260495543018</v>
      </c>
      <c r="BO53" s="8">
        <f>MAX((BO$3*climate!$I163+BO$4*climate!$I163^2+BO$5*climate!$I163^6)*(L53/L$66)^$BP$1,-99)</f>
        <v>2.0770782608787153</v>
      </c>
      <c r="BP53" s="8">
        <f>MAX((BP$3*climate!$I163+BP$4*climate!$I163^2+BP$5*climate!$I163^6)*(M53/M$66)^$BP$1,-99)</f>
        <v>0.78149384788919662</v>
      </c>
      <c r="BQ53" s="8">
        <f>MAX((BQ$3*climate!$M163+BQ$4*climate!$M163^2+BQ$5*climate!$M163^6)*(K53/K$66)^$BP$1,-99)</f>
        <v>3.3917260495543018</v>
      </c>
      <c r="BR53" s="8">
        <f>MAX((BR$3*climate!$M163+BR$4*climate!$M163^2+BR$5*climate!$M163^6)*(L53/L$66)^$BP$1,-99)</f>
        <v>2.0770782608787153</v>
      </c>
      <c r="BS53" s="8">
        <f>MAX((BS$3*climate!$M163+BS$4*climate!$M163^2+BS$5*climate!$M163^6)*(M53/M$66)^$BP$1,-99)</f>
        <v>0.78149384788919662</v>
      </c>
      <c r="BT53" s="8">
        <f t="shared" si="25"/>
        <v>0</v>
      </c>
      <c r="BU53" s="8">
        <f t="shared" si="26"/>
        <v>0</v>
      </c>
      <c r="BV53" s="8">
        <f t="shared" si="27"/>
        <v>0</v>
      </c>
      <c r="BW53" s="8">
        <f>MAX((BW$3*climate!$I163+BW$4*climate!$I163^2+BW$5*climate!$I163^6)*(K53/K$66)^$BP$1,-99)</f>
        <v>0.41042162644152669</v>
      </c>
      <c r="BX53" s="8">
        <f>MAX((BX$3*climate!$I163+BX$4*climate!$I163^2+BX$5*climate!$I163^6)*(L53/L$66)^$BP$1,-99)</f>
        <v>0.21115869265153916</v>
      </c>
      <c r="BY53" s="8">
        <f>MAX((BY$3*climate!$I163+BY$4*climate!$I163^2+BY$5*climate!$I163^6)*(M53/M$66)^$BP$1,-99)</f>
        <v>4.5759856897529406E-2</v>
      </c>
      <c r="BZ53" s="8">
        <f>MAX((BZ$3*climate!$M163+BZ$4*climate!$M163^2+BZ$5*climate!$M163^6)*(K53/K$66)^$BP$1,-99)</f>
        <v>0.41042162644152669</v>
      </c>
      <c r="CA53" s="8">
        <f>MAX((CA$3*climate!$M163+CA$4*climate!$M163^2+CA$5*climate!$M163^6)*(L53/L$66)^$BP$1,-99)</f>
        <v>0.21115869265153916</v>
      </c>
      <c r="CB53" s="8">
        <f>MAX((CB$3*climate!$M163+CB$4*climate!$M163^2+CB$5*climate!$M163^6)*(M53/M$66)^$BP$1,-99)</f>
        <v>4.5759856897529406E-2</v>
      </c>
      <c r="CC53" s="8">
        <f t="shared" si="28"/>
        <v>0</v>
      </c>
      <c r="CD53" s="8">
        <f t="shared" si="29"/>
        <v>0</v>
      </c>
      <c r="CE53" s="8">
        <f t="shared" si="30"/>
        <v>0</v>
      </c>
    </row>
    <row r="54" spans="1:8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31"/>
        <v>5.7120049793621952E-3</v>
      </c>
      <c r="F54" s="7">
        <f t="shared" si="13"/>
        <v>8.1531947903412672E-3</v>
      </c>
      <c r="G54" s="7">
        <f t="shared" si="14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5"/>
        <v>34368.629769177329</v>
      </c>
      <c r="L54" s="1">
        <f t="shared" si="6"/>
        <v>3066.8804643136655</v>
      </c>
      <c r="M54" s="1">
        <f t="shared" si="7"/>
        <v>901.79292408153231</v>
      </c>
      <c r="N54" s="7">
        <f t="shared" si="32"/>
        <v>-4.648633033494165E-3</v>
      </c>
      <c r="O54" s="7">
        <f t="shared" si="16"/>
        <v>4.2789525278652762E-2</v>
      </c>
      <c r="P54" s="7">
        <f t="shared" si="17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8"/>
        <v>142.84695667407644</v>
      </c>
      <c r="U54" s="1">
        <f t="shared" si="46"/>
        <v>604.67001308648867</v>
      </c>
      <c r="V54" s="1">
        <f t="shared" si="47"/>
        <v>665.92165165765812</v>
      </c>
      <c r="W54" s="7">
        <f t="shared" si="33"/>
        <v>-1.5629859236737653E-2</v>
      </c>
      <c r="X54" s="7">
        <f t="shared" si="50"/>
        <v>8.1378363825801436E-4</v>
      </c>
      <c r="Y54" s="7">
        <f t="shared" si="51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9"/>
        <v>2.3337186594678334</v>
      </c>
      <c r="AD54" s="8">
        <f t="shared" si="19"/>
        <v>2.8737358406172713</v>
      </c>
      <c r="AE54" s="8">
        <f t="shared" si="19"/>
        <v>2.3022859575808767</v>
      </c>
      <c r="AF54" s="7">
        <f t="shared" si="34"/>
        <v>-1.2013960786911859E-3</v>
      </c>
      <c r="AG54" s="7">
        <f t="shared" si="34"/>
        <v>-1.3184719936596201E-2</v>
      </c>
      <c r="AH54" s="7">
        <f t="shared" si="34"/>
        <v>2.1297069741176955E-2</v>
      </c>
      <c r="AI54" s="1">
        <f t="shared" si="35"/>
        <v>46311.91091378445</v>
      </c>
      <c r="AJ54" s="1">
        <f t="shared" si="36"/>
        <v>11540.325156927323</v>
      </c>
      <c r="AK54" s="1">
        <f t="shared" si="37"/>
        <v>3213.3816573276854</v>
      </c>
      <c r="AL54" s="10">
        <f t="shared" si="56"/>
        <v>13.116472631656942</v>
      </c>
      <c r="AM54" s="10">
        <f t="shared" si="56"/>
        <v>2.4723421580233573</v>
      </c>
      <c r="AN54" s="10">
        <f t="shared" si="56"/>
        <v>0.74528211834470404</v>
      </c>
      <c r="AO54" s="7">
        <f t="shared" si="38"/>
        <v>1.8276539118654789E-2</v>
      </c>
      <c r="AP54" s="7">
        <f t="shared" si="21"/>
        <v>2.8144496824265453E-2</v>
      </c>
      <c r="AQ54" s="7">
        <f t="shared" si="21"/>
        <v>2.0372115051398465E-2</v>
      </c>
      <c r="AR54" s="1">
        <f t="shared" si="39"/>
        <v>29775.217955394728</v>
      </c>
      <c r="AS54" s="1">
        <f t="shared" si="40"/>
        <v>8397.4361116789387</v>
      </c>
      <c r="AT54" s="1">
        <f t="shared" si="41"/>
        <v>2323.1975351356491</v>
      </c>
      <c r="AU54" s="1">
        <f t="shared" si="42"/>
        <v>5955.0435910789456</v>
      </c>
      <c r="AV54" s="1">
        <f t="shared" si="43"/>
        <v>1679.4872223357879</v>
      </c>
      <c r="AW54" s="1">
        <f t="shared" si="44"/>
        <v>464.63950702712987</v>
      </c>
      <c r="AX54">
        <v>0</v>
      </c>
      <c r="AY54">
        <v>0</v>
      </c>
      <c r="AZ54">
        <v>0</v>
      </c>
      <c r="BA54">
        <f t="shared" si="22"/>
        <v>0</v>
      </c>
      <c r="BB54">
        <f t="shared" si="23"/>
        <v>0</v>
      </c>
      <c r="BC54">
        <f t="shared" si="10"/>
        <v>0</v>
      </c>
      <c r="BD54">
        <f t="shared" si="10"/>
        <v>0</v>
      </c>
      <c r="BE54">
        <f t="shared" si="24"/>
        <v>0</v>
      </c>
      <c r="BF54">
        <f t="shared" si="11"/>
        <v>0</v>
      </c>
      <c r="BG54">
        <f t="shared" si="11"/>
        <v>0</v>
      </c>
      <c r="BH54">
        <f t="shared" si="55"/>
        <v>0</v>
      </c>
      <c r="BI54">
        <f t="shared" si="55"/>
        <v>0</v>
      </c>
      <c r="BJ54">
        <f t="shared" si="55"/>
        <v>0</v>
      </c>
      <c r="BK54" s="7">
        <f t="shared" si="45"/>
        <v>1.1488937189080506E-2</v>
      </c>
      <c r="BL54">
        <v>0</v>
      </c>
      <c r="BM54">
        <v>0</v>
      </c>
      <c r="BN54" s="8">
        <f>MAX((BN$3*climate!$I164+BN$4*climate!$I164^2+BN$5*climate!$I164^6)*(K54/K$66)^$BP$1,-99)</f>
        <v>3.4349152006901531</v>
      </c>
      <c r="BO54" s="8">
        <f>MAX((BO$3*climate!$I164+BO$4*climate!$I164^2+BO$5*climate!$I164^6)*(L54/L$66)^$BP$1,-99)</f>
        <v>2.0698466280049463</v>
      </c>
      <c r="BP54" s="8">
        <f>MAX((BP$3*climate!$I164+BP$4*climate!$I164^2+BP$5*climate!$I164^6)*(M54/M$66)^$BP$1,-99)</f>
        <v>0.77105551444376252</v>
      </c>
      <c r="BQ54" s="8">
        <f>MAX((BQ$3*climate!$M164+BQ$4*climate!$M164^2+BQ$5*climate!$M164^6)*(K54/K$66)^$BP$1,-99)</f>
        <v>3.4349152006901531</v>
      </c>
      <c r="BR54" s="8">
        <f>MAX((BR$3*climate!$M164+BR$4*climate!$M164^2+BR$5*climate!$M164^6)*(L54/L$66)^$BP$1,-99)</f>
        <v>2.0698466280049463</v>
      </c>
      <c r="BS54" s="8">
        <f>MAX((BS$3*climate!$M164+BS$4*climate!$M164^2+BS$5*climate!$M164^6)*(M54/M$66)^$BP$1,-99)</f>
        <v>0.77105551444376252</v>
      </c>
      <c r="BT54" s="8">
        <f t="shared" si="25"/>
        <v>0</v>
      </c>
      <c r="BU54" s="8">
        <f t="shared" si="26"/>
        <v>0</v>
      </c>
      <c r="BV54" s="8">
        <f t="shared" si="27"/>
        <v>0</v>
      </c>
      <c r="BW54" s="8">
        <f>MAX((BW$3*climate!$I164+BW$4*climate!$I164^2+BW$5*climate!$I164^6)*(K54/K$66)^$BP$1,-99)</f>
        <v>0.43042950924695433</v>
      </c>
      <c r="BX54" s="8">
        <f>MAX((BX$3*climate!$I164+BX$4*climate!$I164^2+BX$5*climate!$I164^6)*(L54/L$66)^$BP$1,-99)</f>
        <v>0.21863503035847634</v>
      </c>
      <c r="BY54" s="8">
        <f>MAX((BY$3*climate!$I164+BY$4*climate!$I164^2+BY$5*climate!$I164^6)*(M54/M$66)^$BP$1,-99)</f>
        <v>4.7212754381355977E-2</v>
      </c>
      <c r="BZ54" s="8">
        <f>MAX((BZ$3*climate!$M164+BZ$4*climate!$M164^2+BZ$5*climate!$M164^6)*(K54/K$66)^$BP$1,-99)</f>
        <v>0.43042950924695433</v>
      </c>
      <c r="CA54" s="8">
        <f>MAX((CA$3*climate!$M164+CA$4*climate!$M164^2+CA$5*climate!$M164^6)*(L54/L$66)^$BP$1,-99)</f>
        <v>0.21863503035847634</v>
      </c>
      <c r="CB54" s="8">
        <f>MAX((CB$3*climate!$M164+CB$4*climate!$M164^2+CB$5*climate!$M164^6)*(M54/M$66)^$BP$1,-99)</f>
        <v>4.7212754381355977E-2</v>
      </c>
      <c r="CC54" s="8">
        <f t="shared" si="28"/>
        <v>0</v>
      </c>
      <c r="CD54" s="8">
        <f t="shared" si="29"/>
        <v>0</v>
      </c>
      <c r="CE54" s="8">
        <f t="shared" si="30"/>
        <v>0</v>
      </c>
    </row>
    <row r="55" spans="1:8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31"/>
        <v>5.0995244411160545E-3</v>
      </c>
      <c r="F55" s="7">
        <f t="shared" si="13"/>
        <v>8.1161002345619959E-3</v>
      </c>
      <c r="G55" s="7">
        <f t="shared" si="14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5"/>
        <v>32807.791445855299</v>
      </c>
      <c r="L55" s="1">
        <f t="shared" si="6"/>
        <v>3073.5748919458715</v>
      </c>
      <c r="M55" s="1">
        <f t="shared" si="7"/>
        <v>923.75956161901945</v>
      </c>
      <c r="N55" s="7">
        <f t="shared" si="32"/>
        <v>-4.541462181660294E-2</v>
      </c>
      <c r="O55" s="7">
        <f t="shared" si="16"/>
        <v>2.1828133538632777E-3</v>
      </c>
      <c r="P55" s="7">
        <f t="shared" si="17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8"/>
        <v>141.93819766837814</v>
      </c>
      <c r="U55" s="1">
        <f t="shared" si="18"/>
        <v>606.72180992229414</v>
      </c>
      <c r="V55" s="1">
        <f t="shared" si="18"/>
        <v>663.64450671499844</v>
      </c>
      <c r="W55" s="7">
        <f t="shared" si="33"/>
        <v>-6.3617666547265417E-3</v>
      </c>
      <c r="X55" s="7">
        <f t="shared" si="33"/>
        <v>3.3932505191256457E-3</v>
      </c>
      <c r="Y55" s="7">
        <f t="shared" si="33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57">Z55/Q55</f>
        <v>2.4758390162810966</v>
      </c>
      <c r="AD55" s="8">
        <f t="shared" si="57"/>
        <v>3.0803836210996969</v>
      </c>
      <c r="AE55" s="8">
        <f t="shared" si="57"/>
        <v>2.305694695142086</v>
      </c>
      <c r="AF55" s="7">
        <f t="shared" ref="AF55:AH66" si="58">AC55/AC54-1</f>
        <v>6.0898667556470443E-2</v>
      </c>
      <c r="AG55" s="7">
        <f t="shared" si="58"/>
        <v>7.1909107845499864E-2</v>
      </c>
      <c r="AH55" s="7">
        <f t="shared" si="58"/>
        <v>1.4805882605439802E-3</v>
      </c>
      <c r="AI55" s="1">
        <f t="shared" si="35"/>
        <v>47635.76341348495</v>
      </c>
      <c r="AJ55" s="1">
        <f t="shared" si="36"/>
        <v>12065.77986357038</v>
      </c>
      <c r="AK55" s="1">
        <f t="shared" si="37"/>
        <v>3356.6829986220464</v>
      </c>
      <c r="AL55" s="10">
        <f t="shared" ref="AL55:AN66" si="59">(1+AL$5)*AL54</f>
        <v>13.356196356808185</v>
      </c>
      <c r="AM55" s="10">
        <f t="shared" si="59"/>
        <v>2.5419249840383431</v>
      </c>
      <c r="AN55" s="10">
        <f t="shared" si="59"/>
        <v>0.76046509140537233</v>
      </c>
      <c r="AO55" s="7">
        <f t="shared" si="38"/>
        <v>1.8276539118654789E-2</v>
      </c>
      <c r="AP55" s="7">
        <f t="shared" si="21"/>
        <v>2.8144496824265453E-2</v>
      </c>
      <c r="AQ55" s="7">
        <f t="shared" si="21"/>
        <v>2.0372115051398465E-2</v>
      </c>
      <c r="AR55" s="1">
        <f t="shared" si="39"/>
        <v>30615.12427848711</v>
      </c>
      <c r="AS55" s="1">
        <f t="shared" si="40"/>
        <v>8767.5201899217082</v>
      </c>
      <c r="AT55" s="1">
        <f t="shared" si="41"/>
        <v>2422.8269808632976</v>
      </c>
      <c r="AU55" s="1">
        <f t="shared" si="42"/>
        <v>6123.024855697422</v>
      </c>
      <c r="AV55" s="1">
        <f t="shared" si="43"/>
        <v>1753.5040379843417</v>
      </c>
      <c r="AW55" s="1">
        <f t="shared" si="44"/>
        <v>484.56539617265958</v>
      </c>
      <c r="AX55">
        <v>0</v>
      </c>
      <c r="AY55">
        <v>0</v>
      </c>
      <c r="AZ55">
        <v>0</v>
      </c>
      <c r="BA55">
        <f t="shared" si="22"/>
        <v>0</v>
      </c>
      <c r="BB55">
        <f t="shared" si="23"/>
        <v>0</v>
      </c>
      <c r="BC55">
        <f t="shared" si="10"/>
        <v>0</v>
      </c>
      <c r="BD55">
        <f t="shared" si="10"/>
        <v>0</v>
      </c>
      <c r="BE55">
        <f t="shared" si="24"/>
        <v>0</v>
      </c>
      <c r="BF55">
        <f t="shared" si="11"/>
        <v>0</v>
      </c>
      <c r="BG55">
        <f t="shared" si="11"/>
        <v>0</v>
      </c>
      <c r="BH55">
        <f t="shared" si="55"/>
        <v>0</v>
      </c>
      <c r="BI55">
        <f t="shared" si="55"/>
        <v>0</v>
      </c>
      <c r="BJ55">
        <f t="shared" si="55"/>
        <v>0</v>
      </c>
      <c r="BK55" s="7">
        <f t="shared" si="45"/>
        <v>-2.7435325240572683E-2</v>
      </c>
      <c r="BL55">
        <v>0</v>
      </c>
      <c r="BM55">
        <v>0</v>
      </c>
      <c r="BN55" s="8">
        <f>MAX((BN$3*climate!$I165+BN$4*climate!$I165^2+BN$5*climate!$I165^6)*(K55/K$66)^$BP$1,-99)</f>
        <v>3.5134169666062109</v>
      </c>
      <c r="BO55" s="8">
        <f>MAX((BO$3*climate!$I165+BO$4*climate!$I165^2+BO$5*climate!$I165^6)*(L55/L$66)^$BP$1,-99)</f>
        <v>2.0816985714297731</v>
      </c>
      <c r="BP55" s="8">
        <f>MAX((BP$3*climate!$I165+BP$4*climate!$I165^2+BP$5*climate!$I165^6)*(M55/M$66)^$BP$1,-99)</f>
        <v>0.76041900224613623</v>
      </c>
      <c r="BQ55" s="8">
        <f>MAX((BQ$3*climate!$M165+BQ$4*climate!$M165^2+BQ$5*climate!$M165^6)*(K55/K$66)^$BP$1,-99)</f>
        <v>3.5134169666062109</v>
      </c>
      <c r="BR55" s="8">
        <f>MAX((BR$3*climate!$M165+BR$4*climate!$M165^2+BR$5*climate!$M165^6)*(L55/L$66)^$BP$1,-99)</f>
        <v>2.0816985714297731</v>
      </c>
      <c r="BS55" s="8">
        <f>MAX((BS$3*climate!$M165+BS$4*climate!$M165^2+BS$5*climate!$M165^6)*(M55/M$66)^$BP$1,-99)</f>
        <v>0.76041900224613623</v>
      </c>
      <c r="BT55" s="8">
        <f t="shared" si="25"/>
        <v>0</v>
      </c>
      <c r="BU55" s="8">
        <f t="shared" si="26"/>
        <v>0</v>
      </c>
      <c r="BV55" s="8">
        <f t="shared" si="27"/>
        <v>0</v>
      </c>
      <c r="BW55" s="8">
        <f>MAX((BW$3*climate!$I165+BW$4*climate!$I165^2+BW$5*climate!$I165^6)*(K55/K$66)^$BP$1,-99)</f>
        <v>0.45599388113679912</v>
      </c>
      <c r="BX55" s="8">
        <f>MAX((BX$3*climate!$I165+BX$4*climate!$I165^2+BX$5*climate!$I165^6)*(L55/L$66)^$BP$1,-99)</f>
        <v>0.22852744398223587</v>
      </c>
      <c r="BY55" s="8">
        <f>MAX((BY$3*climate!$I165+BY$4*climate!$I165^2+BY$5*climate!$I165^6)*(M55/M$66)^$BP$1,-99)</f>
        <v>4.8711629243839122E-2</v>
      </c>
      <c r="BZ55" s="8">
        <f>MAX((BZ$3*climate!$M165+BZ$4*climate!$M165^2+BZ$5*climate!$M165^6)*(K55/K$66)^$BP$1,-99)</f>
        <v>0.45599388113679912</v>
      </c>
      <c r="CA55" s="8">
        <f>MAX((CA$3*climate!$M165+CA$4*climate!$M165^2+CA$5*climate!$M165^6)*(L55/L$66)^$BP$1,-99)</f>
        <v>0.22852744398223587</v>
      </c>
      <c r="CB55" s="8">
        <f>MAX((CB$3*climate!$M165+CB$4*climate!$M165^2+CB$5*climate!$M165^6)*(M55/M$66)^$BP$1,-99)</f>
        <v>4.8711629243839122E-2</v>
      </c>
      <c r="CC55" s="8">
        <f t="shared" si="28"/>
        <v>0</v>
      </c>
      <c r="CD55" s="8">
        <f t="shared" si="29"/>
        <v>0</v>
      </c>
      <c r="CE55" s="8">
        <f t="shared" si="30"/>
        <v>0</v>
      </c>
    </row>
    <row r="56" spans="1:8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31"/>
        <v>4.1079767039275961E-3</v>
      </c>
      <c r="F56" s="7">
        <f t="shared" si="13"/>
        <v>8.0929895690897702E-3</v>
      </c>
      <c r="G56" s="7">
        <f t="shared" si="14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5"/>
        <v>33497.908311059691</v>
      </c>
      <c r="L56" s="1">
        <f t="shared" si="6"/>
        <v>3170.2815815066274</v>
      </c>
      <c r="M56" s="1">
        <f t="shared" si="7"/>
        <v>954.21065377864261</v>
      </c>
      <c r="N56" s="7">
        <f t="shared" si="32"/>
        <v>2.1035151553658649E-2</v>
      </c>
      <c r="O56" s="7">
        <f t="shared" si="16"/>
        <v>3.1463911881298268E-2</v>
      </c>
      <c r="P56" s="7">
        <f t="shared" si="17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18"/>
        <v>140.66722313574505</v>
      </c>
      <c r="U56" s="1">
        <f t="shared" si="18"/>
        <v>615.21724651535021</v>
      </c>
      <c r="V56" s="1">
        <f t="shared" si="18"/>
        <v>791.08046456154489</v>
      </c>
      <c r="W56" s="7">
        <f t="shared" si="33"/>
        <v>-8.9544220901167648E-3</v>
      </c>
      <c r="X56" s="7">
        <f t="shared" si="33"/>
        <v>1.4002194175521954E-2</v>
      </c>
      <c r="Y56" s="7">
        <f t="shared" si="33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57"/>
        <v>2.4463035987884711</v>
      </c>
      <c r="AD56" s="8">
        <f t="shared" si="57"/>
        <v>3.132886618946694</v>
      </c>
      <c r="AE56" s="8">
        <f t="shared" si="57"/>
        <v>2.0331549202488874</v>
      </c>
      <c r="AF56" s="7">
        <f t="shared" si="58"/>
        <v>-1.1929457972994495E-2</v>
      </c>
      <c r="AG56" s="7">
        <f t="shared" si="58"/>
        <v>1.7044304964929591E-2</v>
      </c>
      <c r="AH56" s="7">
        <f t="shared" si="58"/>
        <v>-0.11820288933631073</v>
      </c>
      <c r="AI56" s="1">
        <f t="shared" si="35"/>
        <v>48995.21192783388</v>
      </c>
      <c r="AJ56" s="1">
        <f t="shared" si="36"/>
        <v>12612.705915197685</v>
      </c>
      <c r="AK56" s="1">
        <f t="shared" si="37"/>
        <v>3505.5800949325012</v>
      </c>
      <c r="AL56" s="10">
        <f t="shared" si="59"/>
        <v>13.600301401999825</v>
      </c>
      <c r="AM56" s="10">
        <f t="shared" si="59"/>
        <v>2.6134661836791313</v>
      </c>
      <c r="AN56" s="10">
        <f t="shared" si="59"/>
        <v>0.7759573737400548</v>
      </c>
      <c r="AO56" s="7">
        <f t="shared" si="38"/>
        <v>1.8276539118654789E-2</v>
      </c>
      <c r="AP56" s="7">
        <f t="shared" si="21"/>
        <v>2.8144496824265453E-2</v>
      </c>
      <c r="AQ56" s="7">
        <f t="shared" si="21"/>
        <v>2.0372115051398465E-2</v>
      </c>
      <c r="AR56" s="1">
        <f t="shared" si="39"/>
        <v>31453.588482753064</v>
      </c>
      <c r="AS56" s="1">
        <f t="shared" si="40"/>
        <v>9153.3902788433807</v>
      </c>
      <c r="AT56" s="1">
        <f t="shared" si="41"/>
        <v>2526.6446592146908</v>
      </c>
      <c r="AU56" s="1">
        <f t="shared" si="42"/>
        <v>6290.7176965506133</v>
      </c>
      <c r="AV56" s="1">
        <f t="shared" si="43"/>
        <v>1830.6780557686761</v>
      </c>
      <c r="AW56" s="1">
        <f t="shared" si="44"/>
        <v>505.32893184293818</v>
      </c>
      <c r="AX56">
        <v>0</v>
      </c>
      <c r="AY56">
        <v>0</v>
      </c>
      <c r="AZ56">
        <v>0</v>
      </c>
      <c r="BA56">
        <f t="shared" si="22"/>
        <v>0</v>
      </c>
      <c r="BB56">
        <f t="shared" si="23"/>
        <v>0</v>
      </c>
      <c r="BC56">
        <f t="shared" si="10"/>
        <v>0</v>
      </c>
      <c r="BD56">
        <f t="shared" si="10"/>
        <v>0</v>
      </c>
      <c r="BE56">
        <f t="shared" si="24"/>
        <v>0</v>
      </c>
      <c r="BF56">
        <f t="shared" si="11"/>
        <v>0</v>
      </c>
      <c r="BG56">
        <f t="shared" si="11"/>
        <v>0</v>
      </c>
      <c r="BH56">
        <f t="shared" si="55"/>
        <v>0</v>
      </c>
      <c r="BI56">
        <f t="shared" si="55"/>
        <v>0</v>
      </c>
      <c r="BJ56">
        <f t="shared" si="55"/>
        <v>0</v>
      </c>
      <c r="BK56" s="7">
        <f t="shared" si="45"/>
        <v>2.9263695925866751E-2</v>
      </c>
      <c r="BL56">
        <v>0</v>
      </c>
      <c r="BM56">
        <v>0</v>
      </c>
      <c r="BN56" s="8">
        <f>MAX((BN$3*climate!$I166+BN$4*climate!$I166^2+BN$5*climate!$I166^6)*(K56/K$66)^$BP$1,-99)</f>
        <v>3.5319651983641047</v>
      </c>
      <c r="BO56" s="8">
        <f>MAX((BO$3*climate!$I166+BO$4*climate!$I166^2+BO$5*climate!$I166^6)*(L56/L$66)^$BP$1,-99)</f>
        <v>2.0770338960605996</v>
      </c>
      <c r="BP56" s="8">
        <f>MAX((BP$3*climate!$I166+BP$4*climate!$I166^2+BP$5*climate!$I166^6)*(M56/M$66)^$BP$1,-99)</f>
        <v>0.74703092402129556</v>
      </c>
      <c r="BQ56" s="8">
        <f>MAX((BQ$3*climate!$M166+BQ$4*climate!$M166^2+BQ$5*climate!$M166^6)*(K56/K$66)^$BP$1,-99)</f>
        <v>3.5319651983641047</v>
      </c>
      <c r="BR56" s="8">
        <f>MAX((BR$3*climate!$M166+BR$4*climate!$M166^2+BR$5*climate!$M166^6)*(L56/L$66)^$BP$1,-99)</f>
        <v>2.0770338960605996</v>
      </c>
      <c r="BS56" s="8">
        <f>MAX((BS$3*climate!$M166+BS$4*climate!$M166^2+BS$5*climate!$M166^6)*(M56/M$66)^$BP$1,-99)</f>
        <v>0.74703092402129556</v>
      </c>
      <c r="BT56" s="8">
        <f t="shared" si="25"/>
        <v>0</v>
      </c>
      <c r="BU56" s="8">
        <f t="shared" si="26"/>
        <v>0</v>
      </c>
      <c r="BV56" s="8">
        <f t="shared" si="27"/>
        <v>0</v>
      </c>
      <c r="BW56" s="8">
        <f>MAX((BW$3*climate!$I166+BW$4*climate!$I166^2+BW$5*climate!$I166^6)*(K56/K$66)^$BP$1,-99)</f>
        <v>0.47488282041655111</v>
      </c>
      <c r="BX56" s="8">
        <f>MAX((BX$3*climate!$I166+BX$4*climate!$I166^2+BX$5*climate!$I166^6)*(L56/L$66)^$BP$1,-99)</f>
        <v>0.23705652779104544</v>
      </c>
      <c r="BY56" s="8">
        <f>MAX((BY$3*climate!$I166+BY$4*climate!$I166^2+BY$5*climate!$I166^6)*(M56/M$66)^$BP$1,-99)</f>
        <v>5.0091119525327854E-2</v>
      </c>
      <c r="BZ56" s="8">
        <f>MAX((BZ$3*climate!$M166+BZ$4*climate!$M166^2+BZ$5*climate!$M166^6)*(K56/K$66)^$BP$1,-99)</f>
        <v>0.47488282041655111</v>
      </c>
      <c r="CA56" s="8">
        <f>MAX((CA$3*climate!$M166+CA$4*climate!$M166^2+CA$5*climate!$M166^6)*(L56/L$66)^$BP$1,-99)</f>
        <v>0.23705652779104544</v>
      </c>
      <c r="CB56" s="8">
        <f>MAX((CB$3*climate!$M166+CB$4*climate!$M166^2+CB$5*climate!$M166^6)*(M56/M$66)^$BP$1,-99)</f>
        <v>5.0091119525327854E-2</v>
      </c>
      <c r="CC56" s="8">
        <f t="shared" si="28"/>
        <v>0</v>
      </c>
      <c r="CD56" s="8">
        <f t="shared" si="29"/>
        <v>0</v>
      </c>
      <c r="CE56" s="8">
        <f t="shared" si="30"/>
        <v>0</v>
      </c>
    </row>
    <row r="57" spans="1:83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60">B57/B56-1</f>
        <v>7.5734870705215229E-3</v>
      </c>
      <c r="F57" s="7">
        <f t="shared" ref="F57:F66" si="61">C57/C56-1</f>
        <v>1.2012381170861675E-2</v>
      </c>
      <c r="G57" s="7">
        <f t="shared" ref="G57:G66" si="62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63">H57/B57*1000</f>
        <v>34294.921185434549</v>
      </c>
      <c r="L57" s="1">
        <f t="shared" ref="L57:L120" si="64">I57/C57*1000</f>
        <v>3391.0568062236516</v>
      </c>
      <c r="M57" s="1">
        <f t="shared" ref="M57:M120" si="65">J57/D57*1000</f>
        <v>981.26433804798614</v>
      </c>
      <c r="N57" s="7">
        <f t="shared" ref="N57:N66" si="66">K57/K56-1</f>
        <v>2.3792914679144683E-2</v>
      </c>
      <c r="O57" s="7">
        <f t="shared" ref="O57:O66" si="67">L57/L56-1</f>
        <v>6.9638995477526056E-2</v>
      </c>
      <c r="P57" s="7">
        <f t="shared" si="17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68">Q57/H57*1000</f>
        <v>136.92416619699827</v>
      </c>
      <c r="U57" s="1">
        <f t="shared" si="68"/>
        <v>599.24152314040941</v>
      </c>
      <c r="V57" s="1">
        <f t="shared" si="68"/>
        <v>705.4578069185236</v>
      </c>
      <c r="W57" s="7">
        <f t="shared" ref="W57:Y66" si="69">T57/T56-1</f>
        <v>-2.6609304252311117E-2</v>
      </c>
      <c r="X57" s="7">
        <f t="shared" si="69"/>
        <v>-2.5967613010572821E-2</v>
      </c>
      <c r="Y57" s="7">
        <f t="shared" si="69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57"/>
        <v>2.4249668986694322</v>
      </c>
      <c r="AD57" s="8">
        <f t="shared" si="57"/>
        <v>3.1801866954926363</v>
      </c>
      <c r="AE57" s="8">
        <f t="shared" si="57"/>
        <v>2.2544493358718993</v>
      </c>
      <c r="AF57" s="7">
        <f t="shared" si="58"/>
        <v>-8.7220164045075377E-3</v>
      </c>
      <c r="AG57" s="7">
        <f t="shared" si="58"/>
        <v>1.5097921597253761E-2</v>
      </c>
      <c r="AH57" s="7">
        <f t="shared" si="58"/>
        <v>0.10884286948282429</v>
      </c>
      <c r="AI57" s="1">
        <f t="shared" ref="AI57:AI120" si="70">(1-$AI$5)*AI56+AU56</f>
        <v>50386.408431601107</v>
      </c>
      <c r="AJ57" s="1">
        <f t="shared" ref="AJ57:AJ120" si="71">(1-$AI$5)*AJ56+AV56</f>
        <v>13182.113379446593</v>
      </c>
      <c r="AK57" s="1">
        <f t="shared" ref="AK57:AK120" si="72">(1-$AI$5)*AK56+AW56</f>
        <v>3660.3510172821893</v>
      </c>
      <c r="AL57" s="10">
        <f t="shared" si="59"/>
        <v>13.84886784259897</v>
      </c>
      <c r="AM57" s="10">
        <f t="shared" si="59"/>
        <v>2.6870208743860138</v>
      </c>
      <c r="AN57" s="10">
        <f t="shared" si="59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5" si="73">AL57*AI57^$AR$5*B57^(1-$AR$5)</f>
        <v>32403.302534966024</v>
      </c>
      <c r="AS57" s="1">
        <f t="shared" ref="AS57:AS66" si="74">AM57*AJ57^$AR$5*C57^(1-$AR$5)</f>
        <v>9585.6187240369363</v>
      </c>
      <c r="AT57" s="1">
        <f t="shared" ref="AT57:AT65" si="75">AN57*AK57^$AR$5*D57^(1-$AR$5)</f>
        <v>2660.6976517752159</v>
      </c>
      <c r="AU57" s="1">
        <f t="shared" ref="AU57:AU120" si="76">$AU$5*AR57</f>
        <v>6480.6605069932048</v>
      </c>
      <c r="AV57" s="1">
        <f t="shared" ref="AV57:AV120" si="77">$AU$5*AS57</f>
        <v>1917.1237448073873</v>
      </c>
      <c r="AW57" s="1">
        <f t="shared" ref="AW57:AW120" si="78">$AU$5*AT57</f>
        <v>532.13953035504323</v>
      </c>
      <c r="AX57">
        <v>0</v>
      </c>
      <c r="AY57">
        <v>0</v>
      </c>
      <c r="AZ57">
        <v>0</v>
      </c>
      <c r="BA57">
        <f t="shared" si="22"/>
        <v>0</v>
      </c>
      <c r="BB57">
        <f t="shared" si="23"/>
        <v>0</v>
      </c>
      <c r="BC57">
        <f t="shared" si="10"/>
        <v>0</v>
      </c>
      <c r="BD57">
        <f t="shared" si="10"/>
        <v>0</v>
      </c>
      <c r="BE57">
        <f t="shared" si="24"/>
        <v>0</v>
      </c>
      <c r="BF57">
        <f t="shared" si="11"/>
        <v>0</v>
      </c>
      <c r="BG57">
        <f t="shared" si="11"/>
        <v>0</v>
      </c>
      <c r="BH57">
        <f t="shared" si="55"/>
        <v>0</v>
      </c>
      <c r="BI57">
        <f t="shared" si="55"/>
        <v>0</v>
      </c>
      <c r="BJ57">
        <f t="shared" si="55"/>
        <v>0</v>
      </c>
      <c r="BK57" s="7">
        <f t="shared" si="45"/>
        <v>4.1963540703887858E-2</v>
      </c>
      <c r="BL57">
        <v>0</v>
      </c>
      <c r="BM57">
        <v>0</v>
      </c>
      <c r="BN57" s="8">
        <f>MAX((BN$3*climate!$I167+BN$4*climate!$I167^2+BN$5*climate!$I167^6)*(K57/K$66)^$BP$1,-99)</f>
        <v>3.5463807676190591</v>
      </c>
      <c r="BO57" s="8">
        <f>MAX((BO$3*climate!$I167+BO$4*climate!$I167^2+BO$5*climate!$I167^6)*(L57/L$66)^$BP$1,-99)</f>
        <v>2.0520217281705961</v>
      </c>
      <c r="BP57" s="8">
        <f>MAX((BP$3*climate!$I167+BP$4*climate!$I167^2+BP$5*climate!$I167^6)*(M57/M$66)^$BP$1,-99)</f>
        <v>0.7332744766843653</v>
      </c>
      <c r="BQ57" s="8">
        <f>MAX((BQ$3*climate!$M167+BQ$4*climate!$M167^2+BQ$5*climate!$M167^6)*(K57/K$66)^$BP$1,-99)</f>
        <v>3.5463807676190591</v>
      </c>
      <c r="BR57" s="8">
        <f>MAX((BR$3*climate!$M167+BR$4*climate!$M167^2+BR$5*climate!$M167^6)*(L57/L$66)^$BP$1,-99)</f>
        <v>2.0520217281705961</v>
      </c>
      <c r="BS57" s="8">
        <f>MAX((BS$3*climate!$M167+BS$4*climate!$M167^2+BS$5*climate!$M167^6)*(M57/M$66)^$BP$1,-99)</f>
        <v>0.7332744766843653</v>
      </c>
      <c r="BT57" s="8">
        <f t="shared" si="25"/>
        <v>0</v>
      </c>
      <c r="BU57" s="8">
        <f t="shared" si="26"/>
        <v>0</v>
      </c>
      <c r="BV57" s="8">
        <f t="shared" si="27"/>
        <v>0</v>
      </c>
      <c r="BW57" s="8">
        <f>MAX((BW$3*climate!$I167+BW$4*climate!$I167^2+BW$5*climate!$I167^6)*(K57/K$66)^$BP$1,-99)</f>
        <v>0.49409529146383574</v>
      </c>
      <c r="BX57" s="8">
        <f>MAX((BX$3*climate!$I167+BX$4*climate!$I167^2+BX$5*climate!$I167^6)*(L57/L$66)^$BP$1,-99)</f>
        <v>0.24358355874690521</v>
      </c>
      <c r="BY57" s="8">
        <f>MAX((BY$3*climate!$I167+BY$4*climate!$I167^2+BY$5*climate!$I167^6)*(M57/M$66)^$BP$1,-99)</f>
        <v>5.1498788271844689E-2</v>
      </c>
      <c r="BZ57" s="8">
        <f>MAX((BZ$3*climate!$M167+BZ$4*climate!$M167^2+BZ$5*climate!$M167^6)*(K57/K$66)^$BP$1,-99)</f>
        <v>0.49409529146383574</v>
      </c>
      <c r="CA57" s="8">
        <f>MAX((CA$3*climate!$M167+CA$4*climate!$M167^2+CA$5*climate!$M167^6)*(L57/L$66)^$BP$1,-99)</f>
        <v>0.24358355874690521</v>
      </c>
      <c r="CB57" s="8">
        <f>MAX((CB$3*climate!$M167+CB$4*climate!$M167^2+CB$5*climate!$M167^6)*(M57/M$66)^$BP$1,-99)</f>
        <v>5.1498788271844689E-2</v>
      </c>
      <c r="CC57" s="8">
        <f t="shared" si="28"/>
        <v>0</v>
      </c>
      <c r="CD57" s="8">
        <f t="shared" si="29"/>
        <v>0</v>
      </c>
      <c r="CE57" s="8">
        <f t="shared" si="30"/>
        <v>0</v>
      </c>
    </row>
    <row r="58" spans="1:83">
      <c r="A58">
        <f t="shared" ref="A58:A121" si="79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60"/>
        <v>7.9210528677262637E-3</v>
      </c>
      <c r="F58" s="7">
        <f t="shared" si="61"/>
        <v>1.1815162620147035E-2</v>
      </c>
      <c r="G58" s="7">
        <f t="shared" si="62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63"/>
        <v>34963.565797807401</v>
      </c>
      <c r="L58" s="1">
        <f t="shared" si="64"/>
        <v>3650.4978822030721</v>
      </c>
      <c r="M58" s="1">
        <f t="shared" si="65"/>
        <v>1012.2178013716821</v>
      </c>
      <c r="N58" s="7">
        <f t="shared" si="66"/>
        <v>1.949689893606843E-2</v>
      </c>
      <c r="O58" s="7">
        <f t="shared" si="67"/>
        <v>7.6507440247908898E-2</v>
      </c>
      <c r="P58" s="7">
        <f t="shared" si="17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68"/>
        <v>134.23024159838738</v>
      </c>
      <c r="U58" s="1">
        <f t="shared" si="68"/>
        <v>577.39855406641743</v>
      </c>
      <c r="V58" s="1">
        <f t="shared" si="68"/>
        <v>633.86347391495644</v>
      </c>
      <c r="W58" s="7">
        <f t="shared" si="69"/>
        <v>-1.9674573696034314E-2</v>
      </c>
      <c r="X58" s="7">
        <f t="shared" si="69"/>
        <v>-3.6451027224416732E-2</v>
      </c>
      <c r="Y58" s="7">
        <f t="shared" si="69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57"/>
        <v>2.4380630641532255</v>
      </c>
      <c r="AD58" s="8">
        <f t="shared" si="57"/>
        <v>3.2212505818678583</v>
      </c>
      <c r="AE58" s="8">
        <f t="shared" si="57"/>
        <v>2.3023758654641462</v>
      </c>
      <c r="AF58" s="7">
        <f t="shared" si="58"/>
        <v>5.4005543296196112E-3</v>
      </c>
      <c r="AG58" s="7">
        <f t="shared" si="58"/>
        <v>1.2912413737666162E-2</v>
      </c>
      <c r="AH58" s="7">
        <f t="shared" si="58"/>
        <v>2.1258641225446517E-2</v>
      </c>
      <c r="AI58" s="1">
        <f t="shared" si="70"/>
        <v>51828.428095434203</v>
      </c>
      <c r="AJ58" s="1">
        <f t="shared" si="71"/>
        <v>13781.025786309323</v>
      </c>
      <c r="AK58" s="1">
        <f t="shared" si="72"/>
        <v>3826.4554459090141</v>
      </c>
      <c r="AL58" s="10">
        <f t="shared" si="59"/>
        <v>14.10197721747331</v>
      </c>
      <c r="AM58" s="10">
        <f t="shared" si="59"/>
        <v>2.7626457248519061</v>
      </c>
      <c r="AN58" s="10">
        <f t="shared" si="59"/>
        <v>0.80789519973841417</v>
      </c>
      <c r="AO58" s="7">
        <f t="shared" ref="AO58:AQ73" si="80">AO$5*AO57</f>
        <v>1.7912835990193561E-2</v>
      </c>
      <c r="AP58" s="7">
        <f t="shared" si="80"/>
        <v>2.758442133746257E-2</v>
      </c>
      <c r="AQ58" s="7">
        <f t="shared" si="80"/>
        <v>1.9966709961875637E-2</v>
      </c>
      <c r="AR58" s="1">
        <f t="shared" si="73"/>
        <v>33392.363060641597</v>
      </c>
      <c r="AS58" s="1">
        <f t="shared" si="74"/>
        <v>10037.245647008798</v>
      </c>
      <c r="AT58" s="1">
        <f t="shared" si="75"/>
        <v>2802.2707636536306</v>
      </c>
      <c r="AU58" s="1">
        <f t="shared" si="76"/>
        <v>6678.4726121283202</v>
      </c>
      <c r="AV58" s="1">
        <f t="shared" si="77"/>
        <v>2007.4491294017598</v>
      </c>
      <c r="AW58" s="1">
        <f t="shared" si="78"/>
        <v>560.45415273072615</v>
      </c>
      <c r="AX58">
        <v>0</v>
      </c>
      <c r="AY58">
        <v>0</v>
      </c>
      <c r="AZ58">
        <v>0</v>
      </c>
      <c r="BA58">
        <f t="shared" si="22"/>
        <v>0</v>
      </c>
      <c r="BB58">
        <f t="shared" si="23"/>
        <v>0</v>
      </c>
      <c r="BC58">
        <f t="shared" si="10"/>
        <v>0</v>
      </c>
      <c r="BD58">
        <f t="shared" si="10"/>
        <v>0</v>
      </c>
      <c r="BE58">
        <f t="shared" si="24"/>
        <v>0</v>
      </c>
      <c r="BF58">
        <f t="shared" si="11"/>
        <v>0</v>
      </c>
      <c r="BG58">
        <f t="shared" si="11"/>
        <v>0</v>
      </c>
      <c r="BH58">
        <f t="shared" si="55"/>
        <v>0</v>
      </c>
      <c r="BI58">
        <f t="shared" si="55"/>
        <v>0</v>
      </c>
      <c r="BJ58">
        <f t="shared" si="55"/>
        <v>0</v>
      </c>
      <c r="BK58" s="7">
        <f t="shared" si="45"/>
        <v>4.072249188291921E-2</v>
      </c>
      <c r="BL58">
        <v>0</v>
      </c>
      <c r="BM58">
        <v>0</v>
      </c>
      <c r="BN58" s="8">
        <f>MAX((BN$3*climate!$I168+BN$4*climate!$I168^2+BN$5*climate!$I168^6)*(K58/K$66)^$BP$1,-99)</f>
        <v>3.5626922406937398</v>
      </c>
      <c r="BO58" s="8">
        <f>MAX((BO$3*climate!$I168+BO$4*climate!$I168^2+BO$5*climate!$I168^6)*(L58/L$66)^$BP$1,-99)</f>
        <v>2.0223954034214202</v>
      </c>
      <c r="BP58" s="8">
        <f>MAX((BP$3*climate!$I168+BP$4*climate!$I168^2+BP$5*climate!$I168^6)*(M58/M$66)^$BP$1,-99)</f>
        <v>0.71768671952589114</v>
      </c>
      <c r="BQ58" s="8">
        <f>MAX((BQ$3*climate!$M168+BQ$4*climate!$M168^2+BQ$5*climate!$M168^6)*(K58/K$66)^$BP$1,-99)</f>
        <v>3.5626922406937398</v>
      </c>
      <c r="BR58" s="8">
        <f>MAX((BR$3*climate!$M168+BR$4*climate!$M168^2+BR$5*climate!$M168^6)*(L58/L$66)^$BP$1,-99)</f>
        <v>2.0223954034214202</v>
      </c>
      <c r="BS58" s="8">
        <f>MAX((BS$3*climate!$M168+BS$4*climate!$M168^2+BS$5*climate!$M168^6)*(M58/M$66)^$BP$1,-99)</f>
        <v>0.71768671952589114</v>
      </c>
      <c r="BT58" s="8">
        <f t="shared" si="25"/>
        <v>0</v>
      </c>
      <c r="BU58" s="8">
        <f t="shared" si="26"/>
        <v>0</v>
      </c>
      <c r="BV58" s="8">
        <f t="shared" si="27"/>
        <v>0</v>
      </c>
      <c r="BW58" s="8">
        <f>MAX((BW$3*climate!$I168+BW$4*climate!$I168^2+BW$5*climate!$I168^6)*(K58/K$66)^$BP$1,-99)</f>
        <v>0.51449845870380417</v>
      </c>
      <c r="BX58" s="8">
        <f>MAX((BX$3*climate!$I168+BX$4*climate!$I168^2+BX$5*climate!$I168^6)*(L58/L$66)^$BP$1,-99)</f>
        <v>0.2497891822183905</v>
      </c>
      <c r="BY58" s="8">
        <f>MAX((BY$3*climate!$I168+BY$4*climate!$I168^2+BY$5*climate!$I168^6)*(M58/M$66)^$BP$1,-99)</f>
        <v>5.2827732689160599E-2</v>
      </c>
      <c r="BZ58" s="8">
        <f>MAX((BZ$3*climate!$M168+BZ$4*climate!$M168^2+BZ$5*climate!$M168^6)*(K58/K$66)^$BP$1,-99)</f>
        <v>0.51449845870380417</v>
      </c>
      <c r="CA58" s="8">
        <f>MAX((CA$3*climate!$M168+CA$4*climate!$M168^2+CA$5*climate!$M168^6)*(L58/L$66)^$BP$1,-99)</f>
        <v>0.2497891822183905</v>
      </c>
      <c r="CB58" s="8">
        <f>MAX((CB$3*climate!$M168+CB$4*climate!$M168^2+CB$5*climate!$M168^6)*(M58/M$66)^$BP$1,-99)</f>
        <v>5.2827732689160599E-2</v>
      </c>
      <c r="CC58" s="8">
        <f t="shared" si="28"/>
        <v>0</v>
      </c>
      <c r="CD58" s="8">
        <f t="shared" si="29"/>
        <v>0</v>
      </c>
      <c r="CE58" s="8">
        <f t="shared" si="30"/>
        <v>0</v>
      </c>
    </row>
    <row r="59" spans="1:83">
      <c r="A59">
        <f t="shared" si="79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60"/>
        <v>8.3783707858857692E-3</v>
      </c>
      <c r="F59" s="7">
        <f t="shared" si="61"/>
        <v>1.1783861381426952E-2</v>
      </c>
      <c r="G59" s="7">
        <f t="shared" si="62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63"/>
        <v>34814.414911272666</v>
      </c>
      <c r="L59" s="1">
        <f t="shared" si="64"/>
        <v>3823.5404379205511</v>
      </c>
      <c r="M59" s="1">
        <f t="shared" si="65"/>
        <v>1038.1908889811896</v>
      </c>
      <c r="N59" s="7">
        <f t="shared" si="66"/>
        <v>-4.2658946000321274E-3</v>
      </c>
      <c r="O59" s="7">
        <f t="shared" si="67"/>
        <v>4.7402453391658383E-2</v>
      </c>
      <c r="P59" s="7">
        <f t="shared" si="17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68"/>
        <v>132.80934324048002</v>
      </c>
      <c r="U59" s="1">
        <f t="shared" si="68"/>
        <v>562.7354482696453</v>
      </c>
      <c r="V59" s="1">
        <f t="shared" si="68"/>
        <v>609.53840126906937</v>
      </c>
      <c r="W59" s="7">
        <f t="shared" si="69"/>
        <v>-1.0585530808762456E-2</v>
      </c>
      <c r="X59" s="7">
        <f t="shared" si="69"/>
        <v>-2.5395120395617532E-2</v>
      </c>
      <c r="Y59" s="7">
        <f t="shared" si="69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57"/>
        <v>2.4053721522642828</v>
      </c>
      <c r="AD59" s="8">
        <f t="shared" si="57"/>
        <v>3.2199519967873358</v>
      </c>
      <c r="AE59" s="8">
        <f t="shared" si="57"/>
        <v>2.449887415095835</v>
      </c>
      <c r="AF59" s="7">
        <f t="shared" si="58"/>
        <v>-1.3408558773395307E-2</v>
      </c>
      <c r="AG59" s="7">
        <f t="shared" si="58"/>
        <v>-4.0313072439379649E-4</v>
      </c>
      <c r="AH59" s="7">
        <f t="shared" si="58"/>
        <v>6.4069273763843526E-2</v>
      </c>
      <c r="AI59" s="1">
        <f t="shared" si="70"/>
        <v>53324.057898019106</v>
      </c>
      <c r="AJ59" s="1">
        <f t="shared" si="71"/>
        <v>14410.372337080149</v>
      </c>
      <c r="AK59" s="1">
        <f t="shared" si="72"/>
        <v>4004.2640540488387</v>
      </c>
      <c r="AL59" s="10">
        <f t="shared" si="59"/>
        <v>14.35971255573884</v>
      </c>
      <c r="AM59" s="10">
        <f t="shared" si="59"/>
        <v>2.8403989986815712</v>
      </c>
      <c r="AN59" s="10">
        <f t="shared" si="59"/>
        <v>0.82435373369695764</v>
      </c>
      <c r="AO59" s="7">
        <f t="shared" si="80"/>
        <v>1.7733707630291626E-2</v>
      </c>
      <c r="AP59" s="7">
        <f t="shared" si="80"/>
        <v>2.7308577124087945E-2</v>
      </c>
      <c r="AQ59" s="7">
        <f t="shared" si="80"/>
        <v>1.9767042862256879E-2</v>
      </c>
      <c r="AR59" s="1">
        <f t="shared" si="73"/>
        <v>34425.696814948424</v>
      </c>
      <c r="AS59" s="1">
        <f t="shared" si="74"/>
        <v>10510.361119513449</v>
      </c>
      <c r="AT59" s="1">
        <f t="shared" si="75"/>
        <v>2951.2577545464665</v>
      </c>
      <c r="AU59" s="1">
        <f t="shared" si="76"/>
        <v>6885.1393629896847</v>
      </c>
      <c r="AV59" s="1">
        <f t="shared" si="77"/>
        <v>2102.07222390269</v>
      </c>
      <c r="AW59" s="1">
        <f t="shared" si="78"/>
        <v>590.25155090929331</v>
      </c>
      <c r="AX59">
        <v>0</v>
      </c>
      <c r="AY59">
        <v>0</v>
      </c>
      <c r="AZ59">
        <v>0</v>
      </c>
      <c r="BA59">
        <f t="shared" si="22"/>
        <v>0</v>
      </c>
      <c r="BB59">
        <f t="shared" si="23"/>
        <v>0</v>
      </c>
      <c r="BC59">
        <f t="shared" si="10"/>
        <v>0</v>
      </c>
      <c r="BD59">
        <f t="shared" si="10"/>
        <v>0</v>
      </c>
      <c r="BE59">
        <f t="shared" si="24"/>
        <v>0</v>
      </c>
      <c r="BF59">
        <f t="shared" si="11"/>
        <v>0</v>
      </c>
      <c r="BG59">
        <f t="shared" si="11"/>
        <v>0</v>
      </c>
      <c r="BH59">
        <f t="shared" si="55"/>
        <v>0</v>
      </c>
      <c r="BI59">
        <f t="shared" si="55"/>
        <v>0</v>
      </c>
      <c r="BJ59">
        <f t="shared" si="55"/>
        <v>0</v>
      </c>
      <c r="BK59" s="7">
        <f t="shared" si="45"/>
        <v>1.7814282564614814E-2</v>
      </c>
      <c r="BL59">
        <v>0</v>
      </c>
      <c r="BM59">
        <v>0</v>
      </c>
      <c r="BN59" s="8">
        <f>MAX((BN$3*climate!$I169+BN$4*climate!$I169^2+BN$5*climate!$I169^6)*(K59/K$66)^$BP$1,-99)</f>
        <v>3.5982567248513426</v>
      </c>
      <c r="BO59" s="8">
        <f>MAX((BO$3*climate!$I169+BO$4*climate!$I169^2+BO$5*climate!$I169^6)*(L59/L$66)^$BP$1,-99)</f>
        <v>2.0051515300954015</v>
      </c>
      <c r="BP59" s="8">
        <f>MAX((BP$3*climate!$I169+BP$4*climate!$I169^2+BP$5*climate!$I169^6)*(M59/M$66)^$BP$1,-99)</f>
        <v>0.70178755204127174</v>
      </c>
      <c r="BQ59" s="8">
        <f>MAX((BQ$3*climate!$M169+BQ$4*climate!$M169^2+BQ$5*climate!$M169^6)*(K59/K$66)^$BP$1,-99)</f>
        <v>3.5982567248513426</v>
      </c>
      <c r="BR59" s="8">
        <f>MAX((BR$3*climate!$M169+BR$4*climate!$M169^2+BR$5*climate!$M169^6)*(L59/L$66)^$BP$1,-99)</f>
        <v>2.0051515300954015</v>
      </c>
      <c r="BS59" s="8">
        <f>MAX((BS$3*climate!$M169+BS$4*climate!$M169^2+BS$5*climate!$M169^6)*(M59/M$66)^$BP$1,-99)</f>
        <v>0.70178755204127174</v>
      </c>
      <c r="BT59" s="8">
        <f t="shared" si="25"/>
        <v>0</v>
      </c>
      <c r="BU59" s="8">
        <f t="shared" si="26"/>
        <v>0</v>
      </c>
      <c r="BV59" s="8">
        <f t="shared" si="27"/>
        <v>0</v>
      </c>
      <c r="BW59" s="8">
        <f>MAX((BW$3*climate!$I169+BW$4*climate!$I169^2+BW$5*climate!$I169^6)*(K59/K$66)^$BP$1,-99)</f>
        <v>0.53879146149277335</v>
      </c>
      <c r="BX59" s="8">
        <f>MAX((BX$3*climate!$I169+BX$4*climate!$I169^2+BX$5*climate!$I169^6)*(L59/L$66)^$BP$1,-99)</f>
        <v>0.25781131985691891</v>
      </c>
      <c r="BY59" s="8">
        <f>MAX((BY$3*climate!$I169+BY$4*climate!$I169^2+BY$5*climate!$I169^6)*(M59/M$66)^$BP$1,-99)</f>
        <v>5.4181524505965487E-2</v>
      </c>
      <c r="BZ59" s="8">
        <f>MAX((BZ$3*climate!$M169+BZ$4*climate!$M169^2+BZ$5*climate!$M169^6)*(K59/K$66)^$BP$1,-99)</f>
        <v>0.53879146149277335</v>
      </c>
      <c r="CA59" s="8">
        <f>MAX((CA$3*climate!$M169+CA$4*climate!$M169^2+CA$5*climate!$M169^6)*(L59/L$66)^$BP$1,-99)</f>
        <v>0.25781131985691891</v>
      </c>
      <c r="CB59" s="8">
        <f>MAX((CB$3*climate!$M169+CB$4*climate!$M169^2+CB$5*climate!$M169^6)*(M59/M$66)^$BP$1,-99)</f>
        <v>5.4181524505965487E-2</v>
      </c>
      <c r="CC59" s="8">
        <f t="shared" si="28"/>
        <v>0</v>
      </c>
      <c r="CD59" s="8">
        <f t="shared" si="29"/>
        <v>0</v>
      </c>
      <c r="CE59" s="8">
        <f t="shared" si="30"/>
        <v>0</v>
      </c>
    </row>
    <row r="60" spans="1:83">
      <c r="A60">
        <f t="shared" si="79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60"/>
        <v>7.4186789870207548E-3</v>
      </c>
      <c r="F60" s="7">
        <f t="shared" si="61"/>
        <v>1.1769020255819163E-2</v>
      </c>
      <c r="G60" s="7">
        <f t="shared" si="62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63"/>
        <v>33451.089116232492</v>
      </c>
      <c r="L60" s="1">
        <f t="shared" si="64"/>
        <v>3897.8247009557608</v>
      </c>
      <c r="M60" s="1">
        <f t="shared" si="65"/>
        <v>1050.2601363286972</v>
      </c>
      <c r="N60" s="7">
        <f t="shared" si="66"/>
        <v>-3.9159807755342779E-2</v>
      </c>
      <c r="O60" s="7">
        <f t="shared" si="67"/>
        <v>1.9428135844591576E-2</v>
      </c>
      <c r="P60" s="7">
        <f t="shared" si="17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68"/>
        <v>131.63200041546261</v>
      </c>
      <c r="U60" s="1">
        <f t="shared" si="68"/>
        <v>559.00343856294467</v>
      </c>
      <c r="V60" s="1">
        <f t="shared" si="68"/>
        <v>728.61500946003434</v>
      </c>
      <c r="W60" s="7">
        <f t="shared" si="69"/>
        <v>-8.8649096237571889E-3</v>
      </c>
      <c r="X60" s="7">
        <f t="shared" si="69"/>
        <v>-6.6319079741220532E-3</v>
      </c>
      <c r="Y60" s="7">
        <f t="shared" si="69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57"/>
        <v>2.3671181823705361</v>
      </c>
      <c r="AD60" s="8">
        <f t="shared" si="57"/>
        <v>3.2266526985031208</v>
      </c>
      <c r="AE60" s="8">
        <f t="shared" si="57"/>
        <v>1.8382810524218924</v>
      </c>
      <c r="AF60" s="7">
        <f t="shared" si="58"/>
        <v>-1.5903555654677604E-2</v>
      </c>
      <c r="AG60" s="7">
        <f t="shared" si="58"/>
        <v>2.0809942888808663E-3</v>
      </c>
      <c r="AH60" s="7">
        <f t="shared" si="58"/>
        <v>-0.24964672209233651</v>
      </c>
      <c r="AI60" s="1">
        <f t="shared" si="70"/>
        <v>54876.791471206881</v>
      </c>
      <c r="AJ60" s="1">
        <f t="shared" si="71"/>
        <v>15071.407327274825</v>
      </c>
      <c r="AK60" s="1">
        <f t="shared" si="72"/>
        <v>4194.0891995532484</v>
      </c>
      <c r="AL60" s="10">
        <f t="shared" si="59"/>
        <v>14.622158403996439</v>
      </c>
      <c r="AM60" s="10">
        <f t="shared" si="59"/>
        <v>2.9203405992796116</v>
      </c>
      <c r="AN60" s="10">
        <f t="shared" si="59"/>
        <v>0.84114756280288194</v>
      </c>
      <c r="AO60" s="7">
        <f t="shared" si="80"/>
        <v>1.7556370553988711E-2</v>
      </c>
      <c r="AP60" s="7">
        <f t="shared" si="80"/>
        <v>2.7035491352847066E-2</v>
      </c>
      <c r="AQ60" s="7">
        <f t="shared" si="80"/>
        <v>1.9569372433634311E-2</v>
      </c>
      <c r="AR60" s="1">
        <f t="shared" si="73"/>
        <v>35465.785301543321</v>
      </c>
      <c r="AS60" s="1">
        <f t="shared" si="74"/>
        <v>11006.078757816793</v>
      </c>
      <c r="AT60" s="1">
        <f t="shared" si="75"/>
        <v>3107.3778359114012</v>
      </c>
      <c r="AU60" s="1">
        <f t="shared" si="76"/>
        <v>7093.1570603086648</v>
      </c>
      <c r="AV60" s="1">
        <f t="shared" si="77"/>
        <v>2201.2157515633585</v>
      </c>
      <c r="AW60" s="1">
        <f t="shared" si="78"/>
        <v>621.47556718228032</v>
      </c>
      <c r="AX60">
        <v>0</v>
      </c>
      <c r="AY60">
        <v>0</v>
      </c>
      <c r="AZ60">
        <v>0</v>
      </c>
      <c r="BA60">
        <f t="shared" si="22"/>
        <v>0</v>
      </c>
      <c r="BB60">
        <f t="shared" si="23"/>
        <v>0</v>
      </c>
      <c r="BC60">
        <f t="shared" si="10"/>
        <v>0</v>
      </c>
      <c r="BD60">
        <f t="shared" si="10"/>
        <v>0</v>
      </c>
      <c r="BE60">
        <f t="shared" si="24"/>
        <v>0</v>
      </c>
      <c r="BF60">
        <f t="shared" si="11"/>
        <v>0</v>
      </c>
      <c r="BG60">
        <f t="shared" si="11"/>
        <v>0</v>
      </c>
      <c r="BH60">
        <f t="shared" si="55"/>
        <v>0</v>
      </c>
      <c r="BI60">
        <f t="shared" si="55"/>
        <v>0</v>
      </c>
      <c r="BJ60">
        <f t="shared" si="55"/>
        <v>0</v>
      </c>
      <c r="BK60" s="7">
        <f t="shared" si="45"/>
        <v>-1.4774948520966058E-2</v>
      </c>
      <c r="BL60">
        <v>0</v>
      </c>
      <c r="BM60">
        <v>0</v>
      </c>
      <c r="BN60" s="8">
        <f>MAX((BN$3*climate!$I170+BN$4*climate!$I170^2+BN$5*climate!$I170^6)*(K60/K$66)^$BP$1,-99)</f>
        <v>3.6645586417227003</v>
      </c>
      <c r="BO60" s="8">
        <f>MAX((BO$3*climate!$I170+BO$4*climate!$I170^2+BO$5*climate!$I170^6)*(L60/L$66)^$BP$1,-99)</f>
        <v>1.9996968786842335</v>
      </c>
      <c r="BP60" s="8">
        <f>MAX((BP$3*climate!$I170+BP$4*climate!$I170^2+BP$5*climate!$I170^6)*(M60/M$66)^$BP$1,-99)</f>
        <v>0.68685070266520276</v>
      </c>
      <c r="BQ60" s="8">
        <f>MAX((BQ$3*climate!$M170+BQ$4*climate!$M170^2+BQ$5*climate!$M170^6)*(K60/K$66)^$BP$1,-99)</f>
        <v>3.6645586417227003</v>
      </c>
      <c r="BR60" s="8">
        <f>MAX((BR$3*climate!$M170+BR$4*climate!$M170^2+BR$5*climate!$M170^6)*(L60/L$66)^$BP$1,-99)</f>
        <v>1.9996968786842335</v>
      </c>
      <c r="BS60" s="8">
        <f>MAX((BS$3*climate!$M170+BS$4*climate!$M170^2+BS$5*climate!$M170^6)*(M60/M$66)^$BP$1,-99)</f>
        <v>0.68685070266520276</v>
      </c>
      <c r="BT60" s="8">
        <f t="shared" si="25"/>
        <v>0</v>
      </c>
      <c r="BU60" s="8">
        <f t="shared" si="26"/>
        <v>0</v>
      </c>
      <c r="BV60" s="8">
        <f t="shared" si="27"/>
        <v>0</v>
      </c>
      <c r="BW60" s="8">
        <f>MAX((BW$3*climate!$I170+BW$4*climate!$I170^2+BW$5*climate!$I170^6)*(K60/K$66)^$BP$1,-99)</f>
        <v>0.56910518088236162</v>
      </c>
      <c r="BX60" s="8">
        <f>MAX((BX$3*climate!$I170+BX$4*climate!$I170^2+BX$5*climate!$I170^6)*(L60/L$66)^$BP$1,-99)</f>
        <v>0.2677623231784399</v>
      </c>
      <c r="BY60" s="8">
        <f>MAX((BY$3*climate!$I170+BY$4*climate!$I170^2+BY$5*climate!$I170^6)*(M60/M$66)^$BP$1,-99)</f>
        <v>5.565848084782786E-2</v>
      </c>
      <c r="BZ60" s="8">
        <f>MAX((BZ$3*climate!$M170+BZ$4*climate!$M170^2+BZ$5*climate!$M170^6)*(K60/K$66)^$BP$1,-99)</f>
        <v>0.56910518088236162</v>
      </c>
      <c r="CA60" s="8">
        <f>MAX((CA$3*climate!$M170+CA$4*climate!$M170^2+CA$5*climate!$M170^6)*(L60/L$66)^$BP$1,-99)</f>
        <v>0.2677623231784399</v>
      </c>
      <c r="CB60" s="8">
        <f>MAX((CB$3*climate!$M170+CB$4*climate!$M170^2+CB$5*climate!$M170^6)*(M60/M$66)^$BP$1,-99)</f>
        <v>5.565848084782786E-2</v>
      </c>
      <c r="CC60" s="8">
        <f t="shared" si="28"/>
        <v>0</v>
      </c>
      <c r="CD60" s="8">
        <f t="shared" si="29"/>
        <v>0</v>
      </c>
      <c r="CE60" s="8">
        <f t="shared" si="30"/>
        <v>0</v>
      </c>
    </row>
    <row r="61" spans="1:83">
      <c r="A61">
        <f t="shared" si="79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60"/>
        <v>6.6134880699968424E-3</v>
      </c>
      <c r="F61" s="7">
        <f t="shared" si="61"/>
        <v>1.1739159864313287E-2</v>
      </c>
      <c r="G61" s="7">
        <f t="shared" si="62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63"/>
        <v>34222.696932314437</v>
      </c>
      <c r="L61" s="1">
        <f t="shared" si="64"/>
        <v>4155.1066136902236</v>
      </c>
      <c r="M61" s="1">
        <f t="shared" si="65"/>
        <v>1093.1899714318058</v>
      </c>
      <c r="N61" s="7">
        <f t="shared" si="66"/>
        <v>2.3066747196207604E-2</v>
      </c>
      <c r="O61" s="7">
        <f t="shared" si="67"/>
        <v>6.6006537613499283E-2</v>
      </c>
      <c r="P61" s="7">
        <f t="shared" si="17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68"/>
        <v>132.78925134713305</v>
      </c>
      <c r="U61" s="1">
        <f t="shared" si="68"/>
        <v>555.06533777542734</v>
      </c>
      <c r="V61" s="1">
        <f t="shared" si="68"/>
        <v>519.46555467943176</v>
      </c>
      <c r="W61" s="7">
        <f t="shared" si="69"/>
        <v>8.7915622950185401E-3</v>
      </c>
      <c r="X61" s="7">
        <f t="shared" si="69"/>
        <v>-7.0448596839425282E-3</v>
      </c>
      <c r="Y61" s="7">
        <f t="shared" si="69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57"/>
        <v>2.3744109590829332</v>
      </c>
      <c r="AD61" s="8">
        <f t="shared" si="57"/>
        <v>3.241198976201308</v>
      </c>
      <c r="AE61" s="8">
        <f t="shared" si="57"/>
        <v>2.4173017394746905</v>
      </c>
      <c r="AF61" s="7">
        <f t="shared" si="58"/>
        <v>3.0808671771063167E-3</v>
      </c>
      <c r="AG61" s="7">
        <f t="shared" si="58"/>
        <v>4.5081634304602325E-3</v>
      </c>
      <c r="AH61" s="7">
        <f t="shared" si="58"/>
        <v>0.31497941312616584</v>
      </c>
      <c r="AI61" s="1">
        <f t="shared" si="70"/>
        <v>56482.269384394858</v>
      </c>
      <c r="AJ61" s="1">
        <f t="shared" si="71"/>
        <v>15765.482346110701</v>
      </c>
      <c r="AK61" s="1">
        <f t="shared" si="72"/>
        <v>4396.1558467802042</v>
      </c>
      <c r="AL61" s="10">
        <f t="shared" si="59"/>
        <v>14.889400854066247</v>
      </c>
      <c r="AM61" s="10">
        <f t="shared" si="59"/>
        <v>3.0025321160018104</v>
      </c>
      <c r="AN61" s="10">
        <f t="shared" si="59"/>
        <v>0.85828351772750566</v>
      </c>
      <c r="AO61" s="7">
        <f t="shared" si="80"/>
        <v>1.7380806848448824E-2</v>
      </c>
      <c r="AP61" s="7">
        <f t="shared" si="80"/>
        <v>2.6765136439318594E-2</v>
      </c>
      <c r="AQ61" s="7">
        <f t="shared" si="80"/>
        <v>1.9373678709297966E-2</v>
      </c>
      <c r="AR61" s="1">
        <f t="shared" si="73"/>
        <v>36514.907106484119</v>
      </c>
      <c r="AS61" s="1">
        <f t="shared" si="74"/>
        <v>11525.301902749896</v>
      </c>
      <c r="AT61" s="1">
        <f t="shared" si="75"/>
        <v>3270.5049676722851</v>
      </c>
      <c r="AU61" s="1">
        <f t="shared" si="76"/>
        <v>7302.981421296824</v>
      </c>
      <c r="AV61" s="1">
        <f t="shared" si="77"/>
        <v>2305.0603805499791</v>
      </c>
      <c r="AW61" s="1">
        <f t="shared" si="78"/>
        <v>654.10099353445707</v>
      </c>
      <c r="AX61">
        <v>0</v>
      </c>
      <c r="AY61">
        <v>0</v>
      </c>
      <c r="AZ61">
        <v>0</v>
      </c>
      <c r="BA61">
        <f t="shared" si="22"/>
        <v>0</v>
      </c>
      <c r="BB61">
        <f t="shared" si="23"/>
        <v>0</v>
      </c>
      <c r="BC61">
        <f t="shared" si="10"/>
        <v>0</v>
      </c>
      <c r="BD61">
        <f t="shared" si="10"/>
        <v>0</v>
      </c>
      <c r="BE61">
        <f t="shared" si="24"/>
        <v>0</v>
      </c>
      <c r="BF61">
        <f t="shared" si="11"/>
        <v>0</v>
      </c>
      <c r="BG61">
        <f t="shared" si="11"/>
        <v>0</v>
      </c>
      <c r="BH61">
        <f t="shared" ref="BH61:BH66" si="81">2*BB$5*AX61*AR61/Z61*1000</f>
        <v>0</v>
      </c>
      <c r="BI61">
        <f t="shared" ref="BI61:BI66" si="82">2*BC$5*AY61*AS61/AA61*1000</f>
        <v>0</v>
      </c>
      <c r="BJ61">
        <f t="shared" ref="BJ61:BJ66" si="83">2*BD$5*AZ61*AT61/AB61*1000</f>
        <v>0</v>
      </c>
      <c r="BK61" s="7">
        <f t="shared" si="45"/>
        <v>4.2574848045684011E-2</v>
      </c>
      <c r="BL61">
        <v>0</v>
      </c>
      <c r="BM61">
        <v>0</v>
      </c>
      <c r="BN61" s="8">
        <f>MAX((BN$3*climate!$I171+BN$4*climate!$I171^2+BN$5*climate!$I171^6)*(K61/K$66)^$BP$1,-99)</f>
        <v>3.6716383342951322</v>
      </c>
      <c r="BO61" s="8">
        <f>MAX((BO$3*climate!$I171+BO$4*climate!$I171^2+BO$5*climate!$I171^6)*(L61/L$66)^$BP$1,-99)</f>
        <v>1.9701661983505383</v>
      </c>
      <c r="BP61" s="8">
        <f>MAX((BP$3*climate!$I171+BP$4*climate!$I171^2+BP$5*climate!$I171^6)*(M61/M$66)^$BP$1,-99)</f>
        <v>0.66562185882034319</v>
      </c>
      <c r="BQ61" s="8">
        <f>MAX((BQ$3*climate!$M171+BQ$4*climate!$M171^2+BQ$5*climate!$M171^6)*(K61/K$66)^$BP$1,-99)</f>
        <v>3.6716383342951322</v>
      </c>
      <c r="BR61" s="8">
        <f>MAX((BR$3*climate!$M171+BR$4*climate!$M171^2+BR$5*climate!$M171^6)*(L61/L$66)^$BP$1,-99)</f>
        <v>1.9701661983505383</v>
      </c>
      <c r="BS61" s="8">
        <f>MAX((BS$3*climate!$M171+BS$4*climate!$M171^2+BS$5*climate!$M171^6)*(M61/M$66)^$BP$1,-99)</f>
        <v>0.66562185882034319</v>
      </c>
      <c r="BT61" s="8">
        <f t="shared" si="25"/>
        <v>0</v>
      </c>
      <c r="BU61" s="8">
        <f t="shared" si="26"/>
        <v>0</v>
      </c>
      <c r="BV61" s="8">
        <f t="shared" si="27"/>
        <v>0</v>
      </c>
      <c r="BW61" s="8">
        <f>MAX((BW$3*climate!$I171+BW$4*climate!$I171^2+BW$5*climate!$I171^6)*(K61/K$66)^$BP$1,-99)</f>
        <v>0.59149090925289827</v>
      </c>
      <c r="BX61" s="8">
        <f>MAX((BX$3*climate!$I171+BX$4*climate!$I171^2+BX$5*climate!$I171^6)*(L61/L$66)^$BP$1,-99)</f>
        <v>0.27482444946186002</v>
      </c>
      <c r="BY61" s="8">
        <f>MAX((BY$3*climate!$I171+BY$4*climate!$I171^2+BY$5*climate!$I171^6)*(M61/M$66)^$BP$1,-99)</f>
        <v>5.6647539721404246E-2</v>
      </c>
      <c r="BZ61" s="8">
        <f>MAX((BZ$3*climate!$M171+BZ$4*climate!$M171^2+BZ$5*climate!$M171^6)*(K61/K$66)^$BP$1,-99)</f>
        <v>0.59149090925289827</v>
      </c>
      <c r="CA61" s="8">
        <f>MAX((CA$3*climate!$M171+CA$4*climate!$M171^2+CA$5*climate!$M171^6)*(L61/L$66)^$BP$1,-99)</f>
        <v>0.27482444946186002</v>
      </c>
      <c r="CB61" s="8">
        <f>MAX((CB$3*climate!$M171+CB$4*climate!$M171^2+CB$5*climate!$M171^6)*(M61/M$66)^$BP$1,-99)</f>
        <v>5.6647539721404246E-2</v>
      </c>
      <c r="CC61" s="8">
        <f t="shared" si="28"/>
        <v>0</v>
      </c>
      <c r="CD61" s="8">
        <f t="shared" si="29"/>
        <v>0</v>
      </c>
      <c r="CE61" s="8">
        <f t="shared" si="30"/>
        <v>0</v>
      </c>
    </row>
    <row r="62" spans="1:83">
      <c r="A62">
        <f t="shared" si="79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60"/>
        <v>4.7200197740668859E-3</v>
      </c>
      <c r="F62" s="7">
        <f t="shared" si="61"/>
        <v>1.192747484308776E-2</v>
      </c>
      <c r="G62" s="7">
        <f t="shared" si="62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63"/>
        <v>34722.372875709152</v>
      </c>
      <c r="L62" s="1">
        <f t="shared" si="64"/>
        <v>4368.8846360105363</v>
      </c>
      <c r="M62" s="1">
        <f t="shared" si="65"/>
        <v>1072.9267213834598</v>
      </c>
      <c r="N62" s="7">
        <f t="shared" si="66"/>
        <v>1.4600717891490866E-2</v>
      </c>
      <c r="O62" s="7">
        <f t="shared" si="67"/>
        <v>5.1449467413413164E-2</v>
      </c>
      <c r="P62" s="7">
        <f t="shared" si="17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68"/>
        <v>127.6627916660531</v>
      </c>
      <c r="U62" s="1">
        <f t="shared" si="68"/>
        <v>546.20821367337294</v>
      </c>
      <c r="V62" s="1">
        <f t="shared" si="68"/>
        <v>512.75399099457707</v>
      </c>
      <c r="W62" s="7">
        <f t="shared" si="69"/>
        <v>-3.860598376052693E-2</v>
      </c>
      <c r="X62" s="7">
        <f t="shared" si="69"/>
        <v>-1.5956903627871388E-2</v>
      </c>
      <c r="Y62" s="7">
        <f t="shared" si="69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57"/>
        <v>2.3773780037757763</v>
      </c>
      <c r="AD62" s="8">
        <f t="shared" si="57"/>
        <v>3.3109866466184514</v>
      </c>
      <c r="AE62" s="8">
        <f t="shared" si="57"/>
        <v>2.2428205457710737</v>
      </c>
      <c r="AF62" s="7">
        <f t="shared" si="58"/>
        <v>1.249591896252511E-3</v>
      </c>
      <c r="AG62" s="7">
        <f t="shared" si="58"/>
        <v>2.1531436647229452E-2</v>
      </c>
      <c r="AH62" s="7">
        <f t="shared" si="58"/>
        <v>-7.2180146505637977E-2</v>
      </c>
      <c r="AI62" s="1">
        <f t="shared" si="70"/>
        <v>58137.023867252203</v>
      </c>
      <c r="AJ62" s="1">
        <f t="shared" si="71"/>
        <v>16493.994492049609</v>
      </c>
      <c r="AK62" s="1">
        <f t="shared" si="72"/>
        <v>4610.6412556366413</v>
      </c>
      <c r="AL62" s="10">
        <f t="shared" si="59"/>
        <v>15.161527571228921</v>
      </c>
      <c r="AM62" s="10">
        <f t="shared" si="59"/>
        <v>3.0870368716053784</v>
      </c>
      <c r="AN62" s="10">
        <f t="shared" si="59"/>
        <v>0.87576856829736938</v>
      </c>
      <c r="AO62" s="7">
        <f t="shared" si="80"/>
        <v>1.7206998779964334E-2</v>
      </c>
      <c r="AP62" s="7">
        <f t="shared" si="80"/>
        <v>2.6497485074925407E-2</v>
      </c>
      <c r="AQ62" s="7">
        <f t="shared" si="80"/>
        <v>1.9179941922204985E-2</v>
      </c>
      <c r="AR62" s="1">
        <f t="shared" si="73"/>
        <v>37538.776566280554</v>
      </c>
      <c r="AS62" s="1">
        <f t="shared" si="74"/>
        <v>12071.179065440752</v>
      </c>
      <c r="AT62" s="1">
        <f t="shared" si="75"/>
        <v>3440.6728396729177</v>
      </c>
      <c r="AU62" s="1">
        <f t="shared" si="76"/>
        <v>7507.7553132561115</v>
      </c>
      <c r="AV62" s="1">
        <f t="shared" si="77"/>
        <v>2414.2358130881507</v>
      </c>
      <c r="AW62" s="1">
        <f t="shared" si="78"/>
        <v>688.13456793458363</v>
      </c>
      <c r="AX62">
        <v>0</v>
      </c>
      <c r="AY62">
        <v>0</v>
      </c>
      <c r="AZ62">
        <v>0</v>
      </c>
      <c r="BA62">
        <f t="shared" si="22"/>
        <v>0</v>
      </c>
      <c r="BB62">
        <f t="shared" si="23"/>
        <v>0</v>
      </c>
      <c r="BC62">
        <f t="shared" si="10"/>
        <v>0</v>
      </c>
      <c r="BD62">
        <f t="shared" si="10"/>
        <v>0</v>
      </c>
      <c r="BE62">
        <f t="shared" si="24"/>
        <v>0</v>
      </c>
      <c r="BF62">
        <f t="shared" si="11"/>
        <v>0</v>
      </c>
      <c r="BG62">
        <f t="shared" si="11"/>
        <v>0</v>
      </c>
      <c r="BH62">
        <f t="shared" si="81"/>
        <v>0</v>
      </c>
      <c r="BI62">
        <f t="shared" si="82"/>
        <v>0</v>
      </c>
      <c r="BJ62">
        <f t="shared" si="83"/>
        <v>0</v>
      </c>
      <c r="BK62" s="7">
        <f t="shared" si="45"/>
        <v>2.7838875854309775E-2</v>
      </c>
      <c r="BL62">
        <v>0</v>
      </c>
      <c r="BM62">
        <v>0</v>
      </c>
      <c r="BN62" s="8">
        <f>MAX((BN$3*climate!$I172+BN$4*climate!$I172^2+BN$5*climate!$I172^6)*(K62/K$66)^$BP$1,-99)</f>
        <v>3.6840186762310361</v>
      </c>
      <c r="BO62" s="8">
        <f>MAX((BO$3*climate!$I172+BO$4*climate!$I172^2+BO$5*climate!$I172^6)*(L62/L$66)^$BP$1,-99)</f>
        <v>1.9457411644019929</v>
      </c>
      <c r="BP62" s="8">
        <f>MAX((BP$3*climate!$I172+BP$4*climate!$I172^2+BP$5*climate!$I172^6)*(M62/M$66)^$BP$1,-99)</f>
        <v>0.65255674427463928</v>
      </c>
      <c r="BQ62" s="8">
        <f>MAX((BQ$3*climate!$M172+BQ$4*climate!$M172^2+BQ$5*climate!$M172^6)*(K62/K$66)^$BP$1,-99)</f>
        <v>3.6840186762310361</v>
      </c>
      <c r="BR62" s="8">
        <f>MAX((BR$3*climate!$M172+BR$4*climate!$M172^2+BR$5*climate!$M172^6)*(L62/L$66)^$BP$1,-99)</f>
        <v>1.9457411644019929</v>
      </c>
      <c r="BS62" s="8">
        <f>MAX((BS$3*climate!$M172+BS$4*climate!$M172^2+BS$5*climate!$M172^6)*(M62/M$66)^$BP$1,-99)</f>
        <v>0.65255674427463928</v>
      </c>
      <c r="BT62" s="8">
        <f t="shared" si="25"/>
        <v>0</v>
      </c>
      <c r="BU62" s="8">
        <f t="shared" si="26"/>
        <v>0</v>
      </c>
      <c r="BV62" s="8">
        <f t="shared" si="27"/>
        <v>0</v>
      </c>
      <c r="BW62" s="8">
        <f>MAX((BW$3*climate!$I172+BW$4*climate!$I172^2+BW$5*climate!$I172^6)*(K62/K$66)^$BP$1,-99)</f>
        <v>0.61582170761745014</v>
      </c>
      <c r="BX62" s="8">
        <f>MAX((BX$3*climate!$I172+BX$4*climate!$I172^2+BX$5*climate!$I172^6)*(L62/L$66)^$BP$1,-99)</f>
        <v>0.28288085826114234</v>
      </c>
      <c r="BY62" s="8">
        <f>MAX((BY$3*climate!$I172+BY$4*climate!$I172^2+BY$5*climate!$I172^6)*(M62/M$66)^$BP$1,-99)</f>
        <v>5.8372288503164005E-2</v>
      </c>
      <c r="BZ62" s="8">
        <f>MAX((BZ$3*climate!$M172+BZ$4*climate!$M172^2+BZ$5*climate!$M172^6)*(K62/K$66)^$BP$1,-99)</f>
        <v>0.61582170761745014</v>
      </c>
      <c r="CA62" s="8">
        <f>MAX((CA$3*climate!$M172+CA$4*climate!$M172^2+CA$5*climate!$M172^6)*(L62/L$66)^$BP$1,-99)</f>
        <v>0.28288085826114234</v>
      </c>
      <c r="CB62" s="8">
        <f>MAX((CB$3*climate!$M172+CB$4*climate!$M172^2+CB$5*climate!$M172^6)*(M62/M$66)^$BP$1,-99)</f>
        <v>5.8372288503164005E-2</v>
      </c>
      <c r="CC62" s="8">
        <f t="shared" si="28"/>
        <v>0</v>
      </c>
      <c r="CD62" s="8">
        <f t="shared" si="29"/>
        <v>0</v>
      </c>
      <c r="CE62" s="8">
        <f t="shared" si="30"/>
        <v>0</v>
      </c>
    </row>
    <row r="63" spans="1:83">
      <c r="A63">
        <f t="shared" si="79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60"/>
        <v>5.8842228381881245E-3</v>
      </c>
      <c r="F63" s="7">
        <f t="shared" si="61"/>
        <v>1.2190224896816426E-2</v>
      </c>
      <c r="G63" s="7">
        <f t="shared" si="62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63"/>
        <v>34996.020400042173</v>
      </c>
      <c r="L63" s="1">
        <f t="shared" si="64"/>
        <v>4550.990962107091</v>
      </c>
      <c r="M63" s="1">
        <f t="shared" si="65"/>
        <v>1011.6368532689069</v>
      </c>
      <c r="N63" s="7">
        <f t="shared" si="66"/>
        <v>7.8810145064842629E-3</v>
      </c>
      <c r="O63" s="7">
        <f t="shared" si="67"/>
        <v>4.1682566894887252E-2</v>
      </c>
      <c r="P63" s="7">
        <f t="shared" si="17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68"/>
        <v>125.59996123893762</v>
      </c>
      <c r="U63" s="1">
        <f t="shared" si="68"/>
        <v>536.41009228010773</v>
      </c>
      <c r="V63" s="1">
        <f t="shared" si="68"/>
        <v>538.78935662529273</v>
      </c>
      <c r="W63" s="7">
        <f t="shared" si="69"/>
        <v>-1.6158431130908757E-2</v>
      </c>
      <c r="X63" s="7">
        <f t="shared" si="69"/>
        <v>-1.7938436566837135E-2</v>
      </c>
      <c r="Y63" s="7">
        <f t="shared" si="69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57"/>
        <v>2.3566178157496389</v>
      </c>
      <c r="AD63" s="8">
        <f t="shared" si="57"/>
        <v>3.2953789570962382</v>
      </c>
      <c r="AE63" s="8">
        <f t="shared" si="57"/>
        <v>2.0904045109324398</v>
      </c>
      <c r="AF63" s="7">
        <f t="shared" si="58"/>
        <v>-8.7323883678430692E-3</v>
      </c>
      <c r="AG63" s="7">
        <f t="shared" si="58"/>
        <v>-4.7139089304856219E-3</v>
      </c>
      <c r="AH63" s="7">
        <f t="shared" si="58"/>
        <v>-6.795730274810452E-2</v>
      </c>
      <c r="AI63" s="1">
        <f t="shared" si="70"/>
        <v>59831.076793783097</v>
      </c>
      <c r="AJ63" s="1">
        <f t="shared" si="71"/>
        <v>17258.8308559328</v>
      </c>
      <c r="AK63" s="1">
        <f t="shared" si="72"/>
        <v>4837.7116980075607</v>
      </c>
      <c r="AL63" s="10">
        <f t="shared" si="59"/>
        <v>15.438627822983049</v>
      </c>
      <c r="AM63" s="10">
        <f t="shared" si="59"/>
        <v>3.1739199710346662</v>
      </c>
      <c r="AN63" s="10">
        <f t="shared" si="59"/>
        <v>0.89360982632912189</v>
      </c>
      <c r="AO63" s="7">
        <f t="shared" si="80"/>
        <v>1.7034928792164689E-2</v>
      </c>
      <c r="AP63" s="7">
        <f t="shared" si="80"/>
        <v>2.6232510224176154E-2</v>
      </c>
      <c r="AQ63" s="7">
        <f t="shared" si="80"/>
        <v>1.8988142502982936E-2</v>
      </c>
      <c r="AR63" s="1">
        <f t="shared" si="73"/>
        <v>38625.939320444457</v>
      </c>
      <c r="AS63" s="1">
        <f t="shared" si="74"/>
        <v>12645.92681656863</v>
      </c>
      <c r="AT63" s="1">
        <f t="shared" si="75"/>
        <v>3618.3555493233252</v>
      </c>
      <c r="AU63" s="1">
        <f t="shared" si="76"/>
        <v>7725.1878640888917</v>
      </c>
      <c r="AV63" s="1">
        <f t="shared" si="77"/>
        <v>2529.1853633137262</v>
      </c>
      <c r="AW63" s="1">
        <f t="shared" si="78"/>
        <v>723.67110986466514</v>
      </c>
      <c r="AX63">
        <v>0</v>
      </c>
      <c r="AY63">
        <v>0</v>
      </c>
      <c r="AZ63">
        <v>0</v>
      </c>
      <c r="BA63">
        <f t="shared" si="22"/>
        <v>0</v>
      </c>
      <c r="BB63">
        <f t="shared" si="23"/>
        <v>0</v>
      </c>
      <c r="BC63">
        <f t="shared" si="10"/>
        <v>0</v>
      </c>
      <c r="BD63">
        <f t="shared" si="10"/>
        <v>0</v>
      </c>
      <c r="BE63">
        <f t="shared" si="24"/>
        <v>0</v>
      </c>
      <c r="BF63">
        <f t="shared" si="11"/>
        <v>0</v>
      </c>
      <c r="BG63">
        <f t="shared" si="11"/>
        <v>0</v>
      </c>
      <c r="BH63">
        <f t="shared" si="81"/>
        <v>0</v>
      </c>
      <c r="BI63">
        <f t="shared" si="82"/>
        <v>0</v>
      </c>
      <c r="BJ63">
        <f t="shared" si="83"/>
        <v>0</v>
      </c>
      <c r="BK63" s="7">
        <f t="shared" si="45"/>
        <v>1.9187136678130878E-2</v>
      </c>
      <c r="BL63">
        <v>0</v>
      </c>
      <c r="BM63">
        <v>0</v>
      </c>
      <c r="BN63" s="8">
        <f>MAX((BN$3*climate!$I173+BN$4*climate!$I173^2+BN$5*climate!$I173^6)*(K63/K$66)^$BP$1,-99)</f>
        <v>3.7001124119969706</v>
      </c>
      <c r="BO63" s="8">
        <f>MAX((BO$3*climate!$I173+BO$4*climate!$I173^2+BO$5*climate!$I173^6)*(L63/L$66)^$BP$1,-99)</f>
        <v>1.9239914813210235</v>
      </c>
      <c r="BP63" s="8">
        <f>MAX((BP$3*climate!$I173+BP$4*climate!$I173^2+BP$5*climate!$I173^6)*(M63/M$66)^$BP$1,-99)</f>
        <v>0.64393722280627463</v>
      </c>
      <c r="BQ63" s="8">
        <f>MAX((BQ$3*climate!$M173+BQ$4*climate!$M173^2+BQ$5*climate!$M173^6)*(K63/K$66)^$BP$1,-99)</f>
        <v>3.7001124119969706</v>
      </c>
      <c r="BR63" s="8">
        <f>MAX((BR$3*climate!$M173+BR$4*climate!$M173^2+BR$5*climate!$M173^6)*(L63/L$66)^$BP$1,-99)</f>
        <v>1.9239914813210235</v>
      </c>
      <c r="BS63" s="8">
        <f>MAX((BS$3*climate!$M173+BS$4*climate!$M173^2+BS$5*climate!$M173^6)*(M63/M$66)^$BP$1,-99)</f>
        <v>0.64393722280627463</v>
      </c>
      <c r="BT63" s="8">
        <f t="shared" si="25"/>
        <v>0</v>
      </c>
      <c r="BU63" s="8">
        <f t="shared" si="26"/>
        <v>0</v>
      </c>
      <c r="BV63" s="8">
        <f t="shared" si="27"/>
        <v>0</v>
      </c>
      <c r="BW63" s="8">
        <f>MAX((BW$3*climate!$I173+BW$4*climate!$I173^2+BW$5*climate!$I173^6)*(K63/K$66)^$BP$1,-99)</f>
        <v>0.64199347981308341</v>
      </c>
      <c r="BX63" s="8">
        <f>MAX((BX$3*climate!$I173+BX$4*climate!$I173^2+BX$5*climate!$I173^6)*(L63/L$66)^$BP$1,-99)</f>
        <v>0.29167654677665655</v>
      </c>
      <c r="BY63" s="8">
        <f>MAX((BY$3*climate!$I173+BY$4*climate!$I173^2+BY$5*climate!$I173^6)*(M63/M$66)^$BP$1,-99)</f>
        <v>6.0597653827087775E-2</v>
      </c>
      <c r="BZ63" s="8">
        <f>MAX((BZ$3*climate!$M173+BZ$4*climate!$M173^2+BZ$5*climate!$M173^6)*(K63/K$66)^$BP$1,-99)</f>
        <v>0.64199347981308341</v>
      </c>
      <c r="CA63" s="8">
        <f>MAX((CA$3*climate!$M173+CA$4*climate!$M173^2+CA$5*climate!$M173^6)*(L63/L$66)^$BP$1,-99)</f>
        <v>0.29167654677665655</v>
      </c>
      <c r="CB63" s="8">
        <f>MAX((CB$3*climate!$M173+CB$4*climate!$M173^2+CB$5*climate!$M173^6)*(M63/M$66)^$BP$1,-99)</f>
        <v>6.0597653827087775E-2</v>
      </c>
      <c r="CC63" s="8">
        <f t="shared" si="28"/>
        <v>0</v>
      </c>
      <c r="CD63" s="8">
        <f t="shared" si="29"/>
        <v>0</v>
      </c>
      <c r="CE63" s="8">
        <f t="shared" si="30"/>
        <v>0</v>
      </c>
    </row>
    <row r="64" spans="1:83">
      <c r="A64">
        <f t="shared" si="79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60"/>
        <v>5.9032224947666023E-3</v>
      </c>
      <c r="F64" s="7">
        <f t="shared" si="61"/>
        <v>1.214982971907097E-2</v>
      </c>
      <c r="G64" s="7">
        <f t="shared" si="62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63"/>
        <v>35314.443876381723</v>
      </c>
      <c r="L64" s="1">
        <f t="shared" si="64"/>
        <v>4743.1131779907864</v>
      </c>
      <c r="M64" s="1">
        <f t="shared" si="65"/>
        <v>1019.8746271503207</v>
      </c>
      <c r="N64" s="7">
        <f t="shared" si="66"/>
        <v>9.0988481747247274E-3</v>
      </c>
      <c r="O64" s="7">
        <f t="shared" si="67"/>
        <v>4.2215468561322744E-2</v>
      </c>
      <c r="P64" s="7">
        <f t="shared" si="17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68"/>
        <v>124.15081625850863</v>
      </c>
      <c r="U64" s="1">
        <f t="shared" si="68"/>
        <v>519.33572627397712</v>
      </c>
      <c r="V64" s="1">
        <f t="shared" si="68"/>
        <v>580.9633713272417</v>
      </c>
      <c r="W64" s="7">
        <f t="shared" si="69"/>
        <v>-1.1537782067242763E-2</v>
      </c>
      <c r="X64" s="7">
        <f t="shared" si="69"/>
        <v>-3.1830806787308874E-2</v>
      </c>
      <c r="Y64" s="7">
        <f t="shared" si="69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57"/>
        <v>2.3669698639149677</v>
      </c>
      <c r="AD64" s="8">
        <f t="shared" si="57"/>
        <v>3.3138031301360038</v>
      </c>
      <c r="AE64" s="8">
        <f t="shared" si="57"/>
        <v>1.6733565114820399</v>
      </c>
      <c r="AF64" s="7">
        <f t="shared" si="58"/>
        <v>4.392756473342585E-3</v>
      </c>
      <c r="AG64" s="7">
        <f t="shared" si="58"/>
        <v>5.5909117827226407E-3</v>
      </c>
      <c r="AH64" s="7">
        <f t="shared" si="58"/>
        <v>-0.19950588379871637</v>
      </c>
      <c r="AI64" s="1">
        <f t="shared" si="70"/>
        <v>61573.15697849368</v>
      </c>
      <c r="AJ64" s="1">
        <f t="shared" si="71"/>
        <v>18062.133133653246</v>
      </c>
      <c r="AK64" s="1">
        <f t="shared" si="72"/>
        <v>5077.6116380714702</v>
      </c>
      <c r="AL64" s="10">
        <f t="shared" si="59"/>
        <v>15.720792508328151</v>
      </c>
      <c r="AM64" s="10">
        <f t="shared" si="59"/>
        <v>3.2632483515799242</v>
      </c>
      <c r="AN64" s="10">
        <f t="shared" si="59"/>
        <v>0.91181454852215893</v>
      </c>
      <c r="AO64" s="7">
        <f t="shared" si="80"/>
        <v>1.6864579504243041E-2</v>
      </c>
      <c r="AP64" s="7">
        <f t="shared" si="80"/>
        <v>2.5970185121934393E-2</v>
      </c>
      <c r="AQ64" s="7">
        <f t="shared" si="80"/>
        <v>1.8798261077953106E-2</v>
      </c>
      <c r="AR64" s="1">
        <f t="shared" si="73"/>
        <v>39745.015596915124</v>
      </c>
      <c r="AS64" s="1">
        <f t="shared" si="74"/>
        <v>13248.05730126936</v>
      </c>
      <c r="AT64" s="1">
        <f t="shared" si="75"/>
        <v>3804.4452463516077</v>
      </c>
      <c r="AU64" s="1">
        <f t="shared" si="76"/>
        <v>7949.0031193830255</v>
      </c>
      <c r="AV64" s="1">
        <f t="shared" si="77"/>
        <v>2649.6114602538723</v>
      </c>
      <c r="AW64" s="1">
        <f t="shared" si="78"/>
        <v>760.88904927032161</v>
      </c>
      <c r="AX64">
        <v>0</v>
      </c>
      <c r="AY64">
        <v>0</v>
      </c>
      <c r="AZ64">
        <v>0</v>
      </c>
      <c r="BA64">
        <f t="shared" si="22"/>
        <v>0</v>
      </c>
      <c r="BB64">
        <f t="shared" si="23"/>
        <v>0</v>
      </c>
      <c r="BC64">
        <f t="shared" si="10"/>
        <v>0</v>
      </c>
      <c r="BD64">
        <f t="shared" si="10"/>
        <v>0</v>
      </c>
      <c r="BE64">
        <f t="shared" si="24"/>
        <v>0</v>
      </c>
      <c r="BF64">
        <f t="shared" si="11"/>
        <v>0</v>
      </c>
      <c r="BG64">
        <f t="shared" si="11"/>
        <v>0</v>
      </c>
      <c r="BH64">
        <f t="shared" si="81"/>
        <v>0</v>
      </c>
      <c r="BI64">
        <f t="shared" si="82"/>
        <v>0</v>
      </c>
      <c r="BJ64">
        <f t="shared" si="83"/>
        <v>0</v>
      </c>
      <c r="BK64" s="7">
        <f t="shared" si="45"/>
        <v>2.5308325701706824E-2</v>
      </c>
      <c r="BL64">
        <v>0</v>
      </c>
      <c r="BM64">
        <v>0</v>
      </c>
      <c r="BN64" s="8">
        <f>MAX((BN$3*climate!$I174+BN$4*climate!$I174^2+BN$5*climate!$I174^6)*(K64/K$66)^$BP$1,-99)</f>
        <v>3.712530301798286</v>
      </c>
      <c r="BO64" s="8">
        <f>MAX((BO$3*climate!$I174+BO$4*climate!$I174^2+BO$5*climate!$I174^6)*(L64/L$66)^$BP$1,-99)</f>
        <v>1.9000217641175243</v>
      </c>
      <c r="BP64" s="8">
        <f>MAX((BP$3*climate!$I174+BP$4*climate!$I174^2+BP$5*climate!$I174^6)*(M64/M$66)^$BP$1,-99)</f>
        <v>0.62245103225111043</v>
      </c>
      <c r="BQ64" s="8">
        <f>MAX((BQ$3*climate!$M174+BQ$4*climate!$M174^2+BQ$5*climate!$M174^6)*(K64/K$66)^$BP$1,-99)</f>
        <v>3.712530301798286</v>
      </c>
      <c r="BR64" s="8">
        <f>MAX((BR$3*climate!$M174+BR$4*climate!$M174^2+BR$5*climate!$M174^6)*(L64/L$66)^$BP$1,-99)</f>
        <v>1.9000217641175243</v>
      </c>
      <c r="BS64" s="8">
        <f>MAX((BS$3*climate!$M174+BS$4*climate!$M174^2+BS$5*climate!$M174^6)*(M64/M$66)^$BP$1,-99)</f>
        <v>0.62245103225111043</v>
      </c>
      <c r="BT64" s="8">
        <f t="shared" si="25"/>
        <v>0</v>
      </c>
      <c r="BU64" s="8">
        <f t="shared" si="26"/>
        <v>0</v>
      </c>
      <c r="BV64" s="8">
        <f t="shared" si="27"/>
        <v>0</v>
      </c>
      <c r="BW64" s="8">
        <f>MAX((BW$3*climate!$I174+BW$4*climate!$I174^2+BW$5*climate!$I174^6)*(K64/K$66)^$BP$1,-99)</f>
        <v>0.66879301574478145</v>
      </c>
      <c r="BX64" s="8">
        <f>MAX((BX$3*climate!$I174+BX$4*climate!$I174^2+BX$5*climate!$I174^6)*(L64/L$66)^$BP$1,-99)</f>
        <v>0.30049652421216483</v>
      </c>
      <c r="BY64" s="8">
        <f>MAX((BY$3*climate!$I174+BY$4*climate!$I174^2+BY$5*climate!$I174^6)*(M64/M$66)^$BP$1,-99)</f>
        <v>6.1679796641823458E-2</v>
      </c>
      <c r="BZ64" s="8">
        <f>MAX((BZ$3*climate!$M174+BZ$4*climate!$M174^2+BZ$5*climate!$M174^6)*(K64/K$66)^$BP$1,-99)</f>
        <v>0.66879301574478145</v>
      </c>
      <c r="CA64" s="8">
        <f>MAX((CA$3*climate!$M174+CA$4*climate!$M174^2+CA$5*climate!$M174^6)*(L64/L$66)^$BP$1,-99)</f>
        <v>0.30049652421216483</v>
      </c>
      <c r="CB64" s="8">
        <f>MAX((CB$3*climate!$M174+CB$4*climate!$M174^2+CB$5*climate!$M174^6)*(M64/M$66)^$BP$1,-99)</f>
        <v>6.1679796641823458E-2</v>
      </c>
      <c r="CC64" s="8">
        <f t="shared" si="28"/>
        <v>0</v>
      </c>
      <c r="CD64" s="8">
        <f t="shared" si="29"/>
        <v>0</v>
      </c>
      <c r="CE64" s="8">
        <f t="shared" si="30"/>
        <v>0</v>
      </c>
    </row>
    <row r="65" spans="1:83">
      <c r="A65">
        <f t="shared" si="79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60"/>
        <v>6.027108567601358E-3</v>
      </c>
      <c r="F65" s="7">
        <f t="shared" si="61"/>
        <v>1.1954719076765929E-2</v>
      </c>
      <c r="G65" s="7">
        <f t="shared" si="62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63"/>
        <v>35859.407297483442</v>
      </c>
      <c r="L65" s="1">
        <f t="shared" si="64"/>
        <v>4918.2652008666091</v>
      </c>
      <c r="M65" s="1">
        <f t="shared" si="65"/>
        <v>1037.5950215323512</v>
      </c>
      <c r="N65" s="7">
        <f t="shared" si="66"/>
        <v>1.5431742972064511E-2</v>
      </c>
      <c r="O65" s="7">
        <f t="shared" si="67"/>
        <v>3.6927649900611925E-2</v>
      </c>
      <c r="P65" s="7">
        <f t="shared" si="17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68"/>
        <v>121.35659446871094</v>
      </c>
      <c r="U65" s="1">
        <f t="shared" si="68"/>
        <v>510.06416145690594</v>
      </c>
      <c r="V65" s="1">
        <f t="shared" si="68"/>
        <v>534.00342788066655</v>
      </c>
      <c r="W65" s="7">
        <f t="shared" si="69"/>
        <v>-2.250667272279161E-2</v>
      </c>
      <c r="X65" s="7">
        <f t="shared" si="69"/>
        <v>-1.7852738311671557E-2</v>
      </c>
      <c r="Y65" s="7">
        <f t="shared" si="69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57"/>
        <v>2.3331575697893365</v>
      </c>
      <c r="AD65" s="8">
        <f t="shared" si="57"/>
        <v>3.2512699471134066</v>
      </c>
      <c r="AE65" s="8">
        <f t="shared" si="57"/>
        <v>1.8150601290767374</v>
      </c>
      <c r="AF65" s="7">
        <f t="shared" si="58"/>
        <v>-1.428505476183195E-2</v>
      </c>
      <c r="AG65" s="7">
        <f t="shared" si="58"/>
        <v>-1.8870518424560334E-2</v>
      </c>
      <c r="AH65" s="7">
        <f t="shared" si="58"/>
        <v>8.4682263834617633E-2</v>
      </c>
      <c r="AI65" s="1">
        <f t="shared" si="70"/>
        <v>63364.844400027345</v>
      </c>
      <c r="AJ65" s="1">
        <f t="shared" si="71"/>
        <v>18905.531280541793</v>
      </c>
      <c r="AK65" s="1">
        <f t="shared" si="72"/>
        <v>5330.7395235346448</v>
      </c>
      <c r="AL65" s="10">
        <f t="shared" si="59"/>
        <v>16.008114187582866</v>
      </c>
      <c r="AM65" s="10">
        <f t="shared" si="59"/>
        <v>3.355090834447755</v>
      </c>
      <c r="AN65" s="10">
        <f t="shared" si="59"/>
        <v>0.93039013941019133</v>
      </c>
      <c r="AO65" s="7">
        <f t="shared" si="80"/>
        <v>1.6695933709200611E-2</v>
      </c>
      <c r="AP65" s="7">
        <f t="shared" si="80"/>
        <v>2.571048327071505E-2</v>
      </c>
      <c r="AQ65" s="7">
        <f t="shared" si="80"/>
        <v>1.8610278467173575E-2</v>
      </c>
      <c r="AR65" s="1">
        <f t="shared" si="73"/>
        <v>40900.399176374587</v>
      </c>
      <c r="AS65" s="1">
        <f t="shared" si="74"/>
        <v>13877.114977787292</v>
      </c>
      <c r="AT65" s="1">
        <f t="shared" si="75"/>
        <v>4000.2036565503267</v>
      </c>
      <c r="AU65" s="1">
        <f t="shared" si="76"/>
        <v>8180.079835274918</v>
      </c>
      <c r="AV65" s="1">
        <f t="shared" si="77"/>
        <v>2775.4229955574588</v>
      </c>
      <c r="AW65" s="1">
        <f t="shared" si="78"/>
        <v>800.04073131006544</v>
      </c>
      <c r="AX65">
        <v>0</v>
      </c>
      <c r="AY65">
        <v>0</v>
      </c>
      <c r="AZ65">
        <v>0</v>
      </c>
      <c r="BA65">
        <f t="shared" si="22"/>
        <v>0</v>
      </c>
      <c r="BB65">
        <f t="shared" si="23"/>
        <v>0</v>
      </c>
      <c r="BC65">
        <f t="shared" si="10"/>
        <v>0</v>
      </c>
      <c r="BD65">
        <f t="shared" si="10"/>
        <v>0</v>
      </c>
      <c r="BE65">
        <f t="shared" si="24"/>
        <v>0</v>
      </c>
      <c r="BF65">
        <f t="shared" si="11"/>
        <v>0</v>
      </c>
      <c r="BG65">
        <f t="shared" si="11"/>
        <v>0</v>
      </c>
      <c r="BH65">
        <f t="shared" si="81"/>
        <v>0</v>
      </c>
      <c r="BI65">
        <f t="shared" si="82"/>
        <v>0</v>
      </c>
      <c r="BJ65">
        <f t="shared" si="83"/>
        <v>0</v>
      </c>
      <c r="BK65" s="7">
        <f t="shared" si="45"/>
        <v>2.9501629465115586E-2</v>
      </c>
      <c r="BL65">
        <v>0</v>
      </c>
      <c r="BM65">
        <v>0</v>
      </c>
      <c r="BN65" s="8">
        <f>MAX((BN$3*climate!$I175+BN$4*climate!$I175^2+BN$5*climate!$I175^6)*(K65/K$66)^$BP$1,-99)</f>
        <v>3.716412767411871</v>
      </c>
      <c r="BO65" s="8">
        <f>MAX((BO$3*climate!$I175+BO$4*climate!$I175^2+BO$5*climate!$I175^6)*(L65/L$66)^$BP$1,-99)</f>
        <v>1.8764093729236657</v>
      </c>
      <c r="BP65" s="8">
        <f>MAX((BP$3*climate!$I175+BP$4*climate!$I175^2+BP$5*climate!$I175^6)*(M65/M$66)^$BP$1,-99)</f>
        <v>0.59767261243339376</v>
      </c>
      <c r="BQ65" s="8">
        <f>MAX((BQ$3*climate!$M175+BQ$4*climate!$M175^2+BQ$5*climate!$M175^6)*(K65/K$66)^$BP$1,-99)</f>
        <v>3.716412767411871</v>
      </c>
      <c r="BR65" s="8">
        <f>MAX((BR$3*climate!$M175+BR$4*climate!$M175^2+BR$5*climate!$M175^6)*(L65/L$66)^$BP$1,-99)</f>
        <v>1.8764093729236657</v>
      </c>
      <c r="BS65" s="8">
        <f>MAX((BS$3*climate!$M175+BS$4*climate!$M175^2+BS$5*climate!$M175^6)*(M65/M$66)^$BP$1,-99)</f>
        <v>0.59767261243339376</v>
      </c>
      <c r="BT65" s="8">
        <f t="shared" si="25"/>
        <v>0</v>
      </c>
      <c r="BU65" s="8">
        <f t="shared" si="26"/>
        <v>0</v>
      </c>
      <c r="BV65" s="8">
        <f t="shared" si="27"/>
        <v>0</v>
      </c>
      <c r="BW65" s="8">
        <f>MAX((BW$3*climate!$I175+BW$4*climate!$I175^2+BW$5*climate!$I175^6)*(K65/K$66)^$BP$1,-99)</f>
        <v>0.69529771632625958</v>
      </c>
      <c r="BX65" s="8">
        <f>MAX((BX$3*climate!$I175+BX$4*climate!$I175^2+BX$5*climate!$I175^6)*(L65/L$66)^$BP$1,-99)</f>
        <v>0.30973744777682477</v>
      </c>
      <c r="BY65" s="8">
        <f>MAX((BY$3*climate!$I175+BY$4*climate!$I175^2+BY$5*climate!$I175^6)*(M65/M$66)^$BP$1,-99)</f>
        <v>6.2425609116080291E-2</v>
      </c>
      <c r="BZ65" s="8">
        <f>MAX((BZ$3*climate!$M175+BZ$4*climate!$M175^2+BZ$5*climate!$M175^6)*(K65/K$66)^$BP$1,-99)</f>
        <v>0.69529771632625958</v>
      </c>
      <c r="CA65" s="8">
        <f>MAX((CA$3*climate!$M175+CA$4*climate!$M175^2+CA$5*climate!$M175^6)*(L65/L$66)^$BP$1,-99)</f>
        <v>0.30973744777682477</v>
      </c>
      <c r="CB65" s="8">
        <f>MAX((CB$3*climate!$M175+CB$4*climate!$M175^2+CB$5*climate!$M175^6)*(M65/M$66)^$BP$1,-99)</f>
        <v>6.2425609116080291E-2</v>
      </c>
      <c r="CC65" s="8">
        <f t="shared" si="28"/>
        <v>0</v>
      </c>
      <c r="CD65" s="8">
        <f t="shared" si="29"/>
        <v>0</v>
      </c>
      <c r="CE65" s="8">
        <f t="shared" si="30"/>
        <v>0</v>
      </c>
    </row>
    <row r="66" spans="1:83">
      <c r="A66">
        <f t="shared" si="79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60"/>
        <v>5.8399586397350767E-3</v>
      </c>
      <c r="F66" s="7">
        <f t="shared" si="61"/>
        <v>1.1707829621820931E-2</v>
      </c>
      <c r="G66" s="7">
        <f t="shared" si="62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63"/>
        <v>36543.191316417455</v>
      </c>
      <c r="L66" s="1">
        <f t="shared" si="64"/>
        <v>5078.3081882974202</v>
      </c>
      <c r="M66" s="1">
        <f t="shared" si="65"/>
        <v>1006.4544999464935</v>
      </c>
      <c r="N66" s="7">
        <f t="shared" si="66"/>
        <v>1.906846962810782E-2</v>
      </c>
      <c r="O66" s="7">
        <f t="shared" si="67"/>
        <v>3.2540536326225666E-2</v>
      </c>
      <c r="P66" s="7">
        <f t="shared" si="17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68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69"/>
        <v>-4.7579845354173478E-2</v>
      </c>
      <c r="X66" s="7">
        <f t="shared" si="69"/>
        <v>-1.3228699347321071E-2</v>
      </c>
      <c r="Y66" s="7">
        <f t="shared" si="69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57"/>
        <v>2.3816312637297332</v>
      </c>
      <c r="AD66" s="8">
        <f t="shared" si="57"/>
        <v>3.1434223087527142</v>
      </c>
      <c r="AE66" s="8">
        <f t="shared" si="57"/>
        <v>1.6715325299430246</v>
      </c>
      <c r="AF66" s="7">
        <f t="shared" si="58"/>
        <v>2.07760052591619E-2</v>
      </c>
      <c r="AG66" s="7">
        <f t="shared" si="58"/>
        <v>-3.3170927088488344E-2</v>
      </c>
      <c r="AH66" s="7">
        <f t="shared" si="58"/>
        <v>-7.9075947311299633E-2</v>
      </c>
      <c r="AI66" s="1">
        <f t="shared" si="70"/>
        <v>65208.439795299528</v>
      </c>
      <c r="AJ66" s="1">
        <f t="shared" si="71"/>
        <v>19790.401148045072</v>
      </c>
      <c r="AK66" s="1">
        <f t="shared" si="72"/>
        <v>5597.7063024912459</v>
      </c>
      <c r="AL66" s="10">
        <f t="shared" si="59"/>
        <v>16.300687112748118</v>
      </c>
      <c r="AM66" s="10">
        <f t="shared" si="59"/>
        <v>3.4495181777829922</v>
      </c>
      <c r="AN66" s="10">
        <f t="shared" si="59"/>
        <v>0.94934415437294239</v>
      </c>
      <c r="AO66" s="7">
        <f t="shared" si="80"/>
        <v>1.6528974372108606E-2</v>
      </c>
      <c r="AP66" s="7">
        <f t="shared" si="80"/>
        <v>2.54533784380079E-2</v>
      </c>
      <c r="AQ66" s="7">
        <f t="shared" si="80"/>
        <v>1.8424175682501841E-2</v>
      </c>
      <c r="AR66" s="1">
        <f>AL66*AI66^$AR$5*B66^(1-$AR$5)</f>
        <v>42083.076297997075</v>
      </c>
      <c r="AS66" s="1">
        <f t="shared" si="74"/>
        <v>14533.511979026483</v>
      </c>
      <c r="AT66" s="1">
        <f>AN66*AK66^$AR$5*D66^(1-$AR$5)</f>
        <v>4206.800600956507</v>
      </c>
      <c r="AU66" s="1">
        <f t="shared" si="76"/>
        <v>8416.6152595994154</v>
      </c>
      <c r="AV66" s="1">
        <f t="shared" si="77"/>
        <v>2906.7023958052969</v>
      </c>
      <c r="AW66" s="1">
        <f t="shared" si="78"/>
        <v>841.36012019130146</v>
      </c>
      <c r="AX66">
        <v>0</v>
      </c>
      <c r="AY66">
        <v>0</v>
      </c>
      <c r="AZ66">
        <v>0</v>
      </c>
      <c r="BA66">
        <f t="shared" si="22"/>
        <v>0</v>
      </c>
      <c r="BB66">
        <f t="shared" si="23"/>
        <v>0</v>
      </c>
      <c r="BC66">
        <f t="shared" si="10"/>
        <v>0</v>
      </c>
      <c r="BD66">
        <f t="shared" si="10"/>
        <v>0</v>
      </c>
      <c r="BE66">
        <f t="shared" si="24"/>
        <v>0</v>
      </c>
      <c r="BF66">
        <f t="shared" si="11"/>
        <v>0</v>
      </c>
      <c r="BG66">
        <f t="shared" si="11"/>
        <v>0</v>
      </c>
      <c r="BH66">
        <f t="shared" si="81"/>
        <v>0</v>
      </c>
      <c r="BI66">
        <f t="shared" si="82"/>
        <v>0</v>
      </c>
      <c r="BJ66">
        <f t="shared" si="83"/>
        <v>0</v>
      </c>
      <c r="BK66" s="7">
        <f t="shared" si="45"/>
        <v>2.7488922676822014E-2</v>
      </c>
      <c r="BL66" s="13">
        <v>1</v>
      </c>
      <c r="BM66" s="13">
        <v>1</v>
      </c>
      <c r="BN66" s="18">
        <f>MAX((BN$3*climate!$I176+BN$4*climate!$I176^2+BN$5*climate!$I176^6)*(K66/K$66)^$BP$1,-99)</f>
        <v>3.7140717161236116</v>
      </c>
      <c r="BO66" s="18">
        <f>MAX((BO$3*climate!$I176+BO$4*climate!$I176^2+BO$5*climate!$I176^6)*(L66/L$66)^$BP$1,-99)</f>
        <v>1.8526255221668193</v>
      </c>
      <c r="BP66" s="18">
        <f>MAX((BP$3*climate!$I176+BP$4*climate!$I176^2+BP$5*climate!$I176^6)*(M66/M$66)^$BP$1,-99)</f>
        <v>0.57789702907113849</v>
      </c>
      <c r="BQ66" s="18">
        <f>MAX((BQ$3*climate!$M176+BQ$4*climate!$M176^2+BQ$5*climate!$M176^6)*(K66/K$66)^$BP$1,-99)</f>
        <v>3.7140717161236116</v>
      </c>
      <c r="BR66" s="18">
        <f>MAX((BR$3*climate!$M176+BR$4*climate!$M176^2+BR$5*climate!$M176^6)*(L66/L$66)^$BP$1,-99)</f>
        <v>1.8526255221668193</v>
      </c>
      <c r="BS66" s="18">
        <f>MAX((BS$3*climate!$M176+BS$4*climate!$M176^2+BS$5*climate!$M176^6)*(M66/M$66)^$BP$1,-99)</f>
        <v>0.57789702907113849</v>
      </c>
      <c r="BT66" s="8">
        <f t="shared" si="25"/>
        <v>0</v>
      </c>
      <c r="BU66" s="8">
        <f t="shared" si="26"/>
        <v>0</v>
      </c>
      <c r="BV66" s="8">
        <f t="shared" si="27"/>
        <v>0</v>
      </c>
      <c r="BW66" s="8">
        <f>MAX((BW$3*climate!$I176+BW$4*climate!$I176^2+BW$5*climate!$I176^6)*(K66/K$66)^$BP$1,-99)</f>
        <v>0.72179629694589442</v>
      </c>
      <c r="BX66" s="8">
        <f>MAX((BX$3*climate!$I176+BX$4*climate!$I176^2+BX$5*climate!$I176^6)*(L66/L$66)^$BP$1,-99)</f>
        <v>0.31931329600001424</v>
      </c>
      <c r="BY66" s="8">
        <f>MAX((BY$3*climate!$I176+BY$4*climate!$I176^2+BY$5*climate!$I176^6)*(M66/M$66)^$BP$1,-99)</f>
        <v>6.3688760164453906E-2</v>
      </c>
      <c r="BZ66" s="8">
        <f>MAX((BZ$3*climate!$M176+BZ$4*climate!$M176^2+BZ$5*climate!$M176^6)*(K66/K$66)^$BP$1,-99)</f>
        <v>0.72179629694589442</v>
      </c>
      <c r="CA66" s="8">
        <f>MAX((CA$3*climate!$M176+CA$4*climate!$M176^2+CA$5*climate!$M176^6)*(L66/L$66)^$BP$1,-99)</f>
        <v>0.31931329600001424</v>
      </c>
      <c r="CB66" s="8">
        <f>MAX((CB$3*climate!$M176+CB$4*climate!$M176^2+CB$5*climate!$M176^6)*(M66/M$66)^$BP$1,-99)</f>
        <v>6.3688760164453906E-2</v>
      </c>
      <c r="CC66" s="8">
        <f t="shared" si="28"/>
        <v>0</v>
      </c>
      <c r="CD66" s="8">
        <f t="shared" si="29"/>
        <v>0</v>
      </c>
      <c r="CE66" s="8">
        <f t="shared" si="30"/>
        <v>0</v>
      </c>
    </row>
    <row r="67" spans="1:83">
      <c r="A67">
        <f t="shared" si="79"/>
        <v>2021</v>
      </c>
      <c r="B67" s="4">
        <f t="shared" ref="B67:B130" si="84">B66*(1+E67)</f>
        <v>1157.9873029053542</v>
      </c>
      <c r="C67" s="4">
        <f t="shared" ref="C67:C130" si="85">C66*(1+F67)</f>
        <v>2893.7117485040653</v>
      </c>
      <c r="D67" s="4">
        <f t="shared" ref="D67:D130" si="86">D66*(1+G67)</f>
        <v>4282.463505822916</v>
      </c>
      <c r="E67" s="11">
        <f t="shared" ref="E67:E121" si="87">E66*$E$5</f>
        <v>5.5479607077483228E-3</v>
      </c>
      <c r="F67" s="11">
        <f t="shared" ref="F67:F121" si="88">F66*$E$5</f>
        <v>1.1122438140729884E-2</v>
      </c>
      <c r="G67" s="11">
        <f t="shared" ref="G67:G121" si="89">G66*$E$5</f>
        <v>2.4556444451800562E-2</v>
      </c>
      <c r="H67" s="4">
        <f t="shared" ref="H67:H130" si="90">AR67</f>
        <v>44813.176366758657</v>
      </c>
      <c r="I67" s="4">
        <f t="shared" ref="I67:I130" si="91">AS67</f>
        <v>15451.577347637021</v>
      </c>
      <c r="J67" s="4">
        <f t="shared" ref="J67:J130" si="92">AT67</f>
        <v>4436.049212026719</v>
      </c>
      <c r="K67" s="4">
        <f t="shared" si="63"/>
        <v>38699.194934455481</v>
      </c>
      <c r="L67" s="4">
        <f t="shared" si="64"/>
        <v>5339.7085440956153</v>
      </c>
      <c r="M67" s="4">
        <f t="shared" si="65"/>
        <v>1035.863868073825</v>
      </c>
      <c r="N67" s="11">
        <f t="shared" ref="N67:N121" si="93">K67/K66-1</f>
        <v>5.8998777620974163E-2</v>
      </c>
      <c r="O67" s="11">
        <f t="shared" ref="O67:O121" si="94">L67/L66-1</f>
        <v>5.1473905502736672E-2</v>
      </c>
      <c r="P67" s="11">
        <f t="shared" ref="P67:P121" si="95">M67/M66-1</f>
        <v>2.922076271594487E-2</v>
      </c>
      <c r="Q67" s="4">
        <f t="shared" ref="Q67:Q121" si="96">T67*H67/1000</f>
        <v>5116.4650822203594</v>
      </c>
      <c r="R67" s="4">
        <f t="shared" ref="R67:R121" si="97">U67*I67/1000</f>
        <v>7674.1564715036548</v>
      </c>
      <c r="S67" s="4">
        <f t="shared" ref="S67:S121" si="98">V67*J67/1000</f>
        <v>2311.4009470803248</v>
      </c>
      <c r="T67" s="4">
        <f t="shared" ref="T67:T130" si="99">T66*(1+W67)</f>
        <v>114.17322977390263</v>
      </c>
      <c r="U67" s="4">
        <f t="shared" ref="U67:U130" si="100">U66*(1+X67)</f>
        <v>496.65845103362523</v>
      </c>
      <c r="V67" s="4">
        <f t="shared" ref="V67:V130" si="101">V66*(1+Y67)</f>
        <v>521.0494375972678</v>
      </c>
      <c r="W67" s="11">
        <f t="shared" ref="W67:W121" si="102">T$5-1</f>
        <v>-1.219247815263802E-2</v>
      </c>
      <c r="X67" s="11">
        <f t="shared" ref="X67:X121" si="103">U$5-1</f>
        <v>-1.3228699347321071E-2</v>
      </c>
      <c r="Y67" s="11">
        <f t="shared" ref="Y67:Y121" si="104">V$5-1</f>
        <v>-1.2203590333800474E-2</v>
      </c>
      <c r="Z67" s="4">
        <f>Q66*AC67*(1-AX66)</f>
        <v>11550.770321798453</v>
      </c>
      <c r="AA67" s="4">
        <f t="shared" ref="AA67:AA130" si="105">R66*AD67*(1-AY66)</f>
        <v>23041.297890071961</v>
      </c>
      <c r="AB67" s="4">
        <f t="shared" ref="AB67:AB130" si="106">S66*AE67*(1-AZ66)</f>
        <v>3712.2455826122791</v>
      </c>
      <c r="AC67" s="12">
        <f t="shared" ref="AC67:AC130" si="107">AC66*(1+AF67)</f>
        <v>2.3747150846652656</v>
      </c>
      <c r="AD67" s="12">
        <f t="shared" ref="AD67:AD130" si="108">AD66*(1+AG67)</f>
        <v>3.1498875220758062</v>
      </c>
      <c r="AE67" s="12">
        <f t="shared" ref="AE67:AE130" si="109">AE66*(1+AH67)</f>
        <v>1.672912721295075</v>
      </c>
      <c r="AF67" s="11">
        <f t="shared" ref="AF67:AF121" si="110">AC$5-1</f>
        <v>-2.9039671966837322E-3</v>
      </c>
      <c r="AG67" s="11">
        <f t="shared" ref="AG67:AG121" si="111">AD$5-1</f>
        <v>2.0567434751257441E-3</v>
      </c>
      <c r="AH67" s="11">
        <f t="shared" ref="AH67:AH121" si="112">AE$5-1</f>
        <v>8.257041531207765E-4</v>
      </c>
      <c r="AI67" s="1">
        <f t="shared" si="70"/>
        <v>67104.211075368992</v>
      </c>
      <c r="AJ67" s="1">
        <f t="shared" si="71"/>
        <v>20718.063429045862</v>
      </c>
      <c r="AK67" s="1">
        <f t="shared" si="72"/>
        <v>5879.2957924334232</v>
      </c>
      <c r="AL67" s="17">
        <f t="shared" ref="AL67:AN82" si="113">AL66*(1+AO67)</f>
        <v>16.567426415887148</v>
      </c>
      <c r="AM67" s="17">
        <f t="shared" si="113"/>
        <v>3.5364420504748111</v>
      </c>
      <c r="AN67" s="17">
        <f t="shared" si="113"/>
        <v>0.9666601290214325</v>
      </c>
      <c r="AO67" s="7">
        <f t="shared" si="80"/>
        <v>1.6363684628387519E-2</v>
      </c>
      <c r="AP67" s="7">
        <f t="shared" si="80"/>
        <v>2.519884465362782E-2</v>
      </c>
      <c r="AQ67" s="7">
        <f t="shared" si="80"/>
        <v>1.8239933925676823E-2</v>
      </c>
      <c r="AR67" s="1">
        <f>AL67*AI67^$AR$5*B67^(1-$AR$5)*(1-BB66+0.01*BN66)-AR1</f>
        <v>44813.176366758657</v>
      </c>
      <c r="AS67" s="1">
        <f t="shared" ref="AS67:AS130" si="114">AM67*AJ67^$AR$5*C67^(1-$AR$5)*(1-BC66+0.01*BO66)</f>
        <v>15451.577347637021</v>
      </c>
      <c r="AT67" s="1">
        <f>AN67*AK67^$AR$5*D67^(1-$AR$5)*(1-BD66+0.01*BP66)+AR1</f>
        <v>4436.049212026719</v>
      </c>
      <c r="AU67" s="1">
        <f t="shared" si="76"/>
        <v>8962.6352733517324</v>
      </c>
      <c r="AV67" s="1">
        <f t="shared" si="77"/>
        <v>3090.3154695274043</v>
      </c>
      <c r="AW67" s="1">
        <f t="shared" si="78"/>
        <v>887.20984240534381</v>
      </c>
      <c r="AX67">
        <v>0</v>
      </c>
      <c r="AY67">
        <v>0</v>
      </c>
      <c r="AZ67">
        <v>0</v>
      </c>
      <c r="BA67">
        <f t="shared" si="22"/>
        <v>0</v>
      </c>
      <c r="BB67">
        <f t="shared" si="23"/>
        <v>0</v>
      </c>
      <c r="BC67">
        <f t="shared" si="10"/>
        <v>0</v>
      </c>
      <c r="BD67">
        <f t="shared" si="10"/>
        <v>0</v>
      </c>
      <c r="BE67">
        <f t="shared" si="24"/>
        <v>0</v>
      </c>
      <c r="BF67">
        <f t="shared" si="11"/>
        <v>0</v>
      </c>
      <c r="BG67">
        <f t="shared" si="11"/>
        <v>0</v>
      </c>
      <c r="BH67">
        <f t="shared" ref="BH67:BH129" si="115">IF(AX66=0.99,2*BB$5*AX67*AR67/Z67*1000,BH66*(1+BK66))</f>
        <v>0</v>
      </c>
      <c r="BI67">
        <f t="shared" ref="BI67:BJ76" si="116">2*BC$5*AY67*AS67/AA67*1000</f>
        <v>0</v>
      </c>
      <c r="BJ67">
        <f t="shared" si="116"/>
        <v>0</v>
      </c>
      <c r="BK67" s="7">
        <f t="shared" si="45"/>
        <v>6.3748734156022779E-2</v>
      </c>
      <c r="BL67" s="7">
        <f>BL66/(1+BL$5)</f>
        <v>0.95238095238095233</v>
      </c>
      <c r="BM67" s="7">
        <f>BM66/(1+BM$5+BK66)</f>
        <v>0.94563638309203246</v>
      </c>
      <c r="BN67" s="18">
        <f>MAX((BN$3*climate!$I177+BN$4*climate!$I177^2+BN$5*climate!$I177^6)*(K67/K$66)^$BP$1,-99)</f>
        <v>3.6732293318910347</v>
      </c>
      <c r="BO67" s="18">
        <f>MAX((BO$3*climate!$I177+BO$4*climate!$I177^2+BO$5*climate!$I177^6)*(L67/L$66)^$BP$1,-99)</f>
        <v>1.8183436368706787</v>
      </c>
      <c r="BP67" s="18">
        <f>MAX((BP$3*climate!$I177+BP$4*climate!$I177^2+BP$5*climate!$I177^6)*(M67/M$66)^$BP$1,-99)</f>
        <v>0.54748718720832001</v>
      </c>
      <c r="BQ67" s="18">
        <f>MAX((BQ$3*climate!$M177+BQ$4*climate!$M177^2+BQ$5*climate!$M177^6)*(K67/K$66)^$BP$1,-99)</f>
        <v>3.6732294025765984</v>
      </c>
      <c r="BR67" s="18">
        <f>MAX((BR$3*climate!$M177+BR$4*climate!$M177^2+BR$5*climate!$M177^6)*(L67/L$66)^$BP$1,-99)</f>
        <v>1.81834355295698</v>
      </c>
      <c r="BS67" s="18">
        <f>MAX((BS$3*climate!$M177+BS$4*climate!$M177^2+BS$5*climate!$M177^6)*(M67/M$66)^$BP$1,-99)</f>
        <v>0.5474870029336405</v>
      </c>
      <c r="BT67" s="8">
        <f t="shared" si="25"/>
        <v>-1.0535940771145114E-5</v>
      </c>
      <c r="BU67" s="8">
        <f t="shared" si="26"/>
        <v>-1.0034229305852488E-5</v>
      </c>
      <c r="BV67" s="8">
        <f t="shared" si="27"/>
        <v>-9.9631689232975447E-6</v>
      </c>
      <c r="BW67" s="8">
        <f>MAX((BW$3*climate!$I177+BW$4*climate!$I177^2+BW$5*climate!$I177^6)*(K67/K$66)^$BP$1,-99)</f>
        <v>0.74164074122164503</v>
      </c>
      <c r="BX67" s="8">
        <f>MAX((BX$3*climate!$I177+BX$4*climate!$I177^2+BX$5*climate!$I177^6)*(L67/L$66)^$BP$1,-99)</f>
        <v>0.32735569114608393</v>
      </c>
      <c r="BY67" s="8">
        <f>MAX((BY$3*climate!$I177+BY$4*climate!$I177^2+BY$5*climate!$I177^6)*(M67/M$66)^$BP$1,-99)</f>
        <v>6.3734884712208825E-2</v>
      </c>
      <c r="BZ67" s="8">
        <f>MAX((BZ$3*climate!$M177+BZ$4*climate!$M177^2+BZ$5*climate!$M177^6)*(K67/K$66)^$BP$1,-99)</f>
        <v>0.74164094675643932</v>
      </c>
      <c r="CA67" s="8">
        <f>MAX((CA$3*climate!$M177+CA$4*climate!$M177^2+CA$5*climate!$M177^6)*(L67/L$66)^$BP$1,-99)</f>
        <v>0.32735577255273585</v>
      </c>
      <c r="CB67" s="8">
        <f>MAX((CB$3*climate!$M177+CB$4*climate!$M177^2+CB$5*climate!$M177^6)*(M67/M$66)^$BP$1,-99)</f>
        <v>6.3734887062237164E-2</v>
      </c>
      <c r="CC67" s="8">
        <f t="shared" si="28"/>
        <v>-1.0570434559207551E-5</v>
      </c>
      <c r="CD67" s="8">
        <f t="shared" si="29"/>
        <v>-1.0067080532578619E-5</v>
      </c>
      <c r="CE67" s="8">
        <f t="shared" si="30"/>
        <v>-9.9957875042800516E-6</v>
      </c>
    </row>
    <row r="68" spans="1:83">
      <c r="A68">
        <f t="shared" si="79"/>
        <v>2022</v>
      </c>
      <c r="B68" s="4">
        <f t="shared" si="84"/>
        <v>1164.0905475591151</v>
      </c>
      <c r="C68" s="4">
        <f t="shared" si="85"/>
        <v>2924.2876219279128</v>
      </c>
      <c r="D68" s="4">
        <f t="shared" si="86"/>
        <v>4382.36747916064</v>
      </c>
      <c r="E68" s="11">
        <f t="shared" si="87"/>
        <v>5.2705626723609069E-3</v>
      </c>
      <c r="F68" s="11">
        <f t="shared" si="88"/>
        <v>1.056631623369339E-2</v>
      </c>
      <c r="G68" s="11">
        <f t="shared" si="89"/>
        <v>2.3328622229210533E-2</v>
      </c>
      <c r="H68" s="4">
        <f t="shared" si="90"/>
        <v>46015.870096245839</v>
      </c>
      <c r="I68" s="4">
        <f t="shared" si="91"/>
        <v>16119.375162051683</v>
      </c>
      <c r="J68" s="4">
        <f t="shared" si="92"/>
        <v>4644.7470012378753</v>
      </c>
      <c r="K68" s="4">
        <f t="shared" si="63"/>
        <v>39529.459450326009</v>
      </c>
      <c r="L68" s="4">
        <f t="shared" si="64"/>
        <v>5512.239986648292</v>
      </c>
      <c r="M68" s="4">
        <f t="shared" si="65"/>
        <v>1059.8716386348069</v>
      </c>
      <c r="N68" s="11">
        <f t="shared" si="93"/>
        <v>2.1454309767341195E-2</v>
      </c>
      <c r="O68" s="11">
        <f t="shared" si="94"/>
        <v>3.2311022432760517E-2</v>
      </c>
      <c r="P68" s="11">
        <f t="shared" si="95"/>
        <v>2.3176569142839387E-2</v>
      </c>
      <c r="Q68" s="4">
        <f t="shared" si="96"/>
        <v>5189.7239056609133</v>
      </c>
      <c r="R68" s="4">
        <f t="shared" si="97"/>
        <v>7899.9172622188835</v>
      </c>
      <c r="S68" s="4">
        <f t="shared" si="98"/>
        <v>2390.6083813401742</v>
      </c>
      <c r="T68" s="4">
        <f t="shared" si="99"/>
        <v>112.78117516426821</v>
      </c>
      <c r="U68" s="4">
        <f t="shared" si="100"/>
        <v>490.08830570659524</v>
      </c>
      <c r="V68" s="4">
        <f t="shared" si="101"/>
        <v>514.69076371717358</v>
      </c>
      <c r="W68" s="11">
        <f t="shared" si="102"/>
        <v>-1.219247815263802E-2</v>
      </c>
      <c r="X68" s="11">
        <f t="shared" si="103"/>
        <v>-1.3228699347321071E-2</v>
      </c>
      <c r="Y68" s="11">
        <f t="shared" si="104"/>
        <v>-1.2203590333800474E-2</v>
      </c>
      <c r="Z68" s="4">
        <f t="shared" ref="Z68:Z131" si="117">Q67*AC68*(1-AX67)</f>
        <v>12114.863183138017</v>
      </c>
      <c r="AA68" s="4">
        <f t="shared" si="105"/>
        <v>24222.446816157888</v>
      </c>
      <c r="AB68" s="4">
        <f t="shared" si="106"/>
        <v>3869.9648581236816</v>
      </c>
      <c r="AC68" s="12">
        <f t="shared" si="107"/>
        <v>2.3678189899579278</v>
      </c>
      <c r="AD68" s="12">
        <f t="shared" si="108"/>
        <v>3.1563660326842156</v>
      </c>
      <c r="AE68" s="12">
        <f t="shared" si="109"/>
        <v>1.6742940522768568</v>
      </c>
      <c r="AF68" s="11">
        <f t="shared" si="110"/>
        <v>-2.9039671966837322E-3</v>
      </c>
      <c r="AG68" s="11">
        <f t="shared" si="111"/>
        <v>2.0567434751257441E-3</v>
      </c>
      <c r="AH68" s="11">
        <f t="shared" si="112"/>
        <v>8.257041531207765E-4</v>
      </c>
      <c r="AI68" s="1">
        <f t="shared" si="70"/>
        <v>69356.425241183824</v>
      </c>
      <c r="AJ68" s="1">
        <f t="shared" si="71"/>
        <v>21736.572555668681</v>
      </c>
      <c r="AK68" s="1">
        <f t="shared" si="72"/>
        <v>6178.5760555954248</v>
      </c>
      <c r="AL68" s="17">
        <f t="shared" si="113"/>
        <v>16.835819515451004</v>
      </c>
      <c r="AM68" s="17">
        <f t="shared" si="113"/>
        <v>3.6246651617927181</v>
      </c>
      <c r="AN68" s="17">
        <f t="shared" si="113"/>
        <v>0.9841156277345503</v>
      </c>
      <c r="AO68" s="7">
        <f t="shared" si="80"/>
        <v>1.6200047782103644E-2</v>
      </c>
      <c r="AP68" s="7">
        <f t="shared" si="80"/>
        <v>2.4946856207091542E-2</v>
      </c>
      <c r="AQ68" s="7">
        <f t="shared" si="80"/>
        <v>1.8057534586420055E-2</v>
      </c>
      <c r="AR68" s="1">
        <f t="shared" ref="AR68:AR130" si="118">AL68*AI68^$AR$5*B68^(1-$AR$5)*(1-BB67+0.01*BN67)</f>
        <v>46015.870096245839</v>
      </c>
      <c r="AS68" s="1">
        <f t="shared" si="114"/>
        <v>16119.375162051683</v>
      </c>
      <c r="AT68" s="1">
        <f t="shared" ref="AT68:AT130" si="119">AN68*AK68^$AR$5*D68^(1-$AR$5)*(1-BD67+0.01*BP67)</f>
        <v>4644.7470012378753</v>
      </c>
      <c r="AU68" s="1">
        <f t="shared" si="76"/>
        <v>9203.1740192491689</v>
      </c>
      <c r="AV68" s="1">
        <f t="shared" si="77"/>
        <v>3223.8750324103366</v>
      </c>
      <c r="AW68" s="1">
        <f t="shared" si="78"/>
        <v>928.94940024757511</v>
      </c>
      <c r="AX68">
        <v>0</v>
      </c>
      <c r="AY68">
        <v>0</v>
      </c>
      <c r="AZ68">
        <v>0</v>
      </c>
      <c r="BA68">
        <f t="shared" si="22"/>
        <v>0</v>
      </c>
      <c r="BB68">
        <f t="shared" si="23"/>
        <v>0</v>
      </c>
      <c r="BC68">
        <f t="shared" si="10"/>
        <v>0</v>
      </c>
      <c r="BD68">
        <f t="shared" si="10"/>
        <v>0</v>
      </c>
      <c r="BE68">
        <f t="shared" si="24"/>
        <v>0</v>
      </c>
      <c r="BF68">
        <f t="shared" si="11"/>
        <v>0</v>
      </c>
      <c r="BG68">
        <f t="shared" si="11"/>
        <v>0</v>
      </c>
      <c r="BH68">
        <f t="shared" si="115"/>
        <v>0</v>
      </c>
      <c r="BI68">
        <f t="shared" si="116"/>
        <v>0</v>
      </c>
      <c r="BJ68">
        <f t="shared" si="116"/>
        <v>0</v>
      </c>
      <c r="BK68" s="7">
        <f t="shared" si="45"/>
        <v>3.2135448697251157E-2</v>
      </c>
      <c r="BL68" s="7">
        <f t="shared" ref="BL68:BL131" si="120">BL67/(1+BL$5)</f>
        <v>0.90702947845804982</v>
      </c>
      <c r="BM68" s="7">
        <f t="shared" ref="BM68:BM131" si="121">BM67/(1+BM$5+BK67)</f>
        <v>0.86458283658880819</v>
      </c>
      <c r="BN68" s="18">
        <f>MAX((BN$3*climate!$I178+BN$4*climate!$I178^2+BN$5*climate!$I178^6)*(K68/K$66)^$BP$1,-99)</f>
        <v>3.6626513187888974</v>
      </c>
      <c r="BO68" s="18">
        <f>MAX((BO$3*climate!$I178+BO$4*climate!$I178^2+BO$5*climate!$I178^6)*(L68/L$66)^$BP$1,-99)</f>
        <v>1.79032456556907</v>
      </c>
      <c r="BP68" s="18">
        <f>MAX((BP$3*climate!$I178+BP$4*climate!$I178^2+BP$5*climate!$I178^6)*(M68/M$66)^$BP$1,-99)</f>
        <v>0.51612984531808881</v>
      </c>
      <c r="BQ68" s="18">
        <f>MAX((BQ$3*climate!$M178+BQ$4*climate!$M178^2+BQ$5*climate!$M178^6)*(K68/K$66)^$BP$1,-99)</f>
        <v>3.6626514110317601</v>
      </c>
      <c r="BR68" s="18">
        <f>MAX((BR$3*climate!$M178+BR$4*climate!$M178^2+BR$5*climate!$M178^6)*(L68/L$66)^$BP$1,-99)</f>
        <v>1.7903243766686585</v>
      </c>
      <c r="BS68" s="18">
        <f>MAX((BS$3*climate!$M178+BS$4*climate!$M178^2+BS$5*climate!$M178^6)*(M68/M$66)^$BP$1,-99)</f>
        <v>0.51612947410290988</v>
      </c>
      <c r="BT68" s="8">
        <f t="shared" si="25"/>
        <v>5.2452160448936438E-6</v>
      </c>
      <c r="BU68" s="8">
        <f t="shared" si="26"/>
        <v>4.7575655735996768E-6</v>
      </c>
      <c r="BV68" s="8">
        <f t="shared" si="27"/>
        <v>4.5349237666152758E-6</v>
      </c>
      <c r="BW68" s="8">
        <f>MAX((BW$3*climate!$I178+BW$4*climate!$I178^2+BW$5*climate!$I178^6)*(K68/K$66)^$BP$1,-99)</f>
        <v>0.76836371346697363</v>
      </c>
      <c r="BX68" s="8">
        <f>MAX((BX$3*climate!$I178+BX$4*climate!$I178^2+BX$5*climate!$I178^6)*(L68/L$66)^$BP$1,-99)</f>
        <v>0.33676451048614542</v>
      </c>
      <c r="BY68" s="8">
        <f>MAX((BY$3*climate!$I178+BY$4*climate!$I178^2+BY$5*climate!$I178^6)*(M68/M$66)^$BP$1,-99)</f>
        <v>6.3546601767849292E-2</v>
      </c>
      <c r="BZ68" s="8">
        <f>MAX((BZ$3*climate!$M178+BZ$4*climate!$M178^2+BZ$5*climate!$M178^6)*(K68/K$66)^$BP$1,-99)</f>
        <v>0.76836410586577175</v>
      </c>
      <c r="CA68" s="8">
        <f>MAX((CA$3*climate!$M178+CA$4*climate!$M178^2+CA$5*climate!$M178^6)*(L68/L$66)^$BP$1,-99)</f>
        <v>0.33676466274324712</v>
      </c>
      <c r="CB68" s="8">
        <f>MAX((CB$3*climate!$M178+CB$4*climate!$M178^2+CB$5*climate!$M178^6)*(M68/M$66)^$BP$1,-99)</f>
        <v>6.3546601720172305E-2</v>
      </c>
      <c r="CC68" s="8">
        <f t="shared" si="28"/>
        <v>-2.0363274461574719E-5</v>
      </c>
      <c r="CD68" s="8">
        <f t="shared" si="29"/>
        <v>-1.8470090214580243E-5</v>
      </c>
      <c r="CE68" s="8">
        <f t="shared" si="30"/>
        <v>-1.7605737596224707E-5</v>
      </c>
    </row>
    <row r="69" spans="1:83">
      <c r="A69">
        <f t="shared" si="79"/>
        <v>2023</v>
      </c>
      <c r="B69" s="4">
        <f t="shared" si="84"/>
        <v>1169.9191891369678</v>
      </c>
      <c r="C69" s="4">
        <f t="shared" si="85"/>
        <v>2953.6416223108999</v>
      </c>
      <c r="D69" s="4">
        <f t="shared" si="86"/>
        <v>4479.4903447820107</v>
      </c>
      <c r="E69" s="11">
        <f t="shared" si="87"/>
        <v>5.0070345387428616E-3</v>
      </c>
      <c r="F69" s="11">
        <f t="shared" si="88"/>
        <v>1.003800042200872E-2</v>
      </c>
      <c r="G69" s="11">
        <f t="shared" si="89"/>
        <v>2.2162191117750005E-2</v>
      </c>
      <c r="H69" s="4">
        <f t="shared" si="90"/>
        <v>47239.239592127495</v>
      </c>
      <c r="I69" s="4">
        <f t="shared" si="91"/>
        <v>16803.234666226137</v>
      </c>
      <c r="J69" s="4">
        <f t="shared" si="92"/>
        <v>4857.4076075752992</v>
      </c>
      <c r="K69" s="4">
        <f t="shared" si="63"/>
        <v>40378.207341803827</v>
      </c>
      <c r="L69" s="4">
        <f t="shared" si="64"/>
        <v>5688.9889888128855</v>
      </c>
      <c r="M69" s="4">
        <f t="shared" si="65"/>
        <v>1084.3661295605896</v>
      </c>
      <c r="N69" s="11">
        <f t="shared" si="93"/>
        <v>2.1471274924575789E-2</v>
      </c>
      <c r="O69" s="11">
        <f t="shared" si="94"/>
        <v>3.2064823482416127E-2</v>
      </c>
      <c r="P69" s="11">
        <f t="shared" si="95"/>
        <v>2.3110808925251858E-2</v>
      </c>
      <c r="Q69" s="4">
        <f t="shared" si="96"/>
        <v>5262.7391263380396</v>
      </c>
      <c r="R69" s="4">
        <f t="shared" si="97"/>
        <v>8126.1295585960743</v>
      </c>
      <c r="S69" s="4">
        <f t="shared" si="98"/>
        <v>2469.5530886274651</v>
      </c>
      <c r="T69" s="4">
        <f t="shared" si="99"/>
        <v>111.40609315004902</v>
      </c>
      <c r="U69" s="4">
        <f t="shared" si="100"/>
        <v>483.6050748567647</v>
      </c>
      <c r="V69" s="4">
        <f t="shared" si="101"/>
        <v>508.40968848817829</v>
      </c>
      <c r="W69" s="11">
        <f t="shared" si="102"/>
        <v>-1.219247815263802E-2</v>
      </c>
      <c r="X69" s="11">
        <f t="shared" si="103"/>
        <v>-1.3228699347321071E-2</v>
      </c>
      <c r="Y69" s="11">
        <f t="shared" si="104"/>
        <v>-1.2203590333800474E-2</v>
      </c>
      <c r="Z69" s="4">
        <f t="shared" si="117"/>
        <v>12252.6419184854</v>
      </c>
      <c r="AA69" s="4">
        <f t="shared" si="105"/>
        <v>24986.315468781697</v>
      </c>
      <c r="AB69" s="4">
        <f t="shared" si="106"/>
        <v>4005.8863422814534</v>
      </c>
      <c r="AC69" s="12">
        <f t="shared" si="107"/>
        <v>2.3609429212834052</v>
      </c>
      <c r="AD69" s="12">
        <f t="shared" si="108"/>
        <v>3.1628578679270474</v>
      </c>
      <c r="AE69" s="12">
        <f t="shared" si="109"/>
        <v>1.6756765238293672</v>
      </c>
      <c r="AF69" s="11">
        <f t="shared" si="110"/>
        <v>-2.9039671966837322E-3</v>
      </c>
      <c r="AG69" s="11">
        <f t="shared" si="111"/>
        <v>2.0567434751257441E-3</v>
      </c>
      <c r="AH69" s="11">
        <f t="shared" si="112"/>
        <v>8.257041531207765E-4</v>
      </c>
      <c r="AI69" s="1">
        <f t="shared" si="70"/>
        <v>71623.956736314605</v>
      </c>
      <c r="AJ69" s="1">
        <f t="shared" si="71"/>
        <v>22786.790332512152</v>
      </c>
      <c r="AK69" s="1">
        <f t="shared" si="72"/>
        <v>6489.6678502834575</v>
      </c>
      <c r="AL69" s="17">
        <f t="shared" si="113"/>
        <v>17.105833185246173</v>
      </c>
      <c r="AM69" s="17">
        <f t="shared" si="113"/>
        <v>3.7141849223769148</v>
      </c>
      <c r="AN69" s="17">
        <f t="shared" si="113"/>
        <v>1.0017086226995549</v>
      </c>
      <c r="AO69" s="7">
        <f t="shared" si="80"/>
        <v>1.6038047304282609E-2</v>
      </c>
      <c r="AP69" s="7">
        <f t="shared" si="80"/>
        <v>2.4697387645020625E-2</v>
      </c>
      <c r="AQ69" s="7">
        <f t="shared" si="80"/>
        <v>1.7876959240555854E-2</v>
      </c>
      <c r="AR69" s="1">
        <f t="shared" si="118"/>
        <v>47239.239592127495</v>
      </c>
      <c r="AS69" s="1">
        <f t="shared" si="114"/>
        <v>16803.234666226137</v>
      </c>
      <c r="AT69" s="1">
        <f t="shared" si="119"/>
        <v>4857.4076075752992</v>
      </c>
      <c r="AU69" s="1">
        <f t="shared" si="76"/>
        <v>9447.8479184254993</v>
      </c>
      <c r="AV69" s="1">
        <f t="shared" si="77"/>
        <v>3360.6469332452275</v>
      </c>
      <c r="AW69" s="1">
        <f t="shared" si="78"/>
        <v>971.48152151505985</v>
      </c>
      <c r="AX69">
        <v>0</v>
      </c>
      <c r="AY69">
        <v>0</v>
      </c>
      <c r="AZ69">
        <v>0</v>
      </c>
      <c r="BA69">
        <f t="shared" si="22"/>
        <v>0</v>
      </c>
      <c r="BB69">
        <f t="shared" si="23"/>
        <v>0</v>
      </c>
      <c r="BC69">
        <f t="shared" si="10"/>
        <v>0</v>
      </c>
      <c r="BD69">
        <f t="shared" si="10"/>
        <v>0</v>
      </c>
      <c r="BE69">
        <f t="shared" si="24"/>
        <v>0</v>
      </c>
      <c r="BF69">
        <f t="shared" si="11"/>
        <v>0</v>
      </c>
      <c r="BG69">
        <f t="shared" si="11"/>
        <v>0</v>
      </c>
      <c r="BH69">
        <f t="shared" si="115"/>
        <v>0</v>
      </c>
      <c r="BI69">
        <f t="shared" si="116"/>
        <v>0</v>
      </c>
      <c r="BJ69">
        <f t="shared" si="116"/>
        <v>0</v>
      </c>
      <c r="BK69" s="7">
        <f t="shared" si="45"/>
        <v>3.1744382331682974E-2</v>
      </c>
      <c r="BL69" s="7">
        <f t="shared" si="120"/>
        <v>0.86383759853147601</v>
      </c>
      <c r="BM69" s="7">
        <f t="shared" si="121"/>
        <v>0.81400431333805057</v>
      </c>
      <c r="BN69" s="18">
        <f>MAX((BN$3*climate!$I179+BN$4*climate!$I179^2+BN$5*climate!$I179^6)*(K69/K$66)^$BP$1,-99)</f>
        <v>3.6488919840760357</v>
      </c>
      <c r="BO69" s="18">
        <f>MAX((BO$3*climate!$I179+BO$4*climate!$I179^2+BO$5*climate!$I179^6)*(L69/L$66)^$BP$1,-99)</f>
        <v>1.7600970088179613</v>
      </c>
      <c r="BP69" s="18">
        <f>MAX((BP$3*climate!$I179+BP$4*climate!$I179^2+BP$5*climate!$I179^6)*(M69/M$66)^$BP$1,-99)</f>
        <v>0.48287104669752939</v>
      </c>
      <c r="BQ69" s="18">
        <f>MAX((BQ$3*climate!$M179+BQ$4*climate!$M179^2+BQ$5*climate!$M179^6)*(K69/K$66)^$BP$1,-99)</f>
        <v>3.6488920555529605</v>
      </c>
      <c r="BR69" s="18">
        <f>MAX((BR$3*climate!$M179+BR$4*climate!$M179^2+BR$5*climate!$M179^6)*(L69/L$66)^$BP$1,-99)</f>
        <v>1.7600966961288931</v>
      </c>
      <c r="BS69" s="18">
        <f>MAX((BS$3*climate!$M179+BS$4*climate!$M179^2+BS$5*climate!$M179^6)*(M69/M$66)^$BP$1,-99)</f>
        <v>0.48287048485982043</v>
      </c>
      <c r="BT69" s="8">
        <f t="shared" si="25"/>
        <v>4.6067469751467845E-5</v>
      </c>
      <c r="BU69" s="8">
        <f t="shared" si="26"/>
        <v>3.9794812440529395E-5</v>
      </c>
      <c r="BV69" s="8">
        <f t="shared" si="27"/>
        <v>3.7499119082264999E-5</v>
      </c>
      <c r="BW69" s="8">
        <f>MAX((BW$3*climate!$I179+BW$4*climate!$I179^2+BW$5*climate!$I179^6)*(K69/K$66)^$BP$1,-99)</f>
        <v>0.79551251476390283</v>
      </c>
      <c r="BX69" s="8">
        <f>MAX((BX$3*climate!$I179+BX$4*climate!$I179^2+BX$5*climate!$I179^6)*(L69/L$66)^$BP$1,-99)</f>
        <v>0.34607997380283867</v>
      </c>
      <c r="BY69" s="8">
        <f>MAX((BY$3*climate!$I179+BY$4*climate!$I179^2+BY$5*climate!$I179^6)*(M69/M$66)^$BP$1,-99)</f>
        <v>6.2982766457420888E-2</v>
      </c>
      <c r="BZ69" s="8">
        <f>MAX((BZ$3*climate!$M179+BZ$4*climate!$M179^2+BZ$5*climate!$M179^6)*(K69/K$66)^$BP$1,-99)</f>
        <v>0.79551307841381214</v>
      </c>
      <c r="CA69" s="8">
        <f>MAX((CA$3*climate!$M179+CA$4*climate!$M179^2+CA$5*climate!$M179^6)*(L69/L$66)^$BP$1,-99)</f>
        <v>0.34608018754829217</v>
      </c>
      <c r="CB69" s="8">
        <f>MAX((CB$3*climate!$M179+CB$4*climate!$M179^2+CB$5*climate!$M179^6)*(M69/M$66)^$BP$1,-99)</f>
        <v>6.2982759129752736E-2</v>
      </c>
      <c r="CC69" s="8">
        <f t="shared" si="28"/>
        <v>-2.9482463657214239E-5</v>
      </c>
      <c r="CD69" s="8">
        <f t="shared" si="29"/>
        <v>-2.5468060604439467E-5</v>
      </c>
      <c r="CE69" s="8">
        <f t="shared" si="30"/>
        <v>-2.3998852584804707E-5</v>
      </c>
    </row>
    <row r="70" spans="1:83">
      <c r="A70">
        <f t="shared" si="79"/>
        <v>2024</v>
      </c>
      <c r="B70" s="4">
        <f t="shared" si="84"/>
        <v>1175.4841236351374</v>
      </c>
      <c r="C70" s="4">
        <f t="shared" si="85"/>
        <v>2981.807845369558</v>
      </c>
      <c r="D70" s="4">
        <f t="shared" si="86"/>
        <v>4573.8018998566267</v>
      </c>
      <c r="E70" s="11">
        <f t="shared" si="87"/>
        <v>4.7566828118057181E-3</v>
      </c>
      <c r="F70" s="11">
        <f t="shared" si="88"/>
        <v>9.5361004009082827E-3</v>
      </c>
      <c r="G70" s="11">
        <f t="shared" si="89"/>
        <v>2.1054081561862503E-2</v>
      </c>
      <c r="H70" s="4">
        <f t="shared" si="90"/>
        <v>48468.956446104603</v>
      </c>
      <c r="I70" s="4">
        <f t="shared" si="91"/>
        <v>17501.757607267165</v>
      </c>
      <c r="J70" s="4">
        <f t="shared" si="92"/>
        <v>5073.7794603182674</v>
      </c>
      <c r="K70" s="4">
        <f t="shared" si="63"/>
        <v>41233.186796446302</v>
      </c>
      <c r="L70" s="4">
        <f t="shared" si="64"/>
        <v>5869.5122271026285</v>
      </c>
      <c r="M70" s="4">
        <f t="shared" si="65"/>
        <v>1109.3133396261246</v>
      </c>
      <c r="N70" s="11">
        <f t="shared" si="93"/>
        <v>2.1174279665390427E-2</v>
      </c>
      <c r="O70" s="11">
        <f t="shared" si="94"/>
        <v>3.1732042133449934E-2</v>
      </c>
      <c r="P70" s="11">
        <f t="shared" si="95"/>
        <v>2.3006260879472773E-2</v>
      </c>
      <c r="Q70" s="4">
        <f t="shared" si="96"/>
        <v>5333.9009003824958</v>
      </c>
      <c r="R70" s="4">
        <f t="shared" si="97"/>
        <v>8351.9718961373328</v>
      </c>
      <c r="S70" s="4">
        <f t="shared" si="98"/>
        <v>2548.0787580560573</v>
      </c>
      <c r="T70" s="4">
        <f t="shared" si="99"/>
        <v>110.04777679324629</v>
      </c>
      <c r="U70" s="4">
        <f t="shared" si="100"/>
        <v>477.20760871864587</v>
      </c>
      <c r="V70" s="4">
        <f t="shared" si="101"/>
        <v>502.20526492813343</v>
      </c>
      <c r="W70" s="11">
        <f t="shared" si="102"/>
        <v>-1.219247815263802E-2</v>
      </c>
      <c r="X70" s="11">
        <f t="shared" si="103"/>
        <v>-1.3228699347321071E-2</v>
      </c>
      <c r="Y70" s="11">
        <f t="shared" si="104"/>
        <v>-1.2203590333800474E-2</v>
      </c>
      <c r="Z70" s="4">
        <f t="shared" si="117"/>
        <v>12388.944816972362</v>
      </c>
      <c r="AA70" s="4">
        <f t="shared" si="105"/>
        <v>25754.654804861551</v>
      </c>
      <c r="AB70" s="4">
        <f t="shared" si="106"/>
        <v>4141.5890408815158</v>
      </c>
      <c r="AC70" s="12">
        <f t="shared" si="107"/>
        <v>2.3540868204867555</v>
      </c>
      <c r="AD70" s="12">
        <f t="shared" si="108"/>
        <v>3.1693630552096566</v>
      </c>
      <c r="AE70" s="12">
        <f t="shared" si="109"/>
        <v>1.67706013689438</v>
      </c>
      <c r="AF70" s="11">
        <f t="shared" si="110"/>
        <v>-2.9039671966837322E-3</v>
      </c>
      <c r="AG70" s="11">
        <f t="shared" si="111"/>
        <v>2.0567434751257441E-3</v>
      </c>
      <c r="AH70" s="11">
        <f t="shared" si="112"/>
        <v>8.257041531207765E-4</v>
      </c>
      <c r="AI70" s="1">
        <f t="shared" si="70"/>
        <v>73909.408981108645</v>
      </c>
      <c r="AJ70" s="1">
        <f t="shared" si="71"/>
        <v>23868.758232506167</v>
      </c>
      <c r="AK70" s="1">
        <f t="shared" si="72"/>
        <v>6812.1825867701718</v>
      </c>
      <c r="AL70" s="17">
        <f t="shared" si="113"/>
        <v>17.377433905432277</v>
      </c>
      <c r="AM70" s="17">
        <f t="shared" si="113"/>
        <v>3.8049982805420157</v>
      </c>
      <c r="AN70" s="17">
        <f t="shared" si="113"/>
        <v>1.019437051876279</v>
      </c>
      <c r="AO70" s="7">
        <f t="shared" si="80"/>
        <v>1.5877666831239784E-2</v>
      </c>
      <c r="AP70" s="7">
        <f t="shared" si="80"/>
        <v>2.445041376857042E-2</v>
      </c>
      <c r="AQ70" s="7">
        <f t="shared" si="80"/>
        <v>1.7698189648150297E-2</v>
      </c>
      <c r="AR70" s="1">
        <f t="shared" si="118"/>
        <v>48468.956446104603</v>
      </c>
      <c r="AS70" s="1">
        <f t="shared" si="114"/>
        <v>17501.757607267165</v>
      </c>
      <c r="AT70" s="1">
        <f t="shared" si="119"/>
        <v>5073.7794603182674</v>
      </c>
      <c r="AU70" s="1">
        <f t="shared" si="76"/>
        <v>9693.7912892209206</v>
      </c>
      <c r="AV70" s="1">
        <f t="shared" si="77"/>
        <v>3500.3515214534332</v>
      </c>
      <c r="AW70" s="1">
        <f t="shared" si="78"/>
        <v>1014.7558920636535</v>
      </c>
      <c r="AX70">
        <v>0</v>
      </c>
      <c r="AY70">
        <v>0</v>
      </c>
      <c r="AZ70">
        <v>0</v>
      </c>
      <c r="BA70">
        <f t="shared" si="22"/>
        <v>0</v>
      </c>
      <c r="BB70">
        <f t="shared" si="23"/>
        <v>0</v>
      </c>
      <c r="BC70">
        <f t="shared" si="23"/>
        <v>0</v>
      </c>
      <c r="BD70">
        <f t="shared" si="23"/>
        <v>0</v>
      </c>
      <c r="BE70">
        <f t="shared" si="24"/>
        <v>0</v>
      </c>
      <c r="BF70">
        <f t="shared" si="24"/>
        <v>0</v>
      </c>
      <c r="BG70">
        <f t="shared" si="24"/>
        <v>0</v>
      </c>
      <c r="BH70">
        <f t="shared" si="115"/>
        <v>0</v>
      </c>
      <c r="BI70">
        <f t="shared" si="116"/>
        <v>0</v>
      </c>
      <c r="BJ70">
        <f t="shared" si="116"/>
        <v>0</v>
      </c>
      <c r="BK70" s="7">
        <f t="shared" si="45"/>
        <v>3.1126492378234838E-2</v>
      </c>
      <c r="BL70" s="7">
        <f t="shared" si="120"/>
        <v>0.82270247479188185</v>
      </c>
      <c r="BM70" s="7">
        <f t="shared" si="121"/>
        <v>0.76666693686706988</v>
      </c>
      <c r="BN70" s="18">
        <f>MAX((BN$3*climate!$I180+BN$4*climate!$I180^2+BN$5*climate!$I180^6)*(K70/K$66)^$BP$1,-99)</f>
        <v>3.6321317180465753</v>
      </c>
      <c r="BO70" s="18">
        <f>MAX((BO$3*climate!$I180+BO$4*climate!$I180^2+BO$5*climate!$I180^6)*(L70/L$66)^$BP$1,-99)</f>
        <v>1.7276317584602947</v>
      </c>
      <c r="BP70" s="18">
        <f>MAX((BP$3*climate!$I180+BP$4*climate!$I180^2+BP$5*climate!$I180^6)*(M70/M$66)^$BP$1,-99)</f>
        <v>0.44765168289016666</v>
      </c>
      <c r="BQ70" s="18">
        <f>MAX((BQ$3*climate!$M180+BQ$4*climate!$M180^2+BQ$5*climate!$M180^6)*(K70/K$66)^$BP$1,-99)</f>
        <v>3.632131731471258</v>
      </c>
      <c r="BR70" s="18">
        <f>MAX((BR$3*climate!$M180+BR$4*climate!$M180^2+BR$5*climate!$M180^6)*(L70/L$66)^$BP$1,-99)</f>
        <v>1.7276313050619152</v>
      </c>
      <c r="BS70" s="18">
        <f>MAX((BS$3*climate!$M180+BS$4*climate!$M180^2+BS$5*climate!$M180^6)*(M70/M$66)^$BP$1,-99)</f>
        <v>0.44765092631817666</v>
      </c>
      <c r="BT70" s="8">
        <f t="shared" si="25"/>
        <v>1.1123267599756463E-4</v>
      </c>
      <c r="BU70" s="8">
        <f t="shared" si="26"/>
        <v>9.1511397820919976E-5</v>
      </c>
      <c r="BV70" s="8">
        <f t="shared" si="27"/>
        <v>8.5278414986580126E-5</v>
      </c>
      <c r="BW70" s="8">
        <f>MAX((BW$3*climate!$I180+BW$4*climate!$I180^2+BW$5*climate!$I180^6)*(K70/K$66)^$BP$1,-99)</f>
        <v>0.82311674088027631</v>
      </c>
      <c r="BX70" s="8">
        <f>MAX((BX$3*climate!$I180+BX$4*climate!$I180^2+BX$5*climate!$I180^6)*(L70/L$66)^$BP$1,-99)</f>
        <v>0.3552648180579242</v>
      </c>
      <c r="BY70" s="8">
        <f>MAX((BY$3*climate!$I180+BY$4*climate!$I180^2+BY$5*climate!$I180^6)*(M70/M$66)^$BP$1,-99)</f>
        <v>6.1987800757160656E-2</v>
      </c>
      <c r="BZ70" s="8">
        <f>MAX((BZ$3*climate!$M180+BZ$4*climate!$M180^2+BZ$5*climate!$M180^6)*(K70/K$66)^$BP$1,-99)</f>
        <v>0.82311746198163482</v>
      </c>
      <c r="CA70" s="8">
        <f>MAX((CA$3*climate!$M180+CA$4*climate!$M180^2+CA$5*climate!$M180^6)*(L70/L$66)^$BP$1,-99)</f>
        <v>0.35526508453558509</v>
      </c>
      <c r="CB70" s="8">
        <f>MAX((CB$3*climate!$M180+CB$4*climate!$M180^2+CB$5*climate!$M180^6)*(M70/M$66)^$BP$1,-99)</f>
        <v>6.1987781005867264E-2</v>
      </c>
      <c r="CC70" s="8">
        <f t="shared" si="28"/>
        <v>-3.7959553343073205E-5</v>
      </c>
      <c r="CD70" s="8">
        <f t="shared" si="29"/>
        <v>-3.1229418477340781E-5</v>
      </c>
      <c r="CE70" s="8">
        <f t="shared" si="30"/>
        <v>-2.9102334486376077E-5</v>
      </c>
    </row>
    <row r="71" spans="1:83">
      <c r="A71">
        <f t="shared" si="79"/>
        <v>2025</v>
      </c>
      <c r="B71" s="4">
        <f t="shared" si="84"/>
        <v>1180.7959585052608</v>
      </c>
      <c r="C71" s="4">
        <f t="shared" si="85"/>
        <v>3008.8209234097349</v>
      </c>
      <c r="D71" s="4">
        <f t="shared" si="86"/>
        <v>4665.2842381916398</v>
      </c>
      <c r="E71" s="11">
        <f t="shared" si="87"/>
        <v>4.518848671215432E-3</v>
      </c>
      <c r="F71" s="11">
        <f t="shared" si="88"/>
        <v>9.0592953808628675E-3</v>
      </c>
      <c r="G71" s="11">
        <f t="shared" si="89"/>
        <v>2.0001377483769376E-2</v>
      </c>
      <c r="H71" s="4">
        <f t="shared" si="90"/>
        <v>49704.814840383253</v>
      </c>
      <c r="I71" s="4">
        <f t="shared" si="91"/>
        <v>18214.783052005401</v>
      </c>
      <c r="J71" s="4">
        <f t="shared" si="92"/>
        <v>5293.6516696512881</v>
      </c>
      <c r="K71" s="4">
        <f t="shared" si="63"/>
        <v>42094.330085024427</v>
      </c>
      <c r="L71" s="4">
        <f t="shared" si="64"/>
        <v>6053.7943319549795</v>
      </c>
      <c r="M71" s="4">
        <f t="shared" si="65"/>
        <v>1134.6900637512315</v>
      </c>
      <c r="N71" s="11">
        <f t="shared" si="93"/>
        <v>2.08847133943173E-2</v>
      </c>
      <c r="O71" s="11">
        <f t="shared" si="94"/>
        <v>3.139649390309196E-2</v>
      </c>
      <c r="P71" s="11">
        <f t="shared" si="95"/>
        <v>2.2876065056298467E-2</v>
      </c>
      <c r="Q71" s="4">
        <f t="shared" si="96"/>
        <v>5403.2126795868098</v>
      </c>
      <c r="R71" s="4">
        <f t="shared" si="97"/>
        <v>8577.24612572152</v>
      </c>
      <c r="S71" s="4">
        <f t="shared" si="98"/>
        <v>2626.0564974748363</v>
      </c>
      <c r="T71" s="4">
        <f t="shared" si="99"/>
        <v>108.70602167894825</v>
      </c>
      <c r="U71" s="4">
        <f t="shared" si="100"/>
        <v>470.8947727366529</v>
      </c>
      <c r="V71" s="4">
        <f t="shared" si="101"/>
        <v>496.07655761147277</v>
      </c>
      <c r="W71" s="11">
        <f t="shared" si="102"/>
        <v>-1.219247815263802E-2</v>
      </c>
      <c r="X71" s="11">
        <f t="shared" si="103"/>
        <v>-1.3228699347321071E-2</v>
      </c>
      <c r="Y71" s="11">
        <f t="shared" si="104"/>
        <v>-1.2203590333800474E-2</v>
      </c>
      <c r="Z71" s="4">
        <f t="shared" si="117"/>
        <v>12520.002246550366</v>
      </c>
      <c r="AA71" s="4">
        <f t="shared" si="105"/>
        <v>26524.874052350962</v>
      </c>
      <c r="AB71" s="4">
        <f t="shared" si="106"/>
        <v>4276.809776928937</v>
      </c>
      <c r="AC71" s="12">
        <f t="shared" si="107"/>
        <v>2.3472506295819167</v>
      </c>
      <c r="AD71" s="12">
        <f t="shared" si="108"/>
        <v>3.1758816219937636</v>
      </c>
      <c r="AE71" s="12">
        <f t="shared" si="109"/>
        <v>1.6784448924144471</v>
      </c>
      <c r="AF71" s="11">
        <f t="shared" si="110"/>
        <v>-2.9039671966837322E-3</v>
      </c>
      <c r="AG71" s="11">
        <f t="shared" si="111"/>
        <v>2.0567434751257441E-3</v>
      </c>
      <c r="AH71" s="11">
        <f t="shared" si="112"/>
        <v>8.257041531207765E-4</v>
      </c>
      <c r="AI71" s="1">
        <f t="shared" si="70"/>
        <v>76212.259372218716</v>
      </c>
      <c r="AJ71" s="1">
        <f t="shared" si="71"/>
        <v>24982.233930708986</v>
      </c>
      <c r="AK71" s="1">
        <f t="shared" si="72"/>
        <v>7145.7202201568089</v>
      </c>
      <c r="AL71" s="17">
        <f t="shared" si="113"/>
        <v>17.650587880305299</v>
      </c>
      <c r="AM71" s="17">
        <f t="shared" si="113"/>
        <v>3.8971017250664874</v>
      </c>
      <c r="AN71" s="17">
        <f t="shared" si="113"/>
        <v>1.0372988202519522</v>
      </c>
      <c r="AO71" s="7">
        <f t="shared" si="80"/>
        <v>1.5718890162927386E-2</v>
      </c>
      <c r="AP71" s="7">
        <f t="shared" si="80"/>
        <v>2.4205909630884714E-2</v>
      </c>
      <c r="AQ71" s="7">
        <f t="shared" si="80"/>
        <v>1.7521207751668794E-2</v>
      </c>
      <c r="AR71" s="1">
        <f t="shared" si="118"/>
        <v>49704.814840383253</v>
      </c>
      <c r="AS71" s="1">
        <f t="shared" si="114"/>
        <v>18214.783052005401</v>
      </c>
      <c r="AT71" s="1">
        <f t="shared" si="119"/>
        <v>5293.6516696512881</v>
      </c>
      <c r="AU71" s="1">
        <f t="shared" si="76"/>
        <v>9940.962968076652</v>
      </c>
      <c r="AV71" s="1">
        <f t="shared" si="77"/>
        <v>3642.9566104010805</v>
      </c>
      <c r="AW71" s="1">
        <f t="shared" si="78"/>
        <v>1058.7303339302578</v>
      </c>
      <c r="AX71">
        <v>0</v>
      </c>
      <c r="AY71">
        <v>0</v>
      </c>
      <c r="AZ71">
        <v>0</v>
      </c>
      <c r="BA71">
        <f t="shared" ref="BA71:BA134" si="122">(AX71*Z71+AY71*AA71+AZ71*AB71)/(Z71+AA71+AB71)</f>
        <v>0</v>
      </c>
      <c r="BB71">
        <f t="shared" ref="BB71:BD134" si="123">BB$5*AX71^2</f>
        <v>0</v>
      </c>
      <c r="BC71">
        <f t="shared" si="123"/>
        <v>0</v>
      </c>
      <c r="BD71">
        <f t="shared" si="123"/>
        <v>0</v>
      </c>
      <c r="BE71">
        <f t="shared" ref="BE71:BG134" si="124">BB71*AR71</f>
        <v>0</v>
      </c>
      <c r="BF71">
        <f t="shared" si="124"/>
        <v>0</v>
      </c>
      <c r="BG71">
        <f t="shared" si="124"/>
        <v>0</v>
      </c>
      <c r="BH71">
        <f t="shared" si="115"/>
        <v>0</v>
      </c>
      <c r="BI71">
        <f t="shared" si="116"/>
        <v>0</v>
      </c>
      <c r="BJ71">
        <f t="shared" si="116"/>
        <v>0</v>
      </c>
      <c r="BK71" s="7">
        <f t="shared" si="45"/>
        <v>3.052672967443959E-2</v>
      </c>
      <c r="BL71" s="7">
        <f t="shared" si="120"/>
        <v>0.78352616646845885</v>
      </c>
      <c r="BM71" s="7">
        <f t="shared" si="121"/>
        <v>0.72250287065097052</v>
      </c>
      <c r="BN71" s="18">
        <f>MAX((BN$3*climate!$I181+BN$4*climate!$I181^2+BN$5*climate!$I181^6)*(K71/K$66)^$BP$1,-99)</f>
        <v>3.6122551227153763</v>
      </c>
      <c r="BO71" s="18">
        <f>MAX((BO$3*climate!$I181+BO$4*climate!$I181^2+BO$5*climate!$I181^6)*(L71/L$66)^$BP$1,-99)</f>
        <v>1.692859583521038</v>
      </c>
      <c r="BP71" s="18">
        <f>MAX((BP$3*climate!$I181+BP$4*climate!$I181^2+BP$5*climate!$I181^6)*(M71/M$66)^$BP$1,-99)</f>
        <v>0.41040921039339745</v>
      </c>
      <c r="BQ71" s="18">
        <f>MAX((BQ$3*climate!$M181+BQ$4*climate!$M181^2+BQ$5*climate!$M181^6)*(K71/K$66)^$BP$1,-99)</f>
        <v>3.6122550447462407</v>
      </c>
      <c r="BR71" s="18">
        <f>MAX((BR$3*climate!$M181+BR$4*climate!$M181^2+BR$5*climate!$M181^6)*(L71/L$66)^$BP$1,-99)</f>
        <v>1.692858974168542</v>
      </c>
      <c r="BS71" s="18">
        <f>MAX((BS$3*climate!$M181+BS$4*climate!$M181^2+BS$5*climate!$M181^6)*(M71/M$66)^$BP$1,-99)</f>
        <v>0.41040825495205452</v>
      </c>
      <c r="BT71" s="8">
        <f t="shared" ref="BT71:BT134" si="125">((BN71-BQ71)*H71+(BO71-BR71)*I71+(BP71-BS71)*J71)/100</f>
        <v>2.0032438625293623E-4</v>
      </c>
      <c r="BU71" s="8">
        <f t="shared" ref="BU71:BU134" si="126">BT71*BL71</f>
        <v>1.5695939841090995E-4</v>
      </c>
      <c r="BV71" s="8">
        <f t="shared" ref="BV71:BV134" si="127">BT71*BM71</f>
        <v>1.4473494412914025E-4</v>
      </c>
      <c r="BW71" s="8">
        <f>MAX((BW$3*climate!$I181+BW$4*climate!$I181^2+BW$5*climate!$I181^6)*(K71/K$66)^$BP$1,-99)</f>
        <v>0.8511384583921543</v>
      </c>
      <c r="BX71" s="8">
        <f>MAX((BX$3*climate!$I181+BX$4*climate!$I181^2+BX$5*climate!$I181^6)*(L71/L$66)^$BP$1,-99)</f>
        <v>0.36426775965658076</v>
      </c>
      <c r="BY71" s="8">
        <f>MAX((BY$3*climate!$I181+BY$4*climate!$I181^2+BY$5*climate!$I181^6)*(M71/M$66)^$BP$1,-99)</f>
        <v>6.0498842427378512E-2</v>
      </c>
      <c r="BZ71" s="8">
        <f>MAX((BZ$3*climate!$M181+BZ$4*climate!$M181^2+BZ$5*climate!$M181^6)*(K71/K$66)^$BP$1,-99)</f>
        <v>0.85113932408393067</v>
      </c>
      <c r="CA71" s="8">
        <f>MAX((CA$3*climate!$M181+CA$4*climate!$M181^2+CA$5*climate!$M181^6)*(L71/L$66)^$BP$1,-99)</f>
        <v>0.36426807032377229</v>
      </c>
      <c r="CB71" s="8">
        <f>MAX((CB$3*climate!$M181+CB$4*climate!$M181^2+CB$5*climate!$M181^6)*(M71/M$66)^$BP$1,-99)</f>
        <v>6.0498804758574984E-2</v>
      </c>
      <c r="CC71" s="8">
        <f t="shared" ref="CC71:CC134" si="128">((BW71-BZ71)*Q71+(CA71-CA71)*R71+(BY71-CB71)*S71)/100</f>
        <v>-4.5785963764669886E-5</v>
      </c>
      <c r="CD71" s="8">
        <f t="shared" ref="CD71:CD134" si="129">CC71*BL71</f>
        <v>-3.587450066659556E-5</v>
      </c>
      <c r="CE71" s="8">
        <f t="shared" ref="CE71:CE134" si="130">CC71*BM71</f>
        <v>-3.3080490255495307E-5</v>
      </c>
    </row>
    <row r="72" spans="1:83">
      <c r="A72">
        <f t="shared" si="79"/>
        <v>2026</v>
      </c>
      <c r="B72" s="4">
        <f t="shared" si="84"/>
        <v>1185.8650048409254</v>
      </c>
      <c r="C72" s="4">
        <f t="shared" si="85"/>
        <v>3034.7158310283598</v>
      </c>
      <c r="D72" s="4">
        <f t="shared" si="86"/>
        <v>4753.9307437529324</v>
      </c>
      <c r="E72" s="11">
        <f t="shared" si="87"/>
        <v>4.2929062376546598E-3</v>
      </c>
      <c r="F72" s="11">
        <f t="shared" si="88"/>
        <v>8.6063306118197239E-3</v>
      </c>
      <c r="G72" s="11">
        <f t="shared" si="89"/>
        <v>1.9001308609580905E-2</v>
      </c>
      <c r="H72" s="4">
        <f t="shared" si="90"/>
        <v>50946.475606259803</v>
      </c>
      <c r="I72" s="4">
        <f t="shared" si="91"/>
        <v>18942.140380303099</v>
      </c>
      <c r="J72" s="4">
        <f t="shared" si="92"/>
        <v>5516.8164694822435</v>
      </c>
      <c r="K72" s="4">
        <f t="shared" si="63"/>
        <v>42961.44620027292</v>
      </c>
      <c r="L72" s="4">
        <f t="shared" si="64"/>
        <v>6241.8168405192209</v>
      </c>
      <c r="M72" s="4">
        <f t="shared" si="65"/>
        <v>1160.474724359796</v>
      </c>
      <c r="N72" s="11">
        <f t="shared" si="93"/>
        <v>2.0599356575981664E-2</v>
      </c>
      <c r="O72" s="11">
        <f t="shared" si="94"/>
        <v>3.1058621792247498E-2</v>
      </c>
      <c r="P72" s="11">
        <f t="shared" si="95"/>
        <v>2.2723967920651011E-2</v>
      </c>
      <c r="Q72" s="4">
        <f t="shared" si="96"/>
        <v>5470.6644372130268</v>
      </c>
      <c r="R72" s="4">
        <f t="shared" si="97"/>
        <v>8801.7581338432337</v>
      </c>
      <c r="S72" s="4">
        <f t="shared" si="98"/>
        <v>2703.3649847186757</v>
      </c>
      <c r="T72" s="4">
        <f t="shared" si="99"/>
        <v>107.38062588456748</v>
      </c>
      <c r="U72" s="4">
        <f t="shared" si="100"/>
        <v>464.66544736389466</v>
      </c>
      <c r="V72" s="4">
        <f t="shared" si="101"/>
        <v>490.02264252818037</v>
      </c>
      <c r="W72" s="11">
        <f t="shared" si="102"/>
        <v>-1.219247815263802E-2</v>
      </c>
      <c r="X72" s="11">
        <f t="shared" si="103"/>
        <v>-1.3228699347321071E-2</v>
      </c>
      <c r="Y72" s="11">
        <f t="shared" si="104"/>
        <v>-1.2203590333800474E-2</v>
      </c>
      <c r="Z72" s="4">
        <f t="shared" si="117"/>
        <v>12645.864235526731</v>
      </c>
      <c r="AA72" s="4">
        <f t="shared" si="105"/>
        <v>27296.34468499821</v>
      </c>
      <c r="AB72" s="4">
        <f t="shared" si="106"/>
        <v>4411.3305642380528</v>
      </c>
      <c r="AC72" s="12">
        <f t="shared" si="107"/>
        <v>2.3404342907512157</v>
      </c>
      <c r="AD72" s="12">
        <f t="shared" si="108"/>
        <v>3.1824135957975712</v>
      </c>
      <c r="AE72" s="12">
        <f t="shared" si="109"/>
        <v>1.679830791332898</v>
      </c>
      <c r="AF72" s="11">
        <f t="shared" si="110"/>
        <v>-2.9039671966837322E-3</v>
      </c>
      <c r="AG72" s="11">
        <f t="shared" si="111"/>
        <v>2.0567434751257441E-3</v>
      </c>
      <c r="AH72" s="11">
        <f t="shared" si="112"/>
        <v>8.257041531207765E-4</v>
      </c>
      <c r="AI72" s="1">
        <f t="shared" si="70"/>
        <v>78531.996403073499</v>
      </c>
      <c r="AJ72" s="1">
        <f t="shared" si="71"/>
        <v>26126.96714803917</v>
      </c>
      <c r="AK72" s="1">
        <f t="shared" si="72"/>
        <v>7489.878532071386</v>
      </c>
      <c r="AL72" s="17">
        <f t="shared" si="113"/>
        <v>17.925261055984897</v>
      </c>
      <c r="AM72" s="17">
        <f t="shared" si="113"/>
        <v>3.9904912883240184</v>
      </c>
      <c r="AN72" s="17">
        <f t="shared" si="113"/>
        <v>1.0552918011008456</v>
      </c>
      <c r="AO72" s="7">
        <f t="shared" si="80"/>
        <v>1.5561701261298112E-2</v>
      </c>
      <c r="AP72" s="7">
        <f t="shared" si="80"/>
        <v>2.3963850534575868E-2</v>
      </c>
      <c r="AQ72" s="7">
        <f t="shared" si="80"/>
        <v>1.7345995674152105E-2</v>
      </c>
      <c r="AR72" s="1">
        <f t="shared" si="118"/>
        <v>50946.475606259803</v>
      </c>
      <c r="AS72" s="1">
        <f t="shared" si="114"/>
        <v>18942.140380303099</v>
      </c>
      <c r="AT72" s="1">
        <f t="shared" si="119"/>
        <v>5516.8164694822435</v>
      </c>
      <c r="AU72" s="1">
        <f t="shared" si="76"/>
        <v>10189.295121251962</v>
      </c>
      <c r="AV72" s="1">
        <f t="shared" si="77"/>
        <v>3788.4280760606198</v>
      </c>
      <c r="AW72" s="1">
        <f t="shared" si="78"/>
        <v>1103.3632938964488</v>
      </c>
      <c r="AX72">
        <v>0</v>
      </c>
      <c r="AY72">
        <v>0</v>
      </c>
      <c r="AZ72">
        <v>0</v>
      </c>
      <c r="BA72">
        <f t="shared" si="122"/>
        <v>0</v>
      </c>
      <c r="BB72">
        <f t="shared" si="123"/>
        <v>0</v>
      </c>
      <c r="BC72">
        <f t="shared" si="123"/>
        <v>0</v>
      </c>
      <c r="BD72">
        <f t="shared" si="123"/>
        <v>0</v>
      </c>
      <c r="BE72">
        <f t="shared" si="124"/>
        <v>0</v>
      </c>
      <c r="BF72">
        <f t="shared" si="124"/>
        <v>0</v>
      </c>
      <c r="BG72">
        <f t="shared" si="124"/>
        <v>0</v>
      </c>
      <c r="BH72">
        <f t="shared" si="115"/>
        <v>0</v>
      </c>
      <c r="BI72">
        <f t="shared" si="116"/>
        <v>0</v>
      </c>
      <c r="BJ72">
        <f t="shared" si="116"/>
        <v>0</v>
      </c>
      <c r="BK72" s="7">
        <f t="shared" ref="BK72:BK135" si="131">SUM(H72:J72)/SUM(H71:J71)-1+BK$5</f>
        <v>2.9942434014591512E-2</v>
      </c>
      <c r="BL72" s="7">
        <f t="shared" si="120"/>
        <v>0.74621539663662739</v>
      </c>
      <c r="BM72" s="7">
        <f t="shared" si="121"/>
        <v>0.6812679496279781</v>
      </c>
      <c r="BN72" s="18">
        <f>MAX((BN$3*climate!$I182+BN$4*climate!$I182^2+BN$5*climate!$I182^6)*(K72/K$66)^$BP$1,-99)</f>
        <v>3.5891438386538614</v>
      </c>
      <c r="BO72" s="18">
        <f>MAX((BO$3*climate!$I182+BO$4*climate!$I182^2+BO$5*climate!$I182^6)*(L72/L$66)^$BP$1,-99)</f>
        <v>1.655708761257668</v>
      </c>
      <c r="BP72" s="18">
        <f>MAX((BP$3*climate!$I182+BP$4*climate!$I182^2+BP$5*climate!$I182^6)*(M72/M$66)^$BP$1,-99)</f>
        <v>0.37107958307548444</v>
      </c>
      <c r="BQ72" s="18">
        <f>MAX((BQ$3*climate!$M182+BQ$4*climate!$M182^2+BQ$5*climate!$M182^6)*(K72/K$66)^$BP$1,-99)</f>
        <v>3.5891436392216987</v>
      </c>
      <c r="BR72" s="18">
        <f>MAX((BR$3*climate!$M182+BR$4*climate!$M182^2+BR$5*climate!$M182^6)*(L72/L$66)^$BP$1,-99)</f>
        <v>1.6557079822467151</v>
      </c>
      <c r="BS72" s="18">
        <f>MAX((BS$3*climate!$M182+BS$4*climate!$M182^2+BS$5*climate!$M182^6)*(M72/M$66)^$BP$1,-99)</f>
        <v>0.37107842485323839</v>
      </c>
      <c r="BT72" s="8">
        <f t="shared" si="125"/>
        <v>3.1306200205537157E-4</v>
      </c>
      <c r="BU72" s="8">
        <f t="shared" si="126"/>
        <v>2.3361168603560576E-4</v>
      </c>
      <c r="BV72" s="8">
        <f t="shared" si="127"/>
        <v>2.1327910824669286E-4</v>
      </c>
      <c r="BW72" s="8">
        <f>MAX((BW$3*climate!$I182+BW$4*climate!$I182^2+BW$5*climate!$I182^6)*(K72/K$66)^$BP$1,-99)</f>
        <v>0.87953016569391118</v>
      </c>
      <c r="BX72" s="8">
        <f>MAX((BX$3*climate!$I182+BX$4*climate!$I182^2+BX$5*climate!$I182^6)*(L72/L$66)^$BP$1,-99)</f>
        <v>0.37302935542999477</v>
      </c>
      <c r="BY72" s="8">
        <f>MAX((BY$3*climate!$I182+BY$4*climate!$I182^2+BY$5*climate!$I182^6)*(M72/M$66)^$BP$1,-99)</f>
        <v>5.844519557221374E-2</v>
      </c>
      <c r="BZ72" s="8">
        <f>MAX((BZ$3*climate!$M182+BZ$4*climate!$M182^2+BZ$5*climate!$M182^6)*(K72/K$66)^$BP$1,-99)</f>
        <v>0.87953116351182981</v>
      </c>
      <c r="CA72" s="8">
        <f>MAX((CA$3*climate!$M182+CA$4*climate!$M182^2+CA$5*climate!$M182^6)*(L72/L$66)^$BP$1,-99)</f>
        <v>0.37302970170594041</v>
      </c>
      <c r="CB72" s="8">
        <f>MAX((CB$3*climate!$M182+CB$4*climate!$M182^2+CB$5*climate!$M182^6)*(M72/M$66)^$BP$1,-99)</f>
        <v>5.8445134074818682E-2</v>
      </c>
      <c r="CC72" s="8">
        <f t="shared" si="128"/>
        <v>-5.2924770977798981E-5</v>
      </c>
      <c r="CD72" s="8">
        <f t="shared" si="129"/>
        <v>-3.9493278967100935E-5</v>
      </c>
      <c r="CE72" s="8">
        <f t="shared" si="130"/>
        <v>-3.6055950208575431E-5</v>
      </c>
    </row>
    <row r="73" spans="1:83">
      <c r="A73">
        <f t="shared" si="79"/>
        <v>2027</v>
      </c>
      <c r="B73" s="4">
        <f t="shared" si="84"/>
        <v>1190.7012717534085</v>
      </c>
      <c r="C73" s="4">
        <f t="shared" si="85"/>
        <v>3059.5277103953758</v>
      </c>
      <c r="D73" s="4">
        <f t="shared" si="86"/>
        <v>4839.7451036650245</v>
      </c>
      <c r="E73" s="11">
        <f t="shared" si="87"/>
        <v>4.0782609257719264E-3</v>
      </c>
      <c r="F73" s="11">
        <f t="shared" si="88"/>
        <v>8.1760140812287378E-3</v>
      </c>
      <c r="G73" s="11">
        <f t="shared" si="89"/>
        <v>1.805124317910186E-2</v>
      </c>
      <c r="H73" s="4">
        <f t="shared" si="90"/>
        <v>52193.592130572768</v>
      </c>
      <c r="I73" s="4">
        <f t="shared" si="91"/>
        <v>19683.654892079499</v>
      </c>
      <c r="J73" s="4">
        <f t="shared" si="92"/>
        <v>5743.0699424485974</v>
      </c>
      <c r="K73" s="4">
        <f t="shared" si="63"/>
        <v>43834.329708670994</v>
      </c>
      <c r="L73" s="4">
        <f t="shared" si="64"/>
        <v>6433.5599331884541</v>
      </c>
      <c r="M73" s="4">
        <f t="shared" si="65"/>
        <v>1186.6471930721116</v>
      </c>
      <c r="N73" s="11">
        <f t="shared" si="93"/>
        <v>2.0317833443710409E-2</v>
      </c>
      <c r="O73" s="11">
        <f t="shared" si="94"/>
        <v>3.0719115534521668E-2</v>
      </c>
      <c r="P73" s="11">
        <f t="shared" si="95"/>
        <v>2.2553243222728669E-2</v>
      </c>
      <c r="Q73" s="4">
        <f t="shared" si="96"/>
        <v>5536.2468637447</v>
      </c>
      <c r="R73" s="4">
        <f t="shared" si="97"/>
        <v>9025.3204640920158</v>
      </c>
      <c r="S73" s="4">
        <f t="shared" si="98"/>
        <v>2779.8905468073044</v>
      </c>
      <c r="T73" s="4">
        <f t="shared" si="99"/>
        <v>106.07138994945329</v>
      </c>
      <c r="U73" s="4">
        <f t="shared" si="100"/>
        <v>458.51852786362923</v>
      </c>
      <c r="V73" s="4">
        <f t="shared" si="101"/>
        <v>484.0426069444801</v>
      </c>
      <c r="W73" s="11">
        <f t="shared" si="102"/>
        <v>-1.219247815263802E-2</v>
      </c>
      <c r="X73" s="11">
        <f t="shared" si="103"/>
        <v>-1.3228699347321071E-2</v>
      </c>
      <c r="Y73" s="11">
        <f t="shared" si="104"/>
        <v>-1.2203590333800474E-2</v>
      </c>
      <c r="Z73" s="4">
        <f t="shared" si="117"/>
        <v>12766.549028266892</v>
      </c>
      <c r="AA73" s="4">
        <f t="shared" si="105"/>
        <v>28068.4458536737</v>
      </c>
      <c r="AB73" s="4">
        <f t="shared" si="106"/>
        <v>4544.9454257255466</v>
      </c>
      <c r="AC73" s="12">
        <f t="shared" si="107"/>
        <v>2.3336377463448805</v>
      </c>
      <c r="AD73" s="12">
        <f t="shared" si="108"/>
        <v>3.1889590041958793</v>
      </c>
      <c r="AE73" s="12">
        <f t="shared" si="109"/>
        <v>1.6812178345938418</v>
      </c>
      <c r="AF73" s="11">
        <f t="shared" si="110"/>
        <v>-2.9039671966837322E-3</v>
      </c>
      <c r="AG73" s="11">
        <f t="shared" si="111"/>
        <v>2.0567434751257441E-3</v>
      </c>
      <c r="AH73" s="11">
        <f t="shared" si="112"/>
        <v>8.257041531207765E-4</v>
      </c>
      <c r="AI73" s="1">
        <f t="shared" si="70"/>
        <v>80868.091884018126</v>
      </c>
      <c r="AJ73" s="1">
        <f t="shared" si="71"/>
        <v>27302.698509295875</v>
      </c>
      <c r="AK73" s="1">
        <f t="shared" si="72"/>
        <v>7844.2539727606963</v>
      </c>
      <c r="AL73" s="17">
        <f t="shared" si="113"/>
        <v>18.201419137993078</v>
      </c>
      <c r="AM73" s="17">
        <f t="shared" si="113"/>
        <v>4.0851625497490129</v>
      </c>
      <c r="AN73" s="17">
        <f t="shared" si="113"/>
        <v>1.0734138372475406</v>
      </c>
      <c r="AO73" s="7">
        <f t="shared" si="80"/>
        <v>1.540608424868513E-2</v>
      </c>
      <c r="AP73" s="7">
        <f t="shared" si="80"/>
        <v>2.3724212029230109E-2</v>
      </c>
      <c r="AQ73" s="7">
        <f t="shared" si="80"/>
        <v>1.7172535717410585E-2</v>
      </c>
      <c r="AR73" s="1">
        <f t="shared" si="118"/>
        <v>52193.592130572768</v>
      </c>
      <c r="AS73" s="1">
        <f t="shared" si="114"/>
        <v>19683.654892079499</v>
      </c>
      <c r="AT73" s="1">
        <f t="shared" si="119"/>
        <v>5743.0699424485974</v>
      </c>
      <c r="AU73" s="1">
        <f t="shared" si="76"/>
        <v>10438.718426114554</v>
      </c>
      <c r="AV73" s="1">
        <f t="shared" si="77"/>
        <v>3936.7309784159002</v>
      </c>
      <c r="AW73" s="1">
        <f t="shared" si="78"/>
        <v>1148.6139884897195</v>
      </c>
      <c r="AX73">
        <v>0</v>
      </c>
      <c r="AY73">
        <v>0</v>
      </c>
      <c r="AZ73">
        <v>0</v>
      </c>
      <c r="BA73">
        <f t="shared" si="122"/>
        <v>0</v>
      </c>
      <c r="BB73">
        <f t="shared" si="123"/>
        <v>0</v>
      </c>
      <c r="BC73">
        <f t="shared" si="123"/>
        <v>0</v>
      </c>
      <c r="BD73">
        <f t="shared" si="123"/>
        <v>0</v>
      </c>
      <c r="BE73">
        <f t="shared" si="124"/>
        <v>0</v>
      </c>
      <c r="BF73">
        <f t="shared" si="124"/>
        <v>0</v>
      </c>
      <c r="BG73">
        <f t="shared" si="124"/>
        <v>0</v>
      </c>
      <c r="BH73">
        <f t="shared" si="115"/>
        <v>0</v>
      </c>
      <c r="BI73">
        <f t="shared" si="116"/>
        <v>0</v>
      </c>
      <c r="BJ73">
        <f t="shared" si="116"/>
        <v>0</v>
      </c>
      <c r="BK73" s="7">
        <f t="shared" si="131"/>
        <v>2.9373009833831398E-2</v>
      </c>
      <c r="BL73" s="7">
        <f t="shared" si="120"/>
        <v>0.71068133013012125</v>
      </c>
      <c r="BM73" s="7">
        <f t="shared" si="121"/>
        <v>0.64274051850876224</v>
      </c>
      <c r="BN73" s="18">
        <f>MAX((BN$3*climate!$I183+BN$4*climate!$I183^2+BN$5*climate!$I183^6)*(K73/K$66)^$BP$1,-99)</f>
        <v>3.5626750414997632</v>
      </c>
      <c r="BO73" s="18">
        <f>MAX((BO$3*climate!$I183+BO$4*climate!$I183^2+BO$5*climate!$I183^6)*(L73/L$66)^$BP$1,-99)</f>
        <v>1.6161055807602194</v>
      </c>
      <c r="BP73" s="18">
        <f>MAX((BP$3*climate!$I183+BP$4*climate!$I183^2+BP$5*climate!$I183^6)*(M73/M$66)^$BP$1,-99)</f>
        <v>0.32959765187556039</v>
      </c>
      <c r="BQ73" s="18">
        <f>MAX((BQ$3*climate!$M183+BQ$4*climate!$M183^2+BQ$5*climate!$M183^6)*(K73/K$66)^$BP$1,-99)</f>
        <v>3.5626746933690128</v>
      </c>
      <c r="BR73" s="18">
        <f>MAX((BR$3*climate!$M183+BR$4*climate!$M183^2+BR$5*climate!$M183^6)*(L73/L$66)^$BP$1,-99)</f>
        <v>1.6161046198237061</v>
      </c>
      <c r="BS73" s="18">
        <f>MAX((BS$3*climate!$M183+BS$4*climate!$M183^2+BS$5*climate!$M183^6)*(M73/M$66)^$BP$1,-99)</f>
        <v>0.32959628732731516</v>
      </c>
      <c r="BT73" s="8">
        <f t="shared" si="125"/>
        <v>4.4921633109283837E-4</v>
      </c>
      <c r="BU73" s="8">
        <f t="shared" si="126"/>
        <v>3.1924965969723132E-4</v>
      </c>
      <c r="BV73" s="8">
        <f t="shared" si="127"/>
        <v>2.8872953756921472E-4</v>
      </c>
      <c r="BW73" s="8">
        <f>MAX((BW$3*climate!$I183+BW$4*climate!$I183^2+BW$5*climate!$I183^6)*(K73/K$66)^$BP$1,-99)</f>
        <v>0.90823346778925473</v>
      </c>
      <c r="BX73" s="8">
        <f>MAX((BX$3*climate!$I183+BX$4*climate!$I183^2+BX$5*climate!$I183^6)*(L73/L$66)^$BP$1,-99)</f>
        <v>0.38148130520480272</v>
      </c>
      <c r="BY73" s="8">
        <f>MAX((BY$3*climate!$I183+BY$4*climate!$I183^2+BY$5*climate!$I183^6)*(M73/M$66)^$BP$1,-99)</f>
        <v>5.5747589720352882E-2</v>
      </c>
      <c r="BZ73" s="8">
        <f>MAX((BZ$3*climate!$M183+BZ$4*climate!$M183^2+BZ$5*climate!$M183^6)*(K73/K$66)^$BP$1,-99)</f>
        <v>0.90823458531486334</v>
      </c>
      <c r="CA73" s="8">
        <f>MAX((CA$3*climate!$M183+CA$4*climate!$M183^2+CA$5*climate!$M183^6)*(L73/L$66)^$BP$1,-99)</f>
        <v>0.38148167830230217</v>
      </c>
      <c r="CB73" s="8">
        <f>MAX((CB$3*climate!$M183+CB$4*climate!$M183^2+CB$5*climate!$M183^6)*(M73/M$66)^$BP$1,-99)</f>
        <v>5.5747498010803372E-2</v>
      </c>
      <c r="CC73" s="8">
        <f t="shared" si="128"/>
        <v>-5.9319551360704589E-5</v>
      </c>
      <c r="CD73" s="8">
        <f t="shared" si="129"/>
        <v>-4.2157297663747583E-5</v>
      </c>
      <c r="CE73" s="8">
        <f t="shared" si="130"/>
        <v>-3.8127079199286421E-5</v>
      </c>
    </row>
    <row r="74" spans="1:83">
      <c r="A74">
        <f t="shared" si="79"/>
        <v>2028</v>
      </c>
      <c r="B74" s="4">
        <f t="shared" si="84"/>
        <v>1195.3144627007246</v>
      </c>
      <c r="C74" s="4">
        <f t="shared" si="85"/>
        <v>3083.2917149553732</v>
      </c>
      <c r="D74" s="4">
        <f t="shared" si="86"/>
        <v>4922.7403486665926</v>
      </c>
      <c r="E74" s="11">
        <f t="shared" si="87"/>
        <v>3.8743478794833297E-3</v>
      </c>
      <c r="F74" s="11">
        <f t="shared" si="88"/>
        <v>7.7672133771673002E-3</v>
      </c>
      <c r="G74" s="11">
        <f t="shared" si="89"/>
        <v>1.7148681020146765E-2</v>
      </c>
      <c r="H74" s="4">
        <f t="shared" si="90"/>
        <v>53445.809211964755</v>
      </c>
      <c r="I74" s="4">
        <f t="shared" si="91"/>
        <v>20439.147720229848</v>
      </c>
      <c r="J74" s="4">
        <f t="shared" si="92"/>
        <v>5972.2125427505689</v>
      </c>
      <c r="K74" s="4">
        <f t="shared" si="63"/>
        <v>44712.760432269766</v>
      </c>
      <c r="L74" s="4">
        <f t="shared" si="64"/>
        <v>6629.0022514219609</v>
      </c>
      <c r="M74" s="4">
        <f t="shared" si="65"/>
        <v>1213.1886144204709</v>
      </c>
      <c r="N74" s="11">
        <f t="shared" si="93"/>
        <v>2.0039789120466667E-2</v>
      </c>
      <c r="O74" s="11">
        <f t="shared" si="94"/>
        <v>3.0378564941206054E-2</v>
      </c>
      <c r="P74" s="11">
        <f t="shared" si="95"/>
        <v>2.2366733350328127E-2</v>
      </c>
      <c r="Q74" s="4">
        <f t="shared" si="96"/>
        <v>5599.9512424801196</v>
      </c>
      <c r="R74" s="4">
        <f t="shared" si="97"/>
        <v>9247.7521524026033</v>
      </c>
      <c r="S74" s="4">
        <f t="shared" si="98"/>
        <v>2855.5271244567089</v>
      </c>
      <c r="T74" s="4">
        <f t="shared" si="99"/>
        <v>104.77811684487463</v>
      </c>
      <c r="U74" s="4">
        <f t="shared" si="100"/>
        <v>452.45292411334503</v>
      </c>
      <c r="V74" s="4">
        <f t="shared" si="101"/>
        <v>478.13554926522488</v>
      </c>
      <c r="W74" s="11">
        <f t="shared" si="102"/>
        <v>-1.219247815263802E-2</v>
      </c>
      <c r="X74" s="11">
        <f t="shared" si="103"/>
        <v>-1.3228699347321071E-2</v>
      </c>
      <c r="Y74" s="11">
        <f t="shared" si="104"/>
        <v>-1.2203590333800474E-2</v>
      </c>
      <c r="Z74" s="4">
        <f t="shared" si="117"/>
        <v>12882.076575247504</v>
      </c>
      <c r="AA74" s="4">
        <f t="shared" si="105"/>
        <v>28840.572868986605</v>
      </c>
      <c r="AB74" s="4">
        <f t="shared" si="106"/>
        <v>4677.460577733942</v>
      </c>
      <c r="AC74" s="12">
        <f t="shared" si="107"/>
        <v>2.3268609388805519</v>
      </c>
      <c r="AD74" s="12">
        <f t="shared" si="108"/>
        <v>3.1955178748202027</v>
      </c>
      <c r="AE74" s="12">
        <f t="shared" si="109"/>
        <v>1.6826060231421667</v>
      </c>
      <c r="AF74" s="11">
        <f t="shared" si="110"/>
        <v>-2.9039671966837322E-3</v>
      </c>
      <c r="AG74" s="11">
        <f t="shared" si="111"/>
        <v>2.0567434751257441E-3</v>
      </c>
      <c r="AH74" s="11">
        <f t="shared" si="112"/>
        <v>8.257041531207765E-4</v>
      </c>
      <c r="AI74" s="1">
        <f t="shared" si="70"/>
        <v>83220.001121730878</v>
      </c>
      <c r="AJ74" s="1">
        <f t="shared" si="71"/>
        <v>28509.159636782188</v>
      </c>
      <c r="AK74" s="1">
        <f t="shared" si="72"/>
        <v>8208.4425639743458</v>
      </c>
      <c r="AL74" s="17">
        <f t="shared" si="113"/>
        <v>18.479027608711775</v>
      </c>
      <c r="AM74" s="17">
        <f t="shared" si="113"/>
        <v>4.1811106396280877</v>
      </c>
      <c r="AN74" s="17">
        <f t="shared" si="113"/>
        <v>1.0916627423326397</v>
      </c>
      <c r="AO74" s="7">
        <f t="shared" ref="AO74:AQ89" si="132">AO$5*AO73</f>
        <v>1.5252023406198278E-2</v>
      </c>
      <c r="AP74" s="7">
        <f t="shared" si="132"/>
        <v>2.3486969908937807E-2</v>
      </c>
      <c r="AQ74" s="7">
        <f t="shared" si="132"/>
        <v>1.7000810360236478E-2</v>
      </c>
      <c r="AR74" s="1">
        <f t="shared" si="118"/>
        <v>53445.809211964755</v>
      </c>
      <c r="AS74" s="1">
        <f t="shared" si="114"/>
        <v>20439.147720229848</v>
      </c>
      <c r="AT74" s="1">
        <f t="shared" si="119"/>
        <v>5972.2125427505689</v>
      </c>
      <c r="AU74" s="1">
        <f t="shared" si="76"/>
        <v>10689.161842392952</v>
      </c>
      <c r="AV74" s="1">
        <f t="shared" si="77"/>
        <v>4087.8295440459697</v>
      </c>
      <c r="AW74" s="1">
        <f t="shared" si="78"/>
        <v>1194.4425085501139</v>
      </c>
      <c r="AX74">
        <v>0</v>
      </c>
      <c r="AY74">
        <v>0</v>
      </c>
      <c r="AZ74">
        <v>0</v>
      </c>
      <c r="BA74">
        <f t="shared" si="122"/>
        <v>0</v>
      </c>
      <c r="BB74">
        <f t="shared" si="123"/>
        <v>0</v>
      </c>
      <c r="BC74">
        <f t="shared" si="123"/>
        <v>0</v>
      </c>
      <c r="BD74">
        <f t="shared" si="123"/>
        <v>0</v>
      </c>
      <c r="BE74">
        <f t="shared" si="124"/>
        <v>0</v>
      </c>
      <c r="BF74">
        <f t="shared" si="124"/>
        <v>0</v>
      </c>
      <c r="BG74">
        <f t="shared" si="124"/>
        <v>0</v>
      </c>
      <c r="BH74">
        <f t="shared" si="115"/>
        <v>0</v>
      </c>
      <c r="BI74">
        <f t="shared" si="116"/>
        <v>0</v>
      </c>
      <c r="BJ74">
        <f t="shared" si="116"/>
        <v>0</v>
      </c>
      <c r="BK74" s="7">
        <f t="shared" si="131"/>
        <v>2.8817873944653183E-2</v>
      </c>
      <c r="BL74" s="7">
        <f t="shared" si="120"/>
        <v>0.67683936202868689</v>
      </c>
      <c r="BM74" s="7">
        <f t="shared" si="121"/>
        <v>0.60671785343066242</v>
      </c>
      <c r="BN74" s="18">
        <f>MAX((BN$3*climate!$I184+BN$4*climate!$I184^2+BN$5*climate!$I184^6)*(K74/K$66)^$BP$1,-99)</f>
        <v>3.5327223666038501</v>
      </c>
      <c r="BO74" s="18">
        <f>MAX((BO$3*climate!$I184+BO$4*climate!$I184^2+BO$5*climate!$I184^6)*(L74/L$66)^$BP$1,-99)</f>
        <v>1.5739749553632056</v>
      </c>
      <c r="BP74" s="18">
        <f>MAX((BP$3*climate!$I184+BP$4*climate!$I184^2+BP$5*climate!$I184^6)*(M74/M$66)^$BP$1,-99)</f>
        <v>0.28589756559574386</v>
      </c>
      <c r="BQ74" s="18">
        <f>MAX((BQ$3*climate!$M184+BQ$4*climate!$M184^2+BQ$5*climate!$M184^6)*(K74/K$66)^$BP$1,-99)</f>
        <v>3.5327218450670967</v>
      </c>
      <c r="BR74" s="18">
        <f>MAX((BR$3*climate!$M184+BR$4*climate!$M184^2+BR$5*climate!$M184^6)*(L74/L$66)^$BP$1,-99)</f>
        <v>1.573973801582085</v>
      </c>
      <c r="BS74" s="18">
        <f>MAX((BS$3*climate!$M184+BS$4*climate!$M184^2+BS$5*climate!$M184^6)*(M74/M$66)^$BP$1,-99)</f>
        <v>0.28589599161898693</v>
      </c>
      <c r="BT74" s="8">
        <f t="shared" si="125"/>
        <v>6.0856380307406071E-4</v>
      </c>
      <c r="BU74" s="8">
        <f t="shared" si="126"/>
        <v>4.1189993622639867E-4</v>
      </c>
      <c r="BV74" s="8">
        <f t="shared" si="127"/>
        <v>3.6922652427669449E-4</v>
      </c>
      <c r="BW74" s="8">
        <f>MAX((BW$3*climate!$I184+BW$4*climate!$I184^2+BW$5*climate!$I184^6)*(K74/K$66)^$BP$1,-99)</f>
        <v>0.9371781691214367</v>
      </c>
      <c r="BX74" s="8">
        <f>MAX((BX$3*climate!$I184+BX$4*climate!$I184^2+BX$5*climate!$I184^6)*(L74/L$66)^$BP$1,-99)</f>
        <v>0.38954571367425705</v>
      </c>
      <c r="BY74" s="8">
        <f>MAX((BY$3*climate!$I184+BY$4*climate!$I184^2+BY$5*climate!$I184^6)*(M74/M$66)^$BP$1,-99)</f>
        <v>5.231738253189408E-2</v>
      </c>
      <c r="BZ74" s="8">
        <f>MAX((BZ$3*climate!$M184+BZ$4*climate!$M184^2+BZ$5*climate!$M184^6)*(K74/K$66)^$BP$1,-99)</f>
        <v>0.93717939374668024</v>
      </c>
      <c r="CA74" s="8">
        <f>MAX((CA$3*climate!$M184+CA$4*climate!$M184^2+CA$5*climate!$M184^6)*(L74/L$66)^$BP$1,-99)</f>
        <v>0.38954610448089261</v>
      </c>
      <c r="CB74" s="8">
        <f>MAX((CB$3*climate!$M184+CB$4*climate!$M184^2+CB$5*climate!$M184^6)*(M74/M$66)^$BP$1,-99)</f>
        <v>5.2317253704615423E-2</v>
      </c>
      <c r="CC74" s="8">
        <f t="shared" si="128"/>
        <v>-6.4899718655892083E-5</v>
      </c>
      <c r="CD74" s="8">
        <f t="shared" si="129"/>
        <v>-4.3926684170895264E-5</v>
      </c>
      <c r="CE74" s="8">
        <f t="shared" si="130"/>
        <v>-3.9375817991156758E-5</v>
      </c>
    </row>
    <row r="75" spans="1:83">
      <c r="A75">
        <f t="shared" si="79"/>
        <v>2029</v>
      </c>
      <c r="B75" s="4">
        <f t="shared" si="84"/>
        <v>1199.7139735519111</v>
      </c>
      <c r="C75" s="4">
        <f t="shared" si="85"/>
        <v>3106.0428703767784</v>
      </c>
      <c r="D75" s="4">
        <f t="shared" si="86"/>
        <v>5002.9379274516677</v>
      </c>
      <c r="E75" s="11">
        <f t="shared" si="87"/>
        <v>3.6806304855091631E-3</v>
      </c>
      <c r="F75" s="11">
        <f t="shared" si="88"/>
        <v>7.3788527083089349E-3</v>
      </c>
      <c r="G75" s="11">
        <f t="shared" si="89"/>
        <v>1.6291246969139427E-2</v>
      </c>
      <c r="H75" s="4">
        <f t="shared" si="90"/>
        <v>54702.763050382891</v>
      </c>
      <c r="I75" s="4">
        <f t="shared" si="91"/>
        <v>21208.435754586204</v>
      </c>
      <c r="J75" s="4">
        <f t="shared" si="92"/>
        <v>6204.0495044889913</v>
      </c>
      <c r="K75" s="4">
        <f t="shared" si="63"/>
        <v>45596.50404706729</v>
      </c>
      <c r="L75" s="4">
        <f t="shared" si="64"/>
        <v>6828.1207438754755</v>
      </c>
      <c r="M75" s="4">
        <f t="shared" si="65"/>
        <v>1240.0812471501381</v>
      </c>
      <c r="N75" s="11">
        <f t="shared" si="93"/>
        <v>1.9764908412134519E-2</v>
      </c>
      <c r="O75" s="11">
        <f t="shared" si="94"/>
        <v>3.0037475460323204E-2</v>
      </c>
      <c r="P75" s="11">
        <f t="shared" si="95"/>
        <v>2.2166901675477302E-2</v>
      </c>
      <c r="Q75" s="4">
        <f t="shared" si="96"/>
        <v>5661.7694507624428</v>
      </c>
      <c r="R75" s="4">
        <f t="shared" si="97"/>
        <v>9468.878571492718</v>
      </c>
      <c r="S75" s="4">
        <f t="shared" si="98"/>
        <v>2930.1761724817861</v>
      </c>
      <c r="T75" s="4">
        <f t="shared" si="99"/>
        <v>103.50061194436894</v>
      </c>
      <c r="U75" s="4">
        <f t="shared" si="100"/>
        <v>446.46756041143334</v>
      </c>
      <c r="V75" s="4">
        <f t="shared" si="101"/>
        <v>472.30057889796541</v>
      </c>
      <c r="W75" s="11">
        <f t="shared" si="102"/>
        <v>-1.219247815263802E-2</v>
      </c>
      <c r="X75" s="11">
        <f t="shared" si="103"/>
        <v>-1.3228699347321071E-2</v>
      </c>
      <c r="Y75" s="11">
        <f t="shared" si="104"/>
        <v>-1.2203590333800474E-2</v>
      </c>
      <c r="Z75" s="4">
        <f t="shared" si="117"/>
        <v>12992.468219331979</v>
      </c>
      <c r="AA75" s="4">
        <f t="shared" si="105"/>
        <v>29612.136866227502</v>
      </c>
      <c r="AB75" s="4">
        <f t="shared" si="106"/>
        <v>4808.6944220098558</v>
      </c>
      <c r="AC75" s="12">
        <f t="shared" si="107"/>
        <v>2.3201038110427983</v>
      </c>
      <c r="AD75" s="12">
        <f t="shared" si="108"/>
        <v>3.2020902353588867</v>
      </c>
      <c r="AE75" s="12">
        <f t="shared" si="109"/>
        <v>1.6839953579235412</v>
      </c>
      <c r="AF75" s="11">
        <f t="shared" si="110"/>
        <v>-2.9039671966837322E-3</v>
      </c>
      <c r="AG75" s="11">
        <f t="shared" si="111"/>
        <v>2.0567434751257441E-3</v>
      </c>
      <c r="AH75" s="11">
        <f t="shared" si="112"/>
        <v>8.257041531207765E-4</v>
      </c>
      <c r="AI75" s="1">
        <f t="shared" si="70"/>
        <v>85587.162851950736</v>
      </c>
      <c r="AJ75" s="1">
        <f t="shared" si="71"/>
        <v>29746.07321714994</v>
      </c>
      <c r="AK75" s="1">
        <f t="shared" si="72"/>
        <v>8582.0408161270261</v>
      </c>
      <c r="AL75" s="17">
        <f t="shared" si="113"/>
        <v>18.758051744707515</v>
      </c>
      <c r="AM75" s="17">
        <f t="shared" si="113"/>
        <v>4.2783302432091839</v>
      </c>
      <c r="AN75" s="17">
        <f t="shared" si="113"/>
        <v>1.1100363020797752</v>
      </c>
      <c r="AO75" s="7">
        <f t="shared" si="132"/>
        <v>1.5099503172136295E-2</v>
      </c>
      <c r="AP75" s="7">
        <f t="shared" si="132"/>
        <v>2.3252100209848428E-2</v>
      </c>
      <c r="AQ75" s="7">
        <f t="shared" si="132"/>
        <v>1.6830802256634112E-2</v>
      </c>
      <c r="AR75" s="1">
        <f t="shared" si="118"/>
        <v>54702.763050382891</v>
      </c>
      <c r="AS75" s="1">
        <f t="shared" si="114"/>
        <v>21208.435754586204</v>
      </c>
      <c r="AT75" s="1">
        <f t="shared" si="119"/>
        <v>6204.0495044889913</v>
      </c>
      <c r="AU75" s="1">
        <f t="shared" si="76"/>
        <v>10940.552610076578</v>
      </c>
      <c r="AV75" s="1">
        <f t="shared" si="77"/>
        <v>4241.6871509172406</v>
      </c>
      <c r="AW75" s="1">
        <f t="shared" si="78"/>
        <v>1240.8099008977983</v>
      </c>
      <c r="AX75">
        <v>0</v>
      </c>
      <c r="AY75">
        <v>0</v>
      </c>
      <c r="AZ75">
        <v>0</v>
      </c>
      <c r="BA75">
        <f t="shared" si="122"/>
        <v>0</v>
      </c>
      <c r="BB75">
        <f t="shared" si="123"/>
        <v>0</v>
      </c>
      <c r="BC75">
        <f t="shared" si="123"/>
        <v>0</v>
      </c>
      <c r="BD75">
        <f t="shared" si="123"/>
        <v>0</v>
      </c>
      <c r="BE75">
        <f t="shared" si="124"/>
        <v>0</v>
      </c>
      <c r="BF75">
        <f t="shared" si="124"/>
        <v>0</v>
      </c>
      <c r="BG75">
        <f t="shared" si="124"/>
        <v>0</v>
      </c>
      <c r="BH75">
        <f t="shared" si="115"/>
        <v>0</v>
      </c>
      <c r="BI75">
        <f t="shared" si="116"/>
        <v>0</v>
      </c>
      <c r="BJ75">
        <f t="shared" si="116"/>
        <v>0</v>
      </c>
      <c r="BK75" s="7">
        <f t="shared" si="131"/>
        <v>2.8276469719120012E-2</v>
      </c>
      <c r="BL75" s="7">
        <f t="shared" si="120"/>
        <v>0.64460891621779703</v>
      </c>
      <c r="BM75" s="7">
        <f t="shared" si="121"/>
        <v>0.57301436664486916</v>
      </c>
      <c r="BN75" s="18">
        <f>MAX((BN$3*climate!$I185+BN$4*climate!$I185^2+BN$5*climate!$I185^6)*(K75/K$66)^$BP$1,-99)</f>
        <v>3.499156745609397</v>
      </c>
      <c r="BO75" s="18">
        <f>MAX((BO$3*climate!$I185+BO$4*climate!$I185^2+BO$5*climate!$I185^6)*(L75/L$66)^$BP$1,-99)</f>
        <v>1.5292409932114965</v>
      </c>
      <c r="BP75" s="18">
        <f>MAX((BP$3*climate!$I185+BP$4*climate!$I185^2+BP$5*climate!$I185^6)*(M75/M$66)^$BP$1,-99)</f>
        <v>0.23991316089342923</v>
      </c>
      <c r="BQ75" s="18">
        <f>MAX((BQ$3*climate!$M185+BQ$4*climate!$M185^2+BQ$5*climate!$M185^6)*(K75/K$66)^$BP$1,-99)</f>
        <v>3.4991560282591676</v>
      </c>
      <c r="BR75" s="18">
        <f>MAX((BR$3*climate!$M185+BR$4*climate!$M185^2+BR$5*climate!$M185^6)*(L75/L$66)^$BP$1,-99)</f>
        <v>1.529239636932048</v>
      </c>
      <c r="BS75" s="18">
        <f>MAX((BS$3*climate!$M185+BS$4*climate!$M185^2+BS$5*climate!$M185^6)*(M75/M$66)^$BP$1,-99)</f>
        <v>0.23991137486220304</v>
      </c>
      <c r="BT75" s="8">
        <f t="shared" si="125"/>
        <v>7.9086231318417632E-4</v>
      </c>
      <c r="BU75" s="8">
        <f t="shared" si="126"/>
        <v>5.0979689857915192E-4</v>
      </c>
      <c r="BV75" s="8">
        <f t="shared" si="127"/>
        <v>4.5317546749252695E-4</v>
      </c>
      <c r="BW75" s="8">
        <f>MAX((BW$3*climate!$I185+BW$4*climate!$I185^2+BW$5*climate!$I185^6)*(K75/K$66)^$BP$1,-99)</f>
        <v>0.96628126988086827</v>
      </c>
      <c r="BX75" s="8">
        <f>MAX((BX$3*climate!$I185+BX$4*climate!$I185^2+BX$5*climate!$I185^6)*(L75/L$66)^$BP$1,-99)</f>
        <v>0.39713429090654018</v>
      </c>
      <c r="BY75" s="8">
        <f>MAX((BY$3*climate!$I185+BY$4*climate!$I185^2+BY$5*climate!$I185^6)*(M75/M$66)^$BP$1,-99)</f>
        <v>4.8055706253069909E-2</v>
      </c>
      <c r="BZ75" s="8">
        <f>MAX((BZ$3*climate!$M185+BZ$4*climate!$M185^2+BZ$5*climate!$M185^6)*(K75/K$66)^$BP$1,-99)</f>
        <v>0.96628258864206806</v>
      </c>
      <c r="CA75" s="8">
        <f>MAX((CA$3*climate!$M185+CA$4*climate!$M185^2+CA$5*climate!$M185^6)*(L75/L$66)^$BP$1,-99)</f>
        <v>0.39713468989509804</v>
      </c>
      <c r="CB75" s="8">
        <f>MAX((CB$3*climate!$M185+CB$4*climate!$M185^2+CB$5*climate!$M185^6)*(M75/M$66)^$BP$1,-99)</f>
        <v>4.8055532833354613E-2</v>
      </c>
      <c r="CC75" s="8">
        <f t="shared" si="128"/>
        <v>-6.9583715562659162E-5</v>
      </c>
      <c r="CD75" s="8">
        <f t="shared" si="129"/>
        <v>-4.485428347525318E-5</v>
      </c>
      <c r="CE75" s="8">
        <f t="shared" si="130"/>
        <v>-3.9872468701933866E-5</v>
      </c>
    </row>
    <row r="76" spans="1:83">
      <c r="A76">
        <f t="shared" si="79"/>
        <v>2030</v>
      </c>
      <c r="B76" s="4">
        <f t="shared" si="84"/>
        <v>1203.9088921856103</v>
      </c>
      <c r="C76" s="4">
        <f t="shared" si="85"/>
        <v>3127.8159515806719</v>
      </c>
      <c r="D76" s="4">
        <f t="shared" si="86"/>
        <v>5080.366819931688</v>
      </c>
      <c r="E76" s="11">
        <f t="shared" si="87"/>
        <v>3.4965989612337047E-3</v>
      </c>
      <c r="F76" s="11">
        <f t="shared" si="88"/>
        <v>7.0099100728934875E-3</v>
      </c>
      <c r="G76" s="11">
        <f t="shared" si="89"/>
        <v>1.5476684620682454E-2</v>
      </c>
      <c r="H76" s="4">
        <f t="shared" si="90"/>
        <v>55964.08125381625</v>
      </c>
      <c r="I76" s="4">
        <f t="shared" si="91"/>
        <v>21991.331557621677</v>
      </c>
      <c r="J76" s="4">
        <f t="shared" si="92"/>
        <v>6438.3911515759673</v>
      </c>
      <c r="K76" s="4">
        <f t="shared" si="63"/>
        <v>46485.312648715029</v>
      </c>
      <c r="L76" s="4">
        <f t="shared" si="64"/>
        <v>7030.8905313012883</v>
      </c>
      <c r="M76" s="4">
        <f t="shared" si="65"/>
        <v>1267.3083223668757</v>
      </c>
      <c r="N76" s="11">
        <f t="shared" si="93"/>
        <v>1.9492911139201929E-2</v>
      </c>
      <c r="O76" s="11">
        <f t="shared" si="94"/>
        <v>2.9696280284394305E-2</v>
      </c>
      <c r="P76" s="11">
        <f t="shared" si="95"/>
        <v>2.1955880132296768E-2</v>
      </c>
      <c r="Q76" s="4">
        <f t="shared" si="96"/>
        <v>5721.6939623847047</v>
      </c>
      <c r="R76" s="4">
        <f t="shared" si="97"/>
        <v>9688.531275405423</v>
      </c>
      <c r="S76" s="4">
        <f t="shared" si="98"/>
        <v>3003.7465087829196</v>
      </c>
      <c r="T76" s="4">
        <f t="shared" si="99"/>
        <v>102.23868299445256</v>
      </c>
      <c r="U76" s="4">
        <f t="shared" si="100"/>
        <v>440.56137528641858</v>
      </c>
      <c r="V76" s="4">
        <f t="shared" si="101"/>
        <v>466.53681611867785</v>
      </c>
      <c r="W76" s="11">
        <f t="shared" si="102"/>
        <v>-1.219247815263802E-2</v>
      </c>
      <c r="X76" s="11">
        <f t="shared" si="103"/>
        <v>-1.3228699347321071E-2</v>
      </c>
      <c r="Y76" s="11">
        <f t="shared" si="104"/>
        <v>-1.2203590333800474E-2</v>
      </c>
      <c r="Z76" s="4">
        <f t="shared" si="117"/>
        <v>13097.746677937081</v>
      </c>
      <c r="AA76" s="4">
        <f t="shared" si="105"/>
        <v>30382.564494522543</v>
      </c>
      <c r="AB76" s="4">
        <f t="shared" si="106"/>
        <v>4938.4774294675153</v>
      </c>
      <c r="AC76" s="12">
        <f t="shared" si="107"/>
        <v>2.3133663056826292</v>
      </c>
      <c r="AD76" s="12">
        <f t="shared" si="108"/>
        <v>3.208676113557225</v>
      </c>
      <c r="AE76" s="12">
        <f t="shared" si="109"/>
        <v>1.6853858398844148</v>
      </c>
      <c r="AF76" s="11">
        <f t="shared" si="110"/>
        <v>-2.9039671966837322E-3</v>
      </c>
      <c r="AG76" s="11">
        <f t="shared" si="111"/>
        <v>2.0567434751257441E-3</v>
      </c>
      <c r="AH76" s="11">
        <f t="shared" si="112"/>
        <v>8.257041531207765E-4</v>
      </c>
      <c r="AI76" s="1">
        <f t="shared" si="70"/>
        <v>87968.999176832236</v>
      </c>
      <c r="AJ76" s="1">
        <f t="shared" si="71"/>
        <v>31013.153046352189</v>
      </c>
      <c r="AK76" s="1">
        <f t="shared" si="72"/>
        <v>8964.6466354121221</v>
      </c>
      <c r="AL76" s="17">
        <f t="shared" si="113"/>
        <v>19.038456633911601</v>
      </c>
      <c r="AM76" s="17">
        <f t="shared" si="113"/>
        <v>4.3768156051196492</v>
      </c>
      <c r="AN76" s="17">
        <f t="shared" si="113"/>
        <v>1.1285322755627856</v>
      </c>
      <c r="AO76" s="7">
        <f t="shared" si="132"/>
        <v>1.4948508140414932E-2</v>
      </c>
      <c r="AP76" s="7">
        <f t="shared" si="132"/>
        <v>2.3019579207749944E-2</v>
      </c>
      <c r="AQ76" s="7">
        <f t="shared" si="132"/>
        <v>1.6662494234067772E-2</v>
      </c>
      <c r="AR76" s="1">
        <f t="shared" si="118"/>
        <v>55964.08125381625</v>
      </c>
      <c r="AS76" s="1">
        <f t="shared" si="114"/>
        <v>21991.331557621677</v>
      </c>
      <c r="AT76" s="1">
        <f t="shared" si="119"/>
        <v>6438.3911515759673</v>
      </c>
      <c r="AU76" s="1">
        <f t="shared" si="76"/>
        <v>11192.816250763251</v>
      </c>
      <c r="AV76" s="1">
        <f t="shared" si="77"/>
        <v>4398.2663115243358</v>
      </c>
      <c r="AW76" s="1">
        <f t="shared" si="78"/>
        <v>1287.6782303151936</v>
      </c>
      <c r="AX76">
        <v>0</v>
      </c>
      <c r="AY76">
        <v>0</v>
      </c>
      <c r="AZ76">
        <v>0</v>
      </c>
      <c r="BA76">
        <f t="shared" si="122"/>
        <v>0</v>
      </c>
      <c r="BB76">
        <f t="shared" si="123"/>
        <v>0</v>
      </c>
      <c r="BC76">
        <f t="shared" si="123"/>
        <v>0</v>
      </c>
      <c r="BD76">
        <f t="shared" si="123"/>
        <v>0</v>
      </c>
      <c r="BE76">
        <f t="shared" si="124"/>
        <v>0</v>
      </c>
      <c r="BF76">
        <f t="shared" si="124"/>
        <v>0</v>
      </c>
      <c r="BG76">
        <f t="shared" si="124"/>
        <v>0</v>
      </c>
      <c r="BH76">
        <f t="shared" si="115"/>
        <v>0</v>
      </c>
      <c r="BI76">
        <f t="shared" si="116"/>
        <v>0</v>
      </c>
      <c r="BJ76">
        <f t="shared" si="116"/>
        <v>0</v>
      </c>
      <c r="BK76" s="7">
        <f t="shared" si="131"/>
        <v>2.774826479205017E-2</v>
      </c>
      <c r="BL76" s="7">
        <f t="shared" si="120"/>
        <v>0.6139132535407591</v>
      </c>
      <c r="BM76" s="7">
        <f t="shared" si="121"/>
        <v>0.54145998993718003</v>
      </c>
      <c r="BN76" s="18">
        <f>MAX((BN$3*climate!$I186+BN$4*climate!$I186^2+BN$5*climate!$I186^6)*(K76/K$66)^$BP$1,-99)</f>
        <v>3.4618471925290986</v>
      </c>
      <c r="BO76" s="18">
        <f>MAX((BO$3*climate!$I186+BO$4*climate!$I186^2+BO$5*climate!$I186^6)*(L76/L$66)^$BP$1,-99)</f>
        <v>1.4818275313740785</v>
      </c>
      <c r="BP76" s="18">
        <f>MAX((BP$3*climate!$I186+BP$4*climate!$I186^2+BP$5*climate!$I186^6)*(M76/M$66)^$BP$1,-99)</f>
        <v>0.19157833698647286</v>
      </c>
      <c r="BQ76" s="18">
        <f>MAX((BQ$3*climate!$M186+BQ$4*climate!$M186^2+BQ$5*climate!$M186^6)*(K76/K$66)^$BP$1,-99)</f>
        <v>3.461846259075867</v>
      </c>
      <c r="BR76" s="18">
        <f>MAX((BR$3*climate!$M186+BR$4*climate!$M186^2+BR$5*climate!$M186^6)*(L76/L$66)^$BP$1,-99)</f>
        <v>1.481825964128882</v>
      </c>
      <c r="BS76" s="18">
        <f>MAX((BS$3*climate!$M186+BS$4*climate!$M186^2+BS$5*climate!$M186^6)*(M76/M$66)^$BP$1,-99)</f>
        <v>0.19157633675931879</v>
      </c>
      <c r="BT76" s="8">
        <f t="shared" si="125"/>
        <v>9.958390605835938E-4</v>
      </c>
      <c r="BU76" s="8">
        <f t="shared" si="126"/>
        <v>6.1135879768584717E-4</v>
      </c>
      <c r="BV76" s="8">
        <f t="shared" si="127"/>
        <v>5.3920700772264348E-4</v>
      </c>
      <c r="BW76" s="8">
        <f>MAX((BW$3*climate!$I186+BW$4*climate!$I186^2+BW$5*climate!$I186^6)*(K76/K$66)^$BP$1,-99)</f>
        <v>0.99544588116289778</v>
      </c>
      <c r="BX76" s="8">
        <f>MAX((BX$3*climate!$I186+BX$4*climate!$I186^2+BX$5*climate!$I186^6)*(L76/L$66)^$BP$1,-99)</f>
        <v>0.40414749645252973</v>
      </c>
      <c r="BY76" s="8">
        <f>MAX((BY$3*climate!$I186+BY$4*climate!$I186^2+BY$5*climate!$I186^6)*(M76/M$66)^$BP$1,-99)</f>
        <v>4.2852557947677471E-2</v>
      </c>
      <c r="BZ76" s="8">
        <f>MAX((BZ$3*climate!$M186+BZ$4*climate!$M186^2+BZ$5*climate!$M186^6)*(K76/K$66)^$BP$1,-99)</f>
        <v>0.99544728061614229</v>
      </c>
      <c r="CA76" s="8">
        <f>MAX((CA$3*climate!$M186+CA$4*climate!$M186^2+CA$5*climate!$M186^6)*(L76/L$66)^$BP$1,-99)</f>
        <v>0.4041478936084506</v>
      </c>
      <c r="CB76" s="8">
        <f>MAX((CB$3*climate!$M186+CB$4*climate!$M186^2+CB$5*climate!$M186^6)*(M76/M$66)^$BP$1,-99)</f>
        <v>4.2852331845129668E-2</v>
      </c>
      <c r="CC76" s="8">
        <f t="shared" si="128"/>
        <v>-7.3280884411665732E-5</v>
      </c>
      <c r="CD76" s="8">
        <f t="shared" si="129"/>
        <v>-4.4988106171510003E-5</v>
      </c>
      <c r="CE76" s="8">
        <f t="shared" si="130"/>
        <v>-3.9678666936128179E-5</v>
      </c>
    </row>
    <row r="77" spans="1:83">
      <c r="A77">
        <f t="shared" si="79"/>
        <v>2031</v>
      </c>
      <c r="B77" s="4">
        <f t="shared" si="84"/>
        <v>1207.9079994383546</v>
      </c>
      <c r="C77" s="4">
        <f t="shared" si="85"/>
        <v>3148.6453746985576</v>
      </c>
      <c r="D77" s="4">
        <f t="shared" si="86"/>
        <v>5155.0626932096766</v>
      </c>
      <c r="E77" s="11">
        <f t="shared" si="87"/>
        <v>3.3217690131720195E-3</v>
      </c>
      <c r="F77" s="11">
        <f t="shared" si="88"/>
        <v>6.6594145692488128E-3</v>
      </c>
      <c r="G77" s="11">
        <f t="shared" si="89"/>
        <v>1.4702850389648331E-2</v>
      </c>
      <c r="H77" s="4">
        <f t="shared" si="90"/>
        <v>57229.38288006877</v>
      </c>
      <c r="I77" s="4">
        <f t="shared" si="91"/>
        <v>22787.643277068797</v>
      </c>
      <c r="J77" s="4">
        <f t="shared" si="92"/>
        <v>6675.0531234720165</v>
      </c>
      <c r="K77" s="4">
        <f t="shared" si="63"/>
        <v>47378.925304475939</v>
      </c>
      <c r="L77" s="4">
        <f t="shared" si="64"/>
        <v>7237.2847892565296</v>
      </c>
      <c r="M77" s="4">
        <f t="shared" si="65"/>
        <v>1294.8539175410017</v>
      </c>
      <c r="N77" s="11">
        <f t="shared" si="93"/>
        <v>1.9223548360615572E-2</v>
      </c>
      <c r="O77" s="11">
        <f t="shared" si="94"/>
        <v>2.9355350796087754E-2</v>
      </c>
      <c r="P77" s="11">
        <f t="shared" si="95"/>
        <v>2.1735511941309404E-2</v>
      </c>
      <c r="Q77" s="4">
        <f t="shared" si="96"/>
        <v>5779.7178528413924</v>
      </c>
      <c r="R77" s="4">
        <f t="shared" si="97"/>
        <v>9906.5478466382665</v>
      </c>
      <c r="S77" s="4">
        <f t="shared" si="98"/>
        <v>3076.1541227947278</v>
      </c>
      <c r="T77" s="4">
        <f t="shared" si="99"/>
        <v>100.99214008568822</v>
      </c>
      <c r="U77" s="4">
        <f t="shared" si="100"/>
        <v>434.73332130871228</v>
      </c>
      <c r="V77" s="4">
        <f t="shared" si="101"/>
        <v>460.8433919391299</v>
      </c>
      <c r="W77" s="11">
        <f t="shared" si="102"/>
        <v>-1.219247815263802E-2</v>
      </c>
      <c r="X77" s="11">
        <f t="shared" si="103"/>
        <v>-1.3228699347321071E-2</v>
      </c>
      <c r="Y77" s="11">
        <f t="shared" si="104"/>
        <v>-1.2203590333800474E-2</v>
      </c>
      <c r="Z77" s="4">
        <f t="shared" si="117"/>
        <v>13197.936028039752</v>
      </c>
      <c r="AA77" s="4">
        <f t="shared" si="105"/>
        <v>31151.297601378457</v>
      </c>
      <c r="AB77" s="4">
        <f t="shared" si="106"/>
        <v>5066.6519365221366</v>
      </c>
      <c r="AC77" s="12">
        <f t="shared" si="107"/>
        <v>2.3066483658170136</v>
      </c>
      <c r="AD77" s="12">
        <f t="shared" si="108"/>
        <v>3.2152755372175759</v>
      </c>
      <c r="AE77" s="12">
        <f t="shared" si="109"/>
        <v>1.6867774699720184</v>
      </c>
      <c r="AF77" s="11">
        <f t="shared" si="110"/>
        <v>-2.9039671966837322E-3</v>
      </c>
      <c r="AG77" s="11">
        <f t="shared" si="111"/>
        <v>2.0567434751257441E-3</v>
      </c>
      <c r="AH77" s="11">
        <f t="shared" si="112"/>
        <v>8.257041531207765E-4</v>
      </c>
      <c r="AI77" s="1">
        <f t="shared" si="70"/>
        <v>90364.915509912273</v>
      </c>
      <c r="AJ77" s="1">
        <f t="shared" si="71"/>
        <v>32310.104053241303</v>
      </c>
      <c r="AK77" s="1">
        <f t="shared" si="72"/>
        <v>9355.8602021861043</v>
      </c>
      <c r="AL77" s="17">
        <f t="shared" si="113"/>
        <v>19.320207192644833</v>
      </c>
      <c r="AM77" s="17">
        <f t="shared" si="113"/>
        <v>4.4765605340844195</v>
      </c>
      <c r="AN77" s="17">
        <f t="shared" si="113"/>
        <v>1.1471483964719646</v>
      </c>
      <c r="AO77" s="7">
        <f t="shared" si="132"/>
        <v>1.4799023059010784E-2</v>
      </c>
      <c r="AP77" s="7">
        <f t="shared" si="132"/>
        <v>2.2789383415672444E-2</v>
      </c>
      <c r="AQ77" s="7">
        <f t="shared" si="132"/>
        <v>1.6495869291727094E-2</v>
      </c>
      <c r="AR77" s="1">
        <f t="shared" si="118"/>
        <v>57229.38288006877</v>
      </c>
      <c r="AS77" s="1">
        <f t="shared" si="114"/>
        <v>22787.643277068797</v>
      </c>
      <c r="AT77" s="1">
        <f t="shared" si="119"/>
        <v>6675.0531234720165</v>
      </c>
      <c r="AU77" s="1">
        <f t="shared" si="76"/>
        <v>11445.876576013754</v>
      </c>
      <c r="AV77" s="1">
        <f t="shared" si="77"/>
        <v>4557.5286554137592</v>
      </c>
      <c r="AW77" s="1">
        <f t="shared" si="78"/>
        <v>1335.0106246944033</v>
      </c>
      <c r="AX77">
        <v>0</v>
      </c>
      <c r="AY77">
        <v>0</v>
      </c>
      <c r="AZ77">
        <v>0</v>
      </c>
      <c r="BA77">
        <f t="shared" si="122"/>
        <v>0</v>
      </c>
      <c r="BB77">
        <f t="shared" si="123"/>
        <v>0</v>
      </c>
      <c r="BC77">
        <f t="shared" si="123"/>
        <v>0</v>
      </c>
      <c r="BD77">
        <f t="shared" si="123"/>
        <v>0</v>
      </c>
      <c r="BE77">
        <f t="shared" si="124"/>
        <v>0</v>
      </c>
      <c r="BF77">
        <f t="shared" si="124"/>
        <v>0</v>
      </c>
      <c r="BG77">
        <f t="shared" si="124"/>
        <v>0</v>
      </c>
      <c r="BH77">
        <f t="shared" si="115"/>
        <v>0</v>
      </c>
      <c r="BI77">
        <f t="shared" ref="BI77:BJ140" si="133">2*BC$5*AY77*AS77/AA77*1000</f>
        <v>0</v>
      </c>
      <c r="BJ77">
        <f t="shared" si="133"/>
        <v>0</v>
      </c>
      <c r="BK77" s="7">
        <f t="shared" si="131"/>
        <v>2.7232749439791926E-2</v>
      </c>
      <c r="BL77" s="7">
        <f t="shared" si="120"/>
        <v>0.58467928908643718</v>
      </c>
      <c r="BM77" s="7">
        <f t="shared" si="121"/>
        <v>0.51189872671984882</v>
      </c>
      <c r="BN77" s="18">
        <f>MAX((BN$3*climate!$I187+BN$4*climate!$I187^2+BN$5*climate!$I187^6)*(K77/K$66)^$BP$1,-99)</f>
        <v>3.4206615476289017</v>
      </c>
      <c r="BO77" s="18">
        <f>MAX((BO$3*climate!$I187+BO$4*climate!$I187^2+BO$5*climate!$I187^6)*(L77/L$66)^$BP$1,-99)</f>
        <v>1.4316586361718027</v>
      </c>
      <c r="BP77" s="18">
        <f>MAX((BP$3*climate!$I187+BP$4*climate!$I187^2+BP$5*climate!$I187^6)*(M77/M$66)^$BP$1,-99)</f>
        <v>0.14082741241289559</v>
      </c>
      <c r="BQ77" s="18">
        <f>MAX((BQ$3*climate!$M187+BQ$4*climate!$M187^2+BQ$5*climate!$M187^6)*(K77/K$66)^$BP$1,-99)</f>
        <v>3.4206603797479658</v>
      </c>
      <c r="BR77" s="18">
        <f>MAX((BR$3*climate!$M187+BR$4*climate!$M187^2+BR$5*climate!$M187^6)*(L77/L$66)^$BP$1,-99)</f>
        <v>1.4316568506037444</v>
      </c>
      <c r="BS77" s="18">
        <f>MAX((BS$3*climate!$M187+BS$4*climate!$M187^2+BS$5*climate!$M187^6)*(M77/M$66)^$BP$1,-99)</f>
        <v>0.14082519632518364</v>
      </c>
      <c r="BT77" s="8">
        <f t="shared" si="125"/>
        <v>1.2231849640532858E-3</v>
      </c>
      <c r="BU77" s="8">
        <f t="shared" si="126"/>
        <v>7.1517091520389433E-4</v>
      </c>
      <c r="BV77" s="8">
        <f t="shared" si="127"/>
        <v>6.2614682564174102E-4</v>
      </c>
      <c r="BW77" s="8">
        <f>MAX((BW$3*climate!$I187+BW$4*climate!$I187^2+BW$5*climate!$I187^6)*(K77/K$66)^$BP$1,-99)</f>
        <v>1.0245600653665963</v>
      </c>
      <c r="BX77" s="8">
        <f>MAX((BX$3*climate!$I187+BX$4*climate!$I187^2+BX$5*climate!$I187^6)*(L77/L$66)^$BP$1,-99)</f>
        <v>0.41047363017159638</v>
      </c>
      <c r="BY77" s="8">
        <f>MAX((BY$3*climate!$I187+BY$4*climate!$I187^2+BY$5*climate!$I187^6)*(M77/M$66)^$BP$1,-99)</f>
        <v>3.6585833523377354E-2</v>
      </c>
      <c r="BZ77" s="8">
        <f>MAX((BZ$3*climate!$M187+BZ$4*climate!$M187^2+BZ$5*climate!$M187^6)*(K77/K$66)^$BP$1,-99)</f>
        <v>1.0245615314876111</v>
      </c>
      <c r="CA77" s="8">
        <f>MAX((CA$3*climate!$M187+CA$4*climate!$M187^2+CA$5*climate!$M187^6)*(L77/L$66)^$BP$1,-99)</f>
        <v>0.4104740149301962</v>
      </c>
      <c r="CB77" s="8">
        <f>MAX((CB$3*climate!$M187+CB$4*climate!$M187^2+CB$5*climate!$M187^6)*(M77/M$66)^$BP$1,-99)</f>
        <v>3.6585545984953456E-2</v>
      </c>
      <c r="CC77" s="8">
        <f t="shared" si="128"/>
        <v>-7.589253295617363E-5</v>
      </c>
      <c r="CD77" s="8">
        <f t="shared" si="129"/>
        <v>-4.4372792215784606E-5</v>
      </c>
      <c r="CE77" s="8">
        <f t="shared" si="130"/>
        <v>-3.8849290987809444E-5</v>
      </c>
    </row>
    <row r="78" spans="1:83">
      <c r="A78">
        <f t="shared" si="79"/>
        <v>2032</v>
      </c>
      <c r="B78" s="4">
        <f t="shared" si="84"/>
        <v>1211.7197712334869</v>
      </c>
      <c r="C78" s="4">
        <f t="shared" si="85"/>
        <v>3168.5651028361399</v>
      </c>
      <c r="D78" s="4">
        <f t="shared" si="86"/>
        <v>5227.0671029608202</v>
      </c>
      <c r="E78" s="11">
        <f t="shared" si="87"/>
        <v>3.1556805625134183E-3</v>
      </c>
      <c r="F78" s="11">
        <f t="shared" si="88"/>
        <v>6.3264438407863721E-3</v>
      </c>
      <c r="G78" s="11">
        <f t="shared" si="89"/>
        <v>1.3967707870165914E-2</v>
      </c>
      <c r="H78" s="4">
        <f t="shared" si="90"/>
        <v>58498.278518234409</v>
      </c>
      <c r="I78" s="4">
        <f t="shared" si="91"/>
        <v>23597.174559639145</v>
      </c>
      <c r="J78" s="4">
        <f t="shared" si="92"/>
        <v>6913.8565291968889</v>
      </c>
      <c r="K78" s="4">
        <f t="shared" si="63"/>
        <v>48277.068598695289</v>
      </c>
      <c r="L78" s="4">
        <f t="shared" si="64"/>
        <v>7447.2746476055145</v>
      </c>
      <c r="M78" s="4">
        <f t="shared" si="65"/>
        <v>1322.7028452113429</v>
      </c>
      <c r="N78" s="11">
        <f t="shared" si="93"/>
        <v>1.8956599130257157E-2</v>
      </c>
      <c r="O78" s="11">
        <f t="shared" si="94"/>
        <v>2.9015005553008955E-2</v>
      </c>
      <c r="P78" s="11">
        <f t="shared" si="95"/>
        <v>2.1507389592818171E-2</v>
      </c>
      <c r="Q78" s="4">
        <f t="shared" si="96"/>
        <v>5835.8348076195725</v>
      </c>
      <c r="R78" s="4">
        <f t="shared" si="97"/>
        <v>10122.771747666728</v>
      </c>
      <c r="S78" s="4">
        <f t="shared" si="98"/>
        <v>3147.3219526053426</v>
      </c>
      <c r="T78" s="4">
        <f t="shared" si="99"/>
        <v>99.760795624105313</v>
      </c>
      <c r="U78" s="4">
        <f t="shared" si="100"/>
        <v>428.98236490485698</v>
      </c>
      <c r="V78" s="4">
        <f t="shared" si="101"/>
        <v>455.21944797586571</v>
      </c>
      <c r="W78" s="11">
        <f t="shared" si="102"/>
        <v>-1.219247815263802E-2</v>
      </c>
      <c r="X78" s="11">
        <f t="shared" si="103"/>
        <v>-1.3228699347321071E-2</v>
      </c>
      <c r="Y78" s="11">
        <f t="shared" si="104"/>
        <v>-1.2203590333800474E-2</v>
      </c>
      <c r="Z78" s="4">
        <f t="shared" si="117"/>
        <v>13293.061697813138</v>
      </c>
      <c r="AA78" s="4">
        <f t="shared" si="105"/>
        <v>31917.792920582375</v>
      </c>
      <c r="AB78" s="4">
        <f t="shared" si="106"/>
        <v>5193.0718718540793</v>
      </c>
      <c r="AC78" s="12">
        <f t="shared" si="107"/>
        <v>2.2999499346283967</v>
      </c>
      <c r="AD78" s="12">
        <f t="shared" si="108"/>
        <v>3.2218885341994796</v>
      </c>
      <c r="AE78" s="12">
        <f t="shared" si="109"/>
        <v>1.6881702491343649</v>
      </c>
      <c r="AF78" s="11">
        <f t="shared" si="110"/>
        <v>-2.9039671966837322E-3</v>
      </c>
      <c r="AG78" s="11">
        <f t="shared" si="111"/>
        <v>2.0567434751257441E-3</v>
      </c>
      <c r="AH78" s="11">
        <f t="shared" si="112"/>
        <v>8.257041531207765E-4</v>
      </c>
      <c r="AI78" s="1">
        <f t="shared" si="70"/>
        <v>92774.300534934795</v>
      </c>
      <c r="AJ78" s="1">
        <f t="shared" si="71"/>
        <v>33636.622303330929</v>
      </c>
      <c r="AK78" s="1">
        <f t="shared" si="72"/>
        <v>9755.2848066618972</v>
      </c>
      <c r="AL78" s="17">
        <f t="shared" si="113"/>
        <v>19.60326818247616</v>
      </c>
      <c r="AM78" s="17">
        <f t="shared" si="113"/>
        <v>4.5775584079351903</v>
      </c>
      <c r="AN78" s="17">
        <f t="shared" si="113"/>
        <v>1.1658823743783164</v>
      </c>
      <c r="AO78" s="7">
        <f t="shared" si="132"/>
        <v>1.4651032828420675E-2</v>
      </c>
      <c r="AP78" s="7">
        <f t="shared" si="132"/>
        <v>2.2561489581515718E-2</v>
      </c>
      <c r="AQ78" s="7">
        <f t="shared" si="132"/>
        <v>1.6330910598809822E-2</v>
      </c>
      <c r="AR78" s="1">
        <f t="shared" si="118"/>
        <v>58498.278518234409</v>
      </c>
      <c r="AS78" s="1">
        <f t="shared" si="114"/>
        <v>23597.174559639145</v>
      </c>
      <c r="AT78" s="1">
        <f t="shared" si="119"/>
        <v>6913.8565291968889</v>
      </c>
      <c r="AU78" s="1">
        <f t="shared" si="76"/>
        <v>11699.655703646882</v>
      </c>
      <c r="AV78" s="1">
        <f t="shared" si="77"/>
        <v>4719.4349119278295</v>
      </c>
      <c r="AW78" s="1">
        <f t="shared" si="78"/>
        <v>1382.7713058393779</v>
      </c>
      <c r="AX78">
        <v>0</v>
      </c>
      <c r="AY78">
        <v>0</v>
      </c>
      <c r="AZ78">
        <v>0</v>
      </c>
      <c r="BA78">
        <f t="shared" si="122"/>
        <v>0</v>
      </c>
      <c r="BB78">
        <f t="shared" si="123"/>
        <v>0</v>
      </c>
      <c r="BC78">
        <f t="shared" si="123"/>
        <v>0</v>
      </c>
      <c r="BD78">
        <f t="shared" si="123"/>
        <v>0</v>
      </c>
      <c r="BE78">
        <f t="shared" si="124"/>
        <v>0</v>
      </c>
      <c r="BF78">
        <f t="shared" si="124"/>
        <v>0</v>
      </c>
      <c r="BG78">
        <f t="shared" si="124"/>
        <v>0</v>
      </c>
      <c r="BH78">
        <f t="shared" si="115"/>
        <v>0</v>
      </c>
      <c r="BI78">
        <f t="shared" si="133"/>
        <v>0</v>
      </c>
      <c r="BJ78">
        <f t="shared" si="133"/>
        <v>0</v>
      </c>
      <c r="BK78" s="7">
        <f t="shared" si="131"/>
        <v>2.6729435326615425E-2</v>
      </c>
      <c r="BL78" s="7">
        <f t="shared" si="120"/>
        <v>0.55683741817755916</v>
      </c>
      <c r="BM78" s="7">
        <f t="shared" si="121"/>
        <v>0.48418735324940931</v>
      </c>
      <c r="BN78" s="18">
        <f>MAX((BN$3*climate!$I188+BN$4*climate!$I188^2+BN$5*climate!$I188^6)*(K78/K$66)^$BP$1,-99)</f>
        <v>3.3754671835335399</v>
      </c>
      <c r="BO78" s="18">
        <f>MAX((BO$3*climate!$I188+BO$4*climate!$I188^2+BO$5*climate!$I188^6)*(L78/L$66)^$BP$1,-99)</f>
        <v>1.3786590713397611</v>
      </c>
      <c r="BP78" s="18">
        <f>MAX((BP$3*climate!$I188+BP$4*climate!$I188^2+BP$5*climate!$I188^6)*(M78/M$66)^$BP$1,-99)</f>
        <v>8.7595462409609207E-2</v>
      </c>
      <c r="BQ78" s="18">
        <f>MAX((BQ$3*climate!$M188+BQ$4*climate!$M188^2+BQ$5*climate!$M188^6)*(K78/K$66)^$BP$1,-99)</f>
        <v>3.3754657647310711</v>
      </c>
      <c r="BR78" s="18">
        <f>MAX((BR$3*climate!$M188+BR$4*climate!$M188^2+BR$5*climate!$M188^6)*(L78/L$66)^$BP$1,-99)</f>
        <v>1.3786570611291651</v>
      </c>
      <c r="BS78" s="18">
        <f>MAX((BS$3*climate!$M188+BS$4*climate!$M188^2+BS$5*climate!$M188^6)*(M78/M$66)^$BP$1,-99)</f>
        <v>8.7593029256899949E-2</v>
      </c>
      <c r="BT78" s="8">
        <f t="shared" si="125"/>
        <v>1.4725526106527487E-3</v>
      </c>
      <c r="BU78" s="8">
        <f t="shared" si="126"/>
        <v>8.1997239384650107E-4</v>
      </c>
      <c r="BV78" s="8">
        <f t="shared" si="127"/>
        <v>7.1299135107246228E-4</v>
      </c>
      <c r="BW78" s="8">
        <f>MAX((BW$3*climate!$I188+BW$4*climate!$I188^2+BW$5*climate!$I188^6)*(K78/K$66)^$BP$1,-99)</f>
        <v>1.053495605914571</v>
      </c>
      <c r="BX78" s="8">
        <f>MAX((BX$3*climate!$I188+BX$4*climate!$I188^2+BX$5*climate!$I188^6)*(L78/L$66)^$BP$1,-99)</f>
        <v>0.41598787204155441</v>
      </c>
      <c r="BY78" s="8">
        <f>MAX((BY$3*climate!$I188+BY$4*climate!$I188^2+BY$5*climate!$I188^6)*(M78/M$66)^$BP$1,-99)</f>
        <v>2.9120305768811739E-2</v>
      </c>
      <c r="BZ78" s="8">
        <f>MAX((BZ$3*climate!$M188+BZ$4*climate!$M188^2+BZ$5*climate!$M188^6)*(K78/K$66)^$BP$1,-99)</f>
        <v>1.0534971240128557</v>
      </c>
      <c r="CA78" s="8">
        <f>MAX((CA$3*climate!$M188+CA$4*climate!$M188^2+CA$5*climate!$M188^6)*(L78/L$66)^$BP$1,-99)</f>
        <v>0.41598823323072909</v>
      </c>
      <c r="CB78" s="8">
        <f>MAX((CB$3*climate!$M188+CB$4*climate!$M188^2+CB$5*climate!$M188^6)*(M78/M$66)^$BP$1,-99)</f>
        <v>2.9119947330997705E-2</v>
      </c>
      <c r="CC78" s="8">
        <f t="shared" si="128"/>
        <v>-7.7312516101154131E-5</v>
      </c>
      <c r="CD78" s="8">
        <f t="shared" si="129"/>
        <v>-4.305050185857764E-5</v>
      </c>
      <c r="CE78" s="8">
        <f t="shared" si="130"/>
        <v>-3.7433742544070162E-5</v>
      </c>
    </row>
    <row r="79" spans="1:83">
      <c r="A79">
        <f t="shared" si="79"/>
        <v>2033</v>
      </c>
      <c r="B79" s="4">
        <f t="shared" si="84"/>
        <v>1215.3523817363168</v>
      </c>
      <c r="C79" s="4">
        <f t="shared" si="85"/>
        <v>3187.6085645561602</v>
      </c>
      <c r="D79" s="4">
        <f t="shared" si="86"/>
        <v>5296.4267419571352</v>
      </c>
      <c r="E79" s="11">
        <f t="shared" si="87"/>
        <v>2.9978965343877475E-3</v>
      </c>
      <c r="F79" s="11">
        <f t="shared" si="88"/>
        <v>6.0101216487470528E-3</v>
      </c>
      <c r="G79" s="11">
        <f t="shared" si="89"/>
        <v>1.3269322476657618E-2</v>
      </c>
      <c r="H79" s="4">
        <f t="shared" si="90"/>
        <v>59770.370412557982</v>
      </c>
      <c r="I79" s="4">
        <f t="shared" si="91"/>
        <v>24419.724469345325</v>
      </c>
      <c r="J79" s="4">
        <f t="shared" si="92"/>
        <v>7154.6280404715644</v>
      </c>
      <c r="K79" s="4">
        <f t="shared" si="63"/>
        <v>49179.457176993281</v>
      </c>
      <c r="L79" s="4">
        <f t="shared" si="64"/>
        <v>7660.8291058301584</v>
      </c>
      <c r="M79" s="4">
        <f t="shared" si="65"/>
        <v>1350.8405551603621</v>
      </c>
      <c r="N79" s="11">
        <f t="shared" si="93"/>
        <v>1.8691867681509988E-2</v>
      </c>
      <c r="O79" s="11">
        <f t="shared" si="94"/>
        <v>2.867551800218715E-2</v>
      </c>
      <c r="P79" s="11">
        <f t="shared" si="95"/>
        <v>2.127288835197394E-2</v>
      </c>
      <c r="Q79" s="4">
        <f t="shared" si="96"/>
        <v>5890.039133495532</v>
      </c>
      <c r="R79" s="4">
        <f t="shared" si="97"/>
        <v>10337.05217818585</v>
      </c>
      <c r="S79" s="4">
        <f t="shared" si="98"/>
        <v>3217.1796385151483</v>
      </c>
      <c r="T79" s="4">
        <f t="shared" si="99"/>
        <v>98.54446430296862</v>
      </c>
      <c r="U79" s="4">
        <f t="shared" si="100"/>
        <v>423.30748617422785</v>
      </c>
      <c r="V79" s="4">
        <f t="shared" si="101"/>
        <v>449.66413632078945</v>
      </c>
      <c r="W79" s="11">
        <f t="shared" si="102"/>
        <v>-1.219247815263802E-2</v>
      </c>
      <c r="X79" s="11">
        <f t="shared" si="103"/>
        <v>-1.3228699347321071E-2</v>
      </c>
      <c r="Y79" s="11">
        <f t="shared" si="104"/>
        <v>-1.2203590333800474E-2</v>
      </c>
      <c r="Z79" s="4">
        <f t="shared" si="117"/>
        <v>13383.150465201094</v>
      </c>
      <c r="AA79" s="4">
        <f t="shared" si="105"/>
        <v>32681.521769373419</v>
      </c>
      <c r="AB79" s="4">
        <f t="shared" si="106"/>
        <v>5317.6024287629307</v>
      </c>
      <c r="AC79" s="12">
        <f t="shared" si="107"/>
        <v>2.2932709554642208</v>
      </c>
      <c r="AD79" s="12">
        <f t="shared" si="108"/>
        <v>3.2285151324197767</v>
      </c>
      <c r="AE79" s="12">
        <f t="shared" si="109"/>
        <v>1.68956417832025</v>
      </c>
      <c r="AF79" s="11">
        <f t="shared" si="110"/>
        <v>-2.9039671966837322E-3</v>
      </c>
      <c r="AG79" s="11">
        <f t="shared" si="111"/>
        <v>2.0567434751257441E-3</v>
      </c>
      <c r="AH79" s="11">
        <f t="shared" si="112"/>
        <v>8.257041531207765E-4</v>
      </c>
      <c r="AI79" s="1">
        <f t="shared" si="70"/>
        <v>95196.526185088209</v>
      </c>
      <c r="AJ79" s="1">
        <f t="shared" si="71"/>
        <v>34992.394984925668</v>
      </c>
      <c r="AK79" s="1">
        <f t="shared" si="72"/>
        <v>10162.527631835086</v>
      </c>
      <c r="AL79" s="17">
        <f t="shared" si="113"/>
        <v>19.887604226905097</v>
      </c>
      <c r="AM79" s="17">
        <f t="shared" si="113"/>
        <v>4.6798021789013058</v>
      </c>
      <c r="AN79" s="17">
        <f t="shared" si="113"/>
        <v>1.1847318959947699</v>
      </c>
      <c r="AO79" s="7">
        <f t="shared" si="132"/>
        <v>1.4504522500136469E-2</v>
      </c>
      <c r="AP79" s="7">
        <f t="shared" si="132"/>
        <v>2.2335874685700561E-2</v>
      </c>
      <c r="AQ79" s="7">
        <f t="shared" si="132"/>
        <v>1.6167601492821725E-2</v>
      </c>
      <c r="AR79" s="1">
        <f t="shared" si="118"/>
        <v>59770.370412557982</v>
      </c>
      <c r="AS79" s="1">
        <f t="shared" si="114"/>
        <v>24419.724469345325</v>
      </c>
      <c r="AT79" s="1">
        <f t="shared" si="119"/>
        <v>7154.6280404715644</v>
      </c>
      <c r="AU79" s="1">
        <f t="shared" si="76"/>
        <v>11954.074082511597</v>
      </c>
      <c r="AV79" s="1">
        <f t="shared" si="77"/>
        <v>4883.9448938690648</v>
      </c>
      <c r="AW79" s="1">
        <f t="shared" si="78"/>
        <v>1430.925608094313</v>
      </c>
      <c r="AX79">
        <v>0</v>
      </c>
      <c r="AY79">
        <v>0</v>
      </c>
      <c r="AZ79">
        <v>0</v>
      </c>
      <c r="BA79">
        <f t="shared" si="122"/>
        <v>0</v>
      </c>
      <c r="BB79">
        <f t="shared" si="123"/>
        <v>0</v>
      </c>
      <c r="BC79">
        <f t="shared" si="123"/>
        <v>0</v>
      </c>
      <c r="BD79">
        <f t="shared" si="123"/>
        <v>0</v>
      </c>
      <c r="BE79">
        <f t="shared" si="124"/>
        <v>0</v>
      </c>
      <c r="BF79">
        <f t="shared" si="124"/>
        <v>0</v>
      </c>
      <c r="BG79">
        <f t="shared" si="124"/>
        <v>0</v>
      </c>
      <c r="BH79">
        <f t="shared" si="115"/>
        <v>0</v>
      </c>
      <c r="BI79">
        <f t="shared" si="133"/>
        <v>0</v>
      </c>
      <c r="BJ79">
        <f t="shared" si="133"/>
        <v>0</v>
      </c>
      <c r="BK79" s="7">
        <f t="shared" si="131"/>
        <v>2.623785450773708E-2</v>
      </c>
      <c r="BL79" s="7">
        <f t="shared" si="120"/>
        <v>0.5303213506452944</v>
      </c>
      <c r="BM79" s="7">
        <f t="shared" si="121"/>
        <v>0.45819425206013686</v>
      </c>
      <c r="BN79" s="18">
        <f>MAX((BN$3*climate!$I189+BN$4*climate!$I189^2+BN$5*climate!$I189^6)*(K79/K$66)^$BP$1,-99)</f>
        <v>3.3261316757173462</v>
      </c>
      <c r="BO79" s="18">
        <f>MAX((BO$3*climate!$I189+BO$4*climate!$I189^2+BO$5*climate!$I189^6)*(L79/L$66)^$BP$1,-99)</f>
        <v>1.3227547351163158</v>
      </c>
      <c r="BP79" s="18">
        <f>MAX((BP$3*climate!$I189+BP$4*climate!$I189^2+BP$5*climate!$I189^6)*(M79/M$66)^$BP$1,-99)</f>
        <v>3.1818636255773421E-2</v>
      </c>
      <c r="BQ79" s="18">
        <f>MAX((BQ$3*climate!$M189+BQ$4*climate!$M189^2+BQ$5*climate!$M189^6)*(K79/K$66)^$BP$1,-99)</f>
        <v>3.326129991210069</v>
      </c>
      <c r="BR79" s="18">
        <f>MAX((BR$3*climate!$M189+BR$4*climate!$M189^2+BR$5*climate!$M189^6)*(L79/L$66)^$BP$1,-99)</f>
        <v>1.3227524949114493</v>
      </c>
      <c r="BS79" s="18">
        <f>MAX((BS$3*climate!$M189+BS$4*climate!$M189^2+BS$5*climate!$M189^6)*(M79/M$66)^$BP$1,-99)</f>
        <v>3.1815985272369042E-2</v>
      </c>
      <c r="BT79" s="8">
        <f t="shared" si="125"/>
        <v>1.743556097168025E-3</v>
      </c>
      <c r="BU79" s="8">
        <f t="shared" si="126"/>
        <v>9.2464502437598515E-4</v>
      </c>
      <c r="BV79" s="8">
        <f t="shared" si="127"/>
        <v>7.9888738186679456E-4</v>
      </c>
      <c r="BW79" s="8">
        <f>MAX((BW$3*climate!$I189+BW$4*climate!$I189^2+BW$5*climate!$I189^6)*(K79/K$66)^$BP$1,-99)</f>
        <v>1.0821067091708187</v>
      </c>
      <c r="BX79" s="8">
        <f>MAX((BX$3*climate!$I189+BX$4*climate!$I189^2+BX$5*climate!$I189^6)*(L79/L$66)^$BP$1,-99)</f>
        <v>0.42055127290462119</v>
      </c>
      <c r="BY79" s="8">
        <f>MAX((BY$3*climate!$I189+BY$4*climate!$I189^2+BY$5*climate!$I189^6)*(M79/M$66)^$BP$1,-99)</f>
        <v>2.0306546953047969E-2</v>
      </c>
      <c r="BZ79" s="8">
        <f>MAX((BZ$3*climate!$M189+BZ$4*climate!$M189^2+BZ$5*climate!$M189^6)*(K79/K$66)^$BP$1,-99)</f>
        <v>1.0821082638119597</v>
      </c>
      <c r="CA79" s="8">
        <f>MAX((CA$3*climate!$M189+CA$4*climate!$M189^2+CA$5*climate!$M189^6)*(L79/L$66)^$BP$1,-99)</f>
        <v>0.42055159869055014</v>
      </c>
      <c r="CB79" s="8">
        <f>MAX((CB$3*climate!$M189+CB$4*climate!$M189^2+CB$5*climate!$M189^6)*(M79/M$66)^$BP$1,-99)</f>
        <v>2.0306107393008043E-2</v>
      </c>
      <c r="CC79" s="8">
        <f t="shared" si="128"/>
        <v>-7.7427535482832408E-5</v>
      </c>
      <c r="CD79" s="8">
        <f t="shared" si="129"/>
        <v>-4.1061475194392142E-5</v>
      </c>
      <c r="CE79" s="8">
        <f t="shared" si="130"/>
        <v>-3.5476851709416106E-5</v>
      </c>
    </row>
    <row r="80" spans="1:83">
      <c r="A80">
        <f t="shared" si="79"/>
        <v>2034</v>
      </c>
      <c r="B80" s="4">
        <f t="shared" si="84"/>
        <v>1218.8137073949208</v>
      </c>
      <c r="C80" s="4">
        <f t="shared" si="85"/>
        <v>3205.8085840356521</v>
      </c>
      <c r="D80" s="4">
        <f t="shared" si="86"/>
        <v>5363.1927366495056</v>
      </c>
      <c r="E80" s="11">
        <f t="shared" si="87"/>
        <v>2.8480017076683599E-3</v>
      </c>
      <c r="F80" s="11">
        <f t="shared" si="88"/>
        <v>5.7096155663097E-3</v>
      </c>
      <c r="G80" s="11">
        <f t="shared" si="89"/>
        <v>1.2605856352824737E-2</v>
      </c>
      <c r="H80" s="4">
        <f t="shared" si="90"/>
        <v>61045.252629956114</v>
      </c>
      <c r="I80" s="4">
        <f t="shared" si="91"/>
        <v>25255.087413362144</v>
      </c>
      <c r="J80" s="4">
        <f t="shared" si="92"/>
        <v>7397.1999334587381</v>
      </c>
      <c r="K80" s="4">
        <f t="shared" si="63"/>
        <v>50085.794292905986</v>
      </c>
      <c r="L80" s="4">
        <f t="shared" si="64"/>
        <v>7877.9149632101926</v>
      </c>
      <c r="M80" s="4">
        <f t="shared" si="65"/>
        <v>1379.2530488247785</v>
      </c>
      <c r="N80" s="11">
        <f t="shared" si="93"/>
        <v>1.8429180961694325E-2</v>
      </c>
      <c r="O80" s="11">
        <f t="shared" si="94"/>
        <v>2.8337123094786643E-2</v>
      </c>
      <c r="P80" s="11">
        <f t="shared" si="95"/>
        <v>2.103319563206596E-2</v>
      </c>
      <c r="Q80" s="4">
        <f t="shared" si="96"/>
        <v>5942.3257726552265</v>
      </c>
      <c r="R80" s="4">
        <f t="shared" si="97"/>
        <v>10549.243939007138</v>
      </c>
      <c r="S80" s="4">
        <f t="shared" si="98"/>
        <v>3285.6632595681995</v>
      </c>
      <c r="T80" s="4">
        <f t="shared" si="99"/>
        <v>97.342963074891259</v>
      </c>
      <c r="U80" s="4">
        <f t="shared" si="100"/>
        <v>417.70767870815871</v>
      </c>
      <c r="V80" s="4">
        <f t="shared" si="101"/>
        <v>444.17661941332835</v>
      </c>
      <c r="W80" s="11">
        <f t="shared" si="102"/>
        <v>-1.219247815263802E-2</v>
      </c>
      <c r="X80" s="11">
        <f t="shared" si="103"/>
        <v>-1.3228699347321071E-2</v>
      </c>
      <c r="Y80" s="11">
        <f t="shared" si="104"/>
        <v>-1.2203590333800474E-2</v>
      </c>
      <c r="Z80" s="4">
        <f t="shared" si="117"/>
        <v>13468.230463212563</v>
      </c>
      <c r="AA80" s="4">
        <f t="shared" si="105"/>
        <v>33441.969759335247</v>
      </c>
      <c r="AB80" s="4">
        <f t="shared" si="106"/>
        <v>5440.1196959381268</v>
      </c>
      <c r="AC80" s="12">
        <f t="shared" si="107"/>
        <v>2.2866113718364449</v>
      </c>
      <c r="AD80" s="12">
        <f t="shared" si="108"/>
        <v>3.2351553598527256</v>
      </c>
      <c r="AE80" s="12">
        <f t="shared" si="109"/>
        <v>1.690959258479253</v>
      </c>
      <c r="AF80" s="11">
        <f t="shared" si="110"/>
        <v>-2.9039671966837322E-3</v>
      </c>
      <c r="AG80" s="11">
        <f t="shared" si="111"/>
        <v>2.0567434751257441E-3</v>
      </c>
      <c r="AH80" s="11">
        <f t="shared" si="112"/>
        <v>8.257041531207765E-4</v>
      </c>
      <c r="AI80" s="1">
        <f t="shared" si="70"/>
        <v>97630.947649090987</v>
      </c>
      <c r="AJ80" s="1">
        <f t="shared" si="71"/>
        <v>36377.100380302167</v>
      </c>
      <c r="AK80" s="1">
        <f t="shared" si="72"/>
        <v>10577.200476745889</v>
      </c>
      <c r="AL80" s="17">
        <f t="shared" si="113"/>
        <v>20.173179827858224</v>
      </c>
      <c r="AM80" s="17">
        <f t="shared" si="113"/>
        <v>4.7832843791728958</v>
      </c>
      <c r="AN80" s="17">
        <f t="shared" si="113"/>
        <v>1.2036946264333457</v>
      </c>
      <c r="AO80" s="7">
        <f t="shared" si="132"/>
        <v>1.4359477275135105E-2</v>
      </c>
      <c r="AP80" s="7">
        <f t="shared" si="132"/>
        <v>2.2112515938843554E-2</v>
      </c>
      <c r="AQ80" s="7">
        <f t="shared" si="132"/>
        <v>1.6005925477893507E-2</v>
      </c>
      <c r="AR80" s="1">
        <f t="shared" si="118"/>
        <v>61045.252629956114</v>
      </c>
      <c r="AS80" s="1">
        <f t="shared" si="114"/>
        <v>25255.087413362144</v>
      </c>
      <c r="AT80" s="1">
        <f t="shared" si="119"/>
        <v>7397.1999334587381</v>
      </c>
      <c r="AU80" s="1">
        <f t="shared" si="76"/>
        <v>12209.050525991224</v>
      </c>
      <c r="AV80" s="1">
        <f t="shared" si="77"/>
        <v>5051.0174826724287</v>
      </c>
      <c r="AW80" s="1">
        <f t="shared" si="78"/>
        <v>1479.4399866917477</v>
      </c>
      <c r="AX80">
        <v>0</v>
      </c>
      <c r="AY80">
        <v>0</v>
      </c>
      <c r="AZ80">
        <v>0</v>
      </c>
      <c r="BA80">
        <f t="shared" si="122"/>
        <v>0</v>
      </c>
      <c r="BB80">
        <f t="shared" si="123"/>
        <v>0</v>
      </c>
      <c r="BC80">
        <f t="shared" si="123"/>
        <v>0</v>
      </c>
      <c r="BD80">
        <f t="shared" si="123"/>
        <v>0</v>
      </c>
      <c r="BE80">
        <f t="shared" si="124"/>
        <v>0</v>
      </c>
      <c r="BF80">
        <f t="shared" si="124"/>
        <v>0</v>
      </c>
      <c r="BG80">
        <f t="shared" si="124"/>
        <v>0</v>
      </c>
      <c r="BH80">
        <f t="shared" si="115"/>
        <v>0</v>
      </c>
      <c r="BI80">
        <f t="shared" si="133"/>
        <v>0</v>
      </c>
      <c r="BJ80">
        <f t="shared" si="133"/>
        <v>0</v>
      </c>
      <c r="BK80" s="7">
        <f t="shared" si="131"/>
        <v>2.5757558610162379E-2</v>
      </c>
      <c r="BL80" s="7">
        <f t="shared" si="120"/>
        <v>0.50506795299551843</v>
      </c>
      <c r="BM80" s="7">
        <f t="shared" si="121"/>
        <v>0.43379836284477769</v>
      </c>
      <c r="BN80" s="18">
        <f>MAX((BN$3*climate!$I190+BN$4*climate!$I190^2+BN$5*climate!$I190^6)*(K80/K$66)^$BP$1,-99)</f>
        <v>3.2725234383314477</v>
      </c>
      <c r="BO80" s="18">
        <f>MAX((BO$3*climate!$I190+BO$4*climate!$I190^2+BO$5*climate!$I190^6)*(L80/L$66)^$BP$1,-99)</f>
        <v>1.2638730670906959</v>
      </c>
      <c r="BP80" s="18">
        <f>MAX((BP$3*climate!$I190+BP$4*climate!$I190^2+BP$5*climate!$I190^6)*(M80/M$66)^$BP$1,-99)</f>
        <v>-2.6565545590244547E-2</v>
      </c>
      <c r="BQ80" s="18">
        <f>MAX((BQ$3*climate!$M190+BQ$4*climate!$M190^2+BQ$5*climate!$M190^6)*(K80/K$66)^$BP$1,-99)</f>
        <v>3.2725214749366813</v>
      </c>
      <c r="BR80" s="18">
        <f>MAX((BR$3*climate!$M190+BR$4*climate!$M190^2+BR$5*climate!$M190^6)*(L80/L$66)^$BP$1,-99)</f>
        <v>1.2638705924418694</v>
      </c>
      <c r="BS80" s="18">
        <f>MAX((BS$3*climate!$M190+BS$4*climate!$M190^2+BS$5*climate!$M190^6)*(M80/M$66)^$BP$1,-99)</f>
        <v>-2.656841475498764E-2</v>
      </c>
      <c r="BT80" s="8">
        <f t="shared" si="125"/>
        <v>2.0357718720050389E-3</v>
      </c>
      <c r="BU80" s="8">
        <f t="shared" si="126"/>
        <v>1.0282031321594395E-3</v>
      </c>
      <c r="BV80" s="8">
        <f t="shared" si="127"/>
        <v>8.831145052012342E-4</v>
      </c>
      <c r="BW80" s="8">
        <f>MAX((BW$3*climate!$I190+BW$4*climate!$I190^2+BW$5*climate!$I190^6)*(K80/K$66)^$BP$1,-99)</f>
        <v>1.1102286409488253</v>
      </c>
      <c r="BX80" s="8">
        <f>MAX((BX$3*climate!$I190+BX$4*climate!$I190^2+BX$5*climate!$I190^6)*(L80/L$66)^$BP$1,-99)</f>
        <v>0.42400969812436307</v>
      </c>
      <c r="BY80" s="8">
        <f>MAX((BY$3*climate!$I190+BY$4*climate!$I190^2+BY$5*climate!$I190^6)*(M80/M$66)^$BP$1,-99)</f>
        <v>9.9797969696454499E-3</v>
      </c>
      <c r="BZ80" s="8">
        <f>MAX((BZ$3*climate!$M190+BZ$4*climate!$M190^2+BZ$5*climate!$M190^6)*(K80/K$66)^$BP$1,-99)</f>
        <v>1.1102302158813875</v>
      </c>
      <c r="CA80" s="8">
        <f>MAX((CA$3*climate!$M190+CA$4*climate!$M190^2+CA$5*climate!$M190^6)*(L80/L$66)^$BP$1,-99)</f>
        <v>0.42400997595881057</v>
      </c>
      <c r="CB80" s="8">
        <f>MAX((CB$3*climate!$M190+CB$4*climate!$M190^2+CB$5*climate!$M190^6)*(M80/M$66)^$BP$1,-99)</f>
        <v>9.9792652553500564E-3</v>
      </c>
      <c r="CC80" s="8">
        <f t="shared" si="128"/>
        <v>-7.6117282292536328E-5</v>
      </c>
      <c r="CD80" s="8">
        <f t="shared" si="129"/>
        <v>-3.8444399955073346E-5</v>
      </c>
      <c r="CE80" s="8">
        <f t="shared" si="130"/>
        <v>-3.3019552442696044E-5</v>
      </c>
    </row>
    <row r="81" spans="1:83">
      <c r="A81">
        <f t="shared" si="79"/>
        <v>2035</v>
      </c>
      <c r="B81" s="4">
        <f t="shared" si="84"/>
        <v>1222.1113317389115</v>
      </c>
      <c r="C81" s="4">
        <f t="shared" si="85"/>
        <v>3223.1973218999701</v>
      </c>
      <c r="D81" s="4">
        <f t="shared" si="86"/>
        <v>5427.4199920186866</v>
      </c>
      <c r="E81" s="11">
        <f t="shared" si="87"/>
        <v>2.7056016222849416E-3</v>
      </c>
      <c r="F81" s="11">
        <f t="shared" si="88"/>
        <v>5.4241347879942147E-3</v>
      </c>
      <c r="G81" s="11">
        <f t="shared" si="89"/>
        <v>1.19755635351835E-2</v>
      </c>
      <c r="H81" s="4">
        <f t="shared" si="90"/>
        <v>62322.511271464013</v>
      </c>
      <c r="I81" s="4">
        <f t="shared" si="91"/>
        <v>26103.053077885728</v>
      </c>
      <c r="J81" s="4">
        <f t="shared" si="92"/>
        <v>7641.4100873545112</v>
      </c>
      <c r="K81" s="4">
        <f t="shared" si="63"/>
        <v>50995.772359615454</v>
      </c>
      <c r="L81" s="4">
        <f t="shared" si="64"/>
        <v>8098.4967629902421</v>
      </c>
      <c r="M81" s="4">
        <f t="shared" si="65"/>
        <v>1407.9268047417772</v>
      </c>
      <c r="N81" s="11">
        <f t="shared" si="93"/>
        <v>1.8168386456803187E-2</v>
      </c>
      <c r="O81" s="11">
        <f t="shared" si="94"/>
        <v>2.800002295152515E-2</v>
      </c>
      <c r="P81" s="11">
        <f t="shared" si="95"/>
        <v>2.078933662059379E-2</v>
      </c>
      <c r="Q81" s="4">
        <f t="shared" si="96"/>
        <v>5992.6903193635599</v>
      </c>
      <c r="R81" s="4">
        <f t="shared" si="97"/>
        <v>10759.207303233779</v>
      </c>
      <c r="S81" s="4">
        <f t="shared" si="98"/>
        <v>3352.7150585300506</v>
      </c>
      <c r="T81" s="4">
        <f t="shared" si="99"/>
        <v>96.156111124287591</v>
      </c>
      <c r="U81" s="4">
        <f t="shared" si="100"/>
        <v>412.18194941146112</v>
      </c>
      <c r="V81" s="4">
        <f t="shared" si="101"/>
        <v>438.75606991415566</v>
      </c>
      <c r="W81" s="11">
        <f t="shared" si="102"/>
        <v>-1.219247815263802E-2</v>
      </c>
      <c r="X81" s="11">
        <f t="shared" si="103"/>
        <v>-1.3228699347321071E-2</v>
      </c>
      <c r="Y81" s="11">
        <f t="shared" si="104"/>
        <v>-1.2203590333800474E-2</v>
      </c>
      <c r="Z81" s="4">
        <f t="shared" si="117"/>
        <v>13548.331191384006</v>
      </c>
      <c r="AA81" s="4">
        <f t="shared" si="105"/>
        <v>34198.636524276684</v>
      </c>
      <c r="AB81" s="4">
        <f t="shared" si="106"/>
        <v>5560.5102574672173</v>
      </c>
      <c r="AC81" s="12">
        <f t="shared" si="107"/>
        <v>2.2799711274210681</v>
      </c>
      <c r="AD81" s="12">
        <f t="shared" si="108"/>
        <v>3.241809244530121</v>
      </c>
      <c r="AE81" s="12">
        <f t="shared" si="109"/>
        <v>1.6923554905617373</v>
      </c>
      <c r="AF81" s="11">
        <f t="shared" si="110"/>
        <v>-2.9039671966837322E-3</v>
      </c>
      <c r="AG81" s="11">
        <f t="shared" si="111"/>
        <v>2.0567434751257441E-3</v>
      </c>
      <c r="AH81" s="11">
        <f t="shared" si="112"/>
        <v>8.257041531207765E-4</v>
      </c>
      <c r="AI81" s="1">
        <f t="shared" si="70"/>
        <v>100076.90341017311</v>
      </c>
      <c r="AJ81" s="1">
        <f t="shared" si="71"/>
        <v>37790.407824944385</v>
      </c>
      <c r="AK81" s="1">
        <f t="shared" si="72"/>
        <v>10998.920415763048</v>
      </c>
      <c r="AL81" s="17">
        <f t="shared" si="113"/>
        <v>20.459959381990515</v>
      </c>
      <c r="AM81" s="17">
        <f t="shared" si="113"/>
        <v>4.8879971267266331</v>
      </c>
      <c r="AN81" s="17">
        <f t="shared" si="113"/>
        <v>1.2227682104572906</v>
      </c>
      <c r="AO81" s="7">
        <f t="shared" si="132"/>
        <v>1.4215882502383754E-2</v>
      </c>
      <c r="AP81" s="7">
        <f t="shared" si="132"/>
        <v>2.1891390779455119E-2</v>
      </c>
      <c r="AQ81" s="7">
        <f t="shared" si="132"/>
        <v>1.5845866223114572E-2</v>
      </c>
      <c r="AR81" s="1">
        <f t="shared" si="118"/>
        <v>62322.511271464013</v>
      </c>
      <c r="AS81" s="1">
        <f t="shared" si="114"/>
        <v>26103.053077885728</v>
      </c>
      <c r="AT81" s="1">
        <f t="shared" si="119"/>
        <v>7641.4100873545112</v>
      </c>
      <c r="AU81" s="1">
        <f t="shared" si="76"/>
        <v>12464.502254292804</v>
      </c>
      <c r="AV81" s="1">
        <f t="shared" si="77"/>
        <v>5220.6106155771458</v>
      </c>
      <c r="AW81" s="1">
        <f t="shared" si="78"/>
        <v>1528.2820174709022</v>
      </c>
      <c r="AX81">
        <v>0</v>
      </c>
      <c r="AY81">
        <v>0</v>
      </c>
      <c r="AZ81">
        <v>0</v>
      </c>
      <c r="BA81">
        <f t="shared" si="122"/>
        <v>0</v>
      </c>
      <c r="BB81">
        <f t="shared" si="123"/>
        <v>0</v>
      </c>
      <c r="BC81">
        <f t="shared" si="123"/>
        <v>0</v>
      </c>
      <c r="BD81">
        <f t="shared" si="123"/>
        <v>0</v>
      </c>
      <c r="BE81">
        <f t="shared" si="124"/>
        <v>0</v>
      </c>
      <c r="BF81">
        <f t="shared" si="124"/>
        <v>0</v>
      </c>
      <c r="BG81">
        <f t="shared" si="124"/>
        <v>0</v>
      </c>
      <c r="BH81">
        <f t="shared" si="115"/>
        <v>0</v>
      </c>
      <c r="BI81">
        <f t="shared" si="133"/>
        <v>0</v>
      </c>
      <c r="BJ81">
        <f t="shared" si="133"/>
        <v>0</v>
      </c>
      <c r="BK81" s="7">
        <f t="shared" si="131"/>
        <v>2.5288118135380344E-2</v>
      </c>
      <c r="BL81" s="7">
        <f t="shared" si="120"/>
        <v>0.48101709809096993</v>
      </c>
      <c r="BM81" s="7">
        <f t="shared" si="121"/>
        <v>0.41088823784112483</v>
      </c>
      <c r="BN81" s="18">
        <f>MAX((BN$3*climate!$I191+BN$4*climate!$I191^2+BN$5*climate!$I191^6)*(K81/K$66)^$BP$1,-99)</f>
        <v>3.214512325692958</v>
      </c>
      <c r="BO81" s="18">
        <f>MAX((BO$3*climate!$I191+BO$4*climate!$I191^2+BO$5*climate!$I191^6)*(L81/L$66)^$BP$1,-99)</f>
        <v>1.2019434255188644</v>
      </c>
      <c r="BP81" s="18">
        <f>MAX((BP$3*climate!$I191+BP$4*climate!$I191^2+BP$5*climate!$I191^6)*(M81/M$66)^$BP$1,-99)</f>
        <v>-8.7617914442682299E-2</v>
      </c>
      <c r="BQ81" s="18">
        <f>MAX((BQ$3*climate!$M191+BQ$4*climate!$M191^2+BQ$5*climate!$M191^6)*(K81/K$66)^$BP$1,-99)</f>
        <v>3.2145100717270694</v>
      </c>
      <c r="BR81" s="18">
        <f>MAX((BR$3*climate!$M191+BR$4*climate!$M191^2+BR$5*climate!$M191^6)*(L81/L$66)^$BP$1,-99)</f>
        <v>1.2019407128161885</v>
      </c>
      <c r="BS81" s="18">
        <f>MAX((BS$3*climate!$M191+BS$4*climate!$M191^2+BS$5*climate!$M191^6)*(M81/M$66)^$BP$1,-99)</f>
        <v>-8.7621001748742086E-2</v>
      </c>
      <c r="BT81" s="8">
        <f t="shared" si="125"/>
        <v>2.3487400809722421E-3</v>
      </c>
      <c r="BU81" s="8">
        <f t="shared" si="126"/>
        <v>1.1297841379192177E-3</v>
      </c>
      <c r="BV81" s="8">
        <f t="shared" si="127"/>
        <v>9.6506967301750537E-4</v>
      </c>
      <c r="BW81" s="8">
        <f>MAX((BW$3*climate!$I191+BW$4*climate!$I191^2+BW$5*climate!$I191^6)*(K81/K$66)^$BP$1,-99)</f>
        <v>1.1376762999690129</v>
      </c>
      <c r="BX81" s="8">
        <f>MAX((BX$3*climate!$I191+BX$4*climate!$I191^2+BX$5*climate!$I191^6)*(L81/L$66)^$BP$1,-99)</f>
        <v>0.42619272636513122</v>
      </c>
      <c r="BY81" s="8">
        <f>MAX((BY$3*climate!$I191+BY$4*climate!$I191^2+BY$5*climate!$I191^6)*(M81/M$66)^$BP$1,-99)</f>
        <v>-2.041221492939521E-3</v>
      </c>
      <c r="BZ81" s="8">
        <f>MAX((BZ$3*climate!$M191+BZ$4*climate!$M191^2+BZ$5*climate!$M191^6)*(K81/K$66)^$BP$1,-99)</f>
        <v>1.1376778780539392</v>
      </c>
      <c r="CA81" s="8">
        <f>MAX((CA$3*climate!$M191+CA$4*climate!$M191^2+CA$5*climate!$M191^6)*(L81/L$66)^$BP$1,-99)</f>
        <v>0.42619294293360288</v>
      </c>
      <c r="CB81" s="8">
        <f>MAX((CB$3*climate!$M191+CB$4*climate!$M191^2+CB$5*climate!$M191^6)*(M81/M$66)^$BP$1,-99)</f>
        <v>-2.0418572534979182E-3</v>
      </c>
      <c r="CC81" s="8">
        <f t="shared" si="128"/>
        <v>-7.3254502631556507E-5</v>
      </c>
      <c r="CD81" s="8">
        <f t="shared" si="129"/>
        <v>-3.5236668277928634E-5</v>
      </c>
      <c r="CE81" s="8">
        <f t="shared" si="130"/>
        <v>-3.0099413500208294E-5</v>
      </c>
    </row>
    <row r="82" spans="1:83">
      <c r="A82">
        <f t="shared" si="79"/>
        <v>2036</v>
      </c>
      <c r="B82" s="4">
        <f t="shared" si="84"/>
        <v>1225.252550820589</v>
      </c>
      <c r="C82" s="4">
        <f t="shared" si="85"/>
        <v>3239.8062257861429</v>
      </c>
      <c r="D82" s="4">
        <f t="shared" si="86"/>
        <v>5489.1665843179044</v>
      </c>
      <c r="E82" s="11">
        <f t="shared" si="87"/>
        <v>2.5703215411706946E-3</v>
      </c>
      <c r="F82" s="11">
        <f t="shared" si="88"/>
        <v>5.1529280485945036E-3</v>
      </c>
      <c r="G82" s="11">
        <f t="shared" si="89"/>
        <v>1.1376785358424324E-2</v>
      </c>
      <c r="H82" s="4">
        <f t="shared" si="90"/>
        <v>63601.724727136563</v>
      </c>
      <c r="I82" s="4">
        <f t="shared" si="91"/>
        <v>26963.406376034643</v>
      </c>
      <c r="J82" s="4">
        <f t="shared" si="92"/>
        <v>7887.1019470246893</v>
      </c>
      <c r="K82" s="4">
        <f t="shared" si="63"/>
        <v>51909.073508592614</v>
      </c>
      <c r="L82" s="4">
        <f t="shared" si="64"/>
        <v>8322.5367497069801</v>
      </c>
      <c r="M82" s="4">
        <f t="shared" si="65"/>
        <v>1436.8487138935604</v>
      </c>
      <c r="N82" s="11">
        <f t="shared" si="93"/>
        <v>1.7909350260187917E-2</v>
      </c>
      <c r="O82" s="11">
        <f t="shared" si="94"/>
        <v>2.7664391710396252E-2</v>
      </c>
      <c r="P82" s="11">
        <f t="shared" si="95"/>
        <v>2.0542196550542791E-2</v>
      </c>
      <c r="Q82" s="4">
        <f t="shared" si="96"/>
        <v>6041.1290388506959</v>
      </c>
      <c r="R82" s="4">
        <f t="shared" si="97"/>
        <v>10966.807895079695</v>
      </c>
      <c r="S82" s="4">
        <f t="shared" si="98"/>
        <v>3418.2831598788598</v>
      </c>
      <c r="T82" s="4">
        <f t="shared" si="99"/>
        <v>94.983729840162084</v>
      </c>
      <c r="U82" s="4">
        <f t="shared" si="100"/>
        <v>406.72931832630422</v>
      </c>
      <c r="V82" s="4">
        <f t="shared" si="101"/>
        <v>433.401670580455</v>
      </c>
      <c r="W82" s="11">
        <f t="shared" si="102"/>
        <v>-1.219247815263802E-2</v>
      </c>
      <c r="X82" s="11">
        <f t="shared" si="103"/>
        <v>-1.3228699347321071E-2</v>
      </c>
      <c r="Y82" s="11">
        <f t="shared" si="104"/>
        <v>-1.2203590333800474E-2</v>
      </c>
      <c r="Z82" s="4">
        <f t="shared" si="117"/>
        <v>13623.483532657228</v>
      </c>
      <c r="AA82" s="4">
        <f t="shared" si="105"/>
        <v>34951.035467399546</v>
      </c>
      <c r="AB82" s="4">
        <f t="shared" si="106"/>
        <v>5678.6707711806257</v>
      </c>
      <c r="AC82" s="12">
        <f t="shared" si="107"/>
        <v>2.2733501660576514</v>
      </c>
      <c r="AD82" s="12">
        <f t="shared" si="108"/>
        <v>3.2484768145414105</v>
      </c>
      <c r="AE82" s="12">
        <f t="shared" si="109"/>
        <v>1.6937528755188509</v>
      </c>
      <c r="AF82" s="11">
        <f t="shared" si="110"/>
        <v>-2.9039671966837322E-3</v>
      </c>
      <c r="AG82" s="11">
        <f t="shared" si="111"/>
        <v>2.0567434751257441E-3</v>
      </c>
      <c r="AH82" s="11">
        <f t="shared" si="112"/>
        <v>8.257041531207765E-4</v>
      </c>
      <c r="AI82" s="1">
        <f t="shared" si="70"/>
        <v>102533.7153234486</v>
      </c>
      <c r="AJ82" s="1">
        <f t="shared" si="71"/>
        <v>39231.977658027099</v>
      </c>
      <c r="AK82" s="1">
        <f t="shared" si="72"/>
        <v>11427.310391657647</v>
      </c>
      <c r="AL82" s="17">
        <f t="shared" si="113"/>
        <v>20.747907196782656</v>
      </c>
      <c r="AM82" s="17">
        <f t="shared" si="113"/>
        <v>4.9939321314043594</v>
      </c>
      <c r="AN82" s="17">
        <f t="shared" si="113"/>
        <v>1.2419502737272263</v>
      </c>
      <c r="AO82" s="7">
        <f t="shared" si="132"/>
        <v>1.4073723677359916E-2</v>
      </c>
      <c r="AP82" s="7">
        <f t="shared" si="132"/>
        <v>2.1672476871660566E-2</v>
      </c>
      <c r="AQ82" s="7">
        <f t="shared" si="132"/>
        <v>1.5687407560883427E-2</v>
      </c>
      <c r="AR82" s="1">
        <f t="shared" si="118"/>
        <v>63601.724727136563</v>
      </c>
      <c r="AS82" s="1">
        <f t="shared" si="114"/>
        <v>26963.406376034643</v>
      </c>
      <c r="AT82" s="1">
        <f t="shared" si="119"/>
        <v>7887.1019470246893</v>
      </c>
      <c r="AU82" s="1">
        <f t="shared" si="76"/>
        <v>12720.344945427314</v>
      </c>
      <c r="AV82" s="1">
        <f t="shared" si="77"/>
        <v>5392.6812752069291</v>
      </c>
      <c r="AW82" s="1">
        <f t="shared" si="78"/>
        <v>1577.4203894049379</v>
      </c>
      <c r="AX82">
        <v>0</v>
      </c>
      <c r="AY82">
        <v>0</v>
      </c>
      <c r="AZ82">
        <v>0</v>
      </c>
      <c r="BA82">
        <f t="shared" si="122"/>
        <v>0</v>
      </c>
      <c r="BB82">
        <f t="shared" si="123"/>
        <v>0</v>
      </c>
      <c r="BC82">
        <f t="shared" si="123"/>
        <v>0</v>
      </c>
      <c r="BD82">
        <f t="shared" si="123"/>
        <v>0</v>
      </c>
      <c r="BE82">
        <f t="shared" si="124"/>
        <v>0</v>
      </c>
      <c r="BF82">
        <f t="shared" si="124"/>
        <v>0</v>
      </c>
      <c r="BG82">
        <f t="shared" si="124"/>
        <v>0</v>
      </c>
      <c r="BH82">
        <f t="shared" si="115"/>
        <v>0</v>
      </c>
      <c r="BI82">
        <f t="shared" si="133"/>
        <v>0</v>
      </c>
      <c r="BJ82">
        <f t="shared" si="133"/>
        <v>0</v>
      </c>
      <c r="BK82" s="7">
        <f t="shared" si="131"/>
        <v>2.4829121844190283E-2</v>
      </c>
      <c r="BL82" s="7">
        <f t="shared" si="120"/>
        <v>0.45811152199139993</v>
      </c>
      <c r="BM82" s="7">
        <f t="shared" si="121"/>
        <v>0.38936119035163153</v>
      </c>
      <c r="BN82" s="18">
        <f>MAX((BN$3*climate!$I192+BN$4*climate!$I192^2+BN$5*climate!$I192^6)*(K82/K$66)^$BP$1,-99)</f>
        <v>3.1519701994685447</v>
      </c>
      <c r="BO82" s="18">
        <f>MAX((BO$3*climate!$I192+BO$4*climate!$I192^2+BO$5*climate!$I192^6)*(L82/L$66)^$BP$1,-99)</f>
        <v>1.1368974357661914</v>
      </c>
      <c r="BP82" s="18">
        <f>MAX((BP$3*climate!$I192+BP$4*climate!$I192^2+BP$5*climate!$I192^6)*(M82/M$66)^$BP$1,-99)</f>
        <v>-0.15139739614610795</v>
      </c>
      <c r="BQ82" s="18">
        <f>MAX((BQ$3*climate!$M192+BQ$4*climate!$M192^2+BQ$5*climate!$M192^6)*(K82/K$66)^$BP$1,-99)</f>
        <v>3.1519676446524816</v>
      </c>
      <c r="BR82" s="18">
        <f>MAX((BR$3*climate!$M192+BR$4*climate!$M192^2+BR$5*climate!$M192^6)*(L82/L$66)^$BP$1,-99)</f>
        <v>1.136894482180991</v>
      </c>
      <c r="BS82" s="18">
        <f>MAX((BS$3*climate!$M192+BS$4*climate!$M192^2+BS$5*climate!$M192^6)*(M82/M$66)^$BP$1,-99)</f>
        <v>-0.1514007011869907</v>
      </c>
      <c r="BT82" s="8">
        <f t="shared" si="125"/>
        <v>2.681966203832918E-3</v>
      </c>
      <c r="BU82" s="8">
        <f t="shared" si="126"/>
        <v>1.2286396195673951E-3</v>
      </c>
      <c r="BV82" s="8">
        <f t="shared" si="127"/>
        <v>1.0442535536072314E-3</v>
      </c>
      <c r="BW82" s="8">
        <f>MAX((BW$3*climate!$I192+BW$4*climate!$I192^2+BW$5*climate!$I192^6)*(K82/K$66)^$BP$1,-99)</f>
        <v>1.1642427308785623</v>
      </c>
      <c r="BX82" s="8">
        <f>MAX((BX$3*climate!$I192+BX$4*climate!$I192^2+BX$5*climate!$I192^6)*(L82/L$66)^$BP$1,-99)</f>
        <v>0.42691250607848341</v>
      </c>
      <c r="BY82" s="8">
        <f>MAX((BY$3*climate!$I192+BY$4*climate!$I192^2+BY$5*climate!$I192^6)*(M82/M$66)^$BP$1,-99)</f>
        <v>-1.5955538722291357E-2</v>
      </c>
      <c r="BZ82" s="8">
        <f>MAX((BZ$3*climate!$M192+BZ$4*climate!$M192^2+BZ$5*climate!$M192^6)*(K82/K$66)^$BP$1,-99)</f>
        <v>1.1642442940199451</v>
      </c>
      <c r="CA82" s="8">
        <f>MAX((CA$3*climate!$M192+CA$4*climate!$M192^2+CA$5*climate!$M192^6)*(L82/L$66)^$BP$1,-99)</f>
        <v>0.426912647248892</v>
      </c>
      <c r="CB82" s="8">
        <f>MAX((CB$3*climate!$M192+CB$4*climate!$M192^2+CB$5*climate!$M192^6)*(M82/M$66)^$BP$1,-99)</f>
        <v>-1.5956291332624165E-2</v>
      </c>
      <c r="CC82" s="8">
        <f t="shared" si="128"/>
        <v>-6.8705035727313971E-5</v>
      </c>
      <c r="CD82" s="8">
        <f t="shared" si="129"/>
        <v>-3.1474568485513313E-5</v>
      </c>
      <c r="CE82" s="8">
        <f t="shared" si="130"/>
        <v>-2.675107449393834E-5</v>
      </c>
    </row>
    <row r="83" spans="1:83">
      <c r="A83">
        <f t="shared" si="79"/>
        <v>2037</v>
      </c>
      <c r="B83" s="4">
        <f t="shared" si="84"/>
        <v>1228.2443791941002</v>
      </c>
      <c r="C83" s="4">
        <f t="shared" si="85"/>
        <v>3255.6659897403638</v>
      </c>
      <c r="D83" s="4">
        <f t="shared" si="86"/>
        <v>5548.4932008430033</v>
      </c>
      <c r="E83" s="11">
        <f t="shared" si="87"/>
        <v>2.4418054641121597E-3</v>
      </c>
      <c r="F83" s="11">
        <f t="shared" si="88"/>
        <v>4.8952816461647784E-3</v>
      </c>
      <c r="G83" s="11">
        <f t="shared" si="89"/>
        <v>1.0807946090503107E-2</v>
      </c>
      <c r="H83" s="4">
        <f t="shared" si="90"/>
        <v>64882.463973363178</v>
      </c>
      <c r="I83" s="4">
        <f t="shared" si="91"/>
        <v>27835.927409473203</v>
      </c>
      <c r="J83" s="4">
        <f t="shared" si="92"/>
        <v>8134.1244559539518</v>
      </c>
      <c r="K83" s="4">
        <f t="shared" si="63"/>
        <v>52825.370156332508</v>
      </c>
      <c r="L83" s="4">
        <f t="shared" si="64"/>
        <v>8549.994838903327</v>
      </c>
      <c r="M83" s="4">
        <f t="shared" si="65"/>
        <v>1466.0060238909737</v>
      </c>
      <c r="N83" s="11">
        <f t="shared" si="93"/>
        <v>1.7651955348195969E-2</v>
      </c>
      <c r="O83" s="11">
        <f t="shared" si="94"/>
        <v>2.7330379671120841E-2</v>
      </c>
      <c r="P83" s="11">
        <f t="shared" si="95"/>
        <v>2.0292539997758707E-2</v>
      </c>
      <c r="Q83" s="4">
        <f t="shared" si="96"/>
        <v>6087.6388880498471</v>
      </c>
      <c r="R83" s="4">
        <f t="shared" si="97"/>
        <v>11171.916576486548</v>
      </c>
      <c r="S83" s="4">
        <f t="shared" si="98"/>
        <v>3482.3212846005658</v>
      </c>
      <c r="T83" s="4">
        <f t="shared" si="99"/>
        <v>93.825642789229832</v>
      </c>
      <c r="U83" s="4">
        <f t="shared" si="100"/>
        <v>401.34881845842472</v>
      </c>
      <c r="V83" s="4">
        <f t="shared" si="101"/>
        <v>428.11261414270638</v>
      </c>
      <c r="W83" s="11">
        <f t="shared" si="102"/>
        <v>-1.219247815263802E-2</v>
      </c>
      <c r="X83" s="11">
        <f t="shared" si="103"/>
        <v>-1.3228699347321071E-2</v>
      </c>
      <c r="Y83" s="11">
        <f t="shared" si="104"/>
        <v>-1.2203590333800474E-2</v>
      </c>
      <c r="Z83" s="4">
        <f t="shared" si="117"/>
        <v>13693.719774807219</v>
      </c>
      <c r="AA83" s="4">
        <f t="shared" si="105"/>
        <v>35698.69352924986</v>
      </c>
      <c r="AB83" s="4">
        <f t="shared" si="106"/>
        <v>5794.5075329551601</v>
      </c>
      <c r="AC83" s="12">
        <f t="shared" si="107"/>
        <v>2.2667484317488444</v>
      </c>
      <c r="AD83" s="12">
        <f t="shared" si="108"/>
        <v>3.2551580980338159</v>
      </c>
      <c r="AE83" s="12">
        <f t="shared" si="109"/>
        <v>1.695151414302527</v>
      </c>
      <c r="AF83" s="11">
        <f t="shared" si="110"/>
        <v>-2.9039671966837322E-3</v>
      </c>
      <c r="AG83" s="11">
        <f t="shared" si="111"/>
        <v>2.0567434751257441E-3</v>
      </c>
      <c r="AH83" s="11">
        <f t="shared" si="112"/>
        <v>8.257041531207765E-4</v>
      </c>
      <c r="AI83" s="1">
        <f t="shared" si="70"/>
        <v>105000.68873653107</v>
      </c>
      <c r="AJ83" s="1">
        <f t="shared" si="71"/>
        <v>40701.46116743132</v>
      </c>
      <c r="AK83" s="1">
        <f t="shared" si="72"/>
        <v>11861.99974189682</v>
      </c>
      <c r="AL83" s="17">
        <f t="shared" ref="AL83:AN98" si="134">AL82*(1+AO83)</f>
        <v>21.036987506425973</v>
      </c>
      <c r="AM83" s="17">
        <f t="shared" si="134"/>
        <v>5.1010807012346975</v>
      </c>
      <c r="AN83" s="17">
        <f t="shared" si="134"/>
        <v>1.2612384240403931</v>
      </c>
      <c r="AO83" s="7">
        <f t="shared" si="132"/>
        <v>1.3932986440586317E-2</v>
      </c>
      <c r="AP83" s="7">
        <f t="shared" si="132"/>
        <v>2.145575210294396E-2</v>
      </c>
      <c r="AQ83" s="7">
        <f t="shared" si="132"/>
        <v>1.5530533485274592E-2</v>
      </c>
      <c r="AR83" s="1">
        <f t="shared" si="118"/>
        <v>64882.463973363178</v>
      </c>
      <c r="AS83" s="1">
        <f t="shared" si="114"/>
        <v>27835.927409473203</v>
      </c>
      <c r="AT83" s="1">
        <f t="shared" si="119"/>
        <v>8134.1244559539518</v>
      </c>
      <c r="AU83" s="1">
        <f t="shared" si="76"/>
        <v>12976.492794672637</v>
      </c>
      <c r="AV83" s="1">
        <f t="shared" si="77"/>
        <v>5567.1854818946413</v>
      </c>
      <c r="AW83" s="1">
        <f t="shared" si="78"/>
        <v>1626.8248911907904</v>
      </c>
      <c r="AX83">
        <v>0</v>
      </c>
      <c r="AY83">
        <v>0</v>
      </c>
      <c r="AZ83">
        <v>0</v>
      </c>
      <c r="BA83">
        <f t="shared" si="122"/>
        <v>0</v>
      </c>
      <c r="BB83">
        <f t="shared" si="123"/>
        <v>0</v>
      </c>
      <c r="BC83">
        <f t="shared" si="123"/>
        <v>0</v>
      </c>
      <c r="BD83">
        <f t="shared" si="123"/>
        <v>0</v>
      </c>
      <c r="BE83">
        <f t="shared" si="124"/>
        <v>0</v>
      </c>
      <c r="BF83">
        <f t="shared" si="124"/>
        <v>0</v>
      </c>
      <c r="BG83">
        <f t="shared" si="124"/>
        <v>0</v>
      </c>
      <c r="BH83">
        <f t="shared" si="115"/>
        <v>0</v>
      </c>
      <c r="BI83">
        <f t="shared" si="133"/>
        <v>0</v>
      </c>
      <c r="BJ83">
        <f t="shared" si="133"/>
        <v>0</v>
      </c>
      <c r="BK83" s="7">
        <f t="shared" si="131"/>
        <v>2.4380176195400782E-2</v>
      </c>
      <c r="BL83" s="7">
        <f t="shared" si="120"/>
        <v>0.43629668761085705</v>
      </c>
      <c r="BM83" s="7">
        <f t="shared" si="121"/>
        <v>0.36912252637744714</v>
      </c>
      <c r="BN83" s="18">
        <f>MAX((BN$3*climate!$I193+BN$4*climate!$I193^2+BN$5*climate!$I193^6)*(K83/K$66)^$BP$1,-99)</f>
        <v>3.0847714614794155</v>
      </c>
      <c r="BO83" s="18">
        <f>MAX((BO$3*climate!$I193+BO$4*climate!$I193^2+BO$5*climate!$I193^6)*(L83/L$66)^$BP$1,-99)</f>
        <v>1.0686693105215239</v>
      </c>
      <c r="BP83" s="18">
        <f>MAX((BP$3*climate!$I193+BP$4*climate!$I193^2+BP$5*climate!$I193^6)*(M83/M$66)^$BP$1,-99)</f>
        <v>-0.21796077326640317</v>
      </c>
      <c r="BQ83" s="18">
        <f>MAX((BQ$3*climate!$M193+BQ$4*climate!$M193^2+BQ$5*climate!$M193^6)*(K83/K$66)^$BP$1,-99)</f>
        <v>3.084768596850437</v>
      </c>
      <c r="BR83" s="18">
        <f>MAX((BR$3*climate!$M193+BR$4*climate!$M193^2+BR$5*climate!$M193^6)*(L83/L$66)^$BP$1,-99)</f>
        <v>1.0686661139512703</v>
      </c>
      <c r="BS83" s="18">
        <f>MAX((BS$3*climate!$M193+BS$4*climate!$M193^2+BS$5*climate!$M193^6)*(M83/M$66)^$BP$1,-99)</f>
        <v>-0.21796429529264102</v>
      </c>
      <c r="BT83" s="8">
        <f t="shared" si="125"/>
        <v>3.0349228378719535E-3</v>
      </c>
      <c r="BU83" s="8">
        <f t="shared" si="126"/>
        <v>1.3241267813180755E-3</v>
      </c>
      <c r="BV83" s="8">
        <f t="shared" si="127"/>
        <v>1.1202583852759069E-3</v>
      </c>
      <c r="BW83" s="8">
        <f>MAX((BW$3*climate!$I193+BW$4*climate!$I193^2+BW$5*climate!$I193^6)*(K83/K$66)^$BP$1,-99)</f>
        <v>1.1896975798851555</v>
      </c>
      <c r="BX83" s="8">
        <f>MAX((BX$3*climate!$I193+BX$4*climate!$I193^2+BX$5*climate!$I193^6)*(L83/L$66)^$BP$1,-99)</f>
        <v>0.42596257274178279</v>
      </c>
      <c r="BY83" s="8">
        <f>MAX((BY$3*climate!$I193+BY$4*climate!$I193^2+BY$5*climate!$I193^6)*(M83/M$66)^$BP$1,-99)</f>
        <v>-3.1981222072523657E-2</v>
      </c>
      <c r="BZ83" s="8">
        <f>MAX((BZ$3*climate!$M193+BZ$4*climate!$M193^2+BZ$5*climate!$M193^6)*(K83/K$66)^$BP$1,-99)</f>
        <v>1.1896991089617959</v>
      </c>
      <c r="CA83" s="8">
        <f>MAX((CA$3*climate!$M193+CA$4*climate!$M193^2+CA$5*climate!$M193^6)*(L83/L$66)^$BP$1,-99)</f>
        <v>0.42596262351351721</v>
      </c>
      <c r="CB83" s="8">
        <f>MAX((CB$3*climate!$M193+CB$4*climate!$M193^2+CB$5*climate!$M193^6)*(M83/M$66)^$BP$1,-99)</f>
        <v>-3.1982105299702565E-2</v>
      </c>
      <c r="CC83" s="8">
        <f t="shared" si="128"/>
        <v>-6.2327856147589606E-5</v>
      </c>
      <c r="CD83" s="8">
        <f t="shared" si="129"/>
        <v>-2.7193437183079338E-5</v>
      </c>
      <c r="CE83" s="8">
        <f t="shared" si="130"/>
        <v>-2.3006615724888376E-5</v>
      </c>
    </row>
    <row r="84" spans="1:83">
      <c r="A84">
        <f t="shared" si="79"/>
        <v>2038</v>
      </c>
      <c r="B84" s="4">
        <f t="shared" si="84"/>
        <v>1231.0935563386622</v>
      </c>
      <c r="C84" s="4">
        <f t="shared" si="85"/>
        <v>3270.8065216077016</v>
      </c>
      <c r="D84" s="4">
        <f t="shared" si="86"/>
        <v>5605.4626254713257</v>
      </c>
      <c r="E84" s="11">
        <f t="shared" si="87"/>
        <v>2.3197151909065518E-3</v>
      </c>
      <c r="F84" s="11">
        <f t="shared" si="88"/>
        <v>4.6505175638565394E-3</v>
      </c>
      <c r="G84" s="11">
        <f t="shared" si="89"/>
        <v>1.0267548785977951E-2</v>
      </c>
      <c r="H84" s="4">
        <f t="shared" si="90"/>
        <v>66164.292911109107</v>
      </c>
      <c r="I84" s="4">
        <f t="shared" si="91"/>
        <v>28720.39144511009</v>
      </c>
      <c r="J84" s="4">
        <f t="shared" si="92"/>
        <v>8382.3319649671921</v>
      </c>
      <c r="K84" s="4">
        <f t="shared" si="63"/>
        <v>53744.32557984077</v>
      </c>
      <c r="L84" s="4">
        <f t="shared" si="64"/>
        <v>8780.8285985051589</v>
      </c>
      <c r="M84" s="4">
        <f t="shared" si="65"/>
        <v>1495.3862910222113</v>
      </c>
      <c r="N84" s="11">
        <f t="shared" si="93"/>
        <v>1.7396100032781359E-2</v>
      </c>
      <c r="O84" s="11">
        <f t="shared" si="94"/>
        <v>2.6998116835289299E-2</v>
      </c>
      <c r="P84" s="11">
        <f t="shared" si="95"/>
        <v>2.0041027562259561E-2</v>
      </c>
      <c r="Q84" s="4">
        <f t="shared" si="96"/>
        <v>6132.2175378035608</v>
      </c>
      <c r="R84" s="4">
        <f t="shared" si="97"/>
        <v>11374.409341517816</v>
      </c>
      <c r="S84" s="4">
        <f t="shared" si="98"/>
        <v>3544.7884649150074</v>
      </c>
      <c r="T84" s="4">
        <f t="shared" si="99"/>
        <v>92.681675689364923</v>
      </c>
      <c r="U84" s="4">
        <f t="shared" si="100"/>
        <v>396.03949560563569</v>
      </c>
      <c r="V84" s="4">
        <f t="shared" si="101"/>
        <v>422.88810318297641</v>
      </c>
      <c r="W84" s="11">
        <f t="shared" si="102"/>
        <v>-1.219247815263802E-2</v>
      </c>
      <c r="X84" s="11">
        <f t="shared" si="103"/>
        <v>-1.3228699347321071E-2</v>
      </c>
      <c r="Y84" s="11">
        <f t="shared" si="104"/>
        <v>-1.2203590333800474E-2</v>
      </c>
      <c r="Z84" s="4">
        <f t="shared" si="117"/>
        <v>13759.07363549704</v>
      </c>
      <c r="AA84" s="4">
        <f t="shared" si="105"/>
        <v>36441.150977281592</v>
      </c>
      <c r="AB84" s="4">
        <f t="shared" si="106"/>
        <v>5907.9360333326495</v>
      </c>
      <c r="AC84" s="12">
        <f t="shared" si="107"/>
        <v>2.2601658686599113</v>
      </c>
      <c r="AD84" s="12">
        <f t="shared" si="108"/>
        <v>3.2618531232124499</v>
      </c>
      <c r="AE84" s="12">
        <f t="shared" si="109"/>
        <v>1.6965511078654851</v>
      </c>
      <c r="AF84" s="11">
        <f t="shared" si="110"/>
        <v>-2.9039671966837322E-3</v>
      </c>
      <c r="AG84" s="11">
        <f t="shared" si="111"/>
        <v>2.0567434751257441E-3</v>
      </c>
      <c r="AH84" s="11">
        <f t="shared" si="112"/>
        <v>8.257041531207765E-4</v>
      </c>
      <c r="AI84" s="1">
        <f t="shared" si="70"/>
        <v>107477.11265755061</v>
      </c>
      <c r="AJ84" s="1">
        <f t="shared" si="71"/>
        <v>42198.500532582824</v>
      </c>
      <c r="AK84" s="1">
        <f t="shared" si="72"/>
        <v>12302.624658897928</v>
      </c>
      <c r="AL84" s="17">
        <f t="shared" si="134"/>
        <v>21.327164487487011</v>
      </c>
      <c r="AM84" s="17">
        <f t="shared" si="134"/>
        <v>5.2094337489876725</v>
      </c>
      <c r="AN84" s="17">
        <f t="shared" si="134"/>
        <v>1.2806302525620925</v>
      </c>
      <c r="AO84" s="7">
        <f t="shared" si="132"/>
        <v>1.3793656576180454E-2</v>
      </c>
      <c r="AP84" s="7">
        <f t="shared" si="132"/>
        <v>2.1241194581914521E-2</v>
      </c>
      <c r="AQ84" s="7">
        <f t="shared" si="132"/>
        <v>1.5375228150421846E-2</v>
      </c>
      <c r="AR84" s="1">
        <f t="shared" si="118"/>
        <v>66164.292911109107</v>
      </c>
      <c r="AS84" s="1">
        <f t="shared" si="114"/>
        <v>28720.39144511009</v>
      </c>
      <c r="AT84" s="1">
        <f t="shared" si="119"/>
        <v>8382.3319649671921</v>
      </c>
      <c r="AU84" s="1">
        <f t="shared" si="76"/>
        <v>13232.858582221823</v>
      </c>
      <c r="AV84" s="1">
        <f t="shared" si="77"/>
        <v>5744.078289022018</v>
      </c>
      <c r="AW84" s="1">
        <f t="shared" si="78"/>
        <v>1676.4663929934386</v>
      </c>
      <c r="AX84">
        <v>0</v>
      </c>
      <c r="AY84">
        <v>0</v>
      </c>
      <c r="AZ84">
        <v>0</v>
      </c>
      <c r="BA84">
        <f t="shared" si="122"/>
        <v>0</v>
      </c>
      <c r="BB84">
        <f t="shared" si="123"/>
        <v>0</v>
      </c>
      <c r="BC84">
        <f t="shared" si="123"/>
        <v>0</v>
      </c>
      <c r="BD84">
        <f t="shared" si="123"/>
        <v>0</v>
      </c>
      <c r="BE84">
        <f t="shared" si="124"/>
        <v>0</v>
      </c>
      <c r="BF84">
        <f t="shared" si="124"/>
        <v>0</v>
      </c>
      <c r="BG84">
        <f t="shared" si="124"/>
        <v>0</v>
      </c>
      <c r="BH84">
        <f t="shared" si="115"/>
        <v>0</v>
      </c>
      <c r="BI84">
        <f t="shared" si="133"/>
        <v>0</v>
      </c>
      <c r="BJ84">
        <f t="shared" si="133"/>
        <v>0</v>
      </c>
      <c r="BK84" s="7">
        <f t="shared" si="131"/>
        <v>2.3940904818433584E-2</v>
      </c>
      <c r="BL84" s="7">
        <f t="shared" si="120"/>
        <v>0.41552065486748291</v>
      </c>
      <c r="BM84" s="7">
        <f t="shared" si="121"/>
        <v>0.35008485052268307</v>
      </c>
      <c r="BN84" s="18">
        <f>MAX((BN$3*climate!$I194+BN$4*climate!$I194^2+BN$5*climate!$I194^6)*(K84/K$66)^$BP$1,-99)</f>
        <v>3.0127935520557649</v>
      </c>
      <c r="BO84" s="18">
        <f>MAX((BO$3*climate!$I194+BO$4*climate!$I194^2+BO$5*climate!$I194^6)*(L84/L$66)^$BP$1,-99)</f>
        <v>0.99719614243351973</v>
      </c>
      <c r="BP84" s="18">
        <f>MAX((BP$3*climate!$I194+BP$4*climate!$I194^2+BP$5*climate!$I194^6)*(M84/M$66)^$BP$1,-99)</f>
        <v>-0.28736246629643908</v>
      </c>
      <c r="BQ84" s="18">
        <f>MAX((BQ$3*climate!$M194+BQ$4*climate!$M194^2+BQ$5*climate!$M194^6)*(K84/K$66)^$BP$1,-99)</f>
        <v>3.0127903698846787</v>
      </c>
      <c r="BR84" s="18">
        <f>MAX((BR$3*climate!$M194+BR$4*climate!$M194^2+BR$5*climate!$M194^6)*(L84/L$66)^$BP$1,-99)</f>
        <v>0.99719270145012628</v>
      </c>
      <c r="BS84" s="18">
        <f>MAX((BS$3*climate!$M194+BS$4*climate!$M194^2+BS$5*climate!$M194^6)*(M84/M$66)^$BP$1,-99)</f>
        <v>-0.28736620423816384</v>
      </c>
      <c r="BT84" s="8">
        <f t="shared" si="125"/>
        <v>3.407051582584566E-3</v>
      </c>
      <c r="BU84" s="8">
        <f t="shared" si="126"/>
        <v>1.4157003047628328E-3</v>
      </c>
      <c r="BV84" s="8">
        <f t="shared" si="127"/>
        <v>1.1927571440121885E-3</v>
      </c>
      <c r="BW84" s="8">
        <f>MAX((BW$3*climate!$I194+BW$4*climate!$I194^2+BW$5*climate!$I194^6)*(K84/K$66)^$BP$1,-99)</f>
        <v>1.2137854966142538</v>
      </c>
      <c r="BX84" s="8">
        <f>MAX((BX$3*climate!$I194+BX$4*climate!$I194^2+BX$5*climate!$I194^6)*(L84/L$66)^$BP$1,-99)</f>
        <v>0.42311663041088832</v>
      </c>
      <c r="BY84" s="8">
        <f>MAX((BY$3*climate!$I194+BY$4*climate!$I194^2+BY$5*climate!$I194^6)*(M84/M$66)^$BP$1,-99)</f>
        <v>-5.0356705133755994E-2</v>
      </c>
      <c r="BZ84" s="8">
        <f>MAX((BZ$3*climate!$M194+BZ$4*climate!$M194^2+BZ$5*climate!$M194^6)*(K84/K$66)^$BP$1,-99)</f>
        <v>1.2137869714117906</v>
      </c>
      <c r="CA84" s="8">
        <f>MAX((CA$3*climate!$M194+CA$4*climate!$M194^2+CA$5*climate!$M194^6)*(L84/L$66)^$BP$1,-99)</f>
        <v>0.42311657486432996</v>
      </c>
      <c r="CB84" s="8">
        <f>MAX((CB$3*climate!$M194+CB$4*climate!$M194^2+CB$5*climate!$M194^6)*(M84/M$66)^$BP$1,-99)</f>
        <v>-5.0357733760764953E-2</v>
      </c>
      <c r="CC84" s="8">
        <f t="shared" si="128"/>
        <v>-5.3975141635730519E-5</v>
      </c>
      <c r="CD84" s="8">
        <f t="shared" si="129"/>
        <v>-2.2427786199043887E-5</v>
      </c>
      <c r="CE84" s="8">
        <f t="shared" si="130"/>
        <v>-1.8895879391485366E-5</v>
      </c>
    </row>
    <row r="85" spans="1:83">
      <c r="A85">
        <f t="shared" si="79"/>
        <v>2039</v>
      </c>
      <c r="B85" s="4">
        <f t="shared" si="84"/>
        <v>1233.806553441525</v>
      </c>
      <c r="C85" s="4">
        <f t="shared" si="85"/>
        <v>3285.2569176255793</v>
      </c>
      <c r="D85" s="4">
        <f t="shared" si="86"/>
        <v>5660.1392683975791</v>
      </c>
      <c r="E85" s="11">
        <f t="shared" si="87"/>
        <v>2.2037294313612243E-3</v>
      </c>
      <c r="F85" s="11">
        <f t="shared" si="88"/>
        <v>4.417991685663712E-3</v>
      </c>
      <c r="G85" s="11">
        <f t="shared" si="89"/>
        <v>9.7541713466790525E-3</v>
      </c>
      <c r="H85" s="4">
        <f t="shared" si="90"/>
        <v>67446.768743240798</v>
      </c>
      <c r="I85" s="4">
        <f t="shared" si="91"/>
        <v>29616.568907934292</v>
      </c>
      <c r="J85" s="4">
        <f t="shared" si="92"/>
        <v>8631.5841214728789</v>
      </c>
      <c r="K85" s="4">
        <f t="shared" si="63"/>
        <v>54665.59450110537</v>
      </c>
      <c r="L85" s="4">
        <f t="shared" si="64"/>
        <v>9014.9932411799564</v>
      </c>
      <c r="M85" s="4">
        <f t="shared" si="65"/>
        <v>1524.9773392795923</v>
      </c>
      <c r="N85" s="11">
        <f t="shared" si="93"/>
        <v>1.7141696566570497E-2</v>
      </c>
      <c r="O85" s="11">
        <f t="shared" si="94"/>
        <v>2.6667715927704227E-2</v>
      </c>
      <c r="P85" s="11">
        <f t="shared" si="95"/>
        <v>1.9788230261996942E-2</v>
      </c>
      <c r="Q85" s="4">
        <f t="shared" si="96"/>
        <v>6174.8633961499681</v>
      </c>
      <c r="R85" s="4">
        <f t="shared" si="97"/>
        <v>11574.167218366641</v>
      </c>
      <c r="S85" s="4">
        <f t="shared" si="98"/>
        <v>3605.6487614917714</v>
      </c>
      <c r="T85" s="4">
        <f t="shared" si="99"/>
        <v>91.55165638337246</v>
      </c>
      <c r="U85" s="4">
        <f t="shared" si="100"/>
        <v>390.80040818860408</v>
      </c>
      <c r="V85" s="4">
        <f t="shared" si="101"/>
        <v>417.7273500146934</v>
      </c>
      <c r="W85" s="11">
        <f t="shared" si="102"/>
        <v>-1.219247815263802E-2</v>
      </c>
      <c r="X85" s="11">
        <f t="shared" si="103"/>
        <v>-1.3228699347321071E-2</v>
      </c>
      <c r="Y85" s="11">
        <f t="shared" si="104"/>
        <v>-1.2203590333800474E-2</v>
      </c>
      <c r="Z85" s="4">
        <f t="shared" si="117"/>
        <v>13819.580290017953</v>
      </c>
      <c r="AA85" s="4">
        <f t="shared" si="105"/>
        <v>37177.961217300843</v>
      </c>
      <c r="AB85" s="4">
        <f t="shared" si="106"/>
        <v>6018.880511724994</v>
      </c>
      <c r="AC85" s="12">
        <f t="shared" si="107"/>
        <v>2.2536024211182588</v>
      </c>
      <c r="AD85" s="12">
        <f t="shared" si="108"/>
        <v>3.2685619183404357</v>
      </c>
      <c r="AE85" s="12">
        <f t="shared" si="109"/>
        <v>1.6979519571612314</v>
      </c>
      <c r="AF85" s="11">
        <f t="shared" si="110"/>
        <v>-2.9039671966837322E-3</v>
      </c>
      <c r="AG85" s="11">
        <f t="shared" si="111"/>
        <v>2.0567434751257441E-3</v>
      </c>
      <c r="AH85" s="11">
        <f t="shared" si="112"/>
        <v>8.257041531207765E-4</v>
      </c>
      <c r="AI85" s="1">
        <f t="shared" si="70"/>
        <v>109962.25997401736</v>
      </c>
      <c r="AJ85" s="1">
        <f t="shared" si="71"/>
        <v>43722.728768346555</v>
      </c>
      <c r="AK85" s="1">
        <f t="shared" si="72"/>
        <v>12748.828586001575</v>
      </c>
      <c r="AL85" s="17">
        <f t="shared" si="134"/>
        <v>21.618402274344277</v>
      </c>
      <c r="AM85" s="17">
        <f t="shared" si="134"/>
        <v>5.3189817989522732</v>
      </c>
      <c r="AN85" s="17">
        <f t="shared" si="134"/>
        <v>1.3001233350484722</v>
      </c>
      <c r="AO85" s="7">
        <f t="shared" si="132"/>
        <v>1.3655720010418648E-2</v>
      </c>
      <c r="AP85" s="7">
        <f t="shared" si="132"/>
        <v>2.1028782636095377E-2</v>
      </c>
      <c r="AQ85" s="7">
        <f t="shared" si="132"/>
        <v>1.5221475868917627E-2</v>
      </c>
      <c r="AR85" s="1">
        <f t="shared" si="118"/>
        <v>67446.768743240798</v>
      </c>
      <c r="AS85" s="1">
        <f t="shared" si="114"/>
        <v>29616.568907934292</v>
      </c>
      <c r="AT85" s="1">
        <f t="shared" si="119"/>
        <v>8631.5841214728789</v>
      </c>
      <c r="AU85" s="1">
        <f t="shared" si="76"/>
        <v>13489.35374864816</v>
      </c>
      <c r="AV85" s="1">
        <f t="shared" si="77"/>
        <v>5923.3137815868586</v>
      </c>
      <c r="AW85" s="1">
        <f t="shared" si="78"/>
        <v>1726.3168242945758</v>
      </c>
      <c r="AX85">
        <v>0</v>
      </c>
      <c r="AY85">
        <v>0</v>
      </c>
      <c r="AZ85">
        <v>0</v>
      </c>
      <c r="BA85">
        <f t="shared" si="122"/>
        <v>0</v>
      </c>
      <c r="BB85">
        <f t="shared" si="123"/>
        <v>0</v>
      </c>
      <c r="BC85">
        <f t="shared" si="123"/>
        <v>0</v>
      </c>
      <c r="BD85">
        <f t="shared" si="123"/>
        <v>0</v>
      </c>
      <c r="BE85">
        <f t="shared" si="124"/>
        <v>0</v>
      </c>
      <c r="BF85">
        <f t="shared" si="124"/>
        <v>0</v>
      </c>
      <c r="BG85">
        <f t="shared" si="124"/>
        <v>0</v>
      </c>
      <c r="BH85">
        <f t="shared" si="115"/>
        <v>0</v>
      </c>
      <c r="BI85">
        <f t="shared" si="133"/>
        <v>0</v>
      </c>
      <c r="BJ85">
        <f t="shared" si="133"/>
        <v>0</v>
      </c>
      <c r="BK85" s="7">
        <f t="shared" si="131"/>
        <v>2.3510948005994292E-2</v>
      </c>
      <c r="BL85" s="7">
        <f t="shared" si="120"/>
        <v>0.39573395701665037</v>
      </c>
      <c r="BM85" s="7">
        <f t="shared" si="121"/>
        <v>0.33216743834702339</v>
      </c>
      <c r="BN85" s="18">
        <f>MAX((BN$3*climate!$I195+BN$4*climate!$I195^2+BN$5*climate!$I195^6)*(K85/K$66)^$BP$1,-99)</f>
        <v>2.935917413929094</v>
      </c>
      <c r="BO85" s="18">
        <f>MAX((BO$3*climate!$I195+BO$4*climate!$I195^2+BO$5*climate!$I195^6)*(L85/L$66)^$BP$1,-99)</f>
        <v>0.92241816983798142</v>
      </c>
      <c r="BP85" s="18">
        <f>MAX((BP$3*climate!$I195+BP$4*climate!$I195^2+BP$5*climate!$I195^6)*(M85/M$66)^$BP$1,-99)</f>
        <v>-0.35965433343585712</v>
      </c>
      <c r="BQ85" s="18">
        <f>MAX((BQ$3*climate!$M195+BQ$4*climate!$M195^2+BQ$5*climate!$M195^6)*(K85/K$66)^$BP$1,-99)</f>
        <v>2.9359139076424534</v>
      </c>
      <c r="BR85" s="18">
        <f>MAX((BR$3*climate!$M195+BR$4*climate!$M195^2+BR$5*climate!$M195^6)*(L85/L$66)^$BP$1,-99)</f>
        <v>0.92241448363926182</v>
      </c>
      <c r="BS85" s="18">
        <f>MAX((BS$3*climate!$M195+BS$4*climate!$M195^2+BS$5*climate!$M195^6)*(M85/M$66)^$BP$1,-99)</f>
        <v>-0.35965828592432969</v>
      </c>
      <c r="BT85" s="8">
        <f t="shared" si="125"/>
        <v>3.7977649932264003E-3</v>
      </c>
      <c r="BU85" s="8">
        <f t="shared" si="126"/>
        <v>1.5029045685887958E-3</v>
      </c>
      <c r="BV85" s="8">
        <f t="shared" si="127"/>
        <v>1.261493869244014E-3</v>
      </c>
      <c r="BW85" s="8">
        <f>MAX((BW$3*climate!$I195+BW$4*climate!$I195^2+BW$5*climate!$I195^6)*(K85/K$66)^$BP$1,-99)</f>
        <v>1.2362244864349059</v>
      </c>
      <c r="BX85" s="8">
        <f>MAX((BX$3*climate!$I195+BX$4*climate!$I195^2+BX$5*climate!$I195^6)*(L85/L$66)^$BP$1,-99)</f>
        <v>0.41812730169990275</v>
      </c>
      <c r="BY85" s="8">
        <f>MAX((BY$3*climate!$I195+BY$4*climate!$I195^2+BY$5*climate!$I195^6)*(M85/M$66)^$BP$1,-99)</f>
        <v>-7.1342158100221431E-2</v>
      </c>
      <c r="BZ85" s="8">
        <f>MAX((BZ$3*climate!$M195+BZ$4*climate!$M195^2+BZ$5*climate!$M195^6)*(K85/K$66)^$BP$1,-99)</f>
        <v>1.2362258855784987</v>
      </c>
      <c r="CA85" s="8">
        <f>MAX((CA$3*climate!$M195+CA$4*climate!$M195^2+CA$5*climate!$M195^6)*(L85/L$66)^$BP$1,-99)</f>
        <v>0.41812712294652149</v>
      </c>
      <c r="CB85" s="8">
        <f>MAX((CB$3*climate!$M195+CB$4*climate!$M195^2+CB$5*climate!$M195^6)*(M85/M$66)^$BP$1,-99)</f>
        <v>-7.1343347978347169E-2</v>
      </c>
      <c r="CC85" s="8">
        <f t="shared" si="128"/>
        <v>-4.3492379665113899E-5</v>
      </c>
      <c r="CD85" s="8">
        <f t="shared" si="129"/>
        <v>-1.7211411504946023E-5</v>
      </c>
      <c r="CE85" s="8">
        <f t="shared" si="130"/>
        <v>-1.4446752340977054E-5</v>
      </c>
    </row>
    <row r="86" spans="1:83">
      <c r="A86">
        <f t="shared" si="79"/>
        <v>2040</v>
      </c>
      <c r="B86" s="4">
        <f t="shared" si="84"/>
        <v>1236.3895804652293</v>
      </c>
      <c r="C86" s="4">
        <f t="shared" si="85"/>
        <v>3299.0454434855515</v>
      </c>
      <c r="D86" s="4">
        <f t="shared" si="86"/>
        <v>5712.588738254095</v>
      </c>
      <c r="E86" s="11">
        <f t="shared" si="87"/>
        <v>2.0935429597931628E-3</v>
      </c>
      <c r="F86" s="11">
        <f t="shared" si="88"/>
        <v>4.1970921013805259E-3</v>
      </c>
      <c r="G86" s="11">
        <f t="shared" si="89"/>
        <v>9.2664627793451002E-3</v>
      </c>
      <c r="H86" s="4">
        <f t="shared" si="90"/>
        <v>68729.442388804426</v>
      </c>
      <c r="I86" s="4">
        <f t="shared" si="91"/>
        <v>30524.225390786443</v>
      </c>
      <c r="J86" s="4">
        <f t="shared" si="92"/>
        <v>8881.7457433550389</v>
      </c>
      <c r="K86" s="4">
        <f t="shared" si="63"/>
        <v>55588.823680431597</v>
      </c>
      <c r="L86" s="4">
        <f t="shared" si="64"/>
        <v>9252.4416270351776</v>
      </c>
      <c r="M86" s="4">
        <f t="shared" si="65"/>
        <v>1554.7672255625239</v>
      </c>
      <c r="N86" s="11">
        <f t="shared" si="93"/>
        <v>1.6888669880056995E-2</v>
      </c>
      <c r="O86" s="11">
        <f t="shared" si="94"/>
        <v>2.6339274972561277E-2</v>
      </c>
      <c r="P86" s="11">
        <f t="shared" si="95"/>
        <v>1.9534641935731623E-2</v>
      </c>
      <c r="Q86" s="4">
        <f t="shared" si="96"/>
        <v>6215.5756323032383</v>
      </c>
      <c r="R86" s="4">
        <f t="shared" si="97"/>
        <v>11771.076178698262</v>
      </c>
      <c r="S86" s="4">
        <f t="shared" si="98"/>
        <v>3664.870985228722</v>
      </c>
      <c r="T86" s="4">
        <f t="shared" si="99"/>
        <v>90.435414813080371</v>
      </c>
      <c r="U86" s="4">
        <f t="shared" si="100"/>
        <v>385.63062708386667</v>
      </c>
      <c r="V86" s="4">
        <f t="shared" si="101"/>
        <v>412.62957656389</v>
      </c>
      <c r="W86" s="11">
        <f t="shared" si="102"/>
        <v>-1.219247815263802E-2</v>
      </c>
      <c r="X86" s="11">
        <f t="shared" si="103"/>
        <v>-1.3228699347321071E-2</v>
      </c>
      <c r="Y86" s="11">
        <f t="shared" si="104"/>
        <v>-1.2203590333800474E-2</v>
      </c>
      <c r="Z86" s="4">
        <f t="shared" si="117"/>
        <v>13875.276400781418</v>
      </c>
      <c r="AA86" s="4">
        <f t="shared" si="105"/>
        <v>37908.690626593838</v>
      </c>
      <c r="AB86" s="4">
        <f t="shared" si="106"/>
        <v>6127.2735125465088</v>
      </c>
      <c r="AC86" s="12">
        <f t="shared" si="107"/>
        <v>2.2470580336129644</v>
      </c>
      <c r="AD86" s="12">
        <f t="shared" si="108"/>
        <v>3.2752845117390268</v>
      </c>
      <c r="AE86" s="12">
        <f t="shared" si="109"/>
        <v>1.6993539631440588</v>
      </c>
      <c r="AF86" s="11">
        <f t="shared" si="110"/>
        <v>-2.9039671966837322E-3</v>
      </c>
      <c r="AG86" s="11">
        <f t="shared" si="111"/>
        <v>2.0567434751257441E-3</v>
      </c>
      <c r="AH86" s="11">
        <f t="shared" si="112"/>
        <v>8.257041531207765E-4</v>
      </c>
      <c r="AI86" s="1">
        <f t="shared" si="70"/>
        <v>112455.38772526379</v>
      </c>
      <c r="AJ86" s="1">
        <f t="shared" si="71"/>
        <v>45273.769673098759</v>
      </c>
      <c r="AK86" s="1">
        <f t="shared" si="72"/>
        <v>13200.262551695994</v>
      </c>
      <c r="AL86" s="17">
        <f t="shared" si="134"/>
        <v>21.910664974390009</v>
      </c>
      <c r="AM86" s="17">
        <f t="shared" si="134"/>
        <v>5.4297149939268339</v>
      </c>
      <c r="AN86" s="17">
        <f t="shared" si="134"/>
        <v>1.3197152330598187</v>
      </c>
      <c r="AO86" s="7">
        <f t="shared" si="132"/>
        <v>1.3519162810314461E-2</v>
      </c>
      <c r="AP86" s="7">
        <f t="shared" si="132"/>
        <v>2.0818494809734422E-2</v>
      </c>
      <c r="AQ86" s="7">
        <f t="shared" si="132"/>
        <v>1.506926111022845E-2</v>
      </c>
      <c r="AR86" s="1">
        <f t="shared" si="118"/>
        <v>68729.442388804426</v>
      </c>
      <c r="AS86" s="1">
        <f t="shared" si="114"/>
        <v>30524.225390786443</v>
      </c>
      <c r="AT86" s="1">
        <f t="shared" si="119"/>
        <v>8881.7457433550389</v>
      </c>
      <c r="AU86" s="1">
        <f t="shared" si="76"/>
        <v>13745.888477760886</v>
      </c>
      <c r="AV86" s="1">
        <f t="shared" si="77"/>
        <v>6104.8450781572892</v>
      </c>
      <c r="AW86" s="1">
        <f t="shared" si="78"/>
        <v>1776.3491486710079</v>
      </c>
      <c r="AX86">
        <v>0</v>
      </c>
      <c r="AY86">
        <v>0</v>
      </c>
      <c r="AZ86">
        <v>0</v>
      </c>
      <c r="BA86">
        <f t="shared" si="122"/>
        <v>0</v>
      </c>
      <c r="BB86">
        <f t="shared" si="123"/>
        <v>0</v>
      </c>
      <c r="BC86">
        <f t="shared" si="123"/>
        <v>0</v>
      </c>
      <c r="BD86">
        <f t="shared" si="123"/>
        <v>0</v>
      </c>
      <c r="BE86">
        <f t="shared" si="124"/>
        <v>0</v>
      </c>
      <c r="BF86">
        <f t="shared" si="124"/>
        <v>0</v>
      </c>
      <c r="BG86">
        <f t="shared" si="124"/>
        <v>0</v>
      </c>
      <c r="BH86">
        <f t="shared" si="115"/>
        <v>0</v>
      </c>
      <c r="BI86">
        <f t="shared" si="133"/>
        <v>0</v>
      </c>
      <c r="BJ86">
        <f t="shared" si="133"/>
        <v>0</v>
      </c>
      <c r="BK86" s="7">
        <f t="shared" si="131"/>
        <v>2.3089962217366589E-2</v>
      </c>
      <c r="BL86" s="7">
        <f t="shared" si="120"/>
        <v>0.37688948287300034</v>
      </c>
      <c r="BM86" s="7">
        <f t="shared" si="121"/>
        <v>0.31529566823745375</v>
      </c>
      <c r="BN86" s="18">
        <f>MAX((BN$3*climate!$I196+BN$4*climate!$I196^2+BN$5*climate!$I196^6)*(K86/K$66)^$BP$1,-99)</f>
        <v>2.8540279217437017</v>
      </c>
      <c r="BO86" s="18">
        <f>MAX((BO$3*climate!$I196+BO$4*climate!$I196^2+BO$5*climate!$I196^6)*(L86/L$66)^$BP$1,-99)</f>
        <v>0.84427901626971835</v>
      </c>
      <c r="BP86" s="18">
        <f>MAX((BP$3*climate!$I196+BP$4*climate!$I196^2+BP$5*climate!$I196^6)*(M86/M$66)^$BP$1,-99)</f>
        <v>-0.43488548849373898</v>
      </c>
      <c r="BQ86" s="18">
        <f>MAX((BQ$3*climate!$M196+BQ$4*climate!$M196^2+BQ$5*climate!$M196^6)*(K86/K$66)^$BP$1,-99)</f>
        <v>2.8540240858505439</v>
      </c>
      <c r="BR86" s="18">
        <f>MAX((BR$3*climate!$M196+BR$4*climate!$M196^2+BR$5*climate!$M196^6)*(L86/L$66)^$BP$1,-99)</f>
        <v>0.84427508463379497</v>
      </c>
      <c r="BS86" s="18">
        <f>MAX((BS$3*climate!$M196+BS$4*climate!$M196^2+BS$5*climate!$M196^6)*(M86/M$66)^$BP$1,-99)</f>
        <v>-0.43488965388183393</v>
      </c>
      <c r="BT86" s="8">
        <f t="shared" si="125"/>
        <v>4.2064485685861233E-3</v>
      </c>
      <c r="BU86" s="8">
        <f t="shared" si="126"/>
        <v>1.5853662257462964E-3</v>
      </c>
      <c r="BV86" s="8">
        <f t="shared" si="127"/>
        <v>1.3262750123388426E-3</v>
      </c>
      <c r="BW86" s="8">
        <f>MAX((BW$3*climate!$I196+BW$4*climate!$I196^2+BW$5*climate!$I196^6)*(K86/K$66)^$BP$1,-99)</f>
        <v>1.2567042181831154</v>
      </c>
      <c r="BX86" s="8">
        <f>MAX((BX$3*climate!$I196+BX$4*climate!$I196^2+BX$5*climate!$I196^6)*(L86/L$66)^$BP$1,-99)</f>
        <v>0.41072485087062022</v>
      </c>
      <c r="BY86" s="8">
        <f>MAX((BY$3*climate!$I196+BY$4*climate!$I196^2+BY$5*climate!$I196^6)*(M86/M$66)^$BP$1,-99)</f>
        <v>-9.5220894803518363E-2</v>
      </c>
      <c r="BZ86" s="8">
        <f>MAX((BZ$3*climate!$M196+BZ$4*climate!$M196^2+BZ$5*climate!$M196^6)*(K86/K$66)^$BP$1,-99)</f>
        <v>1.2567055190707976</v>
      </c>
      <c r="CA86" s="8">
        <f>MAX((CA$3*climate!$M196+CA$4*climate!$M196^2+CA$5*climate!$M196^6)*(L86/L$66)^$BP$1,-99)</f>
        <v>0.4107245310038421</v>
      </c>
      <c r="CB86" s="8">
        <f>MAX((CB$3*climate!$M196+CB$4*climate!$M196^2+CB$5*climate!$M196^6)*(M86/M$66)^$BP$1,-99)</f>
        <v>-9.5222262904507582E-2</v>
      </c>
      <c r="CC86" s="8">
        <f t="shared" si="128"/>
        <v>-3.0718521578625348E-5</v>
      </c>
      <c r="CD86" s="8">
        <f t="shared" si="129"/>
        <v>-1.1577487712391209E-5</v>
      </c>
      <c r="CE86" s="8">
        <f t="shared" si="130"/>
        <v>-9.6854167883993218E-6</v>
      </c>
    </row>
    <row r="87" spans="1:83">
      <c r="A87">
        <f t="shared" si="79"/>
        <v>2041</v>
      </c>
      <c r="B87" s="4">
        <f t="shared" si="84"/>
        <v>1238.8485934318867</v>
      </c>
      <c r="C87" s="4">
        <f t="shared" si="85"/>
        <v>3312.1995211798526</v>
      </c>
      <c r="D87" s="4">
        <f t="shared" si="86"/>
        <v>5762.8774546249952</v>
      </c>
      <c r="E87" s="11">
        <f t="shared" si="87"/>
        <v>1.9888658118035044E-3</v>
      </c>
      <c r="F87" s="11">
        <f t="shared" si="88"/>
        <v>3.9872374963114991E-3</v>
      </c>
      <c r="G87" s="11">
        <f t="shared" si="89"/>
        <v>8.8031396403778443E-3</v>
      </c>
      <c r="H87" s="4">
        <f t="shared" si="90"/>
        <v>70011.858931898241</v>
      </c>
      <c r="I87" s="4">
        <f t="shared" si="91"/>
        <v>31443.121681625405</v>
      </c>
      <c r="J87" s="4">
        <f t="shared" si="92"/>
        <v>9132.6866810916363</v>
      </c>
      <c r="K87" s="4">
        <f t="shared" si="63"/>
        <v>56513.652518222414</v>
      </c>
      <c r="L87" s="4">
        <f t="shared" si="64"/>
        <v>9493.1242760475125</v>
      </c>
      <c r="M87" s="4">
        <f t="shared" si="65"/>
        <v>1584.7442103357937</v>
      </c>
      <c r="N87" s="11">
        <f t="shared" si="93"/>
        <v>1.6636956434038952E-2</v>
      </c>
      <c r="O87" s="11">
        <f t="shared" si="94"/>
        <v>2.6012879487839369E-2</v>
      </c>
      <c r="P87" s="11">
        <f t="shared" si="95"/>
        <v>1.9280689919626948E-2</v>
      </c>
      <c r="Q87" s="4">
        <f t="shared" si="96"/>
        <v>6254.3542009521025</v>
      </c>
      <c r="R87" s="4">
        <f t="shared" si="97"/>
        <v>11965.02705395496</v>
      </c>
      <c r="S87" s="4">
        <f t="shared" si="98"/>
        <v>3722.4284252509538</v>
      </c>
      <c r="T87" s="4">
        <f t="shared" si="99"/>
        <v>89.332782993747131</v>
      </c>
      <c r="U87" s="4">
        <f t="shared" si="100"/>
        <v>380.52923545905531</v>
      </c>
      <c r="V87" s="4">
        <f t="shared" si="101"/>
        <v>407.59401425189475</v>
      </c>
      <c r="W87" s="11">
        <f t="shared" si="102"/>
        <v>-1.219247815263802E-2</v>
      </c>
      <c r="X87" s="11">
        <f t="shared" si="103"/>
        <v>-1.3228699347321071E-2</v>
      </c>
      <c r="Y87" s="11">
        <f t="shared" si="104"/>
        <v>-1.2203590333800474E-2</v>
      </c>
      <c r="Z87" s="4">
        <f t="shared" si="117"/>
        <v>13926.20014765688</v>
      </c>
      <c r="AA87" s="4">
        <f t="shared" si="105"/>
        <v>38632.91840815558</v>
      </c>
      <c r="AB87" s="4">
        <f t="shared" si="106"/>
        <v>6233.0554468168557</v>
      </c>
      <c r="AC87" s="12">
        <f t="shared" si="107"/>
        <v>2.2405326507943077</v>
      </c>
      <c r="AD87" s="12">
        <f t="shared" si="108"/>
        <v>3.2820209317877262</v>
      </c>
      <c r="AE87" s="12">
        <f t="shared" si="109"/>
        <v>1.7007571267690491</v>
      </c>
      <c r="AF87" s="11">
        <f t="shared" si="110"/>
        <v>-2.9039671966837322E-3</v>
      </c>
      <c r="AG87" s="11">
        <f t="shared" si="111"/>
        <v>2.0567434751257441E-3</v>
      </c>
      <c r="AH87" s="11">
        <f t="shared" si="112"/>
        <v>8.257041531207765E-4</v>
      </c>
      <c r="AI87" s="1">
        <f t="shared" si="70"/>
        <v>114955.73743049831</v>
      </c>
      <c r="AJ87" s="1">
        <f t="shared" si="71"/>
        <v>46851.237783946177</v>
      </c>
      <c r="AK87" s="1">
        <f t="shared" si="72"/>
        <v>13656.585445197403</v>
      </c>
      <c r="AL87" s="17">
        <f t="shared" si="134"/>
        <v>22.203916682990329</v>
      </c>
      <c r="AM87" s="17">
        <f t="shared" si="134"/>
        <v>5.5416231024120428</v>
      </c>
      <c r="AN87" s="17">
        <f t="shared" si="134"/>
        <v>1.3394034951635621</v>
      </c>
      <c r="AO87" s="7">
        <f t="shared" si="132"/>
        <v>1.3383971182211317E-2</v>
      </c>
      <c r="AP87" s="7">
        <f t="shared" si="132"/>
        <v>2.0610309861637078E-2</v>
      </c>
      <c r="AQ87" s="7">
        <f t="shared" si="132"/>
        <v>1.4918568499126166E-2</v>
      </c>
      <c r="AR87" s="1">
        <f t="shared" si="118"/>
        <v>70011.858931898241</v>
      </c>
      <c r="AS87" s="1">
        <f t="shared" si="114"/>
        <v>31443.121681625405</v>
      </c>
      <c r="AT87" s="1">
        <f t="shared" si="119"/>
        <v>9132.6866810916363</v>
      </c>
      <c r="AU87" s="1">
        <f t="shared" si="76"/>
        <v>14002.371786379648</v>
      </c>
      <c r="AV87" s="1">
        <f t="shared" si="77"/>
        <v>6288.6243363250815</v>
      </c>
      <c r="AW87" s="1">
        <f t="shared" si="78"/>
        <v>1826.5373362183273</v>
      </c>
      <c r="AX87">
        <v>0</v>
      </c>
      <c r="AY87">
        <v>0</v>
      </c>
      <c r="AZ87">
        <v>0</v>
      </c>
      <c r="BA87">
        <f t="shared" si="122"/>
        <v>0</v>
      </c>
      <c r="BB87">
        <f t="shared" si="123"/>
        <v>0</v>
      </c>
      <c r="BC87">
        <f t="shared" si="123"/>
        <v>0</v>
      </c>
      <c r="BD87">
        <f t="shared" si="123"/>
        <v>0</v>
      </c>
      <c r="BE87">
        <f t="shared" si="124"/>
        <v>0</v>
      </c>
      <c r="BF87">
        <f t="shared" si="124"/>
        <v>0</v>
      </c>
      <c r="BG87">
        <f t="shared" si="124"/>
        <v>0</v>
      </c>
      <c r="BH87">
        <f t="shared" si="115"/>
        <v>0</v>
      </c>
      <c r="BI87">
        <f t="shared" si="133"/>
        <v>0</v>
      </c>
      <c r="BJ87">
        <f t="shared" si="133"/>
        <v>0</v>
      </c>
      <c r="BK87" s="7">
        <f t="shared" si="131"/>
        <v>2.2677619586195963E-2</v>
      </c>
      <c r="BL87" s="7">
        <f t="shared" si="120"/>
        <v>0.35894236464095269</v>
      </c>
      <c r="BM87" s="7">
        <f t="shared" si="121"/>
        <v>0.29940050665146695</v>
      </c>
      <c r="BN87" s="18">
        <f>MAX((BN$3*climate!$I197+BN$4*climate!$I197^2+BN$5*climate!$I197^6)*(K87/K$66)^$BP$1,-99)</f>
        <v>2.7670142773782405</v>
      </c>
      <c r="BO87" s="18">
        <f>MAX((BO$3*climate!$I197+BO$4*climate!$I197^2+BO$5*climate!$I197^6)*(L87/L$66)^$BP$1,-99)</f>
        <v>0.76272590448149291</v>
      </c>
      <c r="BP87" s="18">
        <f>MAX((BP$3*climate!$I197+BP$4*climate!$I197^2+BP$5*climate!$I197^6)*(M87/M$66)^$BP$1,-99)</f>
        <v>-0.51310213645654401</v>
      </c>
      <c r="BQ87" s="18">
        <f>MAX((BQ$3*climate!$M197+BQ$4*climate!$M197^2+BQ$5*climate!$M197^6)*(K87/K$66)^$BP$1,-99)</f>
        <v>2.767010107400937</v>
      </c>
      <c r="BR87" s="18">
        <f>MAX((BR$3*climate!$M197+BR$4*climate!$M197^2+BR$5*climate!$M197^6)*(L87/L$66)^$BP$1,-99)</f>
        <v>0.76272172772394042</v>
      </c>
      <c r="BS87" s="18">
        <f>MAX((BS$3*climate!$M197+BS$4*climate!$M197^2+BS$5*climate!$M197^6)*(M87/M$66)^$BP$1,-99)</f>
        <v>-0.51310651283821829</v>
      </c>
      <c r="BT87" s="8">
        <f t="shared" si="125"/>
        <v>4.6324628130451559E-3</v>
      </c>
      <c r="BU87" s="8">
        <f t="shared" si="126"/>
        <v>1.6627871562257077E-3</v>
      </c>
      <c r="BV87" s="8">
        <f t="shared" si="127"/>
        <v>1.3869617132697995E-3</v>
      </c>
      <c r="BW87" s="8">
        <f>MAX((BW$3*climate!$I197+BW$4*climate!$I197^2+BW$5*climate!$I197^6)*(K87/K$66)^$BP$1,-99)</f>
        <v>1.2748842929238746</v>
      </c>
      <c r="BX87" s="8">
        <f>MAX((BX$3*climate!$I197+BX$4*climate!$I197^2+BX$5*climate!$I197^6)*(L87/L$66)^$BP$1,-99)</f>
        <v>0.40061588529034164</v>
      </c>
      <c r="BY87" s="8">
        <f>MAX((BY$3*climate!$I197+BY$4*climate!$I197^2+BY$5*climate!$I197^6)*(M87/M$66)^$BP$1,-99)</f>
        <v>-0.12230081121867692</v>
      </c>
      <c r="BZ87" s="8">
        <f>MAX((BZ$3*climate!$M197+BZ$4*climate!$M197^2+BZ$5*climate!$M197^6)*(K87/K$66)^$BP$1,-99)</f>
        <v>1.274885471660788</v>
      </c>
      <c r="CA87" s="8">
        <f>MAX((CA$3*climate!$M197+CA$4*climate!$M197^2+CA$5*climate!$M197^6)*(L87/L$66)^$BP$1,-99)</f>
        <v>0.40061540533741263</v>
      </c>
      <c r="CB87" s="8">
        <f>MAX((CB$3*climate!$M197+CB$4*climate!$M197^2+CB$5*climate!$M197^6)*(M87/M$66)^$BP$1,-99)</f>
        <v>-0.12230237568637906</v>
      </c>
      <c r="CC87" s="8">
        <f t="shared" si="128"/>
        <v>-1.5486191213817329E-5</v>
      </c>
      <c r="CD87" s="8">
        <f t="shared" si="129"/>
        <v>-5.5586500935695373E-6</v>
      </c>
      <c r="CE87" s="8">
        <f t="shared" si="130"/>
        <v>-4.6365734955184044E-6</v>
      </c>
    </row>
    <row r="88" spans="1:83">
      <c r="A88">
        <f t="shared" si="79"/>
        <v>2042</v>
      </c>
      <c r="B88" s="4">
        <f t="shared" si="84"/>
        <v>1241.1893018646904</v>
      </c>
      <c r="C88" s="4">
        <f t="shared" si="85"/>
        <v>3324.7457209996605</v>
      </c>
      <c r="D88" s="4">
        <f t="shared" si="86"/>
        <v>5811.0722988402713</v>
      </c>
      <c r="E88" s="11">
        <f t="shared" si="87"/>
        <v>1.8894225212133292E-3</v>
      </c>
      <c r="F88" s="11">
        <f t="shared" si="88"/>
        <v>3.7878756214959237E-3</v>
      </c>
      <c r="G88" s="11">
        <f t="shared" si="89"/>
        <v>8.3629826583589521E-3</v>
      </c>
      <c r="H88" s="4">
        <f t="shared" si="90"/>
        <v>71293.558102594659</v>
      </c>
      <c r="I88" s="4">
        <f t="shared" si="91"/>
        <v>32373.013808635322</v>
      </c>
      <c r="J88" s="4">
        <f t="shared" si="92"/>
        <v>9384.281671192306</v>
      </c>
      <c r="K88" s="4">
        <f t="shared" si="63"/>
        <v>57439.713664537216</v>
      </c>
      <c r="L88" s="4">
        <f t="shared" si="64"/>
        <v>9736.9893896431986</v>
      </c>
      <c r="M88" s="4">
        <f t="shared" si="65"/>
        <v>1614.8967330978051</v>
      </c>
      <c r="N88" s="11">
        <f t="shared" si="93"/>
        <v>1.6386503173126066E-2</v>
      </c>
      <c r="O88" s="11">
        <f t="shared" si="94"/>
        <v>2.568860435241449E-2</v>
      </c>
      <c r="P88" s="11">
        <f t="shared" si="95"/>
        <v>1.9026744231248616E-2</v>
      </c>
      <c r="Q88" s="4">
        <f t="shared" si="96"/>
        <v>6291.1998665145256</v>
      </c>
      <c r="R88" s="4">
        <f t="shared" si="97"/>
        <v>12155.915458179348</v>
      </c>
      <c r="S88" s="4">
        <f t="shared" si="98"/>
        <v>3778.2985844331815</v>
      </c>
      <c r="T88" s="4">
        <f t="shared" si="99"/>
        <v>88.24359498878151</v>
      </c>
      <c r="U88" s="4">
        <f t="shared" si="100"/>
        <v>375.4953286103015</v>
      </c>
      <c r="V88" s="4">
        <f t="shared" si="101"/>
        <v>402.61990387945542</v>
      </c>
      <c r="W88" s="11">
        <f t="shared" si="102"/>
        <v>-1.219247815263802E-2</v>
      </c>
      <c r="X88" s="11">
        <f t="shared" si="103"/>
        <v>-1.3228699347321071E-2</v>
      </c>
      <c r="Y88" s="11">
        <f t="shared" si="104"/>
        <v>-1.2203590333800474E-2</v>
      </c>
      <c r="Z88" s="4">
        <f t="shared" si="117"/>
        <v>13972.391258291282</v>
      </c>
      <c r="AA88" s="4">
        <f t="shared" si="105"/>
        <v>39350.236465118629</v>
      </c>
      <c r="AB88" s="4">
        <f t="shared" si="106"/>
        <v>6336.1741620944404</v>
      </c>
      <c r="AC88" s="12">
        <f t="shared" si="107"/>
        <v>2.2340262174733021</v>
      </c>
      <c r="AD88" s="12">
        <f t="shared" si="108"/>
        <v>3.2887712069244066</v>
      </c>
      <c r="AE88" s="12">
        <f t="shared" si="109"/>
        <v>1.702161448992072</v>
      </c>
      <c r="AF88" s="11">
        <f t="shared" si="110"/>
        <v>-2.9039671966837322E-3</v>
      </c>
      <c r="AG88" s="11">
        <f t="shared" si="111"/>
        <v>2.0567434751257441E-3</v>
      </c>
      <c r="AH88" s="11">
        <f t="shared" si="112"/>
        <v>8.257041531207765E-4</v>
      </c>
      <c r="AI88" s="1">
        <f t="shared" si="70"/>
        <v>117462.53547382813</v>
      </c>
      <c r="AJ88" s="1">
        <f t="shared" si="71"/>
        <v>48454.73834187664</v>
      </c>
      <c r="AK88" s="1">
        <f t="shared" si="72"/>
        <v>14117.46423689599</v>
      </c>
      <c r="AL88" s="17">
        <f t="shared" si="134"/>
        <v>22.49812149819752</v>
      </c>
      <c r="AM88" s="17">
        <f t="shared" si="134"/>
        <v>5.6546955259963907</v>
      </c>
      <c r="AN88" s="17">
        <f t="shared" si="134"/>
        <v>1.3591856581262229</v>
      </c>
      <c r="AO88" s="7">
        <f t="shared" si="132"/>
        <v>1.3250131470389203E-2</v>
      </c>
      <c r="AP88" s="7">
        <f t="shared" si="132"/>
        <v>2.0404206763020707E-2</v>
      </c>
      <c r="AQ88" s="7">
        <f t="shared" si="132"/>
        <v>1.4769382814134905E-2</v>
      </c>
      <c r="AR88" s="1">
        <f t="shared" si="118"/>
        <v>71293.558102594659</v>
      </c>
      <c r="AS88" s="1">
        <f t="shared" si="114"/>
        <v>32373.013808635322</v>
      </c>
      <c r="AT88" s="1">
        <f t="shared" si="119"/>
        <v>9384.281671192306</v>
      </c>
      <c r="AU88" s="1">
        <f t="shared" si="76"/>
        <v>14258.711620518932</v>
      </c>
      <c r="AV88" s="1">
        <f t="shared" si="77"/>
        <v>6474.6027617270647</v>
      </c>
      <c r="AW88" s="1">
        <f t="shared" si="78"/>
        <v>1876.8563342384614</v>
      </c>
      <c r="AX88">
        <v>0</v>
      </c>
      <c r="AY88">
        <v>0</v>
      </c>
      <c r="AZ88">
        <v>0</v>
      </c>
      <c r="BA88">
        <f t="shared" si="122"/>
        <v>0</v>
      </c>
      <c r="BB88">
        <f t="shared" si="123"/>
        <v>0</v>
      </c>
      <c r="BC88">
        <f t="shared" si="123"/>
        <v>0</v>
      </c>
      <c r="BD88">
        <f t="shared" si="123"/>
        <v>0</v>
      </c>
      <c r="BE88">
        <f t="shared" si="124"/>
        <v>0</v>
      </c>
      <c r="BF88">
        <f t="shared" si="124"/>
        <v>0</v>
      </c>
      <c r="BG88">
        <f t="shared" si="124"/>
        <v>0</v>
      </c>
      <c r="BH88">
        <f t="shared" si="115"/>
        <v>0</v>
      </c>
      <c r="BI88">
        <f t="shared" si="133"/>
        <v>0</v>
      </c>
      <c r="BJ88">
        <f t="shared" si="133"/>
        <v>0</v>
      </c>
      <c r="BK88" s="7">
        <f t="shared" si="131"/>
        <v>2.2273607428980879E-2</v>
      </c>
      <c r="BL88" s="7">
        <f t="shared" si="120"/>
        <v>0.34184987108662163</v>
      </c>
      <c r="BM88" s="7">
        <f t="shared" si="121"/>
        <v>0.28441804126999515</v>
      </c>
      <c r="BN88" s="18">
        <f>MAX((BN$3*climate!$I198+BN$4*climate!$I198^2+BN$5*climate!$I198^6)*(K88/K$66)^$BP$1,-99)</f>
        <v>2.6747703713847839</v>
      </c>
      <c r="BO88" s="18">
        <f>MAX((BO$3*climate!$I198+BO$4*climate!$I198^2+BO$5*climate!$I198^6)*(L88/L$66)^$BP$1,-99)</f>
        <v>0.6777098457239723</v>
      </c>
      <c r="BP88" s="18">
        <f>MAX((BP$3*climate!$I198+BP$4*climate!$I198^2+BP$5*climate!$I198^6)*(M88/M$66)^$BP$1,-99)</f>
        <v>-0.59434742625749171</v>
      </c>
      <c r="BQ88" s="18">
        <f>MAX((BQ$3*climate!$M198+BQ$4*climate!$M198^2+BQ$5*climate!$M198^6)*(K88/K$66)^$BP$1,-99)</f>
        <v>2.6747658637937084</v>
      </c>
      <c r="BR88" s="18">
        <f>MAX((BR$3*climate!$M198+BR$4*climate!$M198^2+BR$5*climate!$M198^6)*(L88/L$66)^$BP$1,-99)</f>
        <v>0.67770542465749517</v>
      </c>
      <c r="BS88" s="18">
        <f>MAX((BS$3*climate!$M198+BS$4*climate!$M198^2+BS$5*climate!$M198^6)*(M88/M$66)^$BP$1,-99)</f>
        <v>-0.59435201148628625</v>
      </c>
      <c r="BT88" s="8">
        <f t="shared" si="125"/>
        <v>5.0751453089249851E-3</v>
      </c>
      <c r="BU88" s="8">
        <f t="shared" si="126"/>
        <v>1.7349377696018787E-3</v>
      </c>
      <c r="BV88" s="8">
        <f t="shared" si="127"/>
        <v>1.4434628879250488E-3</v>
      </c>
      <c r="BW88" s="8">
        <f>MAX((BW$3*climate!$I198+BW$4*climate!$I198^2+BW$5*climate!$I198^6)*(K88/K$66)^$BP$1,-99)</f>
        <v>1.2903924801173077</v>
      </c>
      <c r="BX88" s="8">
        <f>MAX((BX$3*climate!$I198+BX$4*climate!$I198^2+BX$5*climate!$I198^6)*(L88/L$66)^$BP$1,-99)</f>
        <v>0.38748204108882323</v>
      </c>
      <c r="BY88" s="8">
        <f>MAX((BY$3*climate!$I198+BY$4*climate!$I198^2+BY$5*climate!$I198^6)*(M88/M$66)^$BP$1,-99)</f>
        <v>-0.15291584959383411</v>
      </c>
      <c r="BZ88" s="8">
        <f>MAX((BZ$3*climate!$M198+BZ$4*climate!$M198^2+BZ$5*climate!$M198^6)*(K88/K$66)^$BP$1,-99)</f>
        <v>1.290393511451069</v>
      </c>
      <c r="CA88" s="8">
        <f>MAX((CA$3*climate!$M198+CA$4*climate!$M198^2+CA$5*climate!$M198^6)*(L88/L$66)^$BP$1,-99)</f>
        <v>0.38748138096391904</v>
      </c>
      <c r="CB88" s="8">
        <f>MAX((CB$3*climate!$M198+CB$4*climate!$M198^2+CB$5*climate!$M198^6)*(M88/M$66)^$BP$1,-99)</f>
        <v>-0.15291762979503493</v>
      </c>
      <c r="CC88" s="8">
        <f t="shared" si="128"/>
        <v>2.3780485573388511E-6</v>
      </c>
      <c r="CD88" s="8">
        <f t="shared" si="129"/>
        <v>8.1293559276401273E-7</v>
      </c>
      <c r="CE88" s="8">
        <f t="shared" si="130"/>
        <v>6.7635991272325375E-7</v>
      </c>
    </row>
    <row r="89" spans="1:83">
      <c r="A89">
        <f t="shared" si="79"/>
        <v>2043</v>
      </c>
      <c r="B89" s="4">
        <f t="shared" si="84"/>
        <v>1243.417176333721</v>
      </c>
      <c r="C89" s="4">
        <f t="shared" si="85"/>
        <v>3336.7097581006956</v>
      </c>
      <c r="D89" s="4">
        <f t="shared" si="86"/>
        <v>5857.240300858859</v>
      </c>
      <c r="E89" s="11">
        <f t="shared" si="87"/>
        <v>1.7949513951526627E-3</v>
      </c>
      <c r="F89" s="11">
        <f t="shared" si="88"/>
        <v>3.5984818404211274E-3</v>
      </c>
      <c r="G89" s="11">
        <f t="shared" si="89"/>
        <v>7.9448335254410033E-3</v>
      </c>
      <c r="H89" s="4">
        <f t="shared" si="90"/>
        <v>72574.074787229605</v>
      </c>
      <c r="I89" s="4">
        <f t="shared" si="91"/>
        <v>33313.653103324177</v>
      </c>
      <c r="J89" s="4">
        <f t="shared" si="92"/>
        <v>9636.4101836199989</v>
      </c>
      <c r="K89" s="4">
        <f t="shared" si="63"/>
        <v>58366.633635557424</v>
      </c>
      <c r="L89" s="4">
        <f t="shared" si="64"/>
        <v>9983.9828808744824</v>
      </c>
      <c r="M89" s="4">
        <f t="shared" si="65"/>
        <v>1645.2133920827855</v>
      </c>
      <c r="N89" s="11">
        <f t="shared" si="93"/>
        <v>1.6137266568452269E-2</v>
      </c>
      <c r="O89" s="11">
        <f t="shared" si="94"/>
        <v>2.5366515392735156E-2</v>
      </c>
      <c r="P89" s="11">
        <f t="shared" si="95"/>
        <v>1.8773125465939122E-2</v>
      </c>
      <c r="Q89" s="4">
        <f t="shared" si="96"/>
        <v>6326.1142270051514</v>
      </c>
      <c r="R89" s="4">
        <f t="shared" si="97"/>
        <v>12343.64171685662</v>
      </c>
      <c r="S89" s="4">
        <f t="shared" si="98"/>
        <v>3832.4629234463218</v>
      </c>
      <c r="T89" s="4">
        <f t="shared" si="99"/>
        <v>87.167686884770546</v>
      </c>
      <c r="U89" s="4">
        <f t="shared" si="100"/>
        <v>370.52801380179227</v>
      </c>
      <c r="V89" s="4">
        <f t="shared" si="101"/>
        <v>397.70649551227643</v>
      </c>
      <c r="W89" s="11">
        <f t="shared" si="102"/>
        <v>-1.219247815263802E-2</v>
      </c>
      <c r="X89" s="11">
        <f t="shared" si="103"/>
        <v>-1.3228699347321071E-2</v>
      </c>
      <c r="Y89" s="11">
        <f t="shared" si="104"/>
        <v>-1.2203590333800474E-2</v>
      </c>
      <c r="Z89" s="4">
        <f t="shared" si="117"/>
        <v>14013.891037597814</v>
      </c>
      <c r="AA89" s="4">
        <f t="shared" si="105"/>
        <v>40060.249294226007</v>
      </c>
      <c r="AB89" s="4">
        <f t="shared" si="106"/>
        <v>6436.584523014666</v>
      </c>
      <c r="AC89" s="12">
        <f t="shared" si="107"/>
        <v>2.2275386786212281</v>
      </c>
      <c r="AD89" s="12">
        <f t="shared" si="108"/>
        <v>3.2955353656454296</v>
      </c>
      <c r="AE89" s="12">
        <f t="shared" si="109"/>
        <v>1.7035669307697869</v>
      </c>
      <c r="AF89" s="11">
        <f t="shared" si="110"/>
        <v>-2.9039671966837322E-3</v>
      </c>
      <c r="AG89" s="11">
        <f t="shared" si="111"/>
        <v>2.0567434751257441E-3</v>
      </c>
      <c r="AH89" s="11">
        <f t="shared" si="112"/>
        <v>8.257041531207765E-4</v>
      </c>
      <c r="AI89" s="1">
        <f t="shared" si="70"/>
        <v>119974.99354696425</v>
      </c>
      <c r="AJ89" s="1">
        <f t="shared" si="71"/>
        <v>50083.867269416041</v>
      </c>
      <c r="AK89" s="1">
        <f t="shared" si="72"/>
        <v>14582.574147444851</v>
      </c>
      <c r="AL89" s="17">
        <f t="shared" si="134"/>
        <v>22.793243535208546</v>
      </c>
      <c r="AM89" s="17">
        <f t="shared" si="134"/>
        <v>5.7689213069238052</v>
      </c>
      <c r="AN89" s="17">
        <f t="shared" si="134"/>
        <v>1.3790592480935675</v>
      </c>
      <c r="AO89" s="7">
        <f t="shared" si="132"/>
        <v>1.3117630155685312E-2</v>
      </c>
      <c r="AP89" s="7">
        <f t="shared" si="132"/>
        <v>2.0200164695390498E-2</v>
      </c>
      <c r="AQ89" s="7">
        <f t="shared" si="132"/>
        <v>1.4621688985993555E-2</v>
      </c>
      <c r="AR89" s="1">
        <f t="shared" si="118"/>
        <v>72574.074787229605</v>
      </c>
      <c r="AS89" s="1">
        <f t="shared" si="114"/>
        <v>33313.653103324177</v>
      </c>
      <c r="AT89" s="1">
        <f t="shared" si="119"/>
        <v>9636.4101836199989</v>
      </c>
      <c r="AU89" s="1">
        <f t="shared" si="76"/>
        <v>14514.814957445922</v>
      </c>
      <c r="AV89" s="1">
        <f t="shared" si="77"/>
        <v>6662.7306206648354</v>
      </c>
      <c r="AW89" s="1">
        <f t="shared" si="78"/>
        <v>1927.2820367239999</v>
      </c>
      <c r="AX89">
        <v>0</v>
      </c>
      <c r="AY89">
        <v>0</v>
      </c>
      <c r="AZ89">
        <v>0</v>
      </c>
      <c r="BA89">
        <f t="shared" si="122"/>
        <v>0</v>
      </c>
      <c r="BB89">
        <f t="shared" si="123"/>
        <v>0</v>
      </c>
      <c r="BC89">
        <f t="shared" si="123"/>
        <v>0</v>
      </c>
      <c r="BD89">
        <f t="shared" si="123"/>
        <v>0</v>
      </c>
      <c r="BE89">
        <f t="shared" si="124"/>
        <v>0</v>
      </c>
      <c r="BF89">
        <f t="shared" si="124"/>
        <v>0</v>
      </c>
      <c r="BG89">
        <f t="shared" si="124"/>
        <v>0</v>
      </c>
      <c r="BH89">
        <f t="shared" si="115"/>
        <v>0</v>
      </c>
      <c r="BI89">
        <f t="shared" si="133"/>
        <v>0</v>
      </c>
      <c r="BJ89">
        <f t="shared" si="133"/>
        <v>0</v>
      </c>
      <c r="BK89" s="7">
        <f t="shared" si="131"/>
        <v>2.1877627752260098E-2</v>
      </c>
      <c r="BL89" s="7">
        <f t="shared" si="120"/>
        <v>0.32557130579678251</v>
      </c>
      <c r="BM89" s="7">
        <f t="shared" si="121"/>
        <v>0.27028905720149482</v>
      </c>
      <c r="BN89" s="18">
        <f>MAX((BN$3*climate!$I199+BN$4*climate!$I199^2+BN$5*climate!$I199^6)*(K89/K$66)^$BP$1,-99)</f>
        <v>2.5771951109706195</v>
      </c>
      <c r="BO89" s="18">
        <f>MAX((BO$3*climate!$I199+BO$4*climate!$I199^2+BO$5*climate!$I199^6)*(L89/L$66)^$BP$1,-99)</f>
        <v>0.58918580507290341</v>
      </c>
      <c r="BP89" s="18">
        <f>MAX((BP$3*climate!$I199+BP$4*climate!$I199^2+BP$5*climate!$I199^6)*(M89/M$66)^$BP$1,-99)</f>
        <v>-0.67866132027563419</v>
      </c>
      <c r="BQ89" s="18">
        <f>MAX((BQ$3*climate!$M199+BQ$4*climate!$M199^2+BQ$5*climate!$M199^6)*(K89/K$66)^$BP$1,-99)</f>
        <v>2.5771902631223202</v>
      </c>
      <c r="BR89" s="18">
        <f>MAX((BR$3*climate!$M199+BR$4*climate!$M199^2+BR$5*climate!$M199^6)*(L89/L$66)^$BP$1,-99)</f>
        <v>0.58918114096937602</v>
      </c>
      <c r="BS89" s="18">
        <f>MAX((BS$3*climate!$M199+BS$4*climate!$M199^2+BS$5*climate!$M199^6)*(M89/M$66)^$BP$1,-99)</f>
        <v>-0.67866611198227955</v>
      </c>
      <c r="BT89" s="8">
        <f t="shared" si="125"/>
        <v>5.5338128269000805E-3</v>
      </c>
      <c r="BU89" s="8">
        <f t="shared" si="126"/>
        <v>1.8016506680888435E-3</v>
      </c>
      <c r="BV89" s="8">
        <f t="shared" si="127"/>
        <v>1.4957290517123615E-3</v>
      </c>
      <c r="BW89" s="8">
        <f>MAX((BW$3*climate!$I199+BW$4*climate!$I199^2+BW$5*climate!$I199^6)*(K89/K$66)^$BP$1,-99)</f>
        <v>1.3028229282778376</v>
      </c>
      <c r="BX89" s="8">
        <f>MAX((BX$3*climate!$I199+BX$4*climate!$I199^2+BX$5*climate!$I199^6)*(L89/L$66)^$BP$1,-99)</f>
        <v>0.37097865940416125</v>
      </c>
      <c r="BY89" s="8">
        <f>MAX((BY$3*climate!$I199+BY$4*climate!$I199^2+BY$5*climate!$I199^6)*(M89/M$66)^$BP$1,-99)</f>
        <v>-0.18742748170725632</v>
      </c>
      <c r="BZ89" s="8">
        <f>MAX((BZ$3*climate!$M199+BZ$4*climate!$M199^2+BZ$5*climate!$M199^6)*(K89/K$66)^$BP$1,-99)</f>
        <v>1.3028237855353284</v>
      </c>
      <c r="CA89" s="8">
        <f>MAX((CA$3*climate!$M199+CA$4*climate!$M199^2+CA$5*climate!$M199^6)*(L89/L$66)^$BP$1,-99)</f>
        <v>0.37097779786300644</v>
      </c>
      <c r="CB89" s="8">
        <f>MAX((CB$3*climate!$M199+CB$4*climate!$M199^2+CB$5*climate!$M199^6)*(M89/M$66)^$BP$1,-99)</f>
        <v>-0.1874294982814024</v>
      </c>
      <c r="CC89" s="8">
        <f t="shared" si="128"/>
        <v>2.3053368386749695E-5</v>
      </c>
      <c r="CD89" s="8">
        <f t="shared" si="129"/>
        <v>7.5055152486883631E-6</v>
      </c>
      <c r="CE89" s="8">
        <f t="shared" si="130"/>
        <v>6.231073206573321E-6</v>
      </c>
    </row>
    <row r="90" spans="1:83">
      <c r="A90">
        <f t="shared" si="79"/>
        <v>2044</v>
      </c>
      <c r="B90" s="4">
        <f t="shared" si="84"/>
        <v>1245.5374560593673</v>
      </c>
      <c r="C90" s="4">
        <f t="shared" si="85"/>
        <v>3348.1164930984128</v>
      </c>
      <c r="D90" s="4">
        <f t="shared" si="86"/>
        <v>5901.4483600122458</v>
      </c>
      <c r="E90" s="11">
        <f t="shared" si="87"/>
        <v>1.7052038253950294E-3</v>
      </c>
      <c r="F90" s="11">
        <f t="shared" si="88"/>
        <v>3.4185577484000707E-3</v>
      </c>
      <c r="G90" s="11">
        <f t="shared" si="89"/>
        <v>7.5475918491689524E-3</v>
      </c>
      <c r="H90" s="4">
        <f t="shared" si="90"/>
        <v>73852.939565272143</v>
      </c>
      <c r="I90" s="4">
        <f t="shared" si="91"/>
        <v>34264.78628159134</v>
      </c>
      <c r="J90" s="4">
        <f t="shared" si="92"/>
        <v>9888.9562654819583</v>
      </c>
      <c r="K90" s="4">
        <f t="shared" si="63"/>
        <v>59294.033435917816</v>
      </c>
      <c r="L90" s="4">
        <f t="shared" si="64"/>
        <v>10234.048412659035</v>
      </c>
      <c r="M90" s="4">
        <f t="shared" si="65"/>
        <v>1675.6829276841183</v>
      </c>
      <c r="N90" s="11">
        <f t="shared" si="93"/>
        <v>1.588921173955482E-2</v>
      </c>
      <c r="O90" s="11">
        <f t="shared" si="94"/>
        <v>2.5046670729332199E-2</v>
      </c>
      <c r="P90" s="11">
        <f t="shared" si="95"/>
        <v>1.8520111584284793E-2</v>
      </c>
      <c r="Q90" s="4">
        <f t="shared" si="96"/>
        <v>6359.0997371933627</v>
      </c>
      <c r="R90" s="4">
        <f t="shared" si="97"/>
        <v>12528.110801237184</v>
      </c>
      <c r="S90" s="4">
        <f t="shared" si="98"/>
        <v>3884.9066140719569</v>
      </c>
      <c r="T90" s="4">
        <f t="shared" si="99"/>
        <v>86.10489676681199</v>
      </c>
      <c r="U90" s="4">
        <f t="shared" si="100"/>
        <v>365.62641010744835</v>
      </c>
      <c r="V90" s="4">
        <f t="shared" si="101"/>
        <v>392.85304836795314</v>
      </c>
      <c r="W90" s="11">
        <f t="shared" si="102"/>
        <v>-1.219247815263802E-2</v>
      </c>
      <c r="X90" s="11">
        <f t="shared" si="103"/>
        <v>-1.3228699347321071E-2</v>
      </c>
      <c r="Y90" s="11">
        <f t="shared" si="104"/>
        <v>-1.2203590333800474E-2</v>
      </c>
      <c r="Z90" s="4">
        <f t="shared" si="117"/>
        <v>14050.742395661331</v>
      </c>
      <c r="AA90" s="4">
        <f t="shared" si="105"/>
        <v>40762.573896988732</v>
      </c>
      <c r="AB90" s="4">
        <f t="shared" si="106"/>
        <v>6534.2480042068792</v>
      </c>
      <c r="AC90" s="12">
        <f t="shared" si="107"/>
        <v>2.2210699793691679</v>
      </c>
      <c r="AD90" s="12">
        <f t="shared" si="108"/>
        <v>3.3023134365057669</v>
      </c>
      <c r="AE90" s="12">
        <f t="shared" si="109"/>
        <v>1.7049735730596427</v>
      </c>
      <c r="AF90" s="11">
        <f t="shared" si="110"/>
        <v>-2.9039671966837322E-3</v>
      </c>
      <c r="AG90" s="11">
        <f t="shared" si="111"/>
        <v>2.0567434751257441E-3</v>
      </c>
      <c r="AH90" s="11">
        <f t="shared" si="112"/>
        <v>8.257041531207765E-4</v>
      </c>
      <c r="AI90" s="1">
        <f t="shared" si="70"/>
        <v>122492.30914971375</v>
      </c>
      <c r="AJ90" s="1">
        <f t="shared" si="71"/>
        <v>51738.211163139276</v>
      </c>
      <c r="AK90" s="1">
        <f t="shared" si="72"/>
        <v>15051.598769424367</v>
      </c>
      <c r="AL90" s="17">
        <f t="shared" si="134"/>
        <v>23.089246940564443</v>
      </c>
      <c r="AM90" s="17">
        <f t="shared" si="134"/>
        <v>5.8842891358332672</v>
      </c>
      <c r="AN90" s="17">
        <f t="shared" si="134"/>
        <v>1.3990217817582609</v>
      </c>
      <c r="AO90" s="7">
        <f t="shared" ref="AO90:AQ105" si="135">AO$5*AO89</f>
        <v>1.2986453854128459E-2</v>
      </c>
      <c r="AP90" s="7">
        <f t="shared" si="135"/>
        <v>1.9998163048436594E-2</v>
      </c>
      <c r="AQ90" s="7">
        <f t="shared" si="135"/>
        <v>1.447547209613362E-2</v>
      </c>
      <c r="AR90" s="1">
        <f t="shared" si="118"/>
        <v>73852.939565272143</v>
      </c>
      <c r="AS90" s="1">
        <f t="shared" si="114"/>
        <v>34264.78628159134</v>
      </c>
      <c r="AT90" s="1">
        <f t="shared" si="119"/>
        <v>9888.9562654819583</v>
      </c>
      <c r="AU90" s="1">
        <f t="shared" si="76"/>
        <v>14770.587913054429</v>
      </c>
      <c r="AV90" s="1">
        <f t="shared" si="77"/>
        <v>6852.9572563182683</v>
      </c>
      <c r="AW90" s="1">
        <f t="shared" si="78"/>
        <v>1977.7912530963918</v>
      </c>
      <c r="AX90">
        <v>0</v>
      </c>
      <c r="AY90">
        <v>0</v>
      </c>
      <c r="AZ90">
        <v>0</v>
      </c>
      <c r="BA90">
        <f t="shared" si="122"/>
        <v>0</v>
      </c>
      <c r="BB90">
        <f t="shared" si="123"/>
        <v>0</v>
      </c>
      <c r="BC90">
        <f t="shared" si="123"/>
        <v>0</v>
      </c>
      <c r="BD90">
        <f t="shared" si="123"/>
        <v>0</v>
      </c>
      <c r="BE90">
        <f t="shared" si="124"/>
        <v>0</v>
      </c>
      <c r="BF90">
        <f t="shared" si="124"/>
        <v>0</v>
      </c>
      <c r="BG90">
        <f t="shared" si="124"/>
        <v>0</v>
      </c>
      <c r="BH90">
        <f t="shared" si="115"/>
        <v>0</v>
      </c>
      <c r="BI90">
        <f t="shared" si="133"/>
        <v>0</v>
      </c>
      <c r="BJ90">
        <f t="shared" si="133"/>
        <v>0</v>
      </c>
      <c r="BK90" s="7">
        <f t="shared" si="131"/>
        <v>2.148939675773831E-2</v>
      </c>
      <c r="BL90" s="7">
        <f t="shared" si="120"/>
        <v>0.31006791028265002</v>
      </c>
      <c r="BM90" s="7">
        <f t="shared" si="121"/>
        <v>0.25695865190998596</v>
      </c>
      <c r="BN90" s="18">
        <f>MAX((BN$3*climate!$I200+BN$4*climate!$I200^2+BN$5*climate!$I200^6)*(K90/K$66)^$BP$1,-99)</f>
        <v>2.4741927150629617</v>
      </c>
      <c r="BO90" s="18">
        <f>MAX((BO$3*climate!$I200+BO$4*climate!$I200^2+BO$5*climate!$I200^6)*(L90/L$66)^$BP$1,-99)</f>
        <v>0.49711284362178715</v>
      </c>
      <c r="BP90" s="18">
        <f>MAX((BP$3*climate!$I200+BP$4*climate!$I200^2+BP$5*climate!$I200^6)*(M90/M$66)^$BP$1,-99)</f>
        <v>-0.76608048008263674</v>
      </c>
      <c r="BQ90" s="18">
        <f>MAX((BQ$3*climate!$M200+BQ$4*climate!$M200^2+BQ$5*climate!$M200^6)*(K90/K$66)^$BP$1,-99)</f>
        <v>2.4741875251415819</v>
      </c>
      <c r="BR90" s="18">
        <f>MAX((BR$3*climate!$M200+BR$4*climate!$M200^2+BR$5*climate!$M200^6)*(L90/L$66)^$BP$1,-99)</f>
        <v>0.49710793817645854</v>
      </c>
      <c r="BS90" s="18">
        <f>MAX((BS$3*climate!$M200+BS$4*climate!$M200^2+BS$5*climate!$M200^6)*(M90/M$66)^$BP$1,-99)</f>
        <v>-0.76608547569182162</v>
      </c>
      <c r="BT90" s="8">
        <f t="shared" si="125"/>
        <v>6.0077634655786279E-3</v>
      </c>
      <c r="BU90" s="8">
        <f t="shared" si="126"/>
        <v>1.8628146632444166E-3</v>
      </c>
      <c r="BV90" s="8">
        <f t="shared" si="127"/>
        <v>1.5437468011091496E-3</v>
      </c>
      <c r="BW90" s="8">
        <f>MAX((BW$3*climate!$I200+BW$4*climate!$I200^2+BW$5*climate!$I200^6)*(K90/K$66)^$BP$1,-99)</f>
        <v>1.3117343579264835</v>
      </c>
      <c r="BX90" s="8">
        <f>MAX((BX$3*climate!$I200+BX$4*climate!$I200^2+BX$5*climate!$I200^6)*(L90/L$66)^$BP$1,-99)</f>
        <v>0.35073346014498163</v>
      </c>
      <c r="BY90" s="8">
        <f>MAX((BY$3*climate!$I200+BY$4*climate!$I200^2+BY$5*climate!$I200^6)*(M90/M$66)^$BP$1,-99)</f>
        <v>-0.22622620412619196</v>
      </c>
      <c r="BZ90" s="8">
        <f>MAX((BZ$3*climate!$M200+BZ$4*climate!$M200^2+BZ$5*climate!$M200^6)*(K90/K$66)^$BP$1,-99)</f>
        <v>1.3117350129523759</v>
      </c>
      <c r="CA90" s="8">
        <f>MAX((CA$3*climate!$M200+CA$4*climate!$M200^2+CA$5*climate!$M200^6)*(L90/L$66)^$BP$1,-99)</f>
        <v>0.35073237474124697</v>
      </c>
      <c r="CB90" s="8">
        <f>MAX((CB$3*climate!$M200+CB$4*climate!$M200^2+CB$5*climate!$M200^6)*(M90/M$66)^$BP$1,-99)</f>
        <v>-0.22622847903369983</v>
      </c>
      <c r="CC90" s="8">
        <f t="shared" si="128"/>
        <v>4.6724282434162587E-5</v>
      </c>
      <c r="CD90" s="8">
        <f t="shared" si="129"/>
        <v>1.4487700613817125E-5</v>
      </c>
      <c r="CE90" s="8">
        <f t="shared" si="130"/>
        <v>1.2006208625743856E-5</v>
      </c>
    </row>
    <row r="91" spans="1:83">
      <c r="A91">
        <f t="shared" si="79"/>
        <v>2045</v>
      </c>
      <c r="B91" s="4">
        <f t="shared" si="84"/>
        <v>1247.5551565323753</v>
      </c>
      <c r="C91" s="4">
        <f t="shared" si="85"/>
        <v>3358.9899361994389</v>
      </c>
      <c r="D91" s="4">
        <f t="shared" si="86"/>
        <v>5943.7629973755502</v>
      </c>
      <c r="E91" s="11">
        <f t="shared" si="87"/>
        <v>1.6199436341252779E-3</v>
      </c>
      <c r="F91" s="11">
        <f t="shared" si="88"/>
        <v>3.2476298609800669E-3</v>
      </c>
      <c r="G91" s="11">
        <f t="shared" si="89"/>
        <v>7.170212256710504E-3</v>
      </c>
      <c r="H91" s="4">
        <f t="shared" si="90"/>
        <v>75129.679269915054</v>
      </c>
      <c r="I91" s="4">
        <f t="shared" si="91"/>
        <v>35226.15554258319</v>
      </c>
      <c r="J91" s="4">
        <f t="shared" si="92"/>
        <v>10141.808382939093</v>
      </c>
      <c r="K91" s="4">
        <f t="shared" si="63"/>
        <v>60221.52918572411</v>
      </c>
      <c r="L91" s="4">
        <f t="shared" si="64"/>
        <v>10487.127443567206</v>
      </c>
      <c r="M91" s="4">
        <f t="shared" si="65"/>
        <v>1706.2942091427899</v>
      </c>
      <c r="N91" s="11">
        <f t="shared" si="93"/>
        <v>1.5642311646899332E-2</v>
      </c>
      <c r="O91" s="11">
        <f t="shared" si="94"/>
        <v>2.472912191768839E-2</v>
      </c>
      <c r="P91" s="11">
        <f t="shared" si="95"/>
        <v>1.8267943745764681E-2</v>
      </c>
      <c r="Q91" s="4">
        <f t="shared" si="96"/>
        <v>6390.1597307531765</v>
      </c>
      <c r="R91" s="4">
        <f t="shared" si="97"/>
        <v>12709.23226757382</v>
      </c>
      <c r="S91" s="4">
        <f t="shared" si="98"/>
        <v>3935.6183023102694</v>
      </c>
      <c r="T91" s="4">
        <f t="shared" si="99"/>
        <v>85.055064694147489</v>
      </c>
      <c r="U91" s="4">
        <f t="shared" si="100"/>
        <v>360.7896482546966</v>
      </c>
      <c r="V91" s="4">
        <f t="shared" si="101"/>
        <v>388.05883070428592</v>
      </c>
      <c r="W91" s="11">
        <f t="shared" si="102"/>
        <v>-1.219247815263802E-2</v>
      </c>
      <c r="X91" s="11">
        <f t="shared" si="103"/>
        <v>-1.3228699347321071E-2</v>
      </c>
      <c r="Y91" s="11">
        <f t="shared" si="104"/>
        <v>-1.2203590333800474E-2</v>
      </c>
      <c r="Z91" s="4">
        <f t="shared" si="117"/>
        <v>14082.9898733726</v>
      </c>
      <c r="AA91" s="4">
        <f t="shared" si="105"/>
        <v>41456.839707013962</v>
      </c>
      <c r="AB91" s="4">
        <f t="shared" si="106"/>
        <v>6629.1322969367611</v>
      </c>
      <c r="AC91" s="12">
        <f t="shared" si="107"/>
        <v>2.2146200650075407</v>
      </c>
      <c r="AD91" s="12">
        <f t="shared" si="108"/>
        <v>3.3091054481191202</v>
      </c>
      <c r="AE91" s="12">
        <f t="shared" si="109"/>
        <v>1.7063813768198792</v>
      </c>
      <c r="AF91" s="11">
        <f t="shared" si="110"/>
        <v>-2.9039671966837322E-3</v>
      </c>
      <c r="AG91" s="11">
        <f t="shared" si="111"/>
        <v>2.0567434751257441E-3</v>
      </c>
      <c r="AH91" s="11">
        <f t="shared" si="112"/>
        <v>8.257041531207765E-4</v>
      </c>
      <c r="AI91" s="1">
        <f t="shared" si="70"/>
        <v>125013.66614779682</v>
      </c>
      <c r="AJ91" s="1">
        <f t="shared" si="71"/>
        <v>53417.347303143615</v>
      </c>
      <c r="AK91" s="1">
        <f t="shared" si="72"/>
        <v>15524.230145578322</v>
      </c>
      <c r="AL91" s="17">
        <f t="shared" si="134"/>
        <v>23.386095906085458</v>
      </c>
      <c r="AM91" s="17">
        <f t="shared" si="134"/>
        <v>6.0007873596601797</v>
      </c>
      <c r="AN91" s="17">
        <f t="shared" si="134"/>
        <v>1.4190707675143486</v>
      </c>
      <c r="AO91" s="7">
        <f t="shared" si="135"/>
        <v>1.2856589315587174E-2</v>
      </c>
      <c r="AP91" s="7">
        <f t="shared" si="135"/>
        <v>1.979818141795223E-2</v>
      </c>
      <c r="AQ91" s="7">
        <f t="shared" si="135"/>
        <v>1.4330717375172284E-2</v>
      </c>
      <c r="AR91" s="1">
        <f t="shared" si="118"/>
        <v>75129.679269915054</v>
      </c>
      <c r="AS91" s="1">
        <f t="shared" si="114"/>
        <v>35226.15554258319</v>
      </c>
      <c r="AT91" s="1">
        <f t="shared" si="119"/>
        <v>10141.808382939093</v>
      </c>
      <c r="AU91" s="1">
        <f t="shared" si="76"/>
        <v>15025.935853983012</v>
      </c>
      <c r="AV91" s="1">
        <f t="shared" si="77"/>
        <v>7045.2311085166384</v>
      </c>
      <c r="AW91" s="1">
        <f t="shared" si="78"/>
        <v>2028.3616765878187</v>
      </c>
      <c r="AX91">
        <v>0</v>
      </c>
      <c r="AY91">
        <v>0</v>
      </c>
      <c r="AZ91">
        <v>0</v>
      </c>
      <c r="BA91">
        <f t="shared" si="122"/>
        <v>0</v>
      </c>
      <c r="BB91">
        <f t="shared" si="123"/>
        <v>0</v>
      </c>
      <c r="BC91">
        <f t="shared" si="123"/>
        <v>0</v>
      </c>
      <c r="BD91">
        <f t="shared" si="123"/>
        <v>0</v>
      </c>
      <c r="BE91">
        <f t="shared" si="124"/>
        <v>0</v>
      </c>
      <c r="BF91">
        <f t="shared" si="124"/>
        <v>0</v>
      </c>
      <c r="BG91">
        <f t="shared" si="124"/>
        <v>0</v>
      </c>
      <c r="BH91">
        <f t="shared" si="115"/>
        <v>0</v>
      </c>
      <c r="BI91">
        <f t="shared" si="133"/>
        <v>0</v>
      </c>
      <c r="BJ91">
        <f t="shared" si="133"/>
        <v>0</v>
      </c>
      <c r="BK91" s="7">
        <f t="shared" si="131"/>
        <v>2.1108644345414485E-2</v>
      </c>
      <c r="BL91" s="7">
        <f t="shared" si="120"/>
        <v>0.29530277169776192</v>
      </c>
      <c r="BM91" s="7">
        <f t="shared" si="121"/>
        <v>0.24437588500874713</v>
      </c>
      <c r="BN91" s="18">
        <f>MAX((BN$3*climate!$I201+BN$4*climate!$I201^2+BN$5*climate!$I201^6)*(K91/K$66)^$BP$1,-99)</f>
        <v>2.3656729771064491</v>
      </c>
      <c r="BO91" s="18">
        <f>MAX((BO$3*climate!$I201+BO$4*climate!$I201^2+BO$5*climate!$I201^6)*(L91/L$66)^$BP$1,-99)</f>
        <v>0.40145423838898908</v>
      </c>
      <c r="BP91" s="18">
        <f>MAX((BP$3*climate!$I201+BP$4*climate!$I201^2+BP$5*climate!$I201^6)*(M91/M$66)^$BP$1,-99)</f>
        <v>-0.85663816794285697</v>
      </c>
      <c r="BQ91" s="18">
        <f>MAX((BQ$3*climate!$M201+BQ$4*climate!$M201^2+BQ$5*climate!$M201^6)*(K91/K$66)^$BP$1,-99)</f>
        <v>2.3656674440681833</v>
      </c>
      <c r="BR91" s="18">
        <f>MAX((BR$3*climate!$M201+BR$4*climate!$M201^2+BR$5*climate!$M201^6)*(L91/L$66)^$BP$1,-99)</f>
        <v>0.40144909368671838</v>
      </c>
      <c r="BS91" s="18">
        <f>MAX((BS$3*climate!$M201+BS$4*climate!$M201^2+BS$5*climate!$M201^6)*(M91/M$66)^$BP$1,-99)</f>
        <v>-0.85664336468921665</v>
      </c>
      <c r="BT91" s="8">
        <f t="shared" si="125"/>
        <v>6.4962787849885857E-3</v>
      </c>
      <c r="BU91" s="8">
        <f t="shared" si="126"/>
        <v>1.9183691309284986E-3</v>
      </c>
      <c r="BV91" s="8">
        <f t="shared" si="127"/>
        <v>1.5875338773451342E-3</v>
      </c>
      <c r="BW91" s="8">
        <f>MAX((BW$3*climate!$I201+BW$4*climate!$I201^2+BW$5*climate!$I201^6)*(K91/K$66)^$BP$1,-99)</f>
        <v>1.3166482453248363</v>
      </c>
      <c r="BX91" s="8">
        <f>MAX((BX$3*climate!$I201+BX$4*climate!$I201^2+BX$5*climate!$I201^6)*(L91/L$66)^$BP$1,-99)</f>
        <v>0.32634522070442229</v>
      </c>
      <c r="BY91" s="8">
        <f>MAX((BY$3*climate!$I201+BY$4*climate!$I201^2+BY$5*climate!$I201^6)*(M91/M$66)^$BP$1,-99)</f>
        <v>-0.26973303773867002</v>
      </c>
      <c r="BZ91" s="8">
        <f>MAX((BZ$3*climate!$M201+BZ$4*climate!$M201^2+BZ$5*climate!$M201^6)*(K91/K$66)^$BP$1,-99)</f>
        <v>1.3166486684221768</v>
      </c>
      <c r="CA91" s="8">
        <f>MAX((CA$3*climate!$M201+CA$4*climate!$M201^2+CA$5*climate!$M201^6)*(L91/L$66)^$BP$1,-99)</f>
        <v>0.32634388774817652</v>
      </c>
      <c r="CB91" s="8">
        <f>MAX((CB$3*climate!$M201+CB$4*climate!$M201^2+CB$5*climate!$M201^6)*(M91/M$66)^$BP$1,-99)</f>
        <v>-0.26973559430750982</v>
      </c>
      <c r="CC91" s="8">
        <f t="shared" si="128"/>
        <v>7.3580195295878777E-5</v>
      </c>
      <c r="CD91" s="8">
        <f t="shared" si="129"/>
        <v>2.1728435612935625E-5</v>
      </c>
      <c r="CE91" s="8">
        <f t="shared" si="130"/>
        <v>1.7981225344546828E-5</v>
      </c>
    </row>
    <row r="92" spans="1:83">
      <c r="A92">
        <f t="shared" si="79"/>
        <v>2046</v>
      </c>
      <c r="B92" s="4">
        <f t="shared" si="84"/>
        <v>1249.4750771147178</v>
      </c>
      <c r="C92" s="4">
        <f t="shared" si="85"/>
        <v>3369.3532544179952</v>
      </c>
      <c r="D92" s="4">
        <f t="shared" si="86"/>
        <v>5984.2501375555757</v>
      </c>
      <c r="E92" s="11">
        <f t="shared" si="87"/>
        <v>1.5389464524190139E-3</v>
      </c>
      <c r="F92" s="11">
        <f t="shared" si="88"/>
        <v>3.0852483679310633E-3</v>
      </c>
      <c r="G92" s="11">
        <f t="shared" si="89"/>
        <v>6.8117016438749784E-3</v>
      </c>
      <c r="H92" s="4">
        <f t="shared" si="90"/>
        <v>76403.817569489009</v>
      </c>
      <c r="I92" s="4">
        <f t="shared" si="91"/>
        <v>36197.498685019498</v>
      </c>
      <c r="J92" s="4">
        <f t="shared" si="92"/>
        <v>10394.859262985206</v>
      </c>
      <c r="K92" s="4">
        <f t="shared" si="63"/>
        <v>61148.732750972798</v>
      </c>
      <c r="L92" s="4">
        <f t="shared" si="64"/>
        <v>10743.159280659063</v>
      </c>
      <c r="M92" s="4">
        <f t="shared" si="65"/>
        <v>1737.03622409595</v>
      </c>
      <c r="N92" s="11">
        <f t="shared" si="93"/>
        <v>1.5396546347888007E-2</v>
      </c>
      <c r="O92" s="11">
        <f t="shared" si="94"/>
        <v>2.4413914913268941E-2</v>
      </c>
      <c r="P92" s="11">
        <f t="shared" si="95"/>
        <v>1.801683132277887E-2</v>
      </c>
      <c r="Q92" s="4">
        <f t="shared" si="96"/>
        <v>6419.2984411315674</v>
      </c>
      <c r="R92" s="4">
        <f t="shared" si="97"/>
        <v>12886.920200693785</v>
      </c>
      <c r="S92" s="4">
        <f t="shared" si="98"/>
        <v>3984.5898816230406</v>
      </c>
      <c r="T92" s="4">
        <f t="shared" si="99"/>
        <v>84.018032676092886</v>
      </c>
      <c r="U92" s="4">
        <f t="shared" si="100"/>
        <v>356.01687047030947</v>
      </c>
      <c r="V92" s="4">
        <f t="shared" si="101"/>
        <v>383.32311970895717</v>
      </c>
      <c r="W92" s="11">
        <f t="shared" si="102"/>
        <v>-1.219247815263802E-2</v>
      </c>
      <c r="X92" s="11">
        <f t="shared" si="103"/>
        <v>-1.3228699347321071E-2</v>
      </c>
      <c r="Y92" s="11">
        <f t="shared" si="104"/>
        <v>-1.2203590333800474E-2</v>
      </c>
      <c r="Z92" s="4">
        <f t="shared" si="117"/>
        <v>14110.679665171363</v>
      </c>
      <c r="AA92" s="4">
        <f t="shared" si="105"/>
        <v>42142.688531872212</v>
      </c>
      <c r="AB92" s="4">
        <f t="shared" si="106"/>
        <v>6721.2109304570286</v>
      </c>
      <c r="AC92" s="12">
        <f t="shared" si="107"/>
        <v>2.2081888809856411</v>
      </c>
      <c r="AD92" s="12">
        <f t="shared" si="108"/>
        <v>3.3159114291580423</v>
      </c>
      <c r="AE92" s="12">
        <f t="shared" si="109"/>
        <v>1.7077903430095274</v>
      </c>
      <c r="AF92" s="11">
        <f t="shared" si="110"/>
        <v>-2.9039671966837322E-3</v>
      </c>
      <c r="AG92" s="11">
        <f t="shared" si="111"/>
        <v>2.0567434751257441E-3</v>
      </c>
      <c r="AH92" s="11">
        <f t="shared" si="112"/>
        <v>8.257041531207765E-4</v>
      </c>
      <c r="AI92" s="1">
        <f t="shared" si="70"/>
        <v>127538.23538700015</v>
      </c>
      <c r="AJ92" s="1">
        <f t="shared" si="71"/>
        <v>55120.84368134589</v>
      </c>
      <c r="AK92" s="1">
        <f t="shared" si="72"/>
        <v>16000.168807608308</v>
      </c>
      <c r="AL92" s="17">
        <f t="shared" si="134"/>
        <v>23.683754682537341</v>
      </c>
      <c r="AM92" s="17">
        <f t="shared" si="134"/>
        <v>6.1184039896893152</v>
      </c>
      <c r="AN92" s="17">
        <f t="shared" si="134"/>
        <v>1.4392037065979193</v>
      </c>
      <c r="AO92" s="7">
        <f t="shared" si="135"/>
        <v>1.2728023422431303E-2</v>
      </c>
      <c r="AP92" s="7">
        <f t="shared" si="135"/>
        <v>1.9600199603772708E-2</v>
      </c>
      <c r="AQ92" s="7">
        <f t="shared" si="135"/>
        <v>1.418741020142056E-2</v>
      </c>
      <c r="AR92" s="1">
        <f t="shared" si="118"/>
        <v>76403.817569489009</v>
      </c>
      <c r="AS92" s="1">
        <f t="shared" si="114"/>
        <v>36197.498685019498</v>
      </c>
      <c r="AT92" s="1">
        <f t="shared" si="119"/>
        <v>10394.859262985206</v>
      </c>
      <c r="AU92" s="1">
        <f t="shared" si="76"/>
        <v>15280.763513897802</v>
      </c>
      <c r="AV92" s="1">
        <f t="shared" si="77"/>
        <v>7239.4997370039</v>
      </c>
      <c r="AW92" s="1">
        <f t="shared" si="78"/>
        <v>2078.9718525970416</v>
      </c>
      <c r="AX92">
        <v>0</v>
      </c>
      <c r="AY92">
        <v>0</v>
      </c>
      <c r="AZ92">
        <v>0</v>
      </c>
      <c r="BA92">
        <f t="shared" si="122"/>
        <v>0</v>
      </c>
      <c r="BB92">
        <f t="shared" si="123"/>
        <v>0</v>
      </c>
      <c r="BC92">
        <f t="shared" si="123"/>
        <v>0</v>
      </c>
      <c r="BD92">
        <f t="shared" si="123"/>
        <v>0</v>
      </c>
      <c r="BE92">
        <f t="shared" si="124"/>
        <v>0</v>
      </c>
      <c r="BF92">
        <f t="shared" si="124"/>
        <v>0</v>
      </c>
      <c r="BG92">
        <f t="shared" si="124"/>
        <v>0</v>
      </c>
      <c r="BH92">
        <f t="shared" si="115"/>
        <v>0</v>
      </c>
      <c r="BI92">
        <f t="shared" si="133"/>
        <v>0</v>
      </c>
      <c r="BJ92">
        <f t="shared" si="133"/>
        <v>0</v>
      </c>
      <c r="BK92" s="7">
        <f t="shared" si="131"/>
        <v>2.0735113615491629E-2</v>
      </c>
      <c r="BL92" s="7">
        <f t="shared" si="120"/>
        <v>0.28124073495024943</v>
      </c>
      <c r="BM92" s="7">
        <f t="shared" si="121"/>
        <v>0.23249345947576519</v>
      </c>
      <c r="BN92" s="18">
        <f>MAX((BN$3*climate!$I202+BN$4*climate!$I202^2+BN$5*climate!$I202^6)*(K92/K$66)^$BP$1,-99)</f>
        <v>2.2515514963458894</v>
      </c>
      <c r="BO92" s="18">
        <f>MAX((BO$3*climate!$I202+BO$4*climate!$I202^2+BO$5*climate!$I202^6)*(L92/L$66)^$BP$1,-99)</f>
        <v>0.30217758081679807</v>
      </c>
      <c r="BP92" s="18">
        <f>MAX((BP$3*climate!$I202+BP$4*climate!$I202^2+BP$5*climate!$I202^6)*(M92/M$66)^$BP$1,-99)</f>
        <v>-0.95036416355809772</v>
      </c>
      <c r="BQ92" s="18">
        <f>MAX((BQ$3*climate!$M202+BQ$4*climate!$M202^2+BQ$5*climate!$M202^6)*(K92/K$66)^$BP$1,-99)</f>
        <v>2.2515456198662624</v>
      </c>
      <c r="BR92" s="18">
        <f>MAX((BR$3*climate!$M202+BR$4*climate!$M202^2+BR$5*climate!$M202^6)*(L92/L$66)^$BP$1,-99)</f>
        <v>0.30217219930017575</v>
      </c>
      <c r="BS92" s="18">
        <f>MAX((BS$3*climate!$M202+BS$4*climate!$M202^2+BS$5*climate!$M202^6)*(M92/M$66)^$BP$1,-99)</f>
        <v>-0.95036955850148397</v>
      </c>
      <c r="BT92" s="8">
        <f t="shared" si="125"/>
        <v>6.9986259545714606E-3</v>
      </c>
      <c r="BU92" s="8">
        <f t="shared" si="126"/>
        <v>1.9682987071055684E-3</v>
      </c>
      <c r="BV92" s="8">
        <f t="shared" si="127"/>
        <v>1.6271347597551983E-3</v>
      </c>
      <c r="BW92" s="8">
        <f>MAX((BW$3*climate!$I202+BW$4*climate!$I202^2+BW$5*climate!$I202^6)*(K92/K$66)^$BP$1,-99)</f>
        <v>1.3170470061350363</v>
      </c>
      <c r="BX92" s="8">
        <f>MAX((BX$3*climate!$I202+BX$4*climate!$I202^2+BX$5*climate!$I202^6)*(L92/L$66)^$BP$1,-99)</f>
        <v>0.29738246753249631</v>
      </c>
      <c r="BY92" s="8">
        <f>MAX((BY$3*climate!$I202+BY$4*climate!$I202^2+BY$5*climate!$I202^6)*(M92/M$66)^$BP$1,-99)</f>
        <v>-0.31840102325989961</v>
      </c>
      <c r="BZ92" s="8">
        <f>MAX((BZ$3*climate!$M202+BZ$4*climate!$M202^2+BZ$5*climate!$M202^6)*(K92/K$66)^$BP$1,-99)</f>
        <v>1.3170471660082188</v>
      </c>
      <c r="CA92" s="8">
        <f>MAX((CA$3*climate!$M202+CA$4*climate!$M202^2+CA$5*climate!$M202^6)*(L92/L$66)^$BP$1,-99)</f>
        <v>0.29738086205098802</v>
      </c>
      <c r="CB92" s="8">
        <f>MAX((CB$3*climate!$M202+CB$4*climate!$M202^2+CB$5*climate!$M202^6)*(M92/M$66)^$BP$1,-99)</f>
        <v>-0.31840388623014215</v>
      </c>
      <c r="CC92" s="8">
        <f t="shared" si="128"/>
        <v>1.038148858882336E-4</v>
      </c>
      <c r="CD92" s="8">
        <f t="shared" si="129"/>
        <v>2.9196974805983095E-5</v>
      </c>
      <c r="CE92" s="8">
        <f t="shared" si="130"/>
        <v>2.4136281965237224E-5</v>
      </c>
    </row>
    <row r="93" spans="1:83">
      <c r="A93">
        <f t="shared" si="79"/>
        <v>2047</v>
      </c>
      <c r="B93" s="4">
        <f t="shared" si="84"/>
        <v>1251.301808590164</v>
      </c>
      <c r="C93" s="4">
        <f t="shared" si="85"/>
        <v>3379.2287814657129</v>
      </c>
      <c r="D93" s="4">
        <f t="shared" si="86"/>
        <v>6022.9749177299555</v>
      </c>
      <c r="E93" s="11">
        <f t="shared" si="87"/>
        <v>1.4619991297980632E-3</v>
      </c>
      <c r="F93" s="11">
        <f t="shared" si="88"/>
        <v>2.9309859495345101E-3</v>
      </c>
      <c r="G93" s="11">
        <f t="shared" si="89"/>
        <v>6.4711165616812292E-3</v>
      </c>
      <c r="H93" s="4">
        <f t="shared" si="90"/>
        <v>77674.875566784161</v>
      </c>
      <c r="I93" s="4">
        <f t="shared" si="91"/>
        <v>37178.549240546643</v>
      </c>
      <c r="J93" s="4">
        <f t="shared" si="92"/>
        <v>10648.005736483981</v>
      </c>
      <c r="K93" s="4">
        <f t="shared" si="63"/>
        <v>62075.252376003584</v>
      </c>
      <c r="L93" s="4">
        <f t="shared" si="64"/>
        <v>11002.081138886593</v>
      </c>
      <c r="M93" s="4">
        <f t="shared" si="65"/>
        <v>1767.8980706260668</v>
      </c>
      <c r="N93" s="11">
        <f t="shared" si="93"/>
        <v>1.5151902310126752E-2</v>
      </c>
      <c r="O93" s="11">
        <f t="shared" si="94"/>
        <v>2.4101090886148091E-2</v>
      </c>
      <c r="P93" s="11">
        <f t="shared" si="95"/>
        <v>1.7766956210817586E-2</v>
      </c>
      <c r="Q93" s="4">
        <f t="shared" si="96"/>
        <v>6446.5210208876524</v>
      </c>
      <c r="R93" s="4">
        <f t="shared" si="97"/>
        <v>13061.093161320152</v>
      </c>
      <c r="S93" s="4">
        <f t="shared" si="98"/>
        <v>4031.8162764987587</v>
      </c>
      <c r="T93" s="4">
        <f t="shared" si="99"/>
        <v>82.993644648261991</v>
      </c>
      <c r="U93" s="4">
        <f t="shared" si="100"/>
        <v>351.30723032828359</v>
      </c>
      <c r="V93" s="4">
        <f t="shared" si="101"/>
        <v>378.64520139055469</v>
      </c>
      <c r="W93" s="11">
        <f t="shared" si="102"/>
        <v>-1.219247815263802E-2</v>
      </c>
      <c r="X93" s="11">
        <f t="shared" si="103"/>
        <v>-1.3228699347321071E-2</v>
      </c>
      <c r="Y93" s="11">
        <f t="shared" si="104"/>
        <v>-1.2203590333800474E-2</v>
      </c>
      <c r="Z93" s="4">
        <f t="shared" si="117"/>
        <v>14133.859638349037</v>
      </c>
      <c r="AA93" s="4">
        <f t="shared" si="105"/>
        <v>42819.774507797614</v>
      </c>
      <c r="AB93" s="4">
        <f t="shared" si="106"/>
        <v>6810.4629087410967</v>
      </c>
      <c r="AC93" s="12">
        <f t="shared" si="107"/>
        <v>2.2017763729111772</v>
      </c>
      <c r="AD93" s="12">
        <f t="shared" si="108"/>
        <v>3.3227314083540578</v>
      </c>
      <c r="AE93" s="12">
        <f t="shared" si="109"/>
        <v>1.7092004725884098</v>
      </c>
      <c r="AF93" s="11">
        <f t="shared" si="110"/>
        <v>-2.9039671966837322E-3</v>
      </c>
      <c r="AG93" s="11">
        <f t="shared" si="111"/>
        <v>2.0567434751257441E-3</v>
      </c>
      <c r="AH93" s="11">
        <f t="shared" si="112"/>
        <v>8.257041531207765E-4</v>
      </c>
      <c r="AI93" s="1">
        <f t="shared" si="70"/>
        <v>130065.17536219794</v>
      </c>
      <c r="AJ93" s="1">
        <f t="shared" si="71"/>
        <v>56848.259050215202</v>
      </c>
      <c r="AK93" s="1">
        <f t="shared" si="72"/>
        <v>16479.123779444519</v>
      </c>
      <c r="AL93" s="17">
        <f t="shared" si="134"/>
        <v>23.982187593024488</v>
      </c>
      <c r="AM93" s="17">
        <f t="shared" si="134"/>
        <v>6.2371267097492016</v>
      </c>
      <c r="AN93" s="17">
        <f t="shared" si="134"/>
        <v>1.4594180942133397</v>
      </c>
      <c r="AO93" s="7">
        <f t="shared" si="135"/>
        <v>1.2600743188206989E-2</v>
      </c>
      <c r="AP93" s="7">
        <f t="shared" si="135"/>
        <v>1.9404197607734982E-2</v>
      </c>
      <c r="AQ93" s="7">
        <f t="shared" si="135"/>
        <v>1.4045536099406354E-2</v>
      </c>
      <c r="AR93" s="1">
        <f t="shared" si="118"/>
        <v>77674.875566784161</v>
      </c>
      <c r="AS93" s="1">
        <f t="shared" si="114"/>
        <v>37178.549240546643</v>
      </c>
      <c r="AT93" s="1">
        <f t="shared" si="119"/>
        <v>10648.005736483981</v>
      </c>
      <c r="AU93" s="1">
        <f t="shared" si="76"/>
        <v>15534.975113356833</v>
      </c>
      <c r="AV93" s="1">
        <f t="shared" si="77"/>
        <v>7435.709848109329</v>
      </c>
      <c r="AW93" s="1">
        <f t="shared" si="78"/>
        <v>2129.6011472967962</v>
      </c>
      <c r="AX93">
        <v>0</v>
      </c>
      <c r="AY93">
        <v>0</v>
      </c>
      <c r="AZ93">
        <v>0</v>
      </c>
      <c r="BA93">
        <f t="shared" si="122"/>
        <v>0</v>
      </c>
      <c r="BB93">
        <f t="shared" si="123"/>
        <v>0</v>
      </c>
      <c r="BC93">
        <f t="shared" si="123"/>
        <v>0</v>
      </c>
      <c r="BD93">
        <f t="shared" si="123"/>
        <v>0</v>
      </c>
      <c r="BE93">
        <f t="shared" si="124"/>
        <v>0</v>
      </c>
      <c r="BF93">
        <f t="shared" si="124"/>
        <v>0</v>
      </c>
      <c r="BG93">
        <f t="shared" si="124"/>
        <v>0</v>
      </c>
      <c r="BH93">
        <f t="shared" si="115"/>
        <v>0</v>
      </c>
      <c r="BI93">
        <f t="shared" si="133"/>
        <v>0</v>
      </c>
      <c r="BJ93">
        <f t="shared" si="133"/>
        <v>0</v>
      </c>
      <c r="BK93" s="7">
        <f t="shared" si="131"/>
        <v>2.036856037011292E-2</v>
      </c>
      <c r="BL93" s="7">
        <f t="shared" si="120"/>
        <v>0.26784831900023753</v>
      </c>
      <c r="BM93" s="7">
        <f t="shared" si="121"/>
        <v>0.22126743121372869</v>
      </c>
      <c r="BN93" s="18">
        <f>MAX((BN$3*climate!$I203+BN$4*climate!$I203^2+BN$5*climate!$I203^6)*(K93/K$66)^$BP$1,-99)</f>
        <v>2.1317498784411235</v>
      </c>
      <c r="BO93" s="18">
        <f>MAX((BO$3*climate!$I203+BO$4*climate!$I203^2+BO$5*climate!$I203^6)*(L93/L$66)^$BP$1,-99)</f>
        <v>0.19925485476551413</v>
      </c>
      <c r="BP93" s="18">
        <f>MAX((BP$3*climate!$I203+BP$4*climate!$I203^2+BP$5*climate!$I203^6)*(M93/M$66)^$BP$1,-99)</f>
        <v>-1.0472846955332393</v>
      </c>
      <c r="BQ93" s="18">
        <f>MAX((BQ$3*climate!$M203+BQ$4*climate!$M203^2+BQ$5*climate!$M203^6)*(K93/K$66)^$BP$1,-99)</f>
        <v>2.1317436588649041</v>
      </c>
      <c r="BR93" s="18">
        <f>MAX((BR$3*climate!$M203+BR$4*climate!$M203^2+BR$5*climate!$M203^6)*(L93/L$66)^$BP$1,-99)</f>
        <v>0.19924923920473908</v>
      </c>
      <c r="BS93" s="18">
        <f>MAX((BS$3*climate!$M203+BS$4*climate!$M203^2+BS$5*climate!$M203^6)*(M93/M$66)^$BP$1,-99)</f>
        <v>-1.0472902855733108</v>
      </c>
      <c r="BT93" s="8">
        <f t="shared" si="125"/>
        <v>7.5140599045550507E-3</v>
      </c>
      <c r="BU93" s="8">
        <f t="shared" si="126"/>
        <v>2.0126283143021557E-3</v>
      </c>
      <c r="BV93" s="8">
        <f t="shared" si="127"/>
        <v>1.6626167330669715E-3</v>
      </c>
      <c r="BW93" s="8">
        <f>MAX((BW$3*climate!$I203+BW$4*climate!$I203^2+BW$5*climate!$I203^6)*(K93/K$66)^$BP$1,-99)</f>
        <v>1.3123721887639197</v>
      </c>
      <c r="BX93" s="8">
        <f>MAX((BX$3*climate!$I203+BX$4*climate!$I203^2+BX$5*climate!$I203^6)*(L93/L$66)^$BP$1,-99)</f>
        <v>0.26338218890030757</v>
      </c>
      <c r="BY93" s="8">
        <f>MAX((BY$3*climate!$I203+BY$4*climate!$I203^2+BY$5*climate!$I203^6)*(M93/M$66)^$BP$1,-99)</f>
        <v>-0.3727167038873283</v>
      </c>
      <c r="BZ93" s="8">
        <f>MAX((BZ$3*climate!$M203+BZ$4*climate!$M203^2+BZ$5*climate!$M203^6)*(K93/K$66)^$BP$1,-99)</f>
        <v>1.3123720524643836</v>
      </c>
      <c r="CA93" s="8">
        <f>MAX((CA$3*climate!$M203+CA$4*climate!$M203^2+CA$5*climate!$M203^6)*(L93/L$66)^$BP$1,-99)</f>
        <v>0.26338028460134794</v>
      </c>
      <c r="CB93" s="8">
        <f>MAX((CB$3*climate!$M203+CB$4*climate!$M203^2+CB$5*climate!$M203^6)*(M93/M$66)^$BP$1,-99)</f>
        <v>-0.37271989945334505</v>
      </c>
      <c r="CC93" s="8">
        <f t="shared" si="128"/>
        <v>1.3762592903557408E-4</v>
      </c>
      <c r="CD93" s="8">
        <f t="shared" si="129"/>
        <v>3.68628737430245E-5</v>
      </c>
      <c r="CE93" s="8">
        <f t="shared" si="130"/>
        <v>3.0452135786104395E-5</v>
      </c>
    </row>
    <row r="94" spans="1:83">
      <c r="A94">
        <f t="shared" si="79"/>
        <v>2048</v>
      </c>
      <c r="B94" s="4">
        <f t="shared" si="84"/>
        <v>1253.039740637674</v>
      </c>
      <c r="C94" s="4">
        <f t="shared" si="85"/>
        <v>3388.6380299405146</v>
      </c>
      <c r="D94" s="4">
        <f t="shared" si="86"/>
        <v>6060.001521833633</v>
      </c>
      <c r="E94" s="11">
        <f t="shared" si="87"/>
        <v>1.38889917330816E-3</v>
      </c>
      <c r="F94" s="11">
        <f t="shared" si="88"/>
        <v>2.7844366520577844E-3</v>
      </c>
      <c r="G94" s="11">
        <f t="shared" si="89"/>
        <v>6.1475607335971672E-3</v>
      </c>
      <c r="H94" s="4">
        <f t="shared" si="90"/>
        <v>78942.372413374484</v>
      </c>
      <c r="I94" s="4">
        <f t="shared" si="91"/>
        <v>38169.036623567343</v>
      </c>
      <c r="J94" s="4">
        <f t="shared" si="92"/>
        <v>10901.14858361782</v>
      </c>
      <c r="K94" s="4">
        <f t="shared" si="63"/>
        <v>63000.693316558805</v>
      </c>
      <c r="L94" s="4">
        <f t="shared" si="64"/>
        <v>11263.828206589944</v>
      </c>
      <c r="M94" s="4">
        <f t="shared" si="65"/>
        <v>1798.8689514915095</v>
      </c>
      <c r="N94" s="11">
        <f t="shared" si="93"/>
        <v>1.4908371776720664E-2</v>
      </c>
      <c r="O94" s="11">
        <f t="shared" si="94"/>
        <v>2.3790686907244396E-2</v>
      </c>
      <c r="P94" s="11">
        <f t="shared" si="95"/>
        <v>1.7518476534382321E-2</v>
      </c>
      <c r="Q94" s="4">
        <f t="shared" si="96"/>
        <v>6471.833559282134</v>
      </c>
      <c r="R94" s="4">
        <f t="shared" si="97"/>
        <v>13231.674136561041</v>
      </c>
      <c r="S94" s="4">
        <f t="shared" si="98"/>
        <v>4077.2952363976706</v>
      </c>
      <c r="T94" s="4">
        <f t="shared" si="99"/>
        <v>81.981746449080248</v>
      </c>
      <c r="U94" s="4">
        <f t="shared" si="100"/>
        <v>346.65989259973065</v>
      </c>
      <c r="V94" s="4">
        <f t="shared" si="101"/>
        <v>374.02437047092496</v>
      </c>
      <c r="W94" s="11">
        <f t="shared" si="102"/>
        <v>-1.219247815263802E-2</v>
      </c>
      <c r="X94" s="11">
        <f t="shared" si="103"/>
        <v>-1.3228699347321071E-2</v>
      </c>
      <c r="Y94" s="11">
        <f t="shared" si="104"/>
        <v>-1.2203590333800474E-2</v>
      </c>
      <c r="Z94" s="4">
        <f t="shared" si="117"/>
        <v>14152.579348431953</v>
      </c>
      <c r="AA94" s="4">
        <f t="shared" si="105"/>
        <v>43487.764065465126</v>
      </c>
      <c r="AB94" s="4">
        <f t="shared" si="106"/>
        <v>6896.8723630141076</v>
      </c>
      <c r="AC94" s="12">
        <f t="shared" si="107"/>
        <v>2.1953824865498097</v>
      </c>
      <c r="AD94" s="12">
        <f t="shared" si="108"/>
        <v>3.3295654144977855</v>
      </c>
      <c r="AE94" s="12">
        <f t="shared" si="109"/>
        <v>1.7106117665171421</v>
      </c>
      <c r="AF94" s="11">
        <f t="shared" si="110"/>
        <v>-2.9039671966837322E-3</v>
      </c>
      <c r="AG94" s="11">
        <f t="shared" si="111"/>
        <v>2.0567434751257441E-3</v>
      </c>
      <c r="AH94" s="11">
        <f t="shared" si="112"/>
        <v>8.257041531207765E-4</v>
      </c>
      <c r="AI94" s="1">
        <f t="shared" si="70"/>
        <v>132593.63293933499</v>
      </c>
      <c r="AJ94" s="1">
        <f t="shared" si="71"/>
        <v>58599.142993303009</v>
      </c>
      <c r="AK94" s="1">
        <f t="shared" si="72"/>
        <v>16960.812548796865</v>
      </c>
      <c r="AL94" s="17">
        <f t="shared" si="134"/>
        <v>24.281359046106079</v>
      </c>
      <c r="AM94" s="17">
        <f t="shared" si="134"/>
        <v>6.3569428845378528</v>
      </c>
      <c r="AN94" s="17">
        <f t="shared" si="134"/>
        <v>1.4797114206444759</v>
      </c>
      <c r="AO94" s="7">
        <f t="shared" si="135"/>
        <v>1.247473575632492E-2</v>
      </c>
      <c r="AP94" s="7">
        <f t="shared" si="135"/>
        <v>1.9210155631657632E-2</v>
      </c>
      <c r="AQ94" s="7">
        <f t="shared" si="135"/>
        <v>1.390508073841229E-2</v>
      </c>
      <c r="AR94" s="1">
        <f t="shared" si="118"/>
        <v>78942.372413374484</v>
      </c>
      <c r="AS94" s="1">
        <f t="shared" si="114"/>
        <v>38169.036623567343</v>
      </c>
      <c r="AT94" s="1">
        <f t="shared" si="119"/>
        <v>10901.14858361782</v>
      </c>
      <c r="AU94" s="1">
        <f t="shared" si="76"/>
        <v>15788.474482674897</v>
      </c>
      <c r="AV94" s="1">
        <f t="shared" si="77"/>
        <v>7633.8073247134689</v>
      </c>
      <c r="AW94" s="1">
        <f t="shared" si="78"/>
        <v>2180.2297167235643</v>
      </c>
      <c r="AX94">
        <v>0</v>
      </c>
      <c r="AY94">
        <v>0</v>
      </c>
      <c r="AZ94">
        <v>0</v>
      </c>
      <c r="BA94">
        <f t="shared" si="122"/>
        <v>0</v>
      </c>
      <c r="BB94">
        <f t="shared" si="123"/>
        <v>0</v>
      </c>
      <c r="BC94">
        <f t="shared" si="123"/>
        <v>0</v>
      </c>
      <c r="BD94">
        <f t="shared" si="123"/>
        <v>0</v>
      </c>
      <c r="BE94">
        <f t="shared" si="124"/>
        <v>0</v>
      </c>
      <c r="BF94">
        <f t="shared" si="124"/>
        <v>0</v>
      </c>
      <c r="BG94">
        <f t="shared" si="124"/>
        <v>0</v>
      </c>
      <c r="BH94">
        <f t="shared" si="115"/>
        <v>0</v>
      </c>
      <c r="BI94">
        <f t="shared" si="133"/>
        <v>0</v>
      </c>
      <c r="BJ94">
        <f t="shared" si="133"/>
        <v>0</v>
      </c>
      <c r="BK94" s="7">
        <f t="shared" si="131"/>
        <v>2.0008752616315295E-2</v>
      </c>
      <c r="BL94" s="7">
        <f t="shared" si="120"/>
        <v>0.25509363714308336</v>
      </c>
      <c r="BM94" s="7">
        <f t="shared" si="121"/>
        <v>0.21065694420229203</v>
      </c>
      <c r="BN94" s="18">
        <f>MAX((BN$3*climate!$I204+BN$4*climate!$I204^2+BN$5*climate!$I204^6)*(K94/K$66)^$BP$1,-99)</f>
        <v>2.0061959063460044</v>
      </c>
      <c r="BO94" s="18">
        <f>MAX((BO$3*climate!$I204+BO$4*climate!$I204^2+BO$5*climate!$I204^6)*(L94/L$66)^$BP$1,-99)</f>
        <v>9.266249492769732E-2</v>
      </c>
      <c r="BP94" s="18">
        <f>MAX((BP$3*climate!$I204+BP$4*climate!$I204^2+BP$5*climate!$I204^6)*(M94/M$66)^$BP$1,-99)</f>
        <v>-1.1474223870233757</v>
      </c>
      <c r="BQ94" s="18">
        <f>MAX((BQ$3*climate!$M204+BQ$4*climate!$M204^2+BQ$5*climate!$M204^6)*(K94/K$66)^$BP$1,-99)</f>
        <v>2.0061893446396248</v>
      </c>
      <c r="BR94" s="18">
        <f>MAX((BR$3*climate!$M204+BR$4*climate!$M204^2+BR$5*climate!$M204^6)*(L94/L$66)^$BP$1,-99)</f>
        <v>9.2656648392108729E-2</v>
      </c>
      <c r="BS94" s="18">
        <f>MAX((BS$3*climate!$M204+BS$4*climate!$M204^2+BS$5*climate!$M204^6)*(M94/M$66)^$BP$1,-99)</f>
        <v>-1.1474281689135575</v>
      </c>
      <c r="BT94" s="8">
        <f t="shared" si="125"/>
        <v>8.0418254365145526E-3</v>
      </c>
      <c r="BU94" s="8">
        <f t="shared" si="126"/>
        <v>2.0514184998702612E-3</v>
      </c>
      <c r="BV94" s="8">
        <f t="shared" si="127"/>
        <v>1.6940663722644189E-3</v>
      </c>
      <c r="BW94" s="8">
        <f>MAX((BW$3*climate!$I204+BW$4*climate!$I204^2+BW$5*climate!$I204^6)*(K94/K$66)^$BP$1,-99)</f>
        <v>1.3020226877123622</v>
      </c>
      <c r="BX94" s="8">
        <f>MAX((BX$3*climate!$I204+BX$4*climate!$I204^2+BX$5*climate!$I204^6)*(L94/L$66)^$BP$1,-99)</f>
        <v>0.22384857756545185</v>
      </c>
      <c r="BY94" s="8">
        <f>MAX((BY$3*climate!$I204+BY$4*climate!$I204^2+BY$5*climate!$I204^6)*(M94/M$66)^$BP$1,-99)</f>
        <v>-0.43320158580034474</v>
      </c>
      <c r="BZ94" s="8">
        <f>MAX((BZ$3*climate!$M204+BZ$4*climate!$M204^2+BZ$5*climate!$M204^6)*(K94/K$66)^$BP$1,-99)</f>
        <v>1.3020222205873433</v>
      </c>
      <c r="CA94" s="8">
        <f>MAX((CA$3*climate!$M204+CA$4*climate!$M204^2+CA$5*climate!$M204^6)*(L94/L$66)^$BP$1,-99)</f>
        <v>0.22384634680366508</v>
      </c>
      <c r="CB94" s="8">
        <f>MAX((CB$3*climate!$M204+CB$4*climate!$M204^2+CB$5*climate!$M204^6)*(M94/M$66)^$BP$1,-99)</f>
        <v>-0.43320514165035695</v>
      </c>
      <c r="CC94" s="8">
        <f t="shared" si="128"/>
        <v>1.7521405689772146E-4</v>
      </c>
      <c r="CD94" s="8">
        <f t="shared" si="129"/>
        <v>4.4695991052634921E-5</v>
      </c>
      <c r="CE94" s="8">
        <f t="shared" si="130"/>
        <v>3.6910057807360533E-5</v>
      </c>
    </row>
    <row r="95" spans="1:83">
      <c r="A95">
        <f t="shared" si="79"/>
        <v>2049</v>
      </c>
      <c r="B95" s="4">
        <f t="shared" si="84"/>
        <v>1254.6930692045732</v>
      </c>
      <c r="C95" s="4">
        <f t="shared" si="85"/>
        <v>3397.6017054750819</v>
      </c>
      <c r="D95" s="4">
        <f t="shared" si="86"/>
        <v>6095.3930378647374</v>
      </c>
      <c r="E95" s="11">
        <f t="shared" si="87"/>
        <v>1.319454214642752E-3</v>
      </c>
      <c r="F95" s="11">
        <f t="shared" si="88"/>
        <v>2.6452148194548949E-3</v>
      </c>
      <c r="G95" s="11">
        <f t="shared" si="89"/>
        <v>5.8401826969173088E-3</v>
      </c>
      <c r="H95" s="4">
        <f t="shared" si="90"/>
        <v>80205.825936068068</v>
      </c>
      <c r="I95" s="4">
        <f t="shared" si="91"/>
        <v>39168.686296898835</v>
      </c>
      <c r="J95" s="4">
        <f t="shared" si="92"/>
        <v>11154.192382696749</v>
      </c>
      <c r="K95" s="4">
        <f t="shared" si="63"/>
        <v>63924.658471984265</v>
      </c>
      <c r="L95" s="4">
        <f t="shared" si="64"/>
        <v>11528.333716627309</v>
      </c>
      <c r="M95" s="4">
        <f t="shared" si="65"/>
        <v>1829.9381702552437</v>
      </c>
      <c r="N95" s="11">
        <f t="shared" si="93"/>
        <v>1.466595217901534E-2</v>
      </c>
      <c r="O95" s="11">
        <f t="shared" si="94"/>
        <v>2.3482736524924608E-2</v>
      </c>
      <c r="P95" s="11">
        <f t="shared" si="95"/>
        <v>1.7271529834329336E-2</v>
      </c>
      <c r="Q95" s="4">
        <f t="shared" si="96"/>
        <v>6495.2430979231985</v>
      </c>
      <c r="R95" s="4">
        <f t="shared" si="97"/>
        <v>13398.590492995105</v>
      </c>
      <c r="S95" s="4">
        <f t="shared" si="98"/>
        <v>4121.0271400279116</v>
      </c>
      <c r="T95" s="4">
        <f t="shared" si="99"/>
        <v>80.98218579658473</v>
      </c>
      <c r="U95" s="4">
        <f t="shared" si="100"/>
        <v>342.07403310475422</v>
      </c>
      <c r="V95" s="4">
        <f t="shared" si="101"/>
        <v>369.4599302788402</v>
      </c>
      <c r="W95" s="11">
        <f t="shared" si="102"/>
        <v>-1.219247815263802E-2</v>
      </c>
      <c r="X95" s="11">
        <f t="shared" si="103"/>
        <v>-1.3228699347321071E-2</v>
      </c>
      <c r="Y95" s="11">
        <f t="shared" si="104"/>
        <v>-1.2203590333800474E-2</v>
      </c>
      <c r="Z95" s="4">
        <f t="shared" si="117"/>
        <v>14166.890050237002</v>
      </c>
      <c r="AA95" s="4">
        <f t="shared" si="105"/>
        <v>44146.335905072396</v>
      </c>
      <c r="AB95" s="4">
        <f t="shared" si="106"/>
        <v>6980.4282202769664</v>
      </c>
      <c r="AC95" s="12">
        <f t="shared" si="107"/>
        <v>2.1890071678246952</v>
      </c>
      <c r="AD95" s="12">
        <f t="shared" si="108"/>
        <v>3.3364134764390583</v>
      </c>
      <c r="AE95" s="12">
        <f t="shared" si="109"/>
        <v>1.7120242257571325</v>
      </c>
      <c r="AF95" s="11">
        <f t="shared" si="110"/>
        <v>-2.9039671966837322E-3</v>
      </c>
      <c r="AG95" s="11">
        <f t="shared" si="111"/>
        <v>2.0567434751257441E-3</v>
      </c>
      <c r="AH95" s="11">
        <f t="shared" si="112"/>
        <v>8.257041531207765E-4</v>
      </c>
      <c r="AI95" s="1">
        <f t="shared" si="70"/>
        <v>135122.74412807639</v>
      </c>
      <c r="AJ95" s="1">
        <f t="shared" si="71"/>
        <v>60373.036018686173</v>
      </c>
      <c r="AK95" s="1">
        <f t="shared" si="72"/>
        <v>17444.961010640742</v>
      </c>
      <c r="AL95" s="17">
        <f t="shared" si="134"/>
        <v>24.581233548631655</v>
      </c>
      <c r="AM95" s="17">
        <f t="shared" si="134"/>
        <v>6.4778395680698484</v>
      </c>
      <c r="AN95" s="17">
        <f t="shared" si="134"/>
        <v>1.5000811723503522</v>
      </c>
      <c r="AO95" s="7">
        <f t="shared" si="135"/>
        <v>1.234998839876167E-2</v>
      </c>
      <c r="AP95" s="7">
        <f t="shared" si="135"/>
        <v>1.9018054075341056E-2</v>
      </c>
      <c r="AQ95" s="7">
        <f t="shared" si="135"/>
        <v>1.3766029931028167E-2</v>
      </c>
      <c r="AR95" s="1">
        <f t="shared" si="118"/>
        <v>80205.825936068068</v>
      </c>
      <c r="AS95" s="1">
        <f t="shared" si="114"/>
        <v>39168.686296898835</v>
      </c>
      <c r="AT95" s="1">
        <f t="shared" si="119"/>
        <v>11154.192382696749</v>
      </c>
      <c r="AU95" s="1">
        <f t="shared" si="76"/>
        <v>16041.165187213614</v>
      </c>
      <c r="AV95" s="1">
        <f t="shared" si="77"/>
        <v>7833.7372593797672</v>
      </c>
      <c r="AW95" s="1">
        <f t="shared" si="78"/>
        <v>2230.8384765393498</v>
      </c>
      <c r="AX95">
        <v>0</v>
      </c>
      <c r="AY95">
        <v>0</v>
      </c>
      <c r="AZ95">
        <v>0</v>
      </c>
      <c r="BA95">
        <f t="shared" si="122"/>
        <v>0</v>
      </c>
      <c r="BB95">
        <f t="shared" si="123"/>
        <v>0</v>
      </c>
      <c r="BC95">
        <f t="shared" si="123"/>
        <v>0</v>
      </c>
      <c r="BD95">
        <f t="shared" si="123"/>
        <v>0</v>
      </c>
      <c r="BE95">
        <f t="shared" si="124"/>
        <v>0</v>
      </c>
      <c r="BF95">
        <f t="shared" si="124"/>
        <v>0</v>
      </c>
      <c r="BG95">
        <f t="shared" si="124"/>
        <v>0</v>
      </c>
      <c r="BH95">
        <f t="shared" si="115"/>
        <v>0</v>
      </c>
      <c r="BI95">
        <f t="shared" si="133"/>
        <v>0</v>
      </c>
      <c r="BJ95">
        <f t="shared" si="133"/>
        <v>0</v>
      </c>
      <c r="BK95" s="7">
        <f t="shared" si="131"/>
        <v>1.9655470071632264E-2</v>
      </c>
      <c r="BL95" s="7">
        <f t="shared" si="120"/>
        <v>0.2429463210886508</v>
      </c>
      <c r="BM95" s="7">
        <f t="shared" si="121"/>
        <v>0.2006239887785663</v>
      </c>
      <c r="BN95" s="18">
        <f>MAX((BN$3*climate!$I205+BN$4*climate!$I205^2+BN$5*climate!$I205^6)*(K95/K$66)^$BP$1,-99)</f>
        <v>1.8748236824593785</v>
      </c>
      <c r="BO95" s="18">
        <f>MAX((BO$3*climate!$I205+BO$4*climate!$I205^2+BO$5*climate!$I205^6)*(L95/L$66)^$BP$1,-99)</f>
        <v>-1.7618573394102412E-2</v>
      </c>
      <c r="BP95" s="18">
        <f>MAX((BP$3*climate!$I205+BP$4*climate!$I205^2+BP$5*climate!$I205^6)*(M95/M$66)^$BP$1,-99)</f>
        <v>-1.2507962150078997</v>
      </c>
      <c r="BQ95" s="18">
        <f>MAX((BQ$3*climate!$M205+BQ$4*climate!$M205^2+BQ$5*climate!$M205^6)*(K95/K$66)^$BP$1,-99)</f>
        <v>1.8748167801656888</v>
      </c>
      <c r="BR95" s="18">
        <f>MAX((BR$3*climate!$M205+BR$4*climate!$M205^2+BR$5*climate!$M205^6)*(L95/L$66)^$BP$1,-99)</f>
        <v>-1.7624647562953618E-2</v>
      </c>
      <c r="BS95" s="18">
        <f>MAX((BS$3*climate!$M205+BS$4*climate!$M205^2+BS$5*climate!$M205^6)*(M95/M$66)^$BP$1,-99)</f>
        <v>-1.2508021853687461</v>
      </c>
      <c r="BT95" s="8">
        <f t="shared" si="125"/>
        <v>8.5811593395871185E-3</v>
      </c>
      <c r="BU95" s="8">
        <f t="shared" si="126"/>
        <v>2.0847610922282069E-3</v>
      </c>
      <c r="BV95" s="8">
        <f t="shared" si="127"/>
        <v>1.7215864150524154E-3</v>
      </c>
      <c r="BW95" s="8">
        <f>MAX((BW$3*climate!$I205+BW$4*climate!$I205^2+BW$5*climate!$I205^6)*(K95/K$66)^$BP$1,-99)</f>
        <v>1.2853529877544627</v>
      </c>
      <c r="BX95" s="8">
        <f>MAX((BX$3*climate!$I205+BX$4*climate!$I205^2+BX$5*climate!$I205^6)*(L95/L$66)^$BP$1,-99)</f>
        <v>0.17825181236649446</v>
      </c>
      <c r="BY95" s="8">
        <f>MAX((BY$3*climate!$I205+BY$4*climate!$I205^2+BY$5*climate!$I205^6)*(M95/M$66)^$BP$1,-99)</f>
        <v>-0.50041356677938675</v>
      </c>
      <c r="BZ95" s="8">
        <f>MAX((BZ$3*climate!$M205+BZ$4*climate!$M205^2+BZ$5*climate!$M205^6)*(K95/K$66)^$BP$1,-99)</f>
        <v>1.2853521533991281</v>
      </c>
      <c r="CA95" s="8">
        <f>MAX((CA$3*climate!$M205+CA$4*climate!$M205^2+CA$5*climate!$M205^6)*(L95/L$66)^$BP$1,-99)</f>
        <v>0.17824922611269739</v>
      </c>
      <c r="CB95" s="8">
        <f>MAX((CB$3*climate!$M205+CB$4*climate!$M205^2+CB$5*climate!$M205^6)*(M95/M$66)^$BP$1,-99)</f>
        <v>-0.50041751213205865</v>
      </c>
      <c r="CC95" s="8">
        <f t="shared" si="128"/>
        <v>2.1678246166145982E-4</v>
      </c>
      <c r="CD95" s="8">
        <f t="shared" si="129"/>
        <v>5.2666501537193151E-5</v>
      </c>
      <c r="CE95" s="8">
        <f t="shared" si="130"/>
        <v>4.3491762155758692E-5</v>
      </c>
    </row>
    <row r="96" spans="1:83">
      <c r="A96">
        <f t="shared" si="79"/>
        <v>2050</v>
      </c>
      <c r="B96" s="4">
        <f t="shared" si="84"/>
        <v>1256.265803759906</v>
      </c>
      <c r="C96" s="4">
        <f t="shared" si="85"/>
        <v>3406.1397225379133</v>
      </c>
      <c r="D96" s="4">
        <f t="shared" si="86"/>
        <v>6129.2113363678527</v>
      </c>
      <c r="E96" s="11">
        <f t="shared" si="87"/>
        <v>1.2534815039106143E-3</v>
      </c>
      <c r="F96" s="11">
        <f t="shared" si="88"/>
        <v>2.51295407848215E-3</v>
      </c>
      <c r="G96" s="11">
        <f t="shared" si="89"/>
        <v>5.5481735620714432E-3</v>
      </c>
      <c r="H96" s="4">
        <f t="shared" si="90"/>
        <v>81464.753272654882</v>
      </c>
      <c r="I96" s="4">
        <f t="shared" si="91"/>
        <v>40177.219952531799</v>
      </c>
      <c r="J96" s="4">
        <f t="shared" si="92"/>
        <v>11407.045363093779</v>
      </c>
      <c r="K96" s="4">
        <f t="shared" si="63"/>
        <v>64846.749015086774</v>
      </c>
      <c r="L96" s="4">
        <f t="shared" si="64"/>
        <v>11795.529022689583</v>
      </c>
      <c r="M96" s="4">
        <f t="shared" si="65"/>
        <v>1861.0951290600383</v>
      </c>
      <c r="N96" s="11">
        <f t="shared" si="93"/>
        <v>1.4424645592852503E-2</v>
      </c>
      <c r="O96" s="11">
        <f t="shared" si="94"/>
        <v>2.3177270248249116E-2</v>
      </c>
      <c r="P96" s="11">
        <f t="shared" si="95"/>
        <v>1.7026235810168711E-2</v>
      </c>
      <c r="Q96" s="4">
        <f t="shared" si="96"/>
        <v>6516.7576443018734</v>
      </c>
      <c r="R96" s="4">
        <f t="shared" si="97"/>
        <v>13561.773931799316</v>
      </c>
      <c r="S96" s="4">
        <f t="shared" si="98"/>
        <v>4163.0148098162672</v>
      </c>
      <c r="T96" s="4">
        <f t="shared" si="99"/>
        <v>79.994812265506994</v>
      </c>
      <c r="U96" s="4">
        <f t="shared" si="100"/>
        <v>337.54883856628589</v>
      </c>
      <c r="V96" s="4">
        <f t="shared" si="101"/>
        <v>364.95119264496276</v>
      </c>
      <c r="W96" s="11">
        <f t="shared" si="102"/>
        <v>-1.219247815263802E-2</v>
      </c>
      <c r="X96" s="11">
        <f t="shared" si="103"/>
        <v>-1.3228699347321071E-2</v>
      </c>
      <c r="Y96" s="11">
        <f t="shared" si="104"/>
        <v>-1.2203590333800474E-2</v>
      </c>
      <c r="Z96" s="4">
        <f t="shared" si="117"/>
        <v>14176.844704260362</v>
      </c>
      <c r="AA96" s="4">
        <f t="shared" si="105"/>
        <v>44795.180978956378</v>
      </c>
      <c r="AB96" s="4">
        <f t="shared" si="106"/>
        <v>7061.1238878371832</v>
      </c>
      <c r="AC96" s="12">
        <f t="shared" si="107"/>
        <v>2.1826503628160268</v>
      </c>
      <c r="AD96" s="12">
        <f t="shared" si="108"/>
        <v>3.3432756230870457</v>
      </c>
      <c r="AE96" s="12">
        <f t="shared" si="109"/>
        <v>1.7134378512705837</v>
      </c>
      <c r="AF96" s="11">
        <f t="shared" si="110"/>
        <v>-2.9039671966837322E-3</v>
      </c>
      <c r="AG96" s="11">
        <f t="shared" si="111"/>
        <v>2.0567434751257441E-3</v>
      </c>
      <c r="AH96" s="11">
        <f t="shared" si="112"/>
        <v>8.257041531207765E-4</v>
      </c>
      <c r="AI96" s="1">
        <f t="shared" si="70"/>
        <v>137651.63490248239</v>
      </c>
      <c r="AJ96" s="1">
        <f t="shared" si="71"/>
        <v>62169.469676197325</v>
      </c>
      <c r="AK96" s="1">
        <f t="shared" si="72"/>
        <v>17931.303386116018</v>
      </c>
      <c r="AL96" s="17">
        <f t="shared" si="134"/>
        <v>24.881775718292978</v>
      </c>
      <c r="AM96" s="17">
        <f t="shared" si="134"/>
        <v>6.599803512234816</v>
      </c>
      <c r="AN96" s="17">
        <f t="shared" si="134"/>
        <v>1.5205248330447234</v>
      </c>
      <c r="AO96" s="7">
        <f t="shared" si="135"/>
        <v>1.2226488514774054E-2</v>
      </c>
      <c r="AP96" s="7">
        <f t="shared" si="135"/>
        <v>1.8827873534587643E-2</v>
      </c>
      <c r="AQ96" s="7">
        <f t="shared" si="135"/>
        <v>1.3628369631717886E-2</v>
      </c>
      <c r="AR96" s="1">
        <f t="shared" si="118"/>
        <v>81464.753272654882</v>
      </c>
      <c r="AS96" s="1">
        <f t="shared" si="114"/>
        <v>40177.219952531799</v>
      </c>
      <c r="AT96" s="1">
        <f t="shared" si="119"/>
        <v>11407.045363093779</v>
      </c>
      <c r="AU96" s="1">
        <f t="shared" si="76"/>
        <v>16292.950654530978</v>
      </c>
      <c r="AV96" s="1">
        <f t="shared" si="77"/>
        <v>8035.44399050636</v>
      </c>
      <c r="AW96" s="1">
        <f t="shared" si="78"/>
        <v>2281.409072618756</v>
      </c>
      <c r="AX96">
        <v>0</v>
      </c>
      <c r="AY96">
        <v>0</v>
      </c>
      <c r="AZ96">
        <v>0</v>
      </c>
      <c r="BA96">
        <f t="shared" si="122"/>
        <v>0</v>
      </c>
      <c r="BB96">
        <f t="shared" si="123"/>
        <v>0</v>
      </c>
      <c r="BC96">
        <f t="shared" si="123"/>
        <v>0</v>
      </c>
      <c r="BD96">
        <f t="shared" si="123"/>
        <v>0</v>
      </c>
      <c r="BE96">
        <f t="shared" si="124"/>
        <v>0</v>
      </c>
      <c r="BF96">
        <f t="shared" si="124"/>
        <v>0</v>
      </c>
      <c r="BG96">
        <f t="shared" si="124"/>
        <v>0</v>
      </c>
      <c r="BH96">
        <f t="shared" si="115"/>
        <v>0</v>
      </c>
      <c r="BI96">
        <f t="shared" si="133"/>
        <v>0</v>
      </c>
      <c r="BJ96">
        <f t="shared" si="133"/>
        <v>0</v>
      </c>
      <c r="BK96" s="7">
        <f t="shared" si="131"/>
        <v>1.9308503673868271E-2</v>
      </c>
      <c r="BL96" s="7">
        <f t="shared" si="120"/>
        <v>0.23137744865585791</v>
      </c>
      <c r="BM96" s="7">
        <f t="shared" si="121"/>
        <v>0.19113318083778003</v>
      </c>
      <c r="BN96" s="18">
        <f>MAX((BN$3*climate!$I206+BN$4*climate!$I206^2+BN$5*climate!$I206^6)*(K96/K$66)^$BP$1,-99)</f>
        <v>1.7375737431216829</v>
      </c>
      <c r="BO96" s="18">
        <f>MAX((BO$3*climate!$I206+BO$4*climate!$I206^2+BO$5*climate!$I206^6)*(L96/L$66)^$BP$1,-99)</f>
        <v>-0.13160291218900982</v>
      </c>
      <c r="BP96" s="18">
        <f>MAX((BP$3*climate!$I206+BP$4*climate!$I206^2+BP$5*climate!$I206^6)*(M96/M$66)^$BP$1,-99)</f>
        <v>-1.3574214826226971</v>
      </c>
      <c r="BQ96" s="18">
        <f>MAX((BQ$3*climate!$M206+BQ$4*climate!$M206^2+BQ$5*climate!$M206^6)*(K96/K$66)^$BP$1,-99)</f>
        <v>1.7375665023169264</v>
      </c>
      <c r="BR96" s="18">
        <f>MAX((BR$3*climate!$M206+BR$4*climate!$M206^2+BR$5*climate!$M206^6)*(L96/L$66)^$BP$1,-99)</f>
        <v>-0.13160921040282253</v>
      </c>
      <c r="BS96" s="18">
        <f>MAX((BS$3*climate!$M206+BS$4*climate!$M206^2+BS$5*climate!$M206^6)*(M96/M$66)^$BP$1,-99)</f>
        <v>-1.3574276379546804</v>
      </c>
      <c r="BT96" s="8">
        <f t="shared" si="125"/>
        <v>9.1312924579817715E-3</v>
      </c>
      <c r="BU96" s="8">
        <f t="shared" si="126"/>
        <v>2.1127751518582997E-3</v>
      </c>
      <c r="BV96" s="8">
        <f t="shared" si="127"/>
        <v>1.7452929726540869E-3</v>
      </c>
      <c r="BW96" s="8">
        <f>MAX((BW$3*climate!$I206+BW$4*climate!$I206^2+BW$5*climate!$I206^6)*(K96/K$66)^$BP$1,-99)</f>
        <v>1.2616714502075526</v>
      </c>
      <c r="BX96" s="8">
        <f>MAX((BX$3*climate!$I206+BX$4*climate!$I206^2+BX$5*climate!$I206^6)*(L96/L$66)^$BP$1,-99)</f>
        <v>0.12602688802991316</v>
      </c>
      <c r="BY96" s="8">
        <f>MAX((BY$3*climate!$I206+BY$4*climate!$I206^2+BY$5*climate!$I206^6)*(M96/M$66)^$BP$1,-99)</f>
        <v>-0.57494832286165509</v>
      </c>
      <c r="BZ96" s="8">
        <f>MAX((BZ$3*climate!$M206+BZ$4*climate!$M206^2+BZ$5*climate!$M206^6)*(K96/K$66)^$BP$1,-99)</f>
        <v>1.2616702104208333</v>
      </c>
      <c r="CA96" s="8">
        <f>MAX((CA$3*climate!$M206+CA$4*climate!$M206^2+CA$5*climate!$M206^6)*(L96/L$66)^$BP$1,-99)</f>
        <v>0.12602391584386868</v>
      </c>
      <c r="CB96" s="8">
        <f>MAX((CB$3*climate!$M206+CB$4*climate!$M206^2+CB$5*climate!$M206^6)*(M96/M$66)^$BP$1,-99)</f>
        <v>-0.57495268849944803</v>
      </c>
      <c r="CC96" s="8">
        <f t="shared" si="128"/>
        <v>2.6253604366502885E-4</v>
      </c>
      <c r="CD96" s="8">
        <f t="shared" si="129"/>
        <v>6.074491996341728E-5</v>
      </c>
      <c r="CE96" s="8">
        <f t="shared" si="130"/>
        <v>5.0179349110263269E-5</v>
      </c>
    </row>
    <row r="97" spans="1:83">
      <c r="A97">
        <f t="shared" si="79"/>
        <v>2051</v>
      </c>
      <c r="B97" s="4">
        <f t="shared" si="84"/>
        <v>1257.7617744114639</v>
      </c>
      <c r="C97" s="4">
        <f t="shared" si="85"/>
        <v>3414.2712216101636</v>
      </c>
      <c r="D97" s="4">
        <f t="shared" si="86"/>
        <v>6161.5169682459982</v>
      </c>
      <c r="E97" s="11">
        <f t="shared" si="87"/>
        <v>1.1908074287150835E-3</v>
      </c>
      <c r="F97" s="11">
        <f t="shared" si="88"/>
        <v>2.3873063745580422E-3</v>
      </c>
      <c r="G97" s="11">
        <f t="shared" si="89"/>
        <v>5.270764883967871E-3</v>
      </c>
      <c r="H97" s="4">
        <f t="shared" si="90"/>
        <v>82718.671514188827</v>
      </c>
      <c r="I97" s="4">
        <f t="shared" si="91"/>
        <v>41194.355706690265</v>
      </c>
      <c r="J97" s="4">
        <f t="shared" si="92"/>
        <v>11659.619262913056</v>
      </c>
      <c r="K97" s="4">
        <f t="shared" si="63"/>
        <v>65766.565018160793</v>
      </c>
      <c r="L97" s="4">
        <f t="shared" si="64"/>
        <v>12065.343680360311</v>
      </c>
      <c r="M97" s="4">
        <f t="shared" si="65"/>
        <v>1892.3293278265865</v>
      </c>
      <c r="N97" s="11">
        <f t="shared" si="93"/>
        <v>1.4184458234907327E-2</v>
      </c>
      <c r="O97" s="11">
        <f t="shared" si="94"/>
        <v>2.2874315950706325E-2</v>
      </c>
      <c r="P97" s="11">
        <f t="shared" si="95"/>
        <v>1.6782698680385622E-2</v>
      </c>
      <c r="Q97" s="4">
        <f t="shared" si="96"/>
        <v>6536.3861830762908</v>
      </c>
      <c r="R97" s="4">
        <f t="shared" si="97"/>
        <v>13721.1604453861</v>
      </c>
      <c r="S97" s="4">
        <f t="shared" si="98"/>
        <v>4203.2633363662017</v>
      </c>
      <c r="T97" s="4">
        <f t="shared" si="99"/>
        <v>79.019477264635427</v>
      </c>
      <c r="U97" s="4">
        <f t="shared" si="100"/>
        <v>333.08350646585507</v>
      </c>
      <c r="V97" s="4">
        <f t="shared" si="101"/>
        <v>360.49747779809172</v>
      </c>
      <c r="W97" s="11">
        <f t="shared" si="102"/>
        <v>-1.219247815263802E-2</v>
      </c>
      <c r="X97" s="11">
        <f t="shared" si="103"/>
        <v>-1.3228699347321071E-2</v>
      </c>
      <c r="Y97" s="11">
        <f t="shared" si="104"/>
        <v>-1.2203590333800474E-2</v>
      </c>
      <c r="Z97" s="4">
        <f t="shared" si="117"/>
        <v>14182.497978127289</v>
      </c>
      <c r="AA97" s="4">
        <f t="shared" si="105"/>
        <v>45434.002480003233</v>
      </c>
      <c r="AB97" s="4">
        <f t="shared" si="106"/>
        <v>7138.9569537098914</v>
      </c>
      <c r="AC97" s="12">
        <f t="shared" si="107"/>
        <v>2.176312017760579</v>
      </c>
      <c r="AD97" s="12">
        <f t="shared" si="108"/>
        <v>3.3501518834103772</v>
      </c>
      <c r="AE97" s="12">
        <f t="shared" si="109"/>
        <v>1.7148526440204921</v>
      </c>
      <c r="AF97" s="11">
        <f t="shared" si="110"/>
        <v>-2.9039671966837322E-3</v>
      </c>
      <c r="AG97" s="11">
        <f t="shared" si="111"/>
        <v>2.0567434751257441E-3</v>
      </c>
      <c r="AH97" s="11">
        <f t="shared" si="112"/>
        <v>8.257041531207765E-4</v>
      </c>
      <c r="AI97" s="1">
        <f t="shared" si="70"/>
        <v>140179.42206676514</v>
      </c>
      <c r="AJ97" s="1">
        <f t="shared" si="71"/>
        <v>63987.966699083954</v>
      </c>
      <c r="AK97" s="1">
        <f t="shared" si="72"/>
        <v>18419.582120123174</v>
      </c>
      <c r="AL97" s="17">
        <f t="shared" si="134"/>
        <v>25.182950295889402</v>
      </c>
      <c r="AM97" s="17">
        <f t="shared" si="134"/>
        <v>6.7228211754574856</v>
      </c>
      <c r="AN97" s="17">
        <f t="shared" si="134"/>
        <v>1.5410398847590736</v>
      </c>
      <c r="AO97" s="7">
        <f t="shared" si="135"/>
        <v>1.2104223629626314E-2</v>
      </c>
      <c r="AP97" s="7">
        <f t="shared" si="135"/>
        <v>1.8639594799241765E-2</v>
      </c>
      <c r="AQ97" s="7">
        <f t="shared" si="135"/>
        <v>1.3492085935400707E-2</v>
      </c>
      <c r="AR97" s="1">
        <f t="shared" si="118"/>
        <v>82718.671514188827</v>
      </c>
      <c r="AS97" s="1">
        <f t="shared" si="114"/>
        <v>41194.355706690265</v>
      </c>
      <c r="AT97" s="1">
        <f t="shared" si="119"/>
        <v>11659.619262913056</v>
      </c>
      <c r="AU97" s="1">
        <f t="shared" si="76"/>
        <v>16543.734302837765</v>
      </c>
      <c r="AV97" s="1">
        <f t="shared" si="77"/>
        <v>8238.8711413380533</v>
      </c>
      <c r="AW97" s="1">
        <f t="shared" si="78"/>
        <v>2331.9238525826113</v>
      </c>
      <c r="AX97">
        <v>0</v>
      </c>
      <c r="AY97">
        <v>0</v>
      </c>
      <c r="AZ97">
        <v>0</v>
      </c>
      <c r="BA97">
        <f t="shared" si="122"/>
        <v>0</v>
      </c>
      <c r="BB97">
        <f t="shared" si="123"/>
        <v>0</v>
      </c>
      <c r="BC97">
        <f t="shared" si="123"/>
        <v>0</v>
      </c>
      <c r="BD97">
        <f t="shared" si="123"/>
        <v>0</v>
      </c>
      <c r="BE97">
        <f t="shared" si="124"/>
        <v>0</v>
      </c>
      <c r="BF97">
        <f t="shared" si="124"/>
        <v>0</v>
      </c>
      <c r="BG97">
        <f t="shared" si="124"/>
        <v>0</v>
      </c>
      <c r="BH97">
        <f t="shared" si="115"/>
        <v>0</v>
      </c>
      <c r="BI97">
        <f t="shared" si="133"/>
        <v>0</v>
      </c>
      <c r="BJ97">
        <f t="shared" si="133"/>
        <v>0</v>
      </c>
      <c r="BK97" s="7">
        <f t="shared" si="131"/>
        <v>1.8967655096510549E-2</v>
      </c>
      <c r="BL97" s="7">
        <f t="shared" si="120"/>
        <v>0.22035947491034086</v>
      </c>
      <c r="BM97" s="7">
        <f t="shared" si="121"/>
        <v>0.18215155997361995</v>
      </c>
      <c r="BN97" s="18">
        <f>MAX((BN$3*climate!$I207+BN$4*climate!$I207^2+BN$5*climate!$I207^6)*(K97/K$66)^$BP$1,-99)</f>
        <v>1.5943931465868892</v>
      </c>
      <c r="BO97" s="18">
        <f>MAX((BO$3*climate!$I207+BO$4*climate!$I207^2+BO$5*climate!$I207^6)*(L97/L$66)^$BP$1,-99)</f>
        <v>-0.24930056535225609</v>
      </c>
      <c r="BP97" s="18">
        <f>MAX((BP$3*climate!$I207+BP$4*climate!$I207^2+BP$5*climate!$I207^6)*(M97/M$66)^$BP$1,-99)</f>
        <v>-1.4673098039688164</v>
      </c>
      <c r="BQ97" s="18">
        <f>MAX((BQ$3*climate!$M207+BQ$4*climate!$M207^2+BQ$5*climate!$M207^6)*(K97/K$66)^$BP$1,-99)</f>
        <v>1.5943855698398142</v>
      </c>
      <c r="BR97" s="18">
        <f>MAX((BR$3*climate!$M207+BR$4*climate!$M207^2+BR$5*climate!$M207^6)*(L97/L$66)^$BP$1,-99)</f>
        <v>-0.24930708380004529</v>
      </c>
      <c r="BS97" s="18">
        <f>MAX((BS$3*climate!$M207+BS$4*climate!$M207^2+BS$5*climate!$M207^6)*(M97/M$66)^$BP$1,-99)</f>
        <v>-1.4673161406645701</v>
      </c>
      <c r="BT97" s="8">
        <f t="shared" si="125"/>
        <v>9.6914516920619635E-3</v>
      </c>
      <c r="BU97" s="8">
        <f t="shared" si="126"/>
        <v>2.1356032059817085E-3</v>
      </c>
      <c r="BV97" s="8">
        <f t="shared" si="127"/>
        <v>1.7653130441180652E-3</v>
      </c>
      <c r="BW97" s="8">
        <f>MAX((BW$3*climate!$I207+BW$4*climate!$I207^2+BW$5*climate!$I207^6)*(K97/K$66)^$BP$1,-99)</f>
        <v>1.230238652915953</v>
      </c>
      <c r="BX97" s="8">
        <f>MAX((BX$3*climate!$I207+BX$4*climate!$I207^2+BX$5*climate!$I207^6)*(L97/L$66)^$BP$1,-99)</f>
        <v>6.6572502660227781E-2</v>
      </c>
      <c r="BY97" s="8">
        <f>MAX((BY$3*climate!$I207+BY$4*climate!$I207^2+BY$5*climate!$I207^6)*(M97/M$66)^$BP$1,-99)</f>
        <v>-0.65744064266304325</v>
      </c>
      <c r="BZ97" s="8">
        <f>MAX((BZ$3*climate!$M207+BZ$4*climate!$M207^2+BZ$5*climate!$M207^6)*(K97/K$66)^$BP$1,-99)</f>
        <v>1.2302369676603926</v>
      </c>
      <c r="CA97" s="8">
        <f>MAX((CA$3*climate!$M207+CA$4*climate!$M207^2+CA$5*climate!$M207^6)*(L97/L$66)^$BP$1,-99)</f>
        <v>6.6569112667017427E-2</v>
      </c>
      <c r="CB97" s="8">
        <f>MAX((CB$3*climate!$M207+CB$4*climate!$M207^2+CB$5*climate!$M207^6)*(M97/M$66)^$BP$1,-99)</f>
        <v>-0.65744546096203171</v>
      </c>
      <c r="CC97" s="8">
        <f t="shared" si="128"/>
        <v>3.1268060642036479E-4</v>
      </c>
      <c r="CD97" s="8">
        <f t="shared" si="129"/>
        <v>6.8902134245438535E-5</v>
      </c>
      <c r="CE97" s="8">
        <f t="shared" si="130"/>
        <v>5.6955260232966936E-5</v>
      </c>
    </row>
    <row r="98" spans="1:83">
      <c r="A98">
        <f t="shared" si="79"/>
        <v>2052</v>
      </c>
      <c r="B98" s="4">
        <f t="shared" si="84"/>
        <v>1259.1846388727608</v>
      </c>
      <c r="C98" s="4">
        <f t="shared" si="85"/>
        <v>3422.0145874893929</v>
      </c>
      <c r="D98" s="4">
        <f t="shared" si="86"/>
        <v>6192.369080150791</v>
      </c>
      <c r="E98" s="11">
        <f t="shared" si="87"/>
        <v>1.1312670572793293E-3</v>
      </c>
      <c r="F98" s="11">
        <f t="shared" si="88"/>
        <v>2.2679410558301399E-3</v>
      </c>
      <c r="G98" s="11">
        <f t="shared" si="89"/>
        <v>5.007226639769477E-3</v>
      </c>
      <c r="H98" s="4">
        <f t="shared" si="90"/>
        <v>83967.098351117704</v>
      </c>
      <c r="I98" s="4">
        <f t="shared" si="91"/>
        <v>42219.808308334374</v>
      </c>
      <c r="J98" s="4">
        <f t="shared" si="92"/>
        <v>11911.829191857139</v>
      </c>
      <c r="K98" s="4">
        <f t="shared" si="63"/>
        <v>66683.706073706708</v>
      </c>
      <c r="L98" s="4">
        <f t="shared" si="64"/>
        <v>12337.705532491462</v>
      </c>
      <c r="M98" s="4">
        <f t="shared" si="65"/>
        <v>1923.6303646757233</v>
      </c>
      <c r="N98" s="11">
        <f t="shared" si="93"/>
        <v>1.3945399996071695E-2</v>
      </c>
      <c r="O98" s="11">
        <f t="shared" si="94"/>
        <v>2.2573899206410175E-2</v>
      </c>
      <c r="P98" s="11">
        <f t="shared" si="95"/>
        <v>1.65410092148639E-2</v>
      </c>
      <c r="Q98" s="4">
        <f t="shared" si="96"/>
        <v>6554.1386849898045</v>
      </c>
      <c r="R98" s="4">
        <f t="shared" si="97"/>
        <v>13876.690275042956</v>
      </c>
      <c r="S98" s="4">
        <f t="shared" si="98"/>
        <v>4241.7799126394166</v>
      </c>
      <c r="T98" s="4">
        <f t="shared" si="99"/>
        <v>78.056034014453488</v>
      </c>
      <c r="U98" s="4">
        <f t="shared" si="100"/>
        <v>328.67724490126682</v>
      </c>
      <c r="V98" s="4">
        <f t="shared" si="101"/>
        <v>356.09811426267549</v>
      </c>
      <c r="W98" s="11">
        <f t="shared" si="102"/>
        <v>-1.219247815263802E-2</v>
      </c>
      <c r="X98" s="11">
        <f t="shared" si="103"/>
        <v>-1.3228699347321071E-2</v>
      </c>
      <c r="Y98" s="11">
        <f t="shared" si="104"/>
        <v>-1.2203590333800474E-2</v>
      </c>
      <c r="Z98" s="4">
        <f t="shared" si="117"/>
        <v>14183.906242895609</v>
      </c>
      <c r="AA98" s="4">
        <f t="shared" si="105"/>
        <v>46062.515834151469</v>
      </c>
      <c r="AB98" s="4">
        <f t="shared" si="106"/>
        <v>7213.928902629501</v>
      </c>
      <c r="AC98" s="12">
        <f t="shared" si="107"/>
        <v>2.1699920790512537</v>
      </c>
      <c r="AD98" s="12">
        <f t="shared" si="108"/>
        <v>3.3570422864372618</v>
      </c>
      <c r="AE98" s="12">
        <f t="shared" si="109"/>
        <v>1.7162686049706499</v>
      </c>
      <c r="AF98" s="11">
        <f t="shared" si="110"/>
        <v>-2.9039671966837322E-3</v>
      </c>
      <c r="AG98" s="11">
        <f t="shared" si="111"/>
        <v>2.0567434751257441E-3</v>
      </c>
      <c r="AH98" s="11">
        <f t="shared" si="112"/>
        <v>8.257041531207765E-4</v>
      </c>
      <c r="AI98" s="1">
        <f t="shared" si="70"/>
        <v>142705.21416292639</v>
      </c>
      <c r="AJ98" s="1">
        <f t="shared" si="71"/>
        <v>65828.041170513621</v>
      </c>
      <c r="AK98" s="1">
        <f t="shared" si="72"/>
        <v>18909.547760693469</v>
      </c>
      <c r="AL98" s="17">
        <f t="shared" si="134"/>
        <v>25.484722157304258</v>
      </c>
      <c r="AM98" s="17">
        <f t="shared" si="134"/>
        <v>6.8468787314495918</v>
      </c>
      <c r="AN98" s="17">
        <f t="shared" si="134"/>
        <v>1.5616238088885726</v>
      </c>
      <c r="AO98" s="7">
        <f t="shared" si="135"/>
        <v>1.198318139333005E-2</v>
      </c>
      <c r="AP98" s="7">
        <f t="shared" si="135"/>
        <v>1.8453198851249349E-2</v>
      </c>
      <c r="AQ98" s="7">
        <f t="shared" si="135"/>
        <v>1.3357165076046701E-2</v>
      </c>
      <c r="AR98" s="1">
        <f t="shared" si="118"/>
        <v>83967.098351117704</v>
      </c>
      <c r="AS98" s="1">
        <f t="shared" si="114"/>
        <v>42219.808308334374</v>
      </c>
      <c r="AT98" s="1">
        <f t="shared" si="119"/>
        <v>11911.829191857139</v>
      </c>
      <c r="AU98" s="1">
        <f t="shared" si="76"/>
        <v>16793.419670223542</v>
      </c>
      <c r="AV98" s="1">
        <f t="shared" si="77"/>
        <v>8443.9616616668754</v>
      </c>
      <c r="AW98" s="1">
        <f t="shared" si="78"/>
        <v>2382.3658383714278</v>
      </c>
      <c r="AX98">
        <v>0</v>
      </c>
      <c r="AY98">
        <v>0</v>
      </c>
      <c r="AZ98">
        <v>0</v>
      </c>
      <c r="BA98">
        <f t="shared" si="122"/>
        <v>0</v>
      </c>
      <c r="BB98">
        <f t="shared" si="123"/>
        <v>0</v>
      </c>
      <c r="BC98">
        <f t="shared" si="123"/>
        <v>0</v>
      </c>
      <c r="BD98">
        <f t="shared" si="123"/>
        <v>0</v>
      </c>
      <c r="BE98">
        <f t="shared" si="124"/>
        <v>0</v>
      </c>
      <c r="BF98">
        <f t="shared" si="124"/>
        <v>0</v>
      </c>
      <c r="BG98">
        <f t="shared" si="124"/>
        <v>0</v>
      </c>
      <c r="BH98">
        <f t="shared" si="115"/>
        <v>0</v>
      </c>
      <c r="BI98">
        <f t="shared" si="133"/>
        <v>0</v>
      </c>
      <c r="BJ98">
        <f t="shared" si="133"/>
        <v>0</v>
      </c>
      <c r="BK98" s="7">
        <f t="shared" si="131"/>
        <v>1.8632736271169792E-2</v>
      </c>
      <c r="BL98" s="7">
        <f t="shared" si="120"/>
        <v>0.20986616658127699</v>
      </c>
      <c r="BM98" s="7">
        <f t="shared" si="121"/>
        <v>0.17364840478027996</v>
      </c>
      <c r="BN98" s="18">
        <f>MAX((BN$3*climate!$I208+BN$4*climate!$I208^2+BN$5*climate!$I208^6)*(K98/K$66)^$BP$1,-99)</f>
        <v>1.4452355356457567</v>
      </c>
      <c r="BO98" s="18">
        <f>MAX((BO$3*climate!$I208+BO$4*climate!$I208^2+BO$5*climate!$I208^6)*(L98/L$66)^$BP$1,-99)</f>
        <v>-0.37071706904081131</v>
      </c>
      <c r="BP98" s="18">
        <f>MAX((BP$3*climate!$I208+BP$4*climate!$I208^2+BP$5*climate!$I208^6)*(M98/M$66)^$BP$1,-99)</f>
        <v>-1.5804691008049976</v>
      </c>
      <c r="BQ98" s="18">
        <f>MAX((BQ$3*climate!$M208+BQ$4*climate!$M208^2+BQ$5*climate!$M208^6)*(K98/K$66)^$BP$1,-99)</f>
        <v>1.4452276259786905</v>
      </c>
      <c r="BR98" s="18">
        <f>MAX((BR$3*climate!$M208+BR$4*climate!$M208^2+BR$5*climate!$M208^6)*(L98/L$66)^$BP$1,-99)</f>
        <v>-0.37072380371169722</v>
      </c>
      <c r="BS98" s="18">
        <f>MAX((BS$3*climate!$M208+BS$4*climate!$M208^2+BS$5*climate!$M208^6)*(M98/M$66)^$BP$1,-99)</f>
        <v>-1.58047561516105</v>
      </c>
      <c r="BT98" s="8">
        <f t="shared" si="125"/>
        <v>1.0260862028865083E-2</v>
      </c>
      <c r="BU98" s="8">
        <f t="shared" si="126"/>
        <v>2.1534077798172993E-3</v>
      </c>
      <c r="BV98" s="8">
        <f t="shared" si="127"/>
        <v>1.7817823229829685E-3</v>
      </c>
      <c r="BW98" s="8">
        <f>MAX((BW$3*climate!$I208+BW$4*climate!$I208^2+BW$5*climate!$I208^6)*(K98/K$66)^$BP$1,-99)</f>
        <v>1.1902657958524787</v>
      </c>
      <c r="BX98" s="8">
        <f>MAX((BX$3*climate!$I208+BX$4*climate!$I208^2+BX$5*climate!$I208^6)*(L98/L$66)^$BP$1,-99)</f>
        <v>-7.4998750114471506E-4</v>
      </c>
      <c r="BY98" s="8">
        <f>MAX((BY$3*climate!$I208+BY$4*climate!$I208^2+BY$5*climate!$I208^6)*(M98/M$66)^$BP$1,-99)</f>
        <v>-0.74856569878372659</v>
      </c>
      <c r="BZ98" s="8">
        <f>MAX((BZ$3*climate!$M208+BZ$4*climate!$M208^2+BZ$5*climate!$M208^6)*(K98/K$66)^$BP$1,-99)</f>
        <v>1.1902636232183779</v>
      </c>
      <c r="CA98" s="8">
        <f>MAX((CA$3*climate!$M208+CA$4*climate!$M208^2+CA$5*climate!$M208^6)*(L98/L$66)^$BP$1,-99)</f>
        <v>-7.5382863092303865E-4</v>
      </c>
      <c r="CB98" s="8">
        <f>MAX((CB$3*climate!$M208+CB$4*climate!$M208^2+CB$5*climate!$M208^6)*(M98/M$66)^$BP$1,-99)</f>
        <v>-0.74857100373964081</v>
      </c>
      <c r="CC98" s="8">
        <f t="shared" si="128"/>
        <v>3.6742200643086166E-4</v>
      </c>
      <c r="CD98" s="8">
        <f t="shared" si="129"/>
        <v>7.7109448007246233E-5</v>
      </c>
      <c r="CE98" s="8">
        <f t="shared" si="130"/>
        <v>6.3802245297888891E-5</v>
      </c>
    </row>
    <row r="99" spans="1:83">
      <c r="A99">
        <f t="shared" si="79"/>
        <v>2053</v>
      </c>
      <c r="B99" s="4">
        <f t="shared" si="84"/>
        <v>1260.5378892687004</v>
      </c>
      <c r="C99" s="4">
        <f t="shared" si="85"/>
        <v>3429.3874684971788</v>
      </c>
      <c r="D99" s="4">
        <f t="shared" si="86"/>
        <v>6221.8253458011359</v>
      </c>
      <c r="E99" s="11">
        <f t="shared" si="87"/>
        <v>1.0747037044153628E-3</v>
      </c>
      <c r="F99" s="11">
        <f t="shared" si="88"/>
        <v>2.1545440030386327E-3</v>
      </c>
      <c r="G99" s="11">
        <f t="shared" si="89"/>
        <v>4.7568653077810028E-3</v>
      </c>
      <c r="H99" s="4">
        <f t="shared" si="90"/>
        <v>85209.552720666295</v>
      </c>
      <c r="I99" s="4">
        <f t="shared" si="91"/>
        <v>43253.289360198905</v>
      </c>
      <c r="J99" s="4">
        <f t="shared" si="92"/>
        <v>12163.593499636958</v>
      </c>
      <c r="K99" s="4">
        <f t="shared" si="63"/>
        <v>67597.771908387876</v>
      </c>
      <c r="L99" s="4">
        <f t="shared" si="64"/>
        <v>12612.540798474807</v>
      </c>
      <c r="M99" s="4">
        <f t="shared" si="65"/>
        <v>1954.9879373977747</v>
      </c>
      <c r="N99" s="11">
        <f t="shared" si="93"/>
        <v>1.3707484009224613E-2</v>
      </c>
      <c r="O99" s="11">
        <f t="shared" si="94"/>
        <v>2.2276043569005921E-2</v>
      </c>
      <c r="P99" s="11">
        <f t="shared" si="95"/>
        <v>1.630124648574971E-2</v>
      </c>
      <c r="Q99" s="4">
        <f t="shared" si="96"/>
        <v>6570.0261133328559</v>
      </c>
      <c r="R99" s="4">
        <f t="shared" si="97"/>
        <v>14028.307869096638</v>
      </c>
      <c r="S99" s="4">
        <f t="shared" si="98"/>
        <v>4278.5736775530859</v>
      </c>
      <c r="T99" s="4">
        <f t="shared" si="99"/>
        <v>77.104337525050695</v>
      </c>
      <c r="U99" s="4">
        <f t="shared" si="100"/>
        <v>324.32927244616212</v>
      </c>
      <c r="V99" s="4">
        <f t="shared" si="101"/>
        <v>351.75243875757491</v>
      </c>
      <c r="W99" s="11">
        <f t="shared" si="102"/>
        <v>-1.219247815263802E-2</v>
      </c>
      <c r="X99" s="11">
        <f t="shared" si="103"/>
        <v>-1.3228699347321071E-2</v>
      </c>
      <c r="Y99" s="11">
        <f t="shared" si="104"/>
        <v>-1.2203590333800474E-2</v>
      </c>
      <c r="Z99" s="4">
        <f t="shared" si="117"/>
        <v>14181.127564066835</v>
      </c>
      <c r="AA99" s="4">
        <f t="shared" si="105"/>
        <v>46680.44869534704</v>
      </c>
      <c r="AB99" s="4">
        <f t="shared" si="106"/>
        <v>7286.0448473135593</v>
      </c>
      <c r="AC99" s="12">
        <f t="shared" si="107"/>
        <v>2.1636904932366252</v>
      </c>
      <c r="AD99" s="12">
        <f t="shared" si="108"/>
        <v>3.3639468612556129</v>
      </c>
      <c r="AE99" s="12">
        <f t="shared" si="109"/>
        <v>1.7176857350856449</v>
      </c>
      <c r="AF99" s="11">
        <f t="shared" si="110"/>
        <v>-2.9039671966837322E-3</v>
      </c>
      <c r="AG99" s="11">
        <f t="shared" si="111"/>
        <v>2.0567434751257441E-3</v>
      </c>
      <c r="AH99" s="11">
        <f t="shared" si="112"/>
        <v>8.257041531207765E-4</v>
      </c>
      <c r="AI99" s="1">
        <f t="shared" si="70"/>
        <v>145228.1124168573</v>
      </c>
      <c r="AJ99" s="1">
        <f t="shared" si="71"/>
        <v>67689.19871512914</v>
      </c>
      <c r="AK99" s="1">
        <f t="shared" si="72"/>
        <v>19400.958822995552</v>
      </c>
      <c r="AL99" s="17">
        <f t="shared" ref="AL99:AN114" si="136">AL98*(1+AO99)</f>
        <v>25.787056325190157</v>
      </c>
      <c r="AM99" s="17">
        <f t="shared" si="136"/>
        <v>6.9719620780440019</v>
      </c>
      <c r="AN99" s="17">
        <f t="shared" si="136"/>
        <v>1.5822740872205618</v>
      </c>
      <c r="AO99" s="7">
        <f t="shared" si="135"/>
        <v>1.186334957939675E-2</v>
      </c>
      <c r="AP99" s="7">
        <f t="shared" si="135"/>
        <v>1.8268666862736857E-2</v>
      </c>
      <c r="AQ99" s="7">
        <f t="shared" si="135"/>
        <v>1.3223593425286234E-2</v>
      </c>
      <c r="AR99" s="1">
        <f t="shared" si="118"/>
        <v>85209.552720666295</v>
      </c>
      <c r="AS99" s="1">
        <f t="shared" si="114"/>
        <v>43253.289360198905</v>
      </c>
      <c r="AT99" s="1">
        <f t="shared" si="119"/>
        <v>12163.593499636958</v>
      </c>
      <c r="AU99" s="1">
        <f t="shared" si="76"/>
        <v>17041.910544133261</v>
      </c>
      <c r="AV99" s="1">
        <f t="shared" si="77"/>
        <v>8650.6578720397811</v>
      </c>
      <c r="AW99" s="1">
        <f t="shared" si="78"/>
        <v>2432.7186999273918</v>
      </c>
      <c r="AX99">
        <v>0</v>
      </c>
      <c r="AY99">
        <v>0</v>
      </c>
      <c r="AZ99">
        <v>0</v>
      </c>
      <c r="BA99">
        <f t="shared" si="122"/>
        <v>0</v>
      </c>
      <c r="BB99">
        <f t="shared" si="123"/>
        <v>0</v>
      </c>
      <c r="BC99">
        <f t="shared" si="123"/>
        <v>0</v>
      </c>
      <c r="BD99">
        <f t="shared" si="123"/>
        <v>0</v>
      </c>
      <c r="BE99">
        <f t="shared" si="124"/>
        <v>0</v>
      </c>
      <c r="BF99">
        <f t="shared" si="124"/>
        <v>0</v>
      </c>
      <c r="BG99">
        <f t="shared" si="124"/>
        <v>0</v>
      </c>
      <c r="BH99">
        <f t="shared" si="115"/>
        <v>0</v>
      </c>
      <c r="BI99">
        <f t="shared" si="133"/>
        <v>0</v>
      </c>
      <c r="BJ99">
        <f t="shared" si="133"/>
        <v>0</v>
      </c>
      <c r="BK99" s="7">
        <f t="shared" si="131"/>
        <v>1.8303568918360824E-2</v>
      </c>
      <c r="BL99" s="7">
        <f t="shared" si="120"/>
        <v>0.19987253960121618</v>
      </c>
      <c r="BM99" s="7">
        <f t="shared" si="121"/>
        <v>0.1655950637186436</v>
      </c>
      <c r="BN99" s="18">
        <f>MAX((BN$3*climate!$I209+BN$4*climate!$I209^2+BN$5*climate!$I209^6)*(K99/K$66)^$BP$1,-99)</f>
        <v>1.2900611761131129</v>
      </c>
      <c r="BO99" s="18">
        <f>MAX((BO$3*climate!$I209+BO$4*climate!$I209^2+BO$5*climate!$I209^6)*(L99/L$66)^$BP$1,-99)</f>
        <v>-0.49585347679816422</v>
      </c>
      <c r="BP99" s="18">
        <f>MAX((BP$3*climate!$I209+BP$4*climate!$I209^2+BP$5*climate!$I209^6)*(M99/M$66)^$BP$1,-99)</f>
        <v>-1.6969036105226276</v>
      </c>
      <c r="BQ99" s="18">
        <f>MAX((BQ$3*climate!$M209+BQ$4*climate!$M209^2+BQ$5*climate!$M209^6)*(K99/K$66)^$BP$1,-99)</f>
        <v>1.290052936964998</v>
      </c>
      <c r="BR99" s="18">
        <f>MAX((BR$3*climate!$M209+BR$4*climate!$M209^2+BR$5*climate!$M209^6)*(L99/L$66)^$BP$1,-99)</f>
        <v>-0.4958604235028824</v>
      </c>
      <c r="BS99" s="18">
        <f>MAX((BS$3*climate!$M209+BS$4*climate!$M209^2+BS$5*climate!$M209^6)*(M99/M$66)^$BP$1,-99)</f>
        <v>-1.6969102987506115</v>
      </c>
      <c r="BT99" s="8">
        <f t="shared" si="125"/>
        <v>1.0838748413719998E-2</v>
      </c>
      <c r="BU99" s="8">
        <f t="shared" si="126"/>
        <v>2.1663681715488694E-3</v>
      </c>
      <c r="BV99" s="8">
        <f t="shared" si="127"/>
        <v>1.7948432342003104E-3</v>
      </c>
      <c r="BW99" s="8">
        <f>MAX((BW$3*climate!$I209+BW$4*climate!$I209^2+BW$5*climate!$I209^6)*(K99/K$66)^$BP$1,-99)</f>
        <v>1.1409131844361273</v>
      </c>
      <c r="BX99" s="8">
        <f>MAX((BX$3*climate!$I209+BX$4*climate!$I209^2+BX$5*climate!$I209^6)*(L99/L$66)^$BP$1,-99)</f>
        <v>-7.6617536424109928E-2</v>
      </c>
      <c r="BY99" s="8">
        <f>MAX((BY$3*climate!$I209+BY$4*climate!$I209^2+BY$5*climate!$I209^6)*(M99/M$66)^$BP$1,-99)</f>
        <v>-0.84904024558302971</v>
      </c>
      <c r="BZ99" s="8">
        <f>MAX((BZ$3*climate!$M209+BZ$4*climate!$M209^2+BZ$5*climate!$M209^6)*(K99/K$66)^$BP$1,-99)</f>
        <v>1.1409104806102748</v>
      </c>
      <c r="CA99" s="8">
        <f>MAX((CA$3*climate!$M209+CA$4*climate!$M209^2+CA$5*climate!$M209^6)*(L99/L$66)^$BP$1,-99)</f>
        <v>-7.6621863490096323E-2</v>
      </c>
      <c r="CB99" s="8">
        <f>MAX((CB$3*climate!$M209+CB$4*climate!$M209^2+CB$5*climate!$M209^6)*(M99/M$66)^$BP$1,-99)</f>
        <v>-0.8490460728332353</v>
      </c>
      <c r="CC99" s="8">
        <f t="shared" si="128"/>
        <v>4.2696525799293313E-4</v>
      </c>
      <c r="CD99" s="8">
        <f t="shared" si="129"/>
        <v>8.5338630436536012E-5</v>
      </c>
      <c r="CE99" s="8">
        <f t="shared" si="130"/>
        <v>7.0703339102986865E-5</v>
      </c>
    </row>
    <row r="100" spans="1:83">
      <c r="A100">
        <f t="shared" si="79"/>
        <v>2054</v>
      </c>
      <c r="B100" s="4">
        <f t="shared" si="84"/>
        <v>1261.8248587708958</v>
      </c>
      <c r="C100" s="4">
        <f t="shared" si="85"/>
        <v>3436.4067963913076</v>
      </c>
      <c r="D100" s="4">
        <f t="shared" si="86"/>
        <v>6249.9419116827239</v>
      </c>
      <c r="E100" s="11">
        <f t="shared" si="87"/>
        <v>1.0209685191945946E-3</v>
      </c>
      <c r="F100" s="11">
        <f t="shared" si="88"/>
        <v>2.046816802886701E-3</v>
      </c>
      <c r="G100" s="11">
        <f t="shared" si="89"/>
        <v>4.5190220423919521E-3</v>
      </c>
      <c r="H100" s="4">
        <f t="shared" si="90"/>
        <v>86445.555452978966</v>
      </c>
      <c r="I100" s="4">
        <f t="shared" si="91"/>
        <v>44294.507551422088</v>
      </c>
      <c r="J100" s="4">
        <f t="shared" si="92"/>
        <v>12414.833650162245</v>
      </c>
      <c r="K100" s="4">
        <f t="shared" si="63"/>
        <v>68508.362988808833</v>
      </c>
      <c r="L100" s="4">
        <f t="shared" si="64"/>
        <v>12889.774166998308</v>
      </c>
      <c r="M100" s="4">
        <f t="shared" si="65"/>
        <v>1986.3918458115231</v>
      </c>
      <c r="N100" s="11">
        <f t="shared" si="93"/>
        <v>1.3470726249010578E-2</v>
      </c>
      <c r="O100" s="11">
        <f t="shared" si="94"/>
        <v>2.1980770802107141E-2</v>
      </c>
      <c r="P100" s="11">
        <f t="shared" si="95"/>
        <v>1.6063479376527079E-2</v>
      </c>
      <c r="Q100" s="4">
        <f t="shared" si="96"/>
        <v>6584.0604278821529</v>
      </c>
      <c r="R100" s="4">
        <f t="shared" si="97"/>
        <v>14175.961841155771</v>
      </c>
      <c r="S100" s="4">
        <f t="shared" si="98"/>
        <v>4313.6555686519059</v>
      </c>
      <c r="T100" s="4">
        <f t="shared" si="99"/>
        <v>76.164244574302884</v>
      </c>
      <c r="U100" s="4">
        <f t="shared" si="100"/>
        <v>320.03881801143643</v>
      </c>
      <c r="V100" s="4">
        <f t="shared" si="101"/>
        <v>347.45979609606223</v>
      </c>
      <c r="W100" s="11">
        <f t="shared" si="102"/>
        <v>-1.219247815263802E-2</v>
      </c>
      <c r="X100" s="11">
        <f t="shared" si="103"/>
        <v>-1.3228699347321071E-2</v>
      </c>
      <c r="Y100" s="11">
        <f t="shared" si="104"/>
        <v>-1.2203590333800474E-2</v>
      </c>
      <c r="Z100" s="4">
        <f t="shared" si="117"/>
        <v>14174.221687217119</v>
      </c>
      <c r="AA100" s="4">
        <f t="shared" si="105"/>
        <v>47287.540941379302</v>
      </c>
      <c r="AB100" s="4">
        <f t="shared" si="106"/>
        <v>7355.3132745419143</v>
      </c>
      <c r="AC100" s="12">
        <f t="shared" si="107"/>
        <v>2.1574072070204897</v>
      </c>
      <c r="AD100" s="12">
        <f t="shared" si="108"/>
        <v>3.37086563701317</v>
      </c>
      <c r="AE100" s="12">
        <f t="shared" si="109"/>
        <v>1.7191040353308615</v>
      </c>
      <c r="AF100" s="11">
        <f t="shared" si="110"/>
        <v>-2.9039671966837322E-3</v>
      </c>
      <c r="AG100" s="11">
        <f t="shared" si="111"/>
        <v>2.0567434751257441E-3</v>
      </c>
      <c r="AH100" s="11">
        <f t="shared" si="112"/>
        <v>8.257041531207765E-4</v>
      </c>
      <c r="AI100" s="1">
        <f t="shared" si="70"/>
        <v>147747.21171930482</v>
      </c>
      <c r="AJ100" s="1">
        <f t="shared" si="71"/>
        <v>69570.936715656018</v>
      </c>
      <c r="AK100" s="1">
        <f t="shared" si="72"/>
        <v>19893.581640623386</v>
      </c>
      <c r="AL100" s="17">
        <f t="shared" si="136"/>
        <v>26.089917980361392</v>
      </c>
      <c r="AM100" s="17">
        <f t="shared" si="136"/>
        <v>7.0980568461015885</v>
      </c>
      <c r="AN100" s="17">
        <f t="shared" si="136"/>
        <v>1.6029882029451648</v>
      </c>
      <c r="AO100" s="7">
        <f t="shared" si="135"/>
        <v>1.1744716083602781E-2</v>
      </c>
      <c r="AP100" s="7">
        <f t="shared" si="135"/>
        <v>1.8085980194109487E-2</v>
      </c>
      <c r="AQ100" s="7">
        <f t="shared" si="135"/>
        <v>1.3091357491033372E-2</v>
      </c>
      <c r="AR100" s="1">
        <f t="shared" si="118"/>
        <v>86445.555452978966</v>
      </c>
      <c r="AS100" s="1">
        <f t="shared" si="114"/>
        <v>44294.507551422088</v>
      </c>
      <c r="AT100" s="1">
        <f t="shared" si="119"/>
        <v>12414.833650162245</v>
      </c>
      <c r="AU100" s="1">
        <f t="shared" si="76"/>
        <v>17289.111090595794</v>
      </c>
      <c r="AV100" s="1">
        <f t="shared" si="77"/>
        <v>8858.9015102844187</v>
      </c>
      <c r="AW100" s="1">
        <f t="shared" si="78"/>
        <v>2482.966730032449</v>
      </c>
      <c r="AX100">
        <v>0</v>
      </c>
      <c r="AY100">
        <v>0</v>
      </c>
      <c r="AZ100">
        <v>0</v>
      </c>
      <c r="BA100">
        <f t="shared" si="122"/>
        <v>0</v>
      </c>
      <c r="BB100">
        <f t="shared" si="123"/>
        <v>0</v>
      </c>
      <c r="BC100">
        <f t="shared" si="123"/>
        <v>0</v>
      </c>
      <c r="BD100">
        <f t="shared" si="123"/>
        <v>0</v>
      </c>
      <c r="BE100">
        <f t="shared" si="124"/>
        <v>0</v>
      </c>
      <c r="BF100">
        <f t="shared" si="124"/>
        <v>0</v>
      </c>
      <c r="BG100">
        <f t="shared" si="124"/>
        <v>0</v>
      </c>
      <c r="BH100">
        <f t="shared" si="115"/>
        <v>0</v>
      </c>
      <c r="BI100">
        <f t="shared" si="133"/>
        <v>0</v>
      </c>
      <c r="BJ100">
        <f t="shared" si="133"/>
        <v>0</v>
      </c>
      <c r="BK100" s="7">
        <f t="shared" si="131"/>
        <v>1.7979984087797662E-2</v>
      </c>
      <c r="BL100" s="7">
        <f t="shared" si="120"/>
        <v>0.19035479962020588</v>
      </c>
      <c r="BM100" s="7">
        <f t="shared" si="121"/>
        <v>0.1579648001098618</v>
      </c>
      <c r="BN100" s="18">
        <f>MAX((BN$3*climate!$I210+BN$4*climate!$I210^2+BN$5*climate!$I210^6)*(K100/K$66)^$BP$1,-99)</f>
        <v>1.1288369724194818</v>
      </c>
      <c r="BO100" s="18">
        <f>MAX((BO$3*climate!$I210+BO$4*climate!$I210^2+BO$5*climate!$I210^6)*(L100/L$66)^$BP$1,-99)</f>
        <v>-0.62470639847993414</v>
      </c>
      <c r="BP100" s="18">
        <f>MAX((BP$3*climate!$I210+BP$4*climate!$I210^2+BP$5*climate!$I210^6)*(M100/M$66)^$BP$1,-99)</f>
        <v>-1.8166139047951813</v>
      </c>
      <c r="BQ100" s="18">
        <f>MAX((BQ$3*climate!$M210+BQ$4*climate!$M210^2+BQ$5*climate!$M210^6)*(K100/K$66)^$BP$1,-99)</f>
        <v>1.1288284076107029</v>
      </c>
      <c r="BR100" s="18">
        <f>MAX((BR$3*climate!$M210+BR$4*climate!$M210^2+BR$5*climate!$M210^6)*(L100/L$66)^$BP$1,-99)</f>
        <v>-0.6247135528711818</v>
      </c>
      <c r="BS100" s="18">
        <f>MAX((BS$3*climate!$M210+BS$4*climate!$M210^2+BS$5*climate!$M210^6)*(M100/M$66)^$BP$1,-99)</f>
        <v>-1.8166207630325792</v>
      </c>
      <c r="BT100" s="8">
        <f t="shared" si="125"/>
        <v>1.142433765812028E-2</v>
      </c>
      <c r="BU100" s="8">
        <f t="shared" si="126"/>
        <v>2.174677505705058E-3</v>
      </c>
      <c r="BV100" s="8">
        <f t="shared" si="127"/>
        <v>1.8046432145525369E-3</v>
      </c>
      <c r="BW100" s="8">
        <f>MAX((BW$3*climate!$I210+BW$4*climate!$I210^2+BW$5*climate!$I210^6)*(K100/K$66)^$BP$1,-99)</f>
        <v>1.0812888027676262</v>
      </c>
      <c r="BX100" s="8">
        <f>MAX((BX$3*climate!$I210+BX$4*climate!$I210^2+BX$5*climate!$I210^6)*(L100/L$66)^$BP$1,-99)</f>
        <v>-0.16174629016117953</v>
      </c>
      <c r="BY100" s="8">
        <f>MAX((BY$3*climate!$I210+BY$4*climate!$I210^2+BY$5*climate!$I210^6)*(M100/M$66)^$BP$1,-99)</f>
        <v>-0.95962373256143418</v>
      </c>
      <c r="BZ100" s="8">
        <f>MAX((BZ$3*climate!$M210+BZ$4*climate!$M210^2+BZ$5*climate!$M210^6)*(K100/K$66)^$BP$1,-99)</f>
        <v>1.0812855220068722</v>
      </c>
      <c r="CA100" s="8">
        <f>MAX((CA$3*climate!$M210+CA$4*climate!$M210^2+CA$5*climate!$M210^6)*(L100/L$66)^$BP$1,-99)</f>
        <v>-0.16175113944478722</v>
      </c>
      <c r="CB100" s="8">
        <f>MAX((CB$3*climate!$M210+CB$4*climate!$M210^2+CB$5*climate!$M210^6)*(M100/M$66)^$BP$1,-99)</f>
        <v>-0.95963011940265153</v>
      </c>
      <c r="CC100" s="8">
        <f t="shared" si="128"/>
        <v>4.9151360236745546E-4</v>
      </c>
      <c r="CD100" s="8">
        <f t="shared" si="129"/>
        <v>9.3561973289262533E-5</v>
      </c>
      <c r="CE100" s="8">
        <f t="shared" si="130"/>
        <v>7.7641847949253196E-5</v>
      </c>
    </row>
    <row r="101" spans="1:83">
      <c r="A101">
        <f t="shared" si="79"/>
        <v>2055</v>
      </c>
      <c r="B101" s="4">
        <f t="shared" si="84"/>
        <v>1263.048728055561</v>
      </c>
      <c r="C101" s="4">
        <f t="shared" si="85"/>
        <v>3443.0888068050945</v>
      </c>
      <c r="D101" s="4">
        <f t="shared" si="86"/>
        <v>6276.7733556821595</v>
      </c>
      <c r="E101" s="11">
        <f t="shared" si="87"/>
        <v>9.699200932348648E-4</v>
      </c>
      <c r="F101" s="11">
        <f t="shared" si="88"/>
        <v>1.9444759627423658E-3</v>
      </c>
      <c r="G101" s="11">
        <f t="shared" si="89"/>
        <v>4.2930709402723543E-3</v>
      </c>
      <c r="H101" s="4">
        <f t="shared" si="90"/>
        <v>87674.629913635232</v>
      </c>
      <c r="I101" s="4">
        <f t="shared" si="91"/>
        <v>45343.168900788784</v>
      </c>
      <c r="J101" s="4">
        <f t="shared" si="92"/>
        <v>12665.474101657115</v>
      </c>
      <c r="K101" s="4">
        <f t="shared" si="63"/>
        <v>69415.081117740105</v>
      </c>
      <c r="L101" s="4">
        <f t="shared" si="64"/>
        <v>13169.328891886338</v>
      </c>
      <c r="M101" s="4">
        <f t="shared" si="65"/>
        <v>2017.8319948722497</v>
      </c>
      <c r="N101" s="11">
        <f t="shared" si="93"/>
        <v>1.3235145161465844E-2</v>
      </c>
      <c r="O101" s="11">
        <f t="shared" si="94"/>
        <v>2.1688101068812804E-2</v>
      </c>
      <c r="P101" s="11">
        <f t="shared" si="95"/>
        <v>1.5827767883270782E-2</v>
      </c>
      <c r="Q101" s="4">
        <f t="shared" si="96"/>
        <v>6596.2545862732059</v>
      </c>
      <c r="R101" s="4">
        <f t="shared" si="97"/>
        <v>14319.604928019102</v>
      </c>
      <c r="S101" s="4">
        <f t="shared" si="98"/>
        <v>4347.038183489597</v>
      </c>
      <c r="T101" s="4">
        <f t="shared" si="99"/>
        <v>75.235613686318516</v>
      </c>
      <c r="U101" s="4">
        <f t="shared" si="100"/>
        <v>315.80512070849113</v>
      </c>
      <c r="V101" s="4">
        <f t="shared" si="101"/>
        <v>343.21953908704006</v>
      </c>
      <c r="W101" s="11">
        <f t="shared" si="102"/>
        <v>-1.219247815263802E-2</v>
      </c>
      <c r="X101" s="11">
        <f t="shared" si="103"/>
        <v>-1.3228699347321071E-2</v>
      </c>
      <c r="Y101" s="11">
        <f t="shared" si="104"/>
        <v>-1.2203590333800474E-2</v>
      </c>
      <c r="Z101" s="4">
        <f t="shared" si="117"/>
        <v>14163.250018214523</v>
      </c>
      <c r="AA101" s="4">
        <f t="shared" si="105"/>
        <v>47883.544669107963</v>
      </c>
      <c r="AB101" s="4">
        <f t="shared" si="106"/>
        <v>7421.745805554252</v>
      </c>
      <c r="AC101" s="12">
        <f t="shared" si="107"/>
        <v>2.1511421672614133</v>
      </c>
      <c r="AD101" s="12">
        <f t="shared" si="108"/>
        <v>3.3777986429176226</v>
      </c>
      <c r="AE101" s="12">
        <f t="shared" si="109"/>
        <v>1.7205235066724809</v>
      </c>
      <c r="AF101" s="11">
        <f t="shared" si="110"/>
        <v>-2.9039671966837322E-3</v>
      </c>
      <c r="AG101" s="11">
        <f t="shared" si="111"/>
        <v>2.0567434751257441E-3</v>
      </c>
      <c r="AH101" s="11">
        <f t="shared" si="112"/>
        <v>8.257041531207765E-4</v>
      </c>
      <c r="AI101" s="1">
        <f t="shared" si="70"/>
        <v>150261.60163797013</v>
      </c>
      <c r="AJ101" s="1">
        <f t="shared" si="71"/>
        <v>71472.744554374833</v>
      </c>
      <c r="AK101" s="1">
        <f t="shared" si="72"/>
        <v>20387.190206593499</v>
      </c>
      <c r="AL101" s="17">
        <f t="shared" si="136"/>
        <v>26.393272472891983</v>
      </c>
      <c r="AM101" s="17">
        <f t="shared" si="136"/>
        <v>7.2251484084814921</v>
      </c>
      <c r="AN101" s="17">
        <f t="shared" si="136"/>
        <v>1.6237636416476424</v>
      </c>
      <c r="AO101" s="7">
        <f t="shared" si="135"/>
        <v>1.1627268922766753E-2</v>
      </c>
      <c r="AP101" s="7">
        <f t="shared" si="135"/>
        <v>1.7905120392168392E-2</v>
      </c>
      <c r="AQ101" s="7">
        <f t="shared" si="135"/>
        <v>1.2960443916123037E-2</v>
      </c>
      <c r="AR101" s="1">
        <f t="shared" si="118"/>
        <v>87674.629913635232</v>
      </c>
      <c r="AS101" s="1">
        <f t="shared" si="114"/>
        <v>45343.168900788784</v>
      </c>
      <c r="AT101" s="1">
        <f t="shared" si="119"/>
        <v>12665.474101657115</v>
      </c>
      <c r="AU101" s="1">
        <f t="shared" si="76"/>
        <v>17534.925982727047</v>
      </c>
      <c r="AV101" s="1">
        <f t="shared" si="77"/>
        <v>9068.6337801577574</v>
      </c>
      <c r="AW101" s="1">
        <f t="shared" si="78"/>
        <v>2533.0948203314233</v>
      </c>
      <c r="AX101">
        <v>0</v>
      </c>
      <c r="AY101">
        <v>0</v>
      </c>
      <c r="AZ101">
        <v>0</v>
      </c>
      <c r="BA101">
        <f t="shared" si="122"/>
        <v>0</v>
      </c>
      <c r="BB101">
        <f t="shared" si="123"/>
        <v>0</v>
      </c>
      <c r="BC101">
        <f t="shared" si="123"/>
        <v>0</v>
      </c>
      <c r="BD101">
        <f t="shared" si="123"/>
        <v>0</v>
      </c>
      <c r="BE101">
        <f t="shared" si="124"/>
        <v>0</v>
      </c>
      <c r="BF101">
        <f t="shared" si="124"/>
        <v>0</v>
      </c>
      <c r="BG101">
        <f t="shared" si="124"/>
        <v>0</v>
      </c>
      <c r="BH101">
        <f t="shared" si="115"/>
        <v>0</v>
      </c>
      <c r="BI101">
        <f t="shared" si="133"/>
        <v>0</v>
      </c>
      <c r="BJ101">
        <f t="shared" si="133"/>
        <v>0</v>
      </c>
      <c r="BK101" s="7">
        <f t="shared" si="131"/>
        <v>1.7661821709241909E-2</v>
      </c>
      <c r="BL101" s="7">
        <f t="shared" si="120"/>
        <v>0.18129028535257702</v>
      </c>
      <c r="BM101" s="7">
        <f t="shared" si="121"/>
        <v>0.15073264996311975</v>
      </c>
      <c r="BN101" s="18">
        <f>MAX((BN$3*climate!$I211+BN$4*climate!$I211^2+BN$5*climate!$I211^6)*(K101/K$66)^$BP$1,-99)</f>
        <v>0.96153646156626438</v>
      </c>
      <c r="BO101" s="18">
        <f>MAX((BO$3*climate!$I211+BO$4*climate!$I211^2+BO$5*climate!$I211^6)*(L101/L$66)^$BP$1,-99)</f>
        <v>-0.75726805202006409</v>
      </c>
      <c r="BP101" s="18">
        <f>MAX((BP$3*climate!$I211+BP$4*climate!$I211^2+BP$5*climate!$I211^6)*(M101/M$66)^$BP$1,-99)</f>
        <v>-1.9395969182902373</v>
      </c>
      <c r="BQ101" s="18">
        <f>MAX((BQ$3*climate!$M211+BQ$4*climate!$M211^2+BQ$5*climate!$M211^6)*(K101/K$66)^$BP$1,-99)</f>
        <v>0.961527575265269</v>
      </c>
      <c r="BR101" s="18">
        <f>MAX((BR$3*climate!$M211+BR$4*climate!$M211^2+BR$5*climate!$M211^6)*(L101/L$66)^$BP$1,-99)</f>
        <v>-0.75727540961170292</v>
      </c>
      <c r="BS101" s="18">
        <f>MAX((BS$3*climate!$M211+BS$4*climate!$M211^2+BS$5*climate!$M211^6)*(M101/M$66)^$BP$1,-99)</f>
        <v>-1.9396039426106253</v>
      </c>
      <c r="BT101" s="8">
        <f t="shared" si="125"/>
        <v>1.2016860194100688E-2</v>
      </c>
      <c r="BU101" s="8">
        <f t="shared" si="126"/>
        <v>2.1785400136305377E-3</v>
      </c>
      <c r="BV101" s="8">
        <f t="shared" si="127"/>
        <v>1.8113331812931262E-3</v>
      </c>
      <c r="BW101" s="8">
        <f>MAX((BW$3*climate!$I211+BW$4*climate!$I211^2+BW$5*climate!$I211^6)*(K101/K$66)^$BP$1,-99)</f>
        <v>1.0104469889926868</v>
      </c>
      <c r="BX101" s="8">
        <f>MAX((BX$3*climate!$I211+BX$4*climate!$I211^2+BX$5*climate!$I211^6)*(L101/L$66)^$BP$1,-99)</f>
        <v>-0.25689237277876303</v>
      </c>
      <c r="BY101" s="8">
        <f>MAX((BY$3*climate!$I211+BY$4*climate!$I211^2+BY$5*climate!$I211^6)*(M101/M$66)^$BP$1,-99)</f>
        <v>-1.0811193226271416</v>
      </c>
      <c r="BZ101" s="8">
        <f>MAX((BZ$3*climate!$M211+BZ$4*climate!$M211^2+BZ$5*climate!$M211^6)*(K101/K$66)^$BP$1,-99)</f>
        <v>1.010443083602599</v>
      </c>
      <c r="CA101" s="8">
        <f>MAX((CA$3*climate!$M211+CA$4*climate!$M211^2+CA$5*climate!$M211^6)*(L101/L$66)^$BP$1,-99)</f>
        <v>-0.25689778205031555</v>
      </c>
      <c r="CB101" s="8">
        <f>MAX((CB$3*climate!$M211+CB$4*climate!$M211^2+CB$5*climate!$M211^6)*(M101/M$66)^$BP$1,-99)</f>
        <v>-1.0811263080286606</v>
      </c>
      <c r="CC101" s="8">
        <f t="shared" si="128"/>
        <v>5.6126754407710884E-4</v>
      </c>
      <c r="CD101" s="8">
        <f t="shared" si="129"/>
        <v>1.0175235322487917E-4</v>
      </c>
      <c r="CE101" s="8">
        <f t="shared" si="130"/>
        <v>8.4601344257034729E-5</v>
      </c>
    </row>
    <row r="102" spans="1:83">
      <c r="A102">
        <f t="shared" si="79"/>
        <v>2056</v>
      </c>
      <c r="B102" s="4">
        <f t="shared" si="84"/>
        <v>1264.2125315786329</v>
      </c>
      <c r="C102" s="4">
        <f t="shared" si="85"/>
        <v>3449.4490600563936</v>
      </c>
      <c r="D102" s="4">
        <f t="shared" si="86"/>
        <v>6302.3726573095164</v>
      </c>
      <c r="E102" s="11">
        <f t="shared" si="87"/>
        <v>9.214240885731215E-4</v>
      </c>
      <c r="F102" s="11">
        <f t="shared" si="88"/>
        <v>1.8472521646052474E-3</v>
      </c>
      <c r="G102" s="11">
        <f t="shared" si="89"/>
        <v>4.0784173932587363E-3</v>
      </c>
      <c r="H102" s="4">
        <f t="shared" si="90"/>
        <v>88896.30264027309</v>
      </c>
      <c r="I102" s="4">
        <f t="shared" si="91"/>
        <v>46398.977009589486</v>
      </c>
      <c r="J102" s="4">
        <f t="shared" si="92"/>
        <v>12915.442192767196</v>
      </c>
      <c r="K102" s="4">
        <f t="shared" si="63"/>
        <v>70317.530019471902</v>
      </c>
      <c r="L102" s="4">
        <f t="shared" si="64"/>
        <v>13451.1268906319</v>
      </c>
      <c r="M102" s="4">
        <f t="shared" si="65"/>
        <v>2049.2983984036259</v>
      </c>
      <c r="N102" s="11">
        <f t="shared" si="93"/>
        <v>1.3000761321608101E-2</v>
      </c>
      <c r="O102" s="11">
        <f t="shared" si="94"/>
        <v>2.1398053086758129E-2</v>
      </c>
      <c r="P102" s="11">
        <f t="shared" si="95"/>
        <v>1.5594164237329622E-2</v>
      </c>
      <c r="Q102" s="4">
        <f t="shared" si="96"/>
        <v>6606.6225427838499</v>
      </c>
      <c r="R102" s="4">
        <f t="shared" si="97"/>
        <v>14459.193946870993</v>
      </c>
      <c r="S102" s="4">
        <f t="shared" si="98"/>
        <v>4378.7356493385032</v>
      </c>
      <c r="T102" s="4">
        <f t="shared" si="99"/>
        <v>74.318305110147762</v>
      </c>
      <c r="U102" s="4">
        <f t="shared" si="100"/>
        <v>311.62742971429407</v>
      </c>
      <c r="V102" s="4">
        <f t="shared" si="101"/>
        <v>339.03102843746598</v>
      </c>
      <c r="W102" s="11">
        <f t="shared" si="102"/>
        <v>-1.219247815263802E-2</v>
      </c>
      <c r="X102" s="11">
        <f t="shared" si="103"/>
        <v>-1.3228699347321071E-2</v>
      </c>
      <c r="Y102" s="11">
        <f t="shared" si="104"/>
        <v>-1.2203590333800474E-2</v>
      </c>
      <c r="Z102" s="4">
        <f t="shared" si="117"/>
        <v>14148.275598039361</v>
      </c>
      <c r="AA102" s="4">
        <f t="shared" si="105"/>
        <v>48468.224187679203</v>
      </c>
      <c r="AB102" s="4">
        <f t="shared" si="106"/>
        <v>7485.3569702233572</v>
      </c>
      <c r="AC102" s="12">
        <f t="shared" si="107"/>
        <v>2.144895320972283</v>
      </c>
      <c r="AD102" s="12">
        <f t="shared" si="108"/>
        <v>3.3847459082367322</v>
      </c>
      <c r="AE102" s="12">
        <f t="shared" si="109"/>
        <v>1.7219441500774824</v>
      </c>
      <c r="AF102" s="11">
        <f t="shared" si="110"/>
        <v>-2.9039671966837322E-3</v>
      </c>
      <c r="AG102" s="11">
        <f t="shared" si="111"/>
        <v>2.0567434751257441E-3</v>
      </c>
      <c r="AH102" s="11">
        <f t="shared" si="112"/>
        <v>8.257041531207765E-4</v>
      </c>
      <c r="AI102" s="1">
        <f t="shared" si="70"/>
        <v>152770.36745690019</v>
      </c>
      <c r="AJ102" s="1">
        <f t="shared" si="71"/>
        <v>73394.103879095113</v>
      </c>
      <c r="AK102" s="1">
        <f t="shared" si="72"/>
        <v>20881.566006265573</v>
      </c>
      <c r="AL102" s="17">
        <f t="shared" si="136"/>
        <v>26.697085332918213</v>
      </c>
      <c r="AM102" s="17">
        <f t="shared" si="136"/>
        <v>7.353221889065586</v>
      </c>
      <c r="AN102" s="17">
        <f t="shared" si="136"/>
        <v>1.6445978922821503</v>
      </c>
      <c r="AO102" s="7">
        <f t="shared" si="135"/>
        <v>1.1510996233539086E-2</v>
      </c>
      <c r="AP102" s="7">
        <f t="shared" si="135"/>
        <v>1.7726069188246707E-2</v>
      </c>
      <c r="AQ102" s="7">
        <f t="shared" si="135"/>
        <v>1.2830839476961807E-2</v>
      </c>
      <c r="AR102" s="1">
        <f t="shared" si="118"/>
        <v>88896.30264027309</v>
      </c>
      <c r="AS102" s="1">
        <f t="shared" si="114"/>
        <v>46398.977009589486</v>
      </c>
      <c r="AT102" s="1">
        <f t="shared" si="119"/>
        <v>12915.442192767196</v>
      </c>
      <c r="AU102" s="1">
        <f t="shared" si="76"/>
        <v>17779.260528054619</v>
      </c>
      <c r="AV102" s="1">
        <f t="shared" si="77"/>
        <v>9279.7954019178978</v>
      </c>
      <c r="AW102" s="1">
        <f t="shared" si="78"/>
        <v>2583.0884385534391</v>
      </c>
      <c r="AX102">
        <v>0</v>
      </c>
      <c r="AY102">
        <v>0</v>
      </c>
      <c r="AZ102">
        <v>0</v>
      </c>
      <c r="BA102">
        <f t="shared" si="122"/>
        <v>0</v>
      </c>
      <c r="BB102">
        <f t="shared" si="123"/>
        <v>0</v>
      </c>
      <c r="BC102">
        <f t="shared" si="123"/>
        <v>0</v>
      </c>
      <c r="BD102">
        <f t="shared" si="123"/>
        <v>0</v>
      </c>
      <c r="BE102">
        <f t="shared" si="124"/>
        <v>0</v>
      </c>
      <c r="BF102">
        <f t="shared" si="124"/>
        <v>0</v>
      </c>
      <c r="BG102">
        <f t="shared" si="124"/>
        <v>0</v>
      </c>
      <c r="BH102">
        <f t="shared" si="115"/>
        <v>0</v>
      </c>
      <c r="BI102">
        <f t="shared" si="133"/>
        <v>0</v>
      </c>
      <c r="BJ102">
        <f t="shared" si="133"/>
        <v>0</v>
      </c>
      <c r="BK102" s="7">
        <f t="shared" si="131"/>
        <v>1.734893015483352E-2</v>
      </c>
      <c r="BL102" s="7">
        <f t="shared" si="120"/>
        <v>0.17265741462150191</v>
      </c>
      <c r="BM102" s="7">
        <f t="shared" si="121"/>
        <v>0.14387529147258804</v>
      </c>
      <c r="BN102" s="18">
        <f>MAX((BN$3*climate!$I212+BN$4*climate!$I212^2+BN$5*climate!$I212^6)*(K102/K$66)^$BP$1,-99)</f>
        <v>0.78813978671436757</v>
      </c>
      <c r="BO102" s="18">
        <f>MAX((BO$3*climate!$I212+BO$4*climate!$I212^2+BO$5*climate!$I212^6)*(L102/L$66)^$BP$1,-99)</f>
        <v>-0.89352632708911683</v>
      </c>
      <c r="BP102" s="18">
        <f>MAX((BP$3*climate!$I212+BP$4*climate!$I212^2+BP$5*climate!$I212^6)*(M102/M$66)^$BP$1,-99)</f>
        <v>-2.0658459868305981</v>
      </c>
      <c r="BQ102" s="18">
        <f>MAX((BQ$3*climate!$M212+BQ$4*climate!$M212^2+BQ$5*climate!$M212^6)*(K102/K$66)^$BP$1,-99)</f>
        <v>0.78813058340592645</v>
      </c>
      <c r="BR102" s="18">
        <f>MAX((BR$3*climate!$M212+BR$4*climate!$M212^2+BR$5*climate!$M212^6)*(L102/L$66)^$BP$1,-99)</f>
        <v>-0.89353388327430971</v>
      </c>
      <c r="BS102" s="18">
        <f>MAX((BS$3*climate!$M212+BS$4*climate!$M212^2+BS$5*climate!$M212^6)*(M102/M$66)^$BP$1,-99)</f>
        <v>-2.0658531732534544</v>
      </c>
      <c r="BT102" s="8">
        <f t="shared" si="125"/>
        <v>1.2615551844921946E-2</v>
      </c>
      <c r="BU102" s="8">
        <f t="shared" si="126"/>
        <v>2.1781685655677418E-3</v>
      </c>
      <c r="BV102" s="8">
        <f t="shared" si="127"/>
        <v>1.8150661987756907E-3</v>
      </c>
      <c r="BW102" s="8">
        <f>MAX((BW$3*climate!$I212+BW$4*climate!$I212^2+BW$5*climate!$I212^6)*(K102/K$66)^$BP$1,-99)</f>
        <v>0.9273872249132612</v>
      </c>
      <c r="BX102" s="8">
        <f>MAX((BX$3*climate!$I212+BX$4*climate!$I212^2+BX$5*climate!$I212^6)*(L102/L$66)^$BP$1,-99)</f>
        <v>-0.36285256708801478</v>
      </c>
      <c r="BY102" s="8">
        <f>MAX((BY$3*climate!$I212+BY$4*climate!$I212^2+BY$5*climate!$I212^6)*(M102/M$66)^$BP$1,-99)</f>
        <v>-1.2143748046532028</v>
      </c>
      <c r="BZ102" s="8">
        <f>MAX((BZ$3*climate!$M212+BZ$4*climate!$M212^2+BZ$5*climate!$M212^6)*(K102/K$66)^$BP$1,-99)</f>
        <v>0.92738264523207059</v>
      </c>
      <c r="CA102" s="8">
        <f>MAX((CA$3*climate!$M212+CA$4*climate!$M212^2+CA$5*climate!$M212^6)*(L102/L$66)^$BP$1,-99)</f>
        <v>-0.36285857560935525</v>
      </c>
      <c r="CB102" s="8">
        <f>MAX((CB$3*climate!$M212+CB$4*climate!$M212^2+CB$5*climate!$M212^6)*(M102/M$66)^$BP$1,-99)</f>
        <v>-1.2143824292654319</v>
      </c>
      <c r="CC102" s="8">
        <f t="shared" si="128"/>
        <v>6.3642386372755324E-4</v>
      </c>
      <c r="CD102" s="8">
        <f t="shared" si="129"/>
        <v>1.0988329891462639E-4</v>
      </c>
      <c r="CE102" s="8">
        <f t="shared" si="130"/>
        <v>9.1565668893912368E-5</v>
      </c>
    </row>
    <row r="103" spans="1:83">
      <c r="A103">
        <f t="shared" si="79"/>
        <v>2057</v>
      </c>
      <c r="B103" s="4">
        <f t="shared" si="84"/>
        <v>1265.3191636643219</v>
      </c>
      <c r="C103" s="4">
        <f t="shared" si="85"/>
        <v>3455.5024621871344</v>
      </c>
      <c r="D103" s="4">
        <f t="shared" si="86"/>
        <v>6326.791178260667</v>
      </c>
      <c r="E103" s="11">
        <f t="shared" si="87"/>
        <v>8.7535288414446535E-4</v>
      </c>
      <c r="F103" s="11">
        <f t="shared" si="88"/>
        <v>1.7548895563749849E-3</v>
      </c>
      <c r="G103" s="11">
        <f t="shared" si="89"/>
        <v>3.8744965235957994E-3</v>
      </c>
      <c r="H103" s="4">
        <f t="shared" si="90"/>
        <v>90110.103971170058</v>
      </c>
      <c r="I103" s="4">
        <f t="shared" si="91"/>
        <v>47461.633323084578</v>
      </c>
      <c r="J103" s="4">
        <f t="shared" si="92"/>
        <v>13164.668034656528</v>
      </c>
      <c r="K103" s="4">
        <f t="shared" si="63"/>
        <v>71215.315913033541</v>
      </c>
      <c r="L103" s="4">
        <f t="shared" si="64"/>
        <v>13735.088845239627</v>
      </c>
      <c r="M103" s="4">
        <f t="shared" si="65"/>
        <v>2080.7811833416163</v>
      </c>
      <c r="N103" s="11">
        <f t="shared" si="93"/>
        <v>1.276759711714881E-2</v>
      </c>
      <c r="O103" s="11">
        <f t="shared" si="94"/>
        <v>2.1110644254310973E-2</v>
      </c>
      <c r="P103" s="11">
        <f t="shared" si="95"/>
        <v>1.5362713874424117E-2</v>
      </c>
      <c r="Q103" s="4">
        <f t="shared" si="96"/>
        <v>6615.1792445258043</v>
      </c>
      <c r="R103" s="4">
        <f t="shared" si="97"/>
        <v>14594.689751422051</v>
      </c>
      <c r="S103" s="4">
        <f t="shared" si="98"/>
        <v>4408.7635008360285</v>
      </c>
      <c r="T103" s="4">
        <f t="shared" si="99"/>
        <v>73.412180798751194</v>
      </c>
      <c r="U103" s="4">
        <f t="shared" si="100"/>
        <v>307.50500413822522</v>
      </c>
      <c r="V103" s="4">
        <f t="shared" si="101"/>
        <v>334.89363265596808</v>
      </c>
      <c r="W103" s="11">
        <f t="shared" si="102"/>
        <v>-1.219247815263802E-2</v>
      </c>
      <c r="X103" s="11">
        <f t="shared" si="103"/>
        <v>-1.3228699347321071E-2</v>
      </c>
      <c r="Y103" s="11">
        <f t="shared" si="104"/>
        <v>-1.2203590333800474E-2</v>
      </c>
      <c r="Z103" s="4">
        <f t="shared" si="117"/>
        <v>14129.363072271419</v>
      </c>
      <c r="AA103" s="4">
        <f t="shared" si="105"/>
        <v>49041.356008423019</v>
      </c>
      <c r="AB103" s="4">
        <f t="shared" si="106"/>
        <v>7546.163994429995</v>
      </c>
      <c r="AC103" s="12">
        <f t="shared" si="107"/>
        <v>2.1386666153198592</v>
      </c>
      <c r="AD103" s="12">
        <f t="shared" si="108"/>
        <v>3.3917074622984567</v>
      </c>
      <c r="AE103" s="12">
        <f t="shared" si="109"/>
        <v>1.7233659665136434</v>
      </c>
      <c r="AF103" s="11">
        <f t="shared" si="110"/>
        <v>-2.9039671966837322E-3</v>
      </c>
      <c r="AG103" s="11">
        <f t="shared" si="111"/>
        <v>2.0567434751257441E-3</v>
      </c>
      <c r="AH103" s="11">
        <f t="shared" si="112"/>
        <v>8.257041531207765E-4</v>
      </c>
      <c r="AI103" s="1">
        <f t="shared" si="70"/>
        <v>155272.59123926479</v>
      </c>
      <c r="AJ103" s="1">
        <f t="shared" si="71"/>
        <v>75334.488893103509</v>
      </c>
      <c r="AK103" s="1">
        <f t="shared" si="72"/>
        <v>21376.497844192454</v>
      </c>
      <c r="AL103" s="17">
        <f t="shared" si="136"/>
        <v>27.001322281144773</v>
      </c>
      <c r="AM103" s="17">
        <f t="shared" si="136"/>
        <v>7.4822621718280713</v>
      </c>
      <c r="AN103" s="17">
        <f t="shared" si="136"/>
        <v>1.6654884481265722</v>
      </c>
      <c r="AO103" s="7">
        <f t="shared" si="135"/>
        <v>1.1395886271203696E-2</v>
      </c>
      <c r="AP103" s="7">
        <f t="shared" si="135"/>
        <v>1.754880849636424E-2</v>
      </c>
      <c r="AQ103" s="7">
        <f t="shared" si="135"/>
        <v>1.2702531082192188E-2</v>
      </c>
      <c r="AR103" s="1">
        <f t="shared" si="118"/>
        <v>90110.103971170058</v>
      </c>
      <c r="AS103" s="1">
        <f t="shared" si="114"/>
        <v>47461.633323084578</v>
      </c>
      <c r="AT103" s="1">
        <f t="shared" si="119"/>
        <v>13164.668034656528</v>
      </c>
      <c r="AU103" s="1">
        <f t="shared" si="76"/>
        <v>18022.020794234013</v>
      </c>
      <c r="AV103" s="1">
        <f t="shared" si="77"/>
        <v>9492.3266646169159</v>
      </c>
      <c r="AW103" s="1">
        <f t="shared" si="78"/>
        <v>2632.9336069313058</v>
      </c>
      <c r="AX103">
        <v>0</v>
      </c>
      <c r="AY103">
        <v>0</v>
      </c>
      <c r="AZ103">
        <v>0</v>
      </c>
      <c r="BA103">
        <f t="shared" si="122"/>
        <v>0</v>
      </c>
      <c r="BB103">
        <f t="shared" si="123"/>
        <v>0</v>
      </c>
      <c r="BC103">
        <f t="shared" si="123"/>
        <v>0</v>
      </c>
      <c r="BD103">
        <f t="shared" si="123"/>
        <v>0</v>
      </c>
      <c r="BE103">
        <f t="shared" si="124"/>
        <v>0</v>
      </c>
      <c r="BF103">
        <f t="shared" si="124"/>
        <v>0</v>
      </c>
      <c r="BG103">
        <f t="shared" si="124"/>
        <v>0</v>
      </c>
      <c r="BH103">
        <f t="shared" si="115"/>
        <v>0</v>
      </c>
      <c r="BI103">
        <f t="shared" si="133"/>
        <v>0</v>
      </c>
      <c r="BJ103">
        <f t="shared" si="133"/>
        <v>0</v>
      </c>
      <c r="BK103" s="7">
        <f t="shared" si="131"/>
        <v>1.704116581365267E-2</v>
      </c>
      <c r="BL103" s="7">
        <f t="shared" si="120"/>
        <v>0.16443563297285896</v>
      </c>
      <c r="BM103" s="7">
        <f t="shared" si="121"/>
        <v>0.13737092513315349</v>
      </c>
      <c r="BN103" s="18">
        <f>MAX((BN$3*climate!$I213+BN$4*climate!$I213^2+BN$5*climate!$I213^6)*(K103/K$66)^$BP$1,-99)</f>
        <v>0.6086336516791685</v>
      </c>
      <c r="BO103" s="18">
        <f>MAX((BO$3*climate!$I213+BO$4*climate!$I213^2+BO$5*climate!$I213^6)*(L103/L$66)^$BP$1,-99)</f>
        <v>-1.0334648597117424</v>
      </c>
      <c r="BP103" s="18">
        <f>MAX((BP$3*climate!$I213+BP$4*climate!$I213^2+BP$5*climate!$I213^6)*(M103/M$66)^$BP$1,-99)</f>
        <v>-2.1953508943921327</v>
      </c>
      <c r="BQ103" s="18">
        <f>MAX((BQ$3*climate!$M213+BQ$4*climate!$M213^2+BQ$5*climate!$M213^6)*(K103/K$66)^$BP$1,-99)</f>
        <v>0.60862413613428412</v>
      </c>
      <c r="BR103" s="18">
        <f>MAX((BR$3*climate!$M213+BR$4*climate!$M213^2+BR$5*climate!$M213^6)*(L103/L$66)^$BP$1,-99)</f>
        <v>-1.0334726097800369</v>
      </c>
      <c r="BS103" s="18">
        <f>MAX((BS$3*climate!$M213+BS$4*climate!$M213^2+BS$5*climate!$M213^6)*(M103/M$66)^$BP$1,-99)</f>
        <v>-2.1953582388921729</v>
      </c>
      <c r="BT103" s="8">
        <f t="shared" si="125"/>
        <v>1.3219655434026206E-2</v>
      </c>
      <c r="BU103" s="8">
        <f t="shared" si="126"/>
        <v>2.1737824089771937E-3</v>
      </c>
      <c r="BV103" s="8">
        <f t="shared" si="127"/>
        <v>1.8159962969136996E-3</v>
      </c>
      <c r="BW103" s="8">
        <f>MAX((BW$3*climate!$I213+BW$4*climate!$I213^2+BW$5*climate!$I213^6)*(K103/K$66)^$BP$1,-99)</f>
        <v>0.83105305177823219</v>
      </c>
      <c r="BX103" s="8">
        <f>MAX((BX$3*climate!$I213+BX$4*climate!$I213^2+BX$5*climate!$I213^6)*(L103/L$66)^$BP$1,-99)</f>
        <v>-0.48046488119910963</v>
      </c>
      <c r="BY103" s="8">
        <f>MAX((BY$3*climate!$I213+BY$4*climate!$I213^2+BY$5*climate!$I213^6)*(M103/M$66)^$BP$1,-99)</f>
        <v>-1.3602833899501932</v>
      </c>
      <c r="BZ103" s="8">
        <f>MAX((BZ$3*climate!$M213+BZ$4*climate!$M213^2+BZ$5*climate!$M213^6)*(K103/K$66)^$BP$1,-99)</f>
        <v>0.83104774616626975</v>
      </c>
      <c r="CA103" s="8">
        <f>MAX((CA$3*climate!$M213+CA$4*climate!$M213^2+CA$5*climate!$M213^6)*(L103/L$66)^$BP$1,-99)</f>
        <v>-0.48047152972155077</v>
      </c>
      <c r="CB103" s="8">
        <f>MAX((CB$3*climate!$M213+CB$4*climate!$M213^2+CB$5*climate!$M213^6)*(M103/M$66)^$BP$1,-99)</f>
        <v>-1.3602916961083538</v>
      </c>
      <c r="CC103" s="8">
        <f t="shared" si="128"/>
        <v>7.1717461064080767E-4</v>
      </c>
      <c r="CD103" s="8">
        <f t="shared" si="129"/>
        <v>1.1792906105278487E-4</v>
      </c>
      <c r="CE103" s="8">
        <f t="shared" si="130"/>
        <v>9.8518939745736897E-5</v>
      </c>
    </row>
    <row r="104" spans="1:83">
      <c r="A104">
        <f t="shared" si="79"/>
        <v>2058</v>
      </c>
      <c r="B104" s="4">
        <f t="shared" si="84"/>
        <v>1266.3713844046349</v>
      </c>
      <c r="C104" s="4">
        <f t="shared" si="85"/>
        <v>3461.2632861109082</v>
      </c>
      <c r="D104" s="4">
        <f t="shared" si="86"/>
        <v>6350.0786521650707</v>
      </c>
      <c r="E104" s="11">
        <f t="shared" si="87"/>
        <v>8.3158523993724209E-4</v>
      </c>
      <c r="F104" s="11">
        <f t="shared" si="88"/>
        <v>1.6671450785562356E-3</v>
      </c>
      <c r="G104" s="11">
        <f t="shared" si="89"/>
        <v>3.6807716974160093E-3</v>
      </c>
      <c r="H104" s="4">
        <f t="shared" si="90"/>
        <v>91315.568663764265</v>
      </c>
      <c r="I104" s="4">
        <f t="shared" si="91"/>
        <v>48530.837399552918</v>
      </c>
      <c r="J104" s="4">
        <f t="shared" si="92"/>
        <v>13413.084409035107</v>
      </c>
      <c r="K104" s="4">
        <f t="shared" si="63"/>
        <v>72108.048072086589</v>
      </c>
      <c r="L104" s="4">
        <f t="shared" si="64"/>
        <v>14021.134305007577</v>
      </c>
      <c r="M104" s="4">
        <f t="shared" si="65"/>
        <v>2112.2705943904953</v>
      </c>
      <c r="N104" s="11">
        <f t="shared" si="93"/>
        <v>1.2535676456778333E-2</v>
      </c>
      <c r="O104" s="11">
        <f t="shared" si="94"/>
        <v>2.0825890752580678E-2</v>
      </c>
      <c r="P104" s="11">
        <f t="shared" si="95"/>
        <v>1.5133456271605006E-2</v>
      </c>
      <c r="Q104" s="4">
        <f t="shared" si="96"/>
        <v>6621.9406250603124</v>
      </c>
      <c r="R104" s="4">
        <f t="shared" si="97"/>
        <v>14726.057186687565</v>
      </c>
      <c r="S104" s="4">
        <f t="shared" si="98"/>
        <v>4437.1385651724904</v>
      </c>
      <c r="T104" s="4">
        <f t="shared" si="99"/>
        <v>72.517104388224908</v>
      </c>
      <c r="U104" s="4">
        <f t="shared" si="100"/>
        <v>303.43711289068392</v>
      </c>
      <c r="V104" s="4">
        <f t="shared" si="101"/>
        <v>330.80672795763638</v>
      </c>
      <c r="W104" s="11">
        <f t="shared" si="102"/>
        <v>-1.219247815263802E-2</v>
      </c>
      <c r="X104" s="11">
        <f t="shared" si="103"/>
        <v>-1.3228699347321071E-2</v>
      </c>
      <c r="Y104" s="11">
        <f t="shared" si="104"/>
        <v>-1.2203590333800474E-2</v>
      </c>
      <c r="Z104" s="4">
        <f t="shared" si="117"/>
        <v>14106.578655349022</v>
      </c>
      <c r="AA104" s="4">
        <f t="shared" si="105"/>
        <v>49602.728830225809</v>
      </c>
      <c r="AB104" s="4">
        <f t="shared" si="106"/>
        <v>7604.1866000441787</v>
      </c>
      <c r="AC104" s="12">
        <f t="shared" si="107"/>
        <v>2.1324559976243278</v>
      </c>
      <c r="AD104" s="12">
        <f t="shared" si="108"/>
        <v>3.3986833344910745</v>
      </c>
      <c r="AE104" s="12">
        <f t="shared" si="109"/>
        <v>1.7247889569495407</v>
      </c>
      <c r="AF104" s="11">
        <f t="shared" si="110"/>
        <v>-2.9039671966837322E-3</v>
      </c>
      <c r="AG104" s="11">
        <f t="shared" si="111"/>
        <v>2.0567434751257441E-3</v>
      </c>
      <c r="AH104" s="11">
        <f t="shared" si="112"/>
        <v>8.257041531207765E-4</v>
      </c>
      <c r="AI104" s="1">
        <f t="shared" si="70"/>
        <v>157767.35290957231</v>
      </c>
      <c r="AJ104" s="1">
        <f t="shared" si="71"/>
        <v>77293.366668410075</v>
      </c>
      <c r="AK104" s="1">
        <f t="shared" si="72"/>
        <v>21871.781666704515</v>
      </c>
      <c r="AL104" s="17">
        <f t="shared" si="136"/>
        <v>27.305949239053938</v>
      </c>
      <c r="AM104" s="17">
        <f t="shared" si="136"/>
        <v>7.6122539099413427</v>
      </c>
      <c r="AN104" s="17">
        <f t="shared" si="136"/>
        <v>1.6864328077181385</v>
      </c>
      <c r="AO104" s="7">
        <f t="shared" si="135"/>
        <v>1.128192740849166E-2</v>
      </c>
      <c r="AP104" s="7">
        <f t="shared" si="135"/>
        <v>1.7373320411400599E-2</v>
      </c>
      <c r="AQ104" s="7">
        <f t="shared" si="135"/>
        <v>1.2575505771370267E-2</v>
      </c>
      <c r="AR104" s="1">
        <f t="shared" si="118"/>
        <v>91315.568663764265</v>
      </c>
      <c r="AS104" s="1">
        <f t="shared" si="114"/>
        <v>48530.837399552918</v>
      </c>
      <c r="AT104" s="1">
        <f t="shared" si="119"/>
        <v>13413.084409035107</v>
      </c>
      <c r="AU104" s="1">
        <f t="shared" si="76"/>
        <v>18263.113732752852</v>
      </c>
      <c r="AV104" s="1">
        <f t="shared" si="77"/>
        <v>9706.167479910584</v>
      </c>
      <c r="AW104" s="1">
        <f t="shared" si="78"/>
        <v>2682.6168818070219</v>
      </c>
      <c r="AX104">
        <v>0</v>
      </c>
      <c r="AY104">
        <v>0</v>
      </c>
      <c r="AZ104">
        <v>0</v>
      </c>
      <c r="BA104">
        <f t="shared" si="122"/>
        <v>0</v>
      </c>
      <c r="BB104">
        <f t="shared" si="123"/>
        <v>0</v>
      </c>
      <c r="BC104">
        <f t="shared" si="123"/>
        <v>0</v>
      </c>
      <c r="BD104">
        <f t="shared" si="123"/>
        <v>0</v>
      </c>
      <c r="BE104">
        <f t="shared" si="124"/>
        <v>0</v>
      </c>
      <c r="BF104">
        <f t="shared" si="124"/>
        <v>0</v>
      </c>
      <c r="BG104">
        <f t="shared" si="124"/>
        <v>0</v>
      </c>
      <c r="BH104">
        <f t="shared" si="115"/>
        <v>0</v>
      </c>
      <c r="BI104">
        <f t="shared" si="133"/>
        <v>0</v>
      </c>
      <c r="BJ104">
        <f t="shared" si="133"/>
        <v>0</v>
      </c>
      <c r="BK104" s="7">
        <f t="shared" si="131"/>
        <v>1.6738392679165104E-2</v>
      </c>
      <c r="BL104" s="7">
        <f t="shared" si="120"/>
        <v>0.15660536473605616</v>
      </c>
      <c r="BM104" s="7">
        <f t="shared" si="121"/>
        <v>0.13119916352706432</v>
      </c>
      <c r="BN104" s="18">
        <f>MAX((BN$3*climate!$I214+BN$4*climate!$I214^2+BN$5*climate!$I214^6)*(K104/K$66)^$BP$1,-99)</f>
        <v>0.42301125760069497</v>
      </c>
      <c r="BO104" s="18">
        <f>MAX((BO$3*climate!$I214+BO$4*climate!$I214^2+BO$5*climate!$I214^6)*(L104/L$66)^$BP$1,-99)</f>
        <v>-1.1770631169291763</v>
      </c>
      <c r="BP104" s="18">
        <f>MAX((BP$3*climate!$I214+BP$4*climate!$I214^2+BP$5*climate!$I214^6)*(M104/M$66)^$BP$1,-99)</f>
        <v>-2.328097928329365</v>
      </c>
      <c r="BQ104" s="18">
        <f>MAX((BQ$3*climate!$M214+BQ$4*climate!$M214^2+BQ$5*climate!$M214^6)*(K104/K$66)^$BP$1,-99)</f>
        <v>0.42300143484805874</v>
      </c>
      <c r="BR104" s="18">
        <f>MAX((BR$3*climate!$M214+BR$4*climate!$M214^2+BR$5*climate!$M214^6)*(L104/L$66)^$BP$1,-99)</f>
        <v>-1.1770710560826088</v>
      </c>
      <c r="BS104" s="18">
        <f>MAX((BS$3*climate!$M214+BS$4*climate!$M214^2+BS$5*climate!$M214^6)*(M104/M$66)^$BP$1,-99)</f>
        <v>-2.3281054268454442</v>
      </c>
      <c r="BT104" s="8">
        <f t="shared" si="125"/>
        <v>1.3828422362528618E-2</v>
      </c>
      <c r="BU104" s="8">
        <f t="shared" si="126"/>
        <v>2.1656051278080295E-3</v>
      </c>
      <c r="BV104" s="8">
        <f t="shared" si="127"/>
        <v>1.8142774468627052E-3</v>
      </c>
      <c r="BW104" s="8">
        <f>MAX((BW$3*climate!$I214+BW$4*climate!$I214^2+BW$5*climate!$I214^6)*(K104/K$66)^$BP$1,-99)</f>
        <v>0.7203311238962381</v>
      </c>
      <c r="BX104" s="8">
        <f>MAX((BX$3*climate!$I214+BX$4*climate!$I214^2+BX$5*climate!$I214^6)*(L104/L$66)^$BP$1,-99)</f>
        <v>-0.61060899228788013</v>
      </c>
      <c r="BY104" s="8">
        <f>MAX((BY$3*climate!$I214+BY$4*climate!$I214^2+BY$5*climate!$I214^6)*(M104/M$66)^$BP$1,-99)</f>
        <v>-1.5197843825885078</v>
      </c>
      <c r="BZ104" s="8">
        <f>MAX((BZ$3*climate!$M214+BZ$4*climate!$M214^2+BZ$5*climate!$M214^6)*(K104/K$66)^$BP$1,-99)</f>
        <v>0.72032503873102782</v>
      </c>
      <c r="CA104" s="8">
        <f>MAX((CA$3*climate!$M214+CA$4*climate!$M214^2+CA$5*climate!$M214^6)*(L104/L$66)^$BP$1,-99)</f>
        <v>-0.61061632304539737</v>
      </c>
      <c r="CB104" s="8">
        <f>MAX((CB$3*climate!$M214+CB$4*climate!$M214^2+CB$5*climate!$M214^6)*(M104/M$66)^$BP$1,-99)</f>
        <v>-1.519793414311335</v>
      </c>
      <c r="CC104" s="8">
        <f t="shared" si="128"/>
        <v>8.0370608382577256E-4</v>
      </c>
      <c r="CD104" s="8">
        <f t="shared" si="129"/>
        <v>1.2586468439812243E-4</v>
      </c>
      <c r="CE104" s="8">
        <f t="shared" si="130"/>
        <v>1.0544556591955399E-4</v>
      </c>
    </row>
    <row r="105" spans="1:83">
      <c r="A105">
        <f t="shared" si="79"/>
        <v>2059</v>
      </c>
      <c r="B105" s="4">
        <f t="shared" si="84"/>
        <v>1267.3718253686072</v>
      </c>
      <c r="C105" s="4">
        <f t="shared" si="85"/>
        <v>3466.7451927612838</v>
      </c>
      <c r="D105" s="4">
        <f t="shared" si="86"/>
        <v>6372.2831824553632</v>
      </c>
      <c r="E105" s="11">
        <f t="shared" si="87"/>
        <v>7.9000597794037992E-4</v>
      </c>
      <c r="F105" s="11">
        <f t="shared" si="88"/>
        <v>1.5837878246284238E-3</v>
      </c>
      <c r="G105" s="11">
        <f t="shared" si="89"/>
        <v>3.4967331125452085E-3</v>
      </c>
      <c r="H105" s="4">
        <f t="shared" si="90"/>
        <v>92512.236501224485</v>
      </c>
      <c r="I105" s="4">
        <f t="shared" si="91"/>
        <v>49606.287185906098</v>
      </c>
      <c r="J105" s="4">
        <f t="shared" si="92"/>
        <v>13660.626672010525</v>
      </c>
      <c r="K105" s="4">
        <f t="shared" si="63"/>
        <v>72995.33937036818</v>
      </c>
      <c r="L105" s="4">
        <f t="shared" si="64"/>
        <v>14309.181790887375</v>
      </c>
      <c r="M105" s="4">
        <f t="shared" si="65"/>
        <v>2143.7569990018587</v>
      </c>
      <c r="N105" s="11">
        <f t="shared" si="93"/>
        <v>1.2305024501489292E-2</v>
      </c>
      <c r="O105" s="11">
        <f t="shared" si="94"/>
        <v>2.0543807627384503E-2</v>
      </c>
      <c r="P105" s="11">
        <f t="shared" si="95"/>
        <v>1.4906425670546675E-2</v>
      </c>
      <c r="Q105" s="4">
        <f t="shared" si="96"/>
        <v>6626.9235954707283</v>
      </c>
      <c r="R105" s="4">
        <f t="shared" si="97"/>
        <v>14853.265042133129</v>
      </c>
      <c r="S105" s="4">
        <f t="shared" si="98"/>
        <v>4463.8788544256095</v>
      </c>
      <c r="T105" s="4">
        <f t="shared" si="99"/>
        <v>71.632941177278909</v>
      </c>
      <c r="U105" s="4">
        <f t="shared" si="100"/>
        <v>299.42303455343392</v>
      </c>
      <c r="V105" s="4">
        <f t="shared" si="101"/>
        <v>326.76969816997644</v>
      </c>
      <c r="W105" s="11">
        <f t="shared" si="102"/>
        <v>-1.219247815263802E-2</v>
      </c>
      <c r="X105" s="11">
        <f t="shared" si="103"/>
        <v>-1.3228699347321071E-2</v>
      </c>
      <c r="Y105" s="11">
        <f t="shared" si="104"/>
        <v>-1.2203590333800474E-2</v>
      </c>
      <c r="Z105" s="4">
        <f t="shared" si="117"/>
        <v>14079.990089744291</v>
      </c>
      <c r="AA105" s="4">
        <f t="shared" si="105"/>
        <v>50152.143519270961</v>
      </c>
      <c r="AB105" s="4">
        <f t="shared" si="106"/>
        <v>7659.4468169061956</v>
      </c>
      <c r="AC105" s="12">
        <f t="shared" si="107"/>
        <v>2.1262634153588551</v>
      </c>
      <c r="AD105" s="12">
        <f t="shared" si="108"/>
        <v>3.4056735542633074</v>
      </c>
      <c r="AE105" s="12">
        <f t="shared" si="109"/>
        <v>1.7262131223545507</v>
      </c>
      <c r="AF105" s="11">
        <f t="shared" si="110"/>
        <v>-2.9039671966837322E-3</v>
      </c>
      <c r="AG105" s="11">
        <f t="shared" si="111"/>
        <v>2.0567434751257441E-3</v>
      </c>
      <c r="AH105" s="11">
        <f t="shared" si="112"/>
        <v>8.257041531207765E-4</v>
      </c>
      <c r="AI105" s="1">
        <f t="shared" si="70"/>
        <v>160253.73135136793</v>
      </c>
      <c r="AJ105" s="1">
        <f t="shared" si="71"/>
        <v>79270.197481479656</v>
      </c>
      <c r="AK105" s="1">
        <f t="shared" si="72"/>
        <v>22367.220381841085</v>
      </c>
      <c r="AL105" s="17">
        <f t="shared" si="136"/>
        <v>27.610932338817552</v>
      </c>
      <c r="AM105" s="17">
        <f t="shared" si="136"/>
        <v>7.7431815349093869</v>
      </c>
      <c r="AN105" s="17">
        <f t="shared" si="136"/>
        <v>1.7074284757695612</v>
      </c>
      <c r="AO105" s="7">
        <f t="shared" si="135"/>
        <v>1.1169108134406743E-2</v>
      </c>
      <c r="AP105" s="7">
        <f t="shared" si="135"/>
        <v>1.7199587207286593E-2</v>
      </c>
      <c r="AQ105" s="7">
        <f t="shared" si="135"/>
        <v>1.2449750713656563E-2</v>
      </c>
      <c r="AR105" s="1">
        <f t="shared" si="118"/>
        <v>92512.236501224485</v>
      </c>
      <c r="AS105" s="1">
        <f t="shared" si="114"/>
        <v>49606.287185906098</v>
      </c>
      <c r="AT105" s="1">
        <f t="shared" si="119"/>
        <v>13660.626672010525</v>
      </c>
      <c r="AU105" s="1">
        <f t="shared" si="76"/>
        <v>18502.447300244898</v>
      </c>
      <c r="AV105" s="1">
        <f t="shared" si="77"/>
        <v>9921.2574371812207</v>
      </c>
      <c r="AW105" s="1">
        <f t="shared" si="78"/>
        <v>2732.1253344021052</v>
      </c>
      <c r="AX105">
        <v>0</v>
      </c>
      <c r="AY105">
        <v>0</v>
      </c>
      <c r="AZ105">
        <v>0</v>
      </c>
      <c r="BA105">
        <f t="shared" si="122"/>
        <v>0</v>
      </c>
      <c r="BB105">
        <f t="shared" si="123"/>
        <v>0</v>
      </c>
      <c r="BC105">
        <f t="shared" si="123"/>
        <v>0</v>
      </c>
      <c r="BD105">
        <f t="shared" si="123"/>
        <v>0</v>
      </c>
      <c r="BE105">
        <f t="shared" si="124"/>
        <v>0</v>
      </c>
      <c r="BF105">
        <f t="shared" si="124"/>
        <v>0</v>
      </c>
      <c r="BG105">
        <f t="shared" si="124"/>
        <v>0</v>
      </c>
      <c r="BH105">
        <f t="shared" si="115"/>
        <v>0</v>
      </c>
      <c r="BI105">
        <f t="shared" si="133"/>
        <v>0</v>
      </c>
      <c r="BJ105">
        <f t="shared" si="133"/>
        <v>0</v>
      </c>
      <c r="BK105" s="7">
        <f t="shared" si="131"/>
        <v>1.6440481950077857E-2</v>
      </c>
      <c r="BL105" s="7">
        <f t="shared" si="120"/>
        <v>0.14914796641529157</v>
      </c>
      <c r="BM105" s="7">
        <f t="shared" si="121"/>
        <v>0.12534092992543749</v>
      </c>
      <c r="BN105" s="18">
        <f>MAX((BN$3*climate!$I215+BN$4*climate!$I215^2+BN$5*climate!$I215^6)*(K105/K$66)^$BP$1,-99)</f>
        <v>0.23127222304741432</v>
      </c>
      <c r="BO105" s="18">
        <f>MAX((BO$3*climate!$I215+BO$4*climate!$I215^2+BO$5*climate!$I215^6)*(L105/L$66)^$BP$1,-99)</f>
        <v>-1.3242964906144168</v>
      </c>
      <c r="BP105" s="18">
        <f>MAX((BP$3*climate!$I215+BP$4*climate!$I215^2+BP$5*climate!$I215^6)*(M105/M$66)^$BP$1,-99)</f>
        <v>-2.4640699422256596</v>
      </c>
      <c r="BQ105" s="18">
        <f>MAX((BQ$3*climate!$M215+BQ$4*climate!$M215^2+BQ$5*climate!$M215^6)*(K105/K$66)^$BP$1,-99)</f>
        <v>0.23126209834633935</v>
      </c>
      <c r="BR105" s="18">
        <f>MAX((BR$3*climate!$M215+BR$4*climate!$M215^2+BR$5*climate!$M215^6)*(L105/L$66)^$BP$1,-99)</f>
        <v>-1.324304613982664</v>
      </c>
      <c r="BS105" s="18">
        <f>MAX((BS$3*climate!$M215+BS$4*climate!$M215^2+BS$5*climate!$M215^6)*(M105/M$66)^$BP$1,-99)</f>
        <v>-2.4640775906692451</v>
      </c>
      <c r="BT105" s="8">
        <f t="shared" si="125"/>
        <v>1.4441114109835427E-2</v>
      </c>
      <c r="BU105" s="8">
        <f t="shared" si="126"/>
        <v>2.1538628022531275E-3</v>
      </c>
      <c r="BV105" s="8">
        <f t="shared" si="127"/>
        <v>1.8100626716861289E-3</v>
      </c>
      <c r="BW105" s="8">
        <f>MAX((BW$3*climate!$I215+BW$4*climate!$I215^2+BW$5*climate!$I215^6)*(K105/K$66)^$BP$1,-99)</f>
        <v>0.59405041132542047</v>
      </c>
      <c r="BX105" s="8">
        <f>MAX((BX$3*climate!$I215+BX$4*climate!$I215^2+BX$5*climate!$I215^6)*(L105/L$66)^$BP$1,-99)</f>
        <v>-0.75420655940769632</v>
      </c>
      <c r="BY105" s="8">
        <f>MAX((BY$3*climate!$I215+BY$4*climate!$I215^2+BY$5*climate!$I215^6)*(M105/M$66)^$BP$1,-99)</f>
        <v>-1.693863713902672</v>
      </c>
      <c r="BZ105" s="8">
        <f>MAX((BZ$3*climate!$M215+BZ$4*climate!$M215^2+BZ$5*climate!$M215^6)*(K105/K$66)^$BP$1,-99)</f>
        <v>0.59404349100254894</v>
      </c>
      <c r="CA105" s="8">
        <f>MAX((CA$3*climate!$M215+CA$4*climate!$M215^2+CA$5*climate!$M215^6)*(L105/L$66)^$BP$1,-99)</f>
        <v>-0.75421461610530582</v>
      </c>
      <c r="CB105" s="8">
        <f>MAX((CB$3*climate!$M215+CB$4*climate!$M215^2+CB$5*climate!$M215^6)*(M105/M$66)^$BP$1,-99)</f>
        <v>-1.6938735168860193</v>
      </c>
      <c r="CC105" s="8">
        <f t="shared" si="128"/>
        <v>8.9619780999888594E-4</v>
      </c>
      <c r="CD105" s="8">
        <f t="shared" si="129"/>
        <v>1.3366608086717169E-4</v>
      </c>
      <c r="CE105" s="8">
        <f t="shared" si="130"/>
        <v>1.1233026690240091E-4</v>
      </c>
    </row>
    <row r="106" spans="1:83">
      <c r="A106">
        <f t="shared" si="79"/>
        <v>2060</v>
      </c>
      <c r="B106" s="4">
        <f t="shared" si="84"/>
        <v>1268.322995121006</v>
      </c>
      <c r="C106" s="4">
        <f t="shared" si="85"/>
        <v>3471.9612521472991</v>
      </c>
      <c r="D106" s="4">
        <f t="shared" si="86"/>
        <v>6393.4512473816394</v>
      </c>
      <c r="E106" s="11">
        <f t="shared" si="87"/>
        <v>7.5050567904336087E-4</v>
      </c>
      <c r="F106" s="11">
        <f t="shared" si="88"/>
        <v>1.5045984333970025E-3</v>
      </c>
      <c r="G106" s="11">
        <f t="shared" si="89"/>
        <v>3.3218964569179479E-3</v>
      </c>
      <c r="H106" s="4">
        <f t="shared" si="90"/>
        <v>93699.652885307529</v>
      </c>
      <c r="I106" s="4">
        <f t="shared" si="91"/>
        <v>50687.679298850839</v>
      </c>
      <c r="J106" s="4">
        <f t="shared" si="92"/>
        <v>13907.232663616063</v>
      </c>
      <c r="K106" s="4">
        <f t="shared" si="63"/>
        <v>73876.806811633971</v>
      </c>
      <c r="L106" s="4">
        <f t="shared" si="64"/>
        <v>14599.148901072009</v>
      </c>
      <c r="M106" s="4">
        <f t="shared" si="65"/>
        <v>2175.2308925967959</v>
      </c>
      <c r="N106" s="11">
        <f t="shared" si="93"/>
        <v>1.2075667417523084E-2</v>
      </c>
      <c r="O106" s="11">
        <f t="shared" si="94"/>
        <v>2.0264408854550719E-2</v>
      </c>
      <c r="P106" s="11">
        <f t="shared" si="95"/>
        <v>1.4681651702870946E-2</v>
      </c>
      <c r="Q106" s="4">
        <f t="shared" si="96"/>
        <v>6630.1460329404372</v>
      </c>
      <c r="R106" s="4">
        <f t="shared" si="97"/>
        <v>14976.286002951052</v>
      </c>
      <c r="S106" s="4">
        <f t="shared" si="98"/>
        <v>4489.0034646507384</v>
      </c>
      <c r="T106" s="4">
        <f t="shared" si="99"/>
        <v>70.759558106965727</v>
      </c>
      <c r="U106" s="4">
        <f t="shared" si="100"/>
        <v>295.46205725166402</v>
      </c>
      <c r="V106" s="4">
        <f t="shared" si="101"/>
        <v>322.78193464001043</v>
      </c>
      <c r="W106" s="11">
        <f t="shared" si="102"/>
        <v>-1.219247815263802E-2</v>
      </c>
      <c r="X106" s="11">
        <f t="shared" si="103"/>
        <v>-1.3228699347321071E-2</v>
      </c>
      <c r="Y106" s="11">
        <f t="shared" si="104"/>
        <v>-1.2203590333800474E-2</v>
      </c>
      <c r="Z106" s="4">
        <f t="shared" si="117"/>
        <v>14049.666600232367</v>
      </c>
      <c r="AA106" s="4">
        <f t="shared" si="105"/>
        <v>50689.413082148269</v>
      </c>
      <c r="AB106" s="4">
        <f t="shared" si="106"/>
        <v>7711.968806197644</v>
      </c>
      <c r="AC106" s="12">
        <f t="shared" si="107"/>
        <v>2.1200888161491442</v>
      </c>
      <c r="AD106" s="12">
        <f t="shared" si="108"/>
        <v>3.4126781511244468</v>
      </c>
      <c r="AE106" s="12">
        <f t="shared" si="109"/>
        <v>1.7276384636988504</v>
      </c>
      <c r="AF106" s="11">
        <f t="shared" si="110"/>
        <v>-2.9039671966837322E-3</v>
      </c>
      <c r="AG106" s="11">
        <f t="shared" si="111"/>
        <v>2.0567434751257441E-3</v>
      </c>
      <c r="AH106" s="11">
        <f t="shared" si="112"/>
        <v>8.257041531207765E-4</v>
      </c>
      <c r="AI106" s="1">
        <f t="shared" si="70"/>
        <v>162730.80551647604</v>
      </c>
      <c r="AJ106" s="1">
        <f t="shared" si="71"/>
        <v>81264.435170512908</v>
      </c>
      <c r="AK106" s="1">
        <f t="shared" si="72"/>
        <v>22862.623678059084</v>
      </c>
      <c r="AL106" s="17">
        <f t="shared" si="136"/>
        <v>27.916237932911752</v>
      </c>
      <c r="AM106" s="17">
        <f t="shared" si="136"/>
        <v>7.8750292657201975</v>
      </c>
      <c r="AN106" s="17">
        <f t="shared" si="136"/>
        <v>1.7284729640654435</v>
      </c>
      <c r="AO106" s="7">
        <f t="shared" ref="AO106:AQ121" si="137">AO$5*AO105</f>
        <v>1.1057417053062676E-2</v>
      </c>
      <c r="AP106" s="7">
        <f t="shared" si="137"/>
        <v>1.7027591335213726E-2</v>
      </c>
      <c r="AQ106" s="7">
        <f t="shared" si="137"/>
        <v>1.2325253206519997E-2</v>
      </c>
      <c r="AR106" s="1">
        <f t="shared" si="118"/>
        <v>93699.652885307529</v>
      </c>
      <c r="AS106" s="1">
        <f t="shared" si="114"/>
        <v>50687.679298850839</v>
      </c>
      <c r="AT106" s="1">
        <f t="shared" si="119"/>
        <v>13907.232663616063</v>
      </c>
      <c r="AU106" s="1">
        <f t="shared" si="76"/>
        <v>18739.930577061506</v>
      </c>
      <c r="AV106" s="1">
        <f t="shared" si="77"/>
        <v>10137.535859770169</v>
      </c>
      <c r="AW106" s="1">
        <f t="shared" si="78"/>
        <v>2781.4465327232128</v>
      </c>
      <c r="AX106">
        <v>0</v>
      </c>
      <c r="AY106">
        <v>0</v>
      </c>
      <c r="AZ106">
        <v>0</v>
      </c>
      <c r="BA106">
        <f t="shared" si="122"/>
        <v>0</v>
      </c>
      <c r="BB106">
        <f t="shared" si="123"/>
        <v>0</v>
      </c>
      <c r="BC106">
        <f t="shared" si="123"/>
        <v>0</v>
      </c>
      <c r="BD106">
        <f t="shared" si="123"/>
        <v>0</v>
      </c>
      <c r="BE106">
        <f t="shared" si="124"/>
        <v>0</v>
      </c>
      <c r="BF106">
        <f t="shared" si="124"/>
        <v>0</v>
      </c>
      <c r="BG106">
        <f t="shared" si="124"/>
        <v>0</v>
      </c>
      <c r="BH106">
        <f t="shared" si="115"/>
        <v>0</v>
      </c>
      <c r="BI106">
        <f t="shared" si="133"/>
        <v>0</v>
      </c>
      <c r="BJ106">
        <f t="shared" si="133"/>
        <v>0</v>
      </c>
      <c r="BK106" s="7">
        <f t="shared" si="131"/>
        <v>1.6147311644941986E-2</v>
      </c>
      <c r="BL106" s="7">
        <f t="shared" si="120"/>
        <v>0.14204568230027767</v>
      </c>
      <c r="BM106" s="7">
        <f t="shared" si="121"/>
        <v>0.11977836493085622</v>
      </c>
      <c r="BN106" s="18">
        <f>MAX((BN$3*climate!$I216+BN$4*climate!$I216^2+BN$5*climate!$I216^6)*(K106/K$66)^$BP$1,-99)</f>
        <v>3.3422488795649193E-2</v>
      </c>
      <c r="BO106" s="18">
        <f>MAX((BO$3*climate!$I216+BO$4*climate!$I216^2+BO$5*climate!$I216^6)*(L106/L$66)^$BP$1,-99)</f>
        <v>-1.4751363995722186</v>
      </c>
      <c r="BP106" s="18">
        <f>MAX((BP$3*climate!$I216+BP$4*climate!$I216^2+BP$5*climate!$I216^6)*(M106/M$66)^$BP$1,-99)</f>
        <v>-2.6032464257729391</v>
      </c>
      <c r="BQ106" s="18">
        <f>MAX((BQ$3*climate!$M216+BQ$4*climate!$M216^2+BQ$5*climate!$M216^6)*(K106/K$66)^$BP$1,-99)</f>
        <v>3.3412067610455433E-2</v>
      </c>
      <c r="BR106" s="18">
        <f>MAX((BR$3*climate!$M216+BR$4*climate!$M216^2+BR$5*climate!$M216^6)*(L106/L$66)^$BP$1,-99)</f>
        <v>-1.4751447022268418</v>
      </c>
      <c r="BS106" s="18">
        <f>MAX((BS$3*climate!$M216+BS$4*climate!$M216^2+BS$5*climate!$M216^6)*(M106/M$66)^$BP$1,-99)</f>
        <v>-2.6032542200361561</v>
      </c>
      <c r="BT106" s="8">
        <f t="shared" si="125"/>
        <v>1.5057003621772711E-2</v>
      </c>
      <c r="BU106" s="8">
        <f t="shared" si="126"/>
        <v>2.1387823528524566E-3</v>
      </c>
      <c r="BV106" s="8">
        <f t="shared" si="127"/>
        <v>1.8035032745739156E-3</v>
      </c>
      <c r="BW106" s="8">
        <f>MAX((BW$3*climate!$I216+BW$4*climate!$I216^2+BW$5*climate!$I216^6)*(K106/K$66)^$BP$1,-99)</f>
        <v>0.45098156240941567</v>
      </c>
      <c r="BX106" s="8">
        <f>MAX((BX$3*climate!$I216+BX$4*climate!$I216^2+BX$5*climate!$I216^6)*(L106/L$66)^$BP$1,-99)</f>
        <v>-0.91222139769963506</v>
      </c>
      <c r="BY106" s="8">
        <f>MAX((BY$3*climate!$I216+BY$4*climate!$I216^2+BY$5*climate!$I216^6)*(M106/M$66)^$BP$1,-99)</f>
        <v>-1.8835543319956678</v>
      </c>
      <c r="BZ106" s="8">
        <f>MAX((BZ$3*climate!$M216+BZ$4*climate!$M216^2+BZ$5*climate!$M216^6)*(K106/K$66)^$BP$1,-99)</f>
        <v>0.45097374934930334</v>
      </c>
      <c r="CA106" s="8">
        <f>MAX((CA$3*climate!$M216+CA$4*climate!$M216^2+CA$5*climate!$M216^6)*(L106/L$66)^$BP$1,-99)</f>
        <v>-0.91223022549689703</v>
      </c>
      <c r="CB106" s="8">
        <f>MAX((CB$3*climate!$M216+CB$4*climate!$M216^2+CB$5*climate!$M216^6)*(M106/M$66)^$BP$1,-99)</f>
        <v>-1.8835649536009156</v>
      </c>
      <c r="CC106" s="8">
        <f t="shared" si="128"/>
        <v>9.9482152266329557E-4</v>
      </c>
      <c r="CD106" s="8">
        <f t="shared" si="129"/>
        <v>1.4131010195370897E-4</v>
      </c>
      <c r="CE106" s="8">
        <f t="shared" si="130"/>
        <v>1.1915809538263427E-4</v>
      </c>
    </row>
    <row r="107" spans="1:83">
      <c r="A107">
        <f t="shared" si="79"/>
        <v>2061</v>
      </c>
      <c r="B107" s="4">
        <f t="shared" si="84"/>
        <v>1269.2272845511707</v>
      </c>
      <c r="C107" s="4">
        <f t="shared" si="85"/>
        <v>3476.9239642350558</v>
      </c>
      <c r="D107" s="4">
        <f t="shared" si="86"/>
        <v>6413.627711275486</v>
      </c>
      <c r="E107" s="11">
        <f t="shared" si="87"/>
        <v>7.1298039509119283E-4</v>
      </c>
      <c r="F107" s="11">
        <f t="shared" si="88"/>
        <v>1.4293685117271523E-3</v>
      </c>
      <c r="G107" s="11">
        <f t="shared" si="89"/>
        <v>3.1558016340720503E-3</v>
      </c>
      <c r="H107" s="4">
        <f t="shared" si="90"/>
        <v>94877.36941387855</v>
      </c>
      <c r="I107" s="4">
        <f t="shared" si="91"/>
        <v>51774.709310596765</v>
      </c>
      <c r="J107" s="4">
        <f t="shared" si="92"/>
        <v>14152.842622836804</v>
      </c>
      <c r="K107" s="4">
        <f t="shared" si="63"/>
        <v>74752.072043132503</v>
      </c>
      <c r="L107" s="4">
        <f t="shared" si="64"/>
        <v>14890.952417473274</v>
      </c>
      <c r="M107" s="4">
        <f t="shared" si="65"/>
        <v>2206.6829039601694</v>
      </c>
      <c r="N107" s="11">
        <f t="shared" si="93"/>
        <v>1.1847632149697862E-2</v>
      </c>
      <c r="O107" s="11">
        <f t="shared" si="94"/>
        <v>1.9987707391616372E-2</v>
      </c>
      <c r="P107" s="11">
        <f t="shared" si="95"/>
        <v>1.4459159931213605E-2</v>
      </c>
      <c r="Q107" s="4">
        <f t="shared" si="96"/>
        <v>6631.6267668989976</v>
      </c>
      <c r="R107" s="4">
        <f t="shared" si="97"/>
        <v>15095.096599267094</v>
      </c>
      <c r="S107" s="4">
        <f t="shared" si="98"/>
        <v>4512.5324813439174</v>
      </c>
      <c r="T107" s="4">
        <f t="shared" si="99"/>
        <v>69.896823740656231</v>
      </c>
      <c r="U107" s="4">
        <f t="shared" si="100"/>
        <v>291.55347852774077</v>
      </c>
      <c r="V107" s="4">
        <f t="shared" si="101"/>
        <v>318.84283614251217</v>
      </c>
      <c r="W107" s="11">
        <f t="shared" si="102"/>
        <v>-1.219247815263802E-2</v>
      </c>
      <c r="X107" s="11">
        <f t="shared" si="103"/>
        <v>-1.3228699347321071E-2</v>
      </c>
      <c r="Y107" s="11">
        <f t="shared" si="104"/>
        <v>-1.2203590333800474E-2</v>
      </c>
      <c r="Z107" s="4">
        <f t="shared" si="117"/>
        <v>14015.678843462354</v>
      </c>
      <c r="AA107" s="4">
        <f t="shared" si="105"/>
        <v>51214.362631433607</v>
      </c>
      <c r="AB107" s="4">
        <f t="shared" si="106"/>
        <v>7761.7786945951593</v>
      </c>
      <c r="AC107" s="12">
        <f t="shared" si="107"/>
        <v>2.1139321477729909</v>
      </c>
      <c r="AD107" s="12">
        <f t="shared" si="108"/>
        <v>3.4196971546444761</v>
      </c>
      <c r="AE107" s="12">
        <f t="shared" si="109"/>
        <v>1.7290649819534178</v>
      </c>
      <c r="AF107" s="11">
        <f t="shared" si="110"/>
        <v>-2.9039671966837322E-3</v>
      </c>
      <c r="AG107" s="11">
        <f t="shared" si="111"/>
        <v>2.0567434751257441E-3</v>
      </c>
      <c r="AH107" s="11">
        <f t="shared" si="112"/>
        <v>8.257041531207765E-4</v>
      </c>
      <c r="AI107" s="1">
        <f t="shared" si="70"/>
        <v>165197.65554188995</v>
      </c>
      <c r="AJ107" s="1">
        <f t="shared" si="71"/>
        <v>83275.527513231791</v>
      </c>
      <c r="AK107" s="1">
        <f t="shared" si="72"/>
        <v>23357.807842976392</v>
      </c>
      <c r="AL107" s="17">
        <f t="shared" si="136"/>
        <v>28.22183260343472</v>
      </c>
      <c r="AM107" s="17">
        <f t="shared" si="136"/>
        <v>8.0077811180088343</v>
      </c>
      <c r="AN107" s="17">
        <f t="shared" si="136"/>
        <v>1.7495637923387468</v>
      </c>
      <c r="AO107" s="7">
        <f t="shared" si="137"/>
        <v>1.0946842882532049E-2</v>
      </c>
      <c r="AP107" s="7">
        <f t="shared" si="137"/>
        <v>1.6857315421861589E-2</v>
      </c>
      <c r="AQ107" s="7">
        <f t="shared" si="137"/>
        <v>1.2202000674454797E-2</v>
      </c>
      <c r="AR107" s="1">
        <f t="shared" si="118"/>
        <v>94877.36941387855</v>
      </c>
      <c r="AS107" s="1">
        <f t="shared" si="114"/>
        <v>51774.709310596765</v>
      </c>
      <c r="AT107" s="1">
        <f t="shared" si="119"/>
        <v>14152.842622836804</v>
      </c>
      <c r="AU107" s="1">
        <f t="shared" si="76"/>
        <v>18975.47388277571</v>
      </c>
      <c r="AV107" s="1">
        <f t="shared" si="77"/>
        <v>10354.941862119354</v>
      </c>
      <c r="AW107" s="1">
        <f t="shared" si="78"/>
        <v>2830.5685245673612</v>
      </c>
      <c r="AX107">
        <v>0</v>
      </c>
      <c r="AY107">
        <v>0</v>
      </c>
      <c r="AZ107">
        <v>0</v>
      </c>
      <c r="BA107">
        <f t="shared" si="122"/>
        <v>0</v>
      </c>
      <c r="BB107">
        <f t="shared" si="123"/>
        <v>0</v>
      </c>
      <c r="BC107">
        <f t="shared" si="123"/>
        <v>0</v>
      </c>
      <c r="BD107">
        <f t="shared" si="123"/>
        <v>0</v>
      </c>
      <c r="BE107">
        <f t="shared" si="124"/>
        <v>0</v>
      </c>
      <c r="BF107">
        <f t="shared" si="124"/>
        <v>0</v>
      </c>
      <c r="BG107">
        <f t="shared" si="124"/>
        <v>0</v>
      </c>
      <c r="BH107">
        <f t="shared" si="115"/>
        <v>0</v>
      </c>
      <c r="BI107">
        <f t="shared" si="133"/>
        <v>0</v>
      </c>
      <c r="BJ107">
        <f t="shared" si="133"/>
        <v>0</v>
      </c>
      <c r="BK107" s="7">
        <f t="shared" si="131"/>
        <v>1.5858766230866905E-2</v>
      </c>
      <c r="BL107" s="7">
        <f t="shared" si="120"/>
        <v>0.13528160219074065</v>
      </c>
      <c r="BM107" s="7">
        <f t="shared" si="121"/>
        <v>0.11449474046109148</v>
      </c>
      <c r="BN107" s="18">
        <f>MAX((BN$3*climate!$I217+BN$4*climate!$I217^2+BN$5*climate!$I217^6)*(K107/K$66)^$BP$1,-99)</f>
        <v>-0.1705257914948892</v>
      </c>
      <c r="BO107" s="18">
        <f>MAX((BO$3*climate!$I217+BO$4*climate!$I217^2+BO$5*climate!$I217^6)*(L107/L$66)^$BP$1,-99)</f>
        <v>-1.6295503990827849</v>
      </c>
      <c r="BP107" s="18">
        <f>MAX((BP$3*climate!$I217+BP$4*climate!$I217^2+BP$5*climate!$I217^6)*(M107/M$66)^$BP$1,-99)</f>
        <v>-2.7456035810958839</v>
      </c>
      <c r="BQ107" s="18">
        <f>MAX((BQ$3*climate!$M217+BQ$4*climate!$M217^2+BQ$5*climate!$M217^6)*(K107/K$66)^$BP$1,-99)</f>
        <v>-0.17053650351910332</v>
      </c>
      <c r="BR107" s="18">
        <f>MAX((BR$3*climate!$M217+BR$4*climate!$M217^2+BR$5*climate!$M217^6)*(L107/L$66)^$BP$1,-99)</f>
        <v>-1.6295588760505961</v>
      </c>
      <c r="BS107" s="18">
        <f>MAX((BS$3*climate!$M217+BS$4*climate!$M217^2+BS$5*climate!$M217^6)*(M107/M$66)^$BP$1,-99)</f>
        <v>-2.7456115170591451</v>
      </c>
      <c r="BT107" s="8">
        <f t="shared" si="125"/>
        <v>1.5675376618936178E-2</v>
      </c>
      <c r="BU107" s="8">
        <f t="shared" si="126"/>
        <v>2.1205900639529613E-3</v>
      </c>
      <c r="BV107" s="8">
        <f t="shared" si="127"/>
        <v>1.7947481776149595E-3</v>
      </c>
      <c r="BW107" s="8">
        <f>MAX((BW$3*climate!$I217+BW$4*climate!$I217^2+BW$5*climate!$I217^6)*(K107/K$66)^$BP$1,-99)</f>
        <v>0.28983643634879691</v>
      </c>
      <c r="BX107" s="8">
        <f>MAX((BX$3*climate!$I217+BX$4*climate!$I217^2+BX$5*climate!$I217^6)*(L107/L$66)^$BP$1,-99)</f>
        <v>-1.0856595069465917</v>
      </c>
      <c r="BY107" s="8">
        <f>MAX((BY$3*climate!$I217+BY$4*climate!$I217^2+BY$5*climate!$I217^6)*(M107/M$66)^$BP$1,-99)</f>
        <v>-2.0899364376309273</v>
      </c>
      <c r="BZ107" s="8">
        <f>MAX((BZ$3*climate!$M217+BZ$4*climate!$M217^2+BZ$5*climate!$M217^6)*(K107/K$66)^$BP$1,-99)</f>
        <v>0.28982767100942941</v>
      </c>
      <c r="CA107" s="8">
        <f>MAX((CA$3*climate!$M217+CA$4*climate!$M217^2+CA$5*climate!$M217^6)*(L107/L$66)^$BP$1,-99)</f>
        <v>-1.085669152436231</v>
      </c>
      <c r="CB107" s="8">
        <f>MAX((CB$3*climate!$M217+CB$4*climate!$M217^2+CB$5*climate!$M217^6)*(M107/M$66)^$BP$1,-99)</f>
        <v>-2.0899479268681391</v>
      </c>
      <c r="CC107" s="8">
        <f t="shared" si="128"/>
        <v>1.0997401527474743E-3</v>
      </c>
      <c r="CD107" s="8">
        <f t="shared" si="129"/>
        <v>1.4877460985716817E-4</v>
      </c>
      <c r="CE107" s="8">
        <f t="shared" si="130"/>
        <v>1.2591446336346316E-4</v>
      </c>
    </row>
    <row r="108" spans="1:83">
      <c r="A108">
        <f t="shared" si="79"/>
        <v>2062</v>
      </c>
      <c r="B108" s="4">
        <f t="shared" si="84"/>
        <v>1270.0869720134303</v>
      </c>
      <c r="C108" s="4">
        <f t="shared" si="85"/>
        <v>3481.6452795855957</v>
      </c>
      <c r="D108" s="4">
        <f t="shared" si="86"/>
        <v>6432.8558412464799</v>
      </c>
      <c r="E108" s="11">
        <f t="shared" si="87"/>
        <v>6.7733137533663318E-4</v>
      </c>
      <c r="F108" s="11">
        <f t="shared" si="88"/>
        <v>1.3579000861407946E-3</v>
      </c>
      <c r="G108" s="11">
        <f t="shared" si="89"/>
        <v>2.9980115523684475E-3</v>
      </c>
      <c r="H108" s="4">
        <f t="shared" si="90"/>
        <v>96044.944441595493</v>
      </c>
      <c r="I108" s="4">
        <f t="shared" si="91"/>
        <v>52867.072038116108</v>
      </c>
      <c r="J108" s="4">
        <f t="shared" si="92"/>
        <v>14397.399107927627</v>
      </c>
      <c r="K108" s="4">
        <f t="shared" si="63"/>
        <v>75620.761851716627</v>
      </c>
      <c r="L108" s="4">
        <f t="shared" si="64"/>
        <v>15184.508412760713</v>
      </c>
      <c r="M108" s="4">
        <f t="shared" si="65"/>
        <v>2238.1038007433222</v>
      </c>
      <c r="N108" s="11">
        <f t="shared" si="93"/>
        <v>1.1620946213810379E-2</v>
      </c>
      <c r="O108" s="11">
        <f t="shared" si="94"/>
        <v>1.9713715218307781E-2</v>
      </c>
      <c r="P108" s="11">
        <f t="shared" si="95"/>
        <v>1.4238972317573984E-2</v>
      </c>
      <c r="Q108" s="4">
        <f t="shared" si="96"/>
        <v>6631.3855628116289</v>
      </c>
      <c r="R108" s="4">
        <f t="shared" si="97"/>
        <v>15209.677153109116</v>
      </c>
      <c r="S108" s="4">
        <f t="shared" si="98"/>
        <v>4534.4868909041516</v>
      </c>
      <c r="T108" s="4">
        <f t="shared" si="99"/>
        <v>69.044608244259493</v>
      </c>
      <c r="U108" s="4">
        <f t="shared" si="100"/>
        <v>287.69660521663167</v>
      </c>
      <c r="V108" s="4">
        <f t="shared" si="101"/>
        <v>314.95180878936191</v>
      </c>
      <c r="W108" s="11">
        <f t="shared" si="102"/>
        <v>-1.219247815263802E-2</v>
      </c>
      <c r="X108" s="11">
        <f t="shared" si="103"/>
        <v>-1.3228699347321071E-2</v>
      </c>
      <c r="Y108" s="11">
        <f t="shared" si="104"/>
        <v>-1.2203590333800474E-2</v>
      </c>
      <c r="Z108" s="4">
        <f t="shared" si="117"/>
        <v>13978.098853064741</v>
      </c>
      <c r="AA108" s="4">
        <f t="shared" si="105"/>
        <v>51726.829342950055</v>
      </c>
      <c r="AB108" s="4">
        <f t="shared" si="106"/>
        <v>7808.904418609095</v>
      </c>
      <c r="AC108" s="12">
        <f t="shared" si="107"/>
        <v>2.1077933581598431</v>
      </c>
      <c r="AD108" s="12">
        <f t="shared" si="108"/>
        <v>3.426730594454197</v>
      </c>
      <c r="AE108" s="12">
        <f t="shared" si="109"/>
        <v>1.7304926780900325</v>
      </c>
      <c r="AF108" s="11">
        <f t="shared" si="110"/>
        <v>-2.9039671966837322E-3</v>
      </c>
      <c r="AG108" s="11">
        <f t="shared" si="111"/>
        <v>2.0567434751257441E-3</v>
      </c>
      <c r="AH108" s="11">
        <f t="shared" si="112"/>
        <v>8.257041531207765E-4</v>
      </c>
      <c r="AI108" s="1">
        <f t="shared" si="70"/>
        <v>167653.36387047666</v>
      </c>
      <c r="AJ108" s="1">
        <f t="shared" si="71"/>
        <v>85302.916624027974</v>
      </c>
      <c r="AK108" s="1">
        <f t="shared" si="72"/>
        <v>23852.595583246111</v>
      </c>
      <c r="AL108" s="17">
        <f t="shared" si="136"/>
        <v>28.527683171127968</v>
      </c>
      <c r="AM108" s="17">
        <f t="shared" si="136"/>
        <v>8.1414209132229818</v>
      </c>
      <c r="AN108" s="17">
        <f t="shared" si="136"/>
        <v>1.7706984891271249</v>
      </c>
      <c r="AO108" s="7">
        <f t="shared" si="137"/>
        <v>1.0837374453706729E-2</v>
      </c>
      <c r="AP108" s="7">
        <f t="shared" si="137"/>
        <v>1.6688742267642973E-2</v>
      </c>
      <c r="AQ108" s="7">
        <f t="shared" si="137"/>
        <v>1.2079980667710249E-2</v>
      </c>
      <c r="AR108" s="1">
        <f t="shared" si="118"/>
        <v>96044.944441595493</v>
      </c>
      <c r="AS108" s="1">
        <f t="shared" si="114"/>
        <v>52867.072038116108</v>
      </c>
      <c r="AT108" s="1">
        <f t="shared" si="119"/>
        <v>14397.399107927627</v>
      </c>
      <c r="AU108" s="1">
        <f t="shared" si="76"/>
        <v>19208.988888319098</v>
      </c>
      <c r="AV108" s="1">
        <f t="shared" si="77"/>
        <v>10573.414407623222</v>
      </c>
      <c r="AW108" s="1">
        <f t="shared" si="78"/>
        <v>2879.4798215855258</v>
      </c>
      <c r="AX108">
        <v>0</v>
      </c>
      <c r="AY108">
        <v>0</v>
      </c>
      <c r="AZ108">
        <v>0</v>
      </c>
      <c r="BA108">
        <f t="shared" si="122"/>
        <v>0</v>
      </c>
      <c r="BB108">
        <f t="shared" si="123"/>
        <v>0</v>
      </c>
      <c r="BC108">
        <f t="shared" si="123"/>
        <v>0</v>
      </c>
      <c r="BD108">
        <f t="shared" si="123"/>
        <v>0</v>
      </c>
      <c r="BE108">
        <f t="shared" si="124"/>
        <v>0</v>
      </c>
      <c r="BF108">
        <f t="shared" si="124"/>
        <v>0</v>
      </c>
      <c r="BG108">
        <f t="shared" si="124"/>
        <v>0</v>
      </c>
      <c r="BH108">
        <f t="shared" si="115"/>
        <v>0</v>
      </c>
      <c r="BI108">
        <f t="shared" si="133"/>
        <v>0</v>
      </c>
      <c r="BJ108">
        <f t="shared" si="133"/>
        <v>0</v>
      </c>
      <c r="BK108" s="7">
        <f t="shared" si="131"/>
        <v>1.5574736266422029E-2</v>
      </c>
      <c r="BL108" s="7">
        <f t="shared" si="120"/>
        <v>0.12883962113403871</v>
      </c>
      <c r="BM108" s="7">
        <f t="shared" si="121"/>
        <v>0.10947438044021468</v>
      </c>
      <c r="BN108" s="18">
        <f>MAX((BN$3*climate!$I218+BN$4*climate!$I218^2+BN$5*climate!$I218^6)*(K108/K$66)^$BP$1,-99)</f>
        <v>-0.38055437351516219</v>
      </c>
      <c r="BO108" s="18">
        <f>MAX((BO$3*climate!$I218+BO$4*climate!$I218^2+BO$5*climate!$I218^6)*(L108/L$66)^$BP$1,-99)</f>
        <v>-1.7875022970768348</v>
      </c>
      <c r="BP108" s="18">
        <f>MAX((BP$3*climate!$I218+BP$4*climate!$I218^2+BP$5*climate!$I218^6)*(M108/M$66)^$BP$1,-99)</f>
        <v>-2.8911144049476549</v>
      </c>
      <c r="BQ108" s="18">
        <f>MAX((BQ$3*climate!$M218+BQ$4*climate!$M218^2+BQ$5*climate!$M218^6)*(K108/K$66)^$BP$1,-99)</f>
        <v>-0.3805653705754326</v>
      </c>
      <c r="BR108" s="18">
        <f>MAX((BR$3*climate!$M218+BR$4*climate!$M218^2+BR$5*climate!$M218^6)*(L108/L$66)^$BP$1,-99)</f>
        <v>-1.7875109433524279</v>
      </c>
      <c r="BS108" s="18">
        <f>MAX((BS$3*climate!$M218+BS$4*climate!$M218^2+BS$5*climate!$M218^6)*(M108/M$66)^$BP$1,-99)</f>
        <v>-2.8911224784868903</v>
      </c>
      <c r="BT108" s="8">
        <f t="shared" si="125"/>
        <v>1.6295532839170013E-2</v>
      </c>
      <c r="BU108" s="8">
        <f t="shared" si="126"/>
        <v>2.0995102771759508E-3</v>
      </c>
      <c r="BV108" s="8">
        <f t="shared" si="127"/>
        <v>1.7839433615113097E-3</v>
      </c>
      <c r="BW108" s="8">
        <f>MAX((BW$3*climate!$I218+BW$4*climate!$I218^2+BW$5*climate!$I218^6)*(K108/K$66)^$BP$1,-99)</f>
        <v>0.10926781532612978</v>
      </c>
      <c r="BX108" s="8">
        <f>MAX((BX$3*climate!$I218+BX$4*climate!$I218^2+BX$5*climate!$I218^6)*(L108/L$66)^$BP$1,-99)</f>
        <v>-1.2755689480778849</v>
      </c>
      <c r="BY108" s="8">
        <f>MAX((BY$3*climate!$I218+BY$4*climate!$I218^2+BY$5*climate!$I218^6)*(M108/M$66)^$BP$1,-99)</f>
        <v>-2.3141375585497563</v>
      </c>
      <c r="BZ108" s="8">
        <f>MAX((BZ$3*climate!$M218+BZ$4*climate!$M218^2+BZ$5*climate!$M218^6)*(K108/K$66)^$BP$1,-99)</f>
        <v>0.10925803622181242</v>
      </c>
      <c r="CA108" s="8">
        <f>MAX((CA$3*climate!$M218+CA$4*climate!$M218^2+CA$5*climate!$M218^6)*(L108/L$66)^$BP$1,-99)</f>
        <v>-1.275579459259528</v>
      </c>
      <c r="CB108" s="8">
        <f>MAX((CB$3*climate!$M218+CB$4*climate!$M218^2+CB$5*climate!$M218^6)*(M108/M$66)^$BP$1,-99)</f>
        <v>-2.3141499660555493</v>
      </c>
      <c r="CC108" s="8">
        <f t="shared" si="128"/>
        <v>1.2111068355460553E-3</v>
      </c>
      <c r="CD108" s="8">
        <f t="shared" si="129"/>
        <v>1.5603854584459828E-4</v>
      </c>
      <c r="CE108" s="8">
        <f t="shared" si="130"/>
        <v>1.3258517046831338E-4</v>
      </c>
    </row>
    <row r="109" spans="1:83">
      <c r="A109">
        <f t="shared" si="79"/>
        <v>2063</v>
      </c>
      <c r="B109" s="4">
        <f t="shared" si="84"/>
        <v>1270.9042282812038</v>
      </c>
      <c r="C109" s="4">
        <f t="shared" si="85"/>
        <v>3486.1366196894041</v>
      </c>
      <c r="D109" s="4">
        <f t="shared" si="86"/>
        <v>6451.1773285669187</v>
      </c>
      <c r="E109" s="11">
        <f t="shared" si="87"/>
        <v>6.4346480656980146E-4</v>
      </c>
      <c r="F109" s="11">
        <f t="shared" si="88"/>
        <v>1.2900050818337547E-3</v>
      </c>
      <c r="G109" s="11">
        <f t="shared" si="89"/>
        <v>2.8481109747500251E-3</v>
      </c>
      <c r="H109" s="4">
        <f t="shared" si="90"/>
        <v>97201.943622396968</v>
      </c>
      <c r="I109" s="4">
        <f t="shared" si="91"/>
        <v>53964.461834984868</v>
      </c>
      <c r="J109" s="4">
        <f t="shared" si="92"/>
        <v>14640.846921797485</v>
      </c>
      <c r="K109" s="4">
        <f t="shared" si="63"/>
        <v>76482.508641783978</v>
      </c>
      <c r="L109" s="4">
        <f t="shared" si="64"/>
        <v>15479.73235764719</v>
      </c>
      <c r="M109" s="4">
        <f t="shared" si="65"/>
        <v>2269.4844950184993</v>
      </c>
      <c r="N109" s="11">
        <f t="shared" si="93"/>
        <v>1.1395637507026546E-2</v>
      </c>
      <c r="O109" s="11">
        <f t="shared" si="94"/>
        <v>1.9442443368030027E-2</v>
      </c>
      <c r="P109" s="11">
        <f t="shared" si="95"/>
        <v>1.4021107629036189E-2</v>
      </c>
      <c r="Q109" s="4">
        <f t="shared" si="96"/>
        <v>6629.4431036989627</v>
      </c>
      <c r="R109" s="4">
        <f t="shared" si="97"/>
        <v>15320.011723002837</v>
      </c>
      <c r="S109" s="4">
        <f t="shared" si="98"/>
        <v>4554.8884977335065</v>
      </c>
      <c r="T109" s="4">
        <f t="shared" si="99"/>
        <v>68.202783366683903</v>
      </c>
      <c r="U109" s="4">
        <f t="shared" si="100"/>
        <v>283.89075332297591</v>
      </c>
      <c r="V109" s="4">
        <f t="shared" si="101"/>
        <v>311.10826594000707</v>
      </c>
      <c r="W109" s="11">
        <f t="shared" si="102"/>
        <v>-1.219247815263802E-2</v>
      </c>
      <c r="X109" s="11">
        <f t="shared" si="103"/>
        <v>-1.3228699347321071E-2</v>
      </c>
      <c r="Y109" s="11">
        <f t="shared" si="104"/>
        <v>-1.2203590333800474E-2</v>
      </c>
      <c r="Z109" s="4">
        <f t="shared" si="117"/>
        <v>13936.999980551362</v>
      </c>
      <c r="AA109" s="4">
        <f t="shared" si="105"/>
        <v>52226.662404019051</v>
      </c>
      <c r="AB109" s="4">
        <f t="shared" si="106"/>
        <v>7853.3755785214071</v>
      </c>
      <c r="AC109" s="12">
        <f t="shared" si="107"/>
        <v>2.1016723953903593</v>
      </c>
      <c r="AD109" s="12">
        <f t="shared" si="108"/>
        <v>3.4337785002453542</v>
      </c>
      <c r="AE109" s="12">
        <f t="shared" si="109"/>
        <v>1.7319215530812766</v>
      </c>
      <c r="AF109" s="11">
        <f t="shared" si="110"/>
        <v>-2.9039671966837322E-3</v>
      </c>
      <c r="AG109" s="11">
        <f t="shared" si="111"/>
        <v>2.0567434751257441E-3</v>
      </c>
      <c r="AH109" s="11">
        <f t="shared" si="112"/>
        <v>8.257041531207765E-4</v>
      </c>
      <c r="AI109" s="1">
        <f t="shared" si="70"/>
        <v>170097.01637174809</v>
      </c>
      <c r="AJ109" s="1">
        <f t="shared" si="71"/>
        <v>87346.039369248392</v>
      </c>
      <c r="AK109" s="1">
        <f t="shared" si="72"/>
        <v>24346.815846507026</v>
      </c>
      <c r="AL109" s="17">
        <f t="shared" si="136"/>
        <v>28.833756704101965</v>
      </c>
      <c r="AM109" s="17">
        <f t="shared" si="136"/>
        <v>8.2759322877830268</v>
      </c>
      <c r="AN109" s="17">
        <f t="shared" si="136"/>
        <v>1.7918745926089543</v>
      </c>
      <c r="AO109" s="7">
        <f t="shared" si="137"/>
        <v>1.0729000709169661E-2</v>
      </c>
      <c r="AP109" s="7">
        <f t="shared" si="137"/>
        <v>1.6521854844966544E-2</v>
      </c>
      <c r="AQ109" s="7">
        <f t="shared" si="137"/>
        <v>1.1959180861033146E-2</v>
      </c>
      <c r="AR109" s="1">
        <f t="shared" si="118"/>
        <v>97201.943622396968</v>
      </c>
      <c r="AS109" s="1">
        <f t="shared" si="114"/>
        <v>53964.461834984868</v>
      </c>
      <c r="AT109" s="1">
        <f t="shared" si="119"/>
        <v>14640.846921797485</v>
      </c>
      <c r="AU109" s="1">
        <f t="shared" si="76"/>
        <v>19440.388724479395</v>
      </c>
      <c r="AV109" s="1">
        <f t="shared" si="77"/>
        <v>10792.892366996974</v>
      </c>
      <c r="AW109" s="1">
        <f t="shared" si="78"/>
        <v>2928.1693843594971</v>
      </c>
      <c r="AX109">
        <v>0</v>
      </c>
      <c r="AY109">
        <v>0</v>
      </c>
      <c r="AZ109">
        <v>0</v>
      </c>
      <c r="BA109">
        <f t="shared" si="122"/>
        <v>0</v>
      </c>
      <c r="BB109">
        <f t="shared" si="123"/>
        <v>0</v>
      </c>
      <c r="BC109">
        <f t="shared" si="123"/>
        <v>0</v>
      </c>
      <c r="BD109">
        <f t="shared" si="123"/>
        <v>0</v>
      </c>
      <c r="BE109">
        <f t="shared" si="124"/>
        <v>0</v>
      </c>
      <c r="BF109">
        <f t="shared" si="124"/>
        <v>0</v>
      </c>
      <c r="BG109">
        <f t="shared" si="124"/>
        <v>0</v>
      </c>
      <c r="BH109">
        <f t="shared" si="115"/>
        <v>0</v>
      </c>
      <c r="BI109">
        <f t="shared" si="133"/>
        <v>0</v>
      </c>
      <c r="BJ109">
        <f t="shared" si="133"/>
        <v>0</v>
      </c>
      <c r="BK109" s="7">
        <f t="shared" si="131"/>
        <v>1.5295118058882728E-2</v>
      </c>
      <c r="BL109" s="7">
        <f t="shared" si="120"/>
        <v>0.12270440108003686</v>
      </c>
      <c r="BM109" s="7">
        <f t="shared" si="121"/>
        <v>0.10470258762288955</v>
      </c>
      <c r="BN109" s="18">
        <f>MAX((BN$3*climate!$I219+BN$4*climate!$I219^2+BN$5*climate!$I219^6)*(K109/K$66)^$BP$1,-99)</f>
        <v>-0.59663905628640523</v>
      </c>
      <c r="BO109" s="18">
        <f>MAX((BO$3*climate!$I219+BO$4*climate!$I219^2+BO$5*climate!$I219^6)*(L109/L$66)^$BP$1,-99)</f>
        <v>-1.9489522761601048</v>
      </c>
      <c r="BP109" s="18">
        <f>MAX((BP$3*climate!$I219+BP$4*climate!$I219^2+BP$5*climate!$I219^6)*(M109/M$66)^$BP$1,-99)</f>
        <v>-3.0397487762178308</v>
      </c>
      <c r="BQ109" s="18">
        <f>MAX((BQ$3*climate!$M219+BQ$4*climate!$M219^2+BQ$5*climate!$M219^6)*(K109/K$66)^$BP$1,-99)</f>
        <v>-0.59665033244351084</v>
      </c>
      <c r="BR109" s="18">
        <f>MAX((BR$3*climate!$M219+BR$4*climate!$M219^2+BR$5*climate!$M219^6)*(L109/L$66)^$BP$1,-99)</f>
        <v>-1.9489610867175864</v>
      </c>
      <c r="BS109" s="18">
        <f>MAX((BS$3*climate!$M219+BS$4*climate!$M219^2+BS$5*climate!$M219^6)*(M109/M$66)^$BP$1,-99)</f>
        <v>-3.0397569832113187</v>
      </c>
      <c r="BT109" s="8">
        <f t="shared" si="125"/>
        <v>1.6916787155616286E-2</v>
      </c>
      <c r="BU109" s="8">
        <f t="shared" si="126"/>
        <v>2.0757642361283568E-3</v>
      </c>
      <c r="BV109" s="8">
        <f t="shared" si="127"/>
        <v>1.7712313894586867E-3</v>
      </c>
      <c r="BW109" s="8">
        <f>MAX((BW$3*climate!$I219+BW$4*climate!$I219^2+BW$5*climate!$I219^6)*(K109/K$66)^$BP$1,-99)</f>
        <v>-9.2130695054188624E-2</v>
      </c>
      <c r="BX109" s="8">
        <f>MAX((BX$3*climate!$I219+BX$4*climate!$I219^2+BX$5*climate!$I219^6)*(L109/L$66)^$BP$1,-99)</f>
        <v>-1.4830395619546</v>
      </c>
      <c r="BY109" s="8">
        <f>MAX((BY$3*climate!$I219+BY$4*climate!$I219^2+BY$5*climate!$I219^6)*(M109/M$66)^$BP$1,-99)</f>
        <v>-2.557332454977356</v>
      </c>
      <c r="BZ109" s="8">
        <f>MAX((BZ$3*climate!$M219+BZ$4*climate!$M219^2+BZ$5*climate!$M219^6)*(K109/K$66)^$BP$1,-99)</f>
        <v>-9.2141551328058791E-2</v>
      </c>
      <c r="CA109" s="8">
        <f>MAX((CA$3*climate!$M219+CA$4*climate!$M219^2+CA$5*climate!$M219^6)*(L109/L$66)^$BP$1,-99)</f>
        <v>-1.4830509882036738</v>
      </c>
      <c r="CB109" s="8">
        <f>MAX((CB$3*climate!$M219+CB$4*climate!$M219^2+CB$5*climate!$M219^6)*(M109/M$66)^$BP$1,-99)</f>
        <v>-2.557345832987493</v>
      </c>
      <c r="CC109" s="8">
        <f t="shared" si="128"/>
        <v>1.3290639443607267E-3</v>
      </c>
      <c r="CD109" s="8">
        <f t="shared" si="129"/>
        <v>1.6308199528985439E-4</v>
      </c>
      <c r="CE109" s="8">
        <f t="shared" si="130"/>
        <v>1.3915643409085219E-4</v>
      </c>
    </row>
    <row r="110" spans="1:83">
      <c r="A110">
        <f t="shared" si="79"/>
        <v>2064</v>
      </c>
      <c r="B110" s="4">
        <f t="shared" si="84"/>
        <v>1271.6811213174526</v>
      </c>
      <c r="C110" s="4">
        <f t="shared" si="85"/>
        <v>3490.4088969470022</v>
      </c>
      <c r="D110" s="4">
        <f t="shared" si="86"/>
        <v>6468.632314068991</v>
      </c>
      <c r="E110" s="11">
        <f t="shared" si="87"/>
        <v>6.1129156624131135E-4</v>
      </c>
      <c r="F110" s="11">
        <f t="shared" si="88"/>
        <v>1.2255048277420668E-3</v>
      </c>
      <c r="G110" s="11">
        <f t="shared" si="89"/>
        <v>2.7057054260125235E-3</v>
      </c>
      <c r="H110" s="4">
        <f t="shared" si="90"/>
        <v>98347.940432556759</v>
      </c>
      <c r="I110" s="4">
        <f t="shared" si="91"/>
        <v>55066.57288485668</v>
      </c>
      <c r="J110" s="4">
        <f t="shared" si="92"/>
        <v>14883.13304221919</v>
      </c>
      <c r="K110" s="4">
        <f t="shared" si="63"/>
        <v>77336.950894316178</v>
      </c>
      <c r="L110" s="4">
        <f t="shared" si="64"/>
        <v>15776.539228118063</v>
      </c>
      <c r="M110" s="4">
        <f t="shared" si="65"/>
        <v>2300.8160488344702</v>
      </c>
      <c r="N110" s="11">
        <f t="shared" si="93"/>
        <v>1.117173413510919E-2</v>
      </c>
      <c r="O110" s="11">
        <f t="shared" si="94"/>
        <v>1.9173901952138417E-2</v>
      </c>
      <c r="P110" s="11">
        <f t="shared" si="95"/>
        <v>1.380558178949598E-2</v>
      </c>
      <c r="Q110" s="4">
        <f t="shared" si="96"/>
        <v>6625.8209694834577</v>
      </c>
      <c r="R110" s="4">
        <f t="shared" si="97"/>
        <v>15426.088046090726</v>
      </c>
      <c r="S110" s="4">
        <f t="shared" si="98"/>
        <v>4573.7598466270065</v>
      </c>
      <c r="T110" s="4">
        <f t="shared" si="99"/>
        <v>67.371222420536512</v>
      </c>
      <c r="U110" s="4">
        <f t="shared" si="100"/>
        <v>280.13524789978175</v>
      </c>
      <c r="V110" s="4">
        <f t="shared" si="101"/>
        <v>307.31162811301618</v>
      </c>
      <c r="W110" s="11">
        <f t="shared" si="102"/>
        <v>-1.219247815263802E-2</v>
      </c>
      <c r="X110" s="11">
        <f t="shared" si="103"/>
        <v>-1.3228699347321071E-2</v>
      </c>
      <c r="Y110" s="11">
        <f t="shared" si="104"/>
        <v>-1.2203590333800474E-2</v>
      </c>
      <c r="Z110" s="4">
        <f t="shared" si="117"/>
        <v>13892.456832283948</v>
      </c>
      <c r="AA110" s="4">
        <f t="shared" si="105"/>
        <v>52713.722952115713</v>
      </c>
      <c r="AB110" s="4">
        <f t="shared" si="106"/>
        <v>7895.2233013540263</v>
      </c>
      <c r="AC110" s="12">
        <f t="shared" si="107"/>
        <v>2.09556920769597</v>
      </c>
      <c r="AD110" s="12">
        <f t="shared" si="108"/>
        <v>3.4408409017707609</v>
      </c>
      <c r="AE110" s="12">
        <f t="shared" si="109"/>
        <v>1.7333516079005351</v>
      </c>
      <c r="AF110" s="11">
        <f t="shared" si="110"/>
        <v>-2.9039671966837322E-3</v>
      </c>
      <c r="AG110" s="11">
        <f t="shared" si="111"/>
        <v>2.0567434751257441E-3</v>
      </c>
      <c r="AH110" s="11">
        <f t="shared" si="112"/>
        <v>8.257041531207765E-4</v>
      </c>
      <c r="AI110" s="1">
        <f t="shared" si="70"/>
        <v>172527.70345905266</v>
      </c>
      <c r="AJ110" s="1">
        <f t="shared" si="71"/>
        <v>89404.327799320541</v>
      </c>
      <c r="AK110" s="1">
        <f t="shared" si="72"/>
        <v>24840.303646215823</v>
      </c>
      <c r="AL110" s="17">
        <f t="shared" si="136"/>
        <v>29.14002052626704</v>
      </c>
      <c r="AM110" s="17">
        <f t="shared" si="136"/>
        <v>8.4112987022288941</v>
      </c>
      <c r="AN110" s="17">
        <f t="shared" si="136"/>
        <v>1.8130896514189219</v>
      </c>
      <c r="AO110" s="7">
        <f t="shared" si="137"/>
        <v>1.0621710702077965E-2</v>
      </c>
      <c r="AP110" s="7">
        <f t="shared" si="137"/>
        <v>1.6356636296516878E-2</v>
      </c>
      <c r="AQ110" s="7">
        <f t="shared" si="137"/>
        <v>1.1839589052422814E-2</v>
      </c>
      <c r="AR110" s="1">
        <f t="shared" si="118"/>
        <v>98347.940432556759</v>
      </c>
      <c r="AS110" s="1">
        <f t="shared" si="114"/>
        <v>55066.57288485668</v>
      </c>
      <c r="AT110" s="1">
        <f t="shared" si="119"/>
        <v>14883.13304221919</v>
      </c>
      <c r="AU110" s="1">
        <f t="shared" si="76"/>
        <v>19669.588086511354</v>
      </c>
      <c r="AV110" s="1">
        <f t="shared" si="77"/>
        <v>11013.314576971337</v>
      </c>
      <c r="AW110" s="1">
        <f t="shared" si="78"/>
        <v>2976.626608443838</v>
      </c>
      <c r="AX110">
        <v>0</v>
      </c>
      <c r="AY110">
        <v>0</v>
      </c>
      <c r="AZ110">
        <v>0</v>
      </c>
      <c r="BA110">
        <f t="shared" si="122"/>
        <v>0</v>
      </c>
      <c r="BB110">
        <f t="shared" si="123"/>
        <v>0</v>
      </c>
      <c r="BC110">
        <f t="shared" si="123"/>
        <v>0</v>
      </c>
      <c r="BD110">
        <f t="shared" si="123"/>
        <v>0</v>
      </c>
      <c r="BE110">
        <f t="shared" si="124"/>
        <v>0</v>
      </c>
      <c r="BF110">
        <f t="shared" si="124"/>
        <v>0</v>
      </c>
      <c r="BG110">
        <f t="shared" si="124"/>
        <v>0</v>
      </c>
      <c r="BH110">
        <f t="shared" si="115"/>
        <v>0</v>
      </c>
      <c r="BI110">
        <f t="shared" si="133"/>
        <v>0</v>
      </c>
      <c r="BJ110">
        <f t="shared" si="133"/>
        <v>0</v>
      </c>
      <c r="BK110" s="7">
        <f t="shared" si="131"/>
        <v>1.5019813335776844E-2</v>
      </c>
      <c r="BL110" s="7">
        <f t="shared" si="120"/>
        <v>0.11686133436193986</v>
      </c>
      <c r="BM110" s="7">
        <f t="shared" si="121"/>
        <v>0.10016557603112379</v>
      </c>
      <c r="BN110" s="18">
        <f>MAX((BN$3*climate!$I220+BN$4*climate!$I220^2+BN$5*climate!$I220^6)*(K110/K$66)^$BP$1,-99)</f>
        <v>-0.81874982675494656</v>
      </c>
      <c r="BO110" s="18">
        <f>MAX((BO$3*climate!$I220+BO$4*climate!$I220^2+BO$5*climate!$I220^6)*(L110/L$66)^$BP$1,-99)</f>
        <v>-2.1138570207371683</v>
      </c>
      <c r="BP110" s="18">
        <f>MAX((BP$3*climate!$I220+BP$4*climate!$I220^2+BP$5*climate!$I220^6)*(M110/M$66)^$BP$1,-99)</f>
        <v>-3.1914735482085321</v>
      </c>
      <c r="BQ110" s="18">
        <f>MAX((BQ$3*climate!$M220+BQ$4*climate!$M220^2+BQ$5*climate!$M220^6)*(K110/K$66)^$BP$1,-99)</f>
        <v>-0.81876137595379028</v>
      </c>
      <c r="BR110" s="18">
        <f>MAX((BR$3*climate!$M220+BR$4*climate!$M220^2+BR$5*climate!$M220^6)*(L110/L$66)^$BP$1,-99)</f>
        <v>-2.1138659905411039</v>
      </c>
      <c r="BS110" s="18">
        <f>MAX((BS$3*climate!$M220+BS$4*climate!$M220^2+BS$5*climate!$M220^6)*(M110/M$66)^$BP$1,-99)</f>
        <v>-3.1914818845433315</v>
      </c>
      <c r="BT110" s="8">
        <f t="shared" si="125"/>
        <v>1.7538470620122086E-2</v>
      </c>
      <c r="BU110" s="8">
        <f t="shared" si="126"/>
        <v>2.0495690793351459E-3</v>
      </c>
      <c r="BV110" s="8">
        <f t="shared" si="127"/>
        <v>1.7567510123694696E-3</v>
      </c>
      <c r="BW110" s="8">
        <f>MAX((BW$3*climate!$I220+BW$4*climate!$I220^2+BW$5*climate!$I220^6)*(K110/K$66)^$BP$1,-99)</f>
        <v>-0.31582456908756762</v>
      </c>
      <c r="BX110" s="8">
        <f>MAX((BX$3*climate!$I220+BX$4*climate!$I220^2+BX$5*climate!$I220^6)*(L110/L$66)^$BP$1,-99)</f>
        <v>-1.7092025255469578</v>
      </c>
      <c r="BY110" s="8">
        <f>MAX((BY$3*climate!$I220+BY$4*climate!$I220^2+BY$5*climate!$I220^6)*(M110/M$66)^$BP$1,-99)</f>
        <v>-2.820742849876031</v>
      </c>
      <c r="BZ110" s="8">
        <f>MAX((BZ$3*climate!$M220+BZ$4*climate!$M220^2+BZ$5*climate!$M220^6)*(K110/K$66)^$BP$1,-99)</f>
        <v>-0.31583656782370151</v>
      </c>
      <c r="CA110" s="8">
        <f>MAX((CA$3*climate!$M220+CA$4*climate!$M220^2+CA$5*climate!$M220^6)*(L110/L$66)^$BP$1,-99)</f>
        <v>-1.7092149175787867</v>
      </c>
      <c r="CB110" s="8">
        <f>MAX((CB$3*climate!$M220+CB$4*climate!$M220^2+CB$5*climate!$M220^6)*(M110/M$66)^$BP$1,-99)</f>
        <v>-2.8207572521927324</v>
      </c>
      <c r="CC110" s="8">
        <f t="shared" si="128"/>
        <v>1.4537421531079814E-3</v>
      </c>
      <c r="CD110" s="8">
        <f t="shared" si="129"/>
        <v>1.6988624783039819E-4</v>
      </c>
      <c r="CE110" s="8">
        <f t="shared" si="130"/>
        <v>1.456149201667871E-4</v>
      </c>
    </row>
    <row r="111" spans="1:83">
      <c r="A111">
        <f t="shared" si="79"/>
        <v>2065</v>
      </c>
      <c r="B111" s="4">
        <f t="shared" si="84"/>
        <v>1272.4196208646417</v>
      </c>
      <c r="C111" s="4">
        <f t="shared" si="85"/>
        <v>3494.4725342533047</v>
      </c>
      <c r="D111" s="4">
        <f t="shared" si="86"/>
        <v>6485.2594169424947</v>
      </c>
      <c r="E111" s="11">
        <f t="shared" si="87"/>
        <v>5.8072698792924573E-4</v>
      </c>
      <c r="F111" s="11">
        <f t="shared" si="88"/>
        <v>1.1642295863549634E-3</v>
      </c>
      <c r="G111" s="11">
        <f t="shared" si="89"/>
        <v>2.5704201547118973E-3</v>
      </c>
      <c r="H111" s="4">
        <f t="shared" si="90"/>
        <v>99482.516673201055</v>
      </c>
      <c r="I111" s="4">
        <f t="shared" si="91"/>
        <v>56173.099495644914</v>
      </c>
      <c r="J111" s="4">
        <f t="shared" si="92"/>
        <v>15124.206556612295</v>
      </c>
      <c r="K111" s="4">
        <f t="shared" si="63"/>
        <v>78183.733606371243</v>
      </c>
      <c r="L111" s="4">
        <f t="shared" si="64"/>
        <v>16074.843612312989</v>
      </c>
      <c r="M111" s="4">
        <f t="shared" si="65"/>
        <v>2332.0896797282894</v>
      </c>
      <c r="N111" s="11">
        <f t="shared" si="93"/>
        <v>1.0949264255481594E-2</v>
      </c>
      <c r="O111" s="11">
        <f t="shared" si="94"/>
        <v>1.8908100178476772E-2</v>
      </c>
      <c r="P111" s="11">
        <f t="shared" si="95"/>
        <v>1.3592408184766258E-2</v>
      </c>
      <c r="Q111" s="4">
        <f t="shared" si="96"/>
        <v>6620.5416142678278</v>
      </c>
      <c r="R111" s="4">
        <f t="shared" si="97"/>
        <v>15527.89747769916</v>
      </c>
      <c r="S111" s="4">
        <f t="shared" si="98"/>
        <v>4591.1241501185968</v>
      </c>
      <c r="T111" s="4">
        <f t="shared" si="99"/>
        <v>66.549800263057605</v>
      </c>
      <c r="U111" s="4">
        <f t="shared" si="100"/>
        <v>276.42942292872829</v>
      </c>
      <c r="V111" s="4">
        <f t="shared" si="101"/>
        <v>303.56132289871169</v>
      </c>
      <c r="W111" s="11">
        <f t="shared" si="102"/>
        <v>-1.219247815263802E-2</v>
      </c>
      <c r="X111" s="11">
        <f t="shared" si="103"/>
        <v>-1.3228699347321071E-2</v>
      </c>
      <c r="Y111" s="11">
        <f t="shared" si="104"/>
        <v>-1.2203590333800474E-2</v>
      </c>
      <c r="Z111" s="4">
        <f t="shared" si="117"/>
        <v>13844.54520280173</v>
      </c>
      <c r="AA111" s="4">
        <f t="shared" si="105"/>
        <v>53187.884003440056</v>
      </c>
      <c r="AB111" s="4">
        <f t="shared" si="106"/>
        <v>7934.4801123183324</v>
      </c>
      <c r="AC111" s="12">
        <f t="shared" si="107"/>
        <v>2.0894837434584406</v>
      </c>
      <c r="AD111" s="12">
        <f t="shared" si="108"/>
        <v>3.4479178288444237</v>
      </c>
      <c r="AE111" s="12">
        <f t="shared" si="109"/>
        <v>1.7347828435219972</v>
      </c>
      <c r="AF111" s="11">
        <f t="shared" si="110"/>
        <v>-2.9039671966837322E-3</v>
      </c>
      <c r="AG111" s="11">
        <f t="shared" si="111"/>
        <v>2.0567434751257441E-3</v>
      </c>
      <c r="AH111" s="11">
        <f t="shared" si="112"/>
        <v>8.257041531207765E-4</v>
      </c>
      <c r="AI111" s="1">
        <f t="shared" si="70"/>
        <v>174944.52119965875</v>
      </c>
      <c r="AJ111" s="1">
        <f t="shared" si="71"/>
        <v>91477.20959635984</v>
      </c>
      <c r="AK111" s="1">
        <f t="shared" si="72"/>
        <v>25332.899890038079</v>
      </c>
      <c r="AL111" s="17">
        <f t="shared" si="136"/>
        <v>29.446442225470832</v>
      </c>
      <c r="AM111" s="17">
        <f t="shared" si="136"/>
        <v>8.5475034503460794</v>
      </c>
      <c r="AN111" s="17">
        <f t="shared" si="136"/>
        <v>1.8343412254430425</v>
      </c>
      <c r="AO111" s="7">
        <f t="shared" si="137"/>
        <v>1.0515493595057185E-2</v>
      </c>
      <c r="AP111" s="7">
        <f t="shared" si="137"/>
        <v>1.6193069933551709E-2</v>
      </c>
      <c r="AQ111" s="7">
        <f t="shared" si="137"/>
        <v>1.1721193161898586E-2</v>
      </c>
      <c r="AR111" s="1">
        <f t="shared" si="118"/>
        <v>99482.516673201055</v>
      </c>
      <c r="AS111" s="1">
        <f t="shared" si="114"/>
        <v>56173.099495644914</v>
      </c>
      <c r="AT111" s="1">
        <f t="shared" si="119"/>
        <v>15124.206556612295</v>
      </c>
      <c r="AU111" s="1">
        <f t="shared" si="76"/>
        <v>19896.503334640212</v>
      </c>
      <c r="AV111" s="1">
        <f t="shared" si="77"/>
        <v>11234.619899128984</v>
      </c>
      <c r="AW111" s="1">
        <f t="shared" si="78"/>
        <v>3024.8413113224592</v>
      </c>
      <c r="AX111">
        <v>0</v>
      </c>
      <c r="AY111">
        <v>0</v>
      </c>
      <c r="AZ111">
        <v>0</v>
      </c>
      <c r="BA111">
        <f t="shared" si="122"/>
        <v>0</v>
      </c>
      <c r="BB111">
        <f t="shared" si="123"/>
        <v>0</v>
      </c>
      <c r="BC111">
        <f t="shared" si="123"/>
        <v>0</v>
      </c>
      <c r="BD111">
        <f t="shared" si="123"/>
        <v>0</v>
      </c>
      <c r="BE111">
        <f t="shared" si="124"/>
        <v>0</v>
      </c>
      <c r="BF111">
        <f t="shared" si="124"/>
        <v>0</v>
      </c>
      <c r="BG111">
        <f t="shared" si="124"/>
        <v>0</v>
      </c>
      <c r="BH111">
        <f t="shared" si="115"/>
        <v>0</v>
      </c>
      <c r="BI111">
        <f t="shared" si="133"/>
        <v>0</v>
      </c>
      <c r="BJ111">
        <f t="shared" si="133"/>
        <v>0</v>
      </c>
      <c r="BK111" s="7">
        <f t="shared" si="131"/>
        <v>1.4748728930656041E-2</v>
      </c>
      <c r="BL111" s="7">
        <f t="shared" si="120"/>
        <v>0.1112965089161332</v>
      </c>
      <c r="BM111" s="7">
        <f t="shared" si="121"/>
        <v>9.5850408530904513E-2</v>
      </c>
      <c r="BN111" s="18">
        <f>MAX((BN$3*climate!$I221+BN$4*climate!$I221^2+BN$5*climate!$I221^6)*(K111/K$66)^$BP$1,-99)</f>
        <v>-1.0468510139085323</v>
      </c>
      <c r="BO111" s="18">
        <f>MAX((BO$3*climate!$I221+BO$4*climate!$I221^2+BO$5*climate!$I221^6)*(L111/L$66)^$BP$1,-99)</f>
        <v>-2.2821698485171908</v>
      </c>
      <c r="BP111" s="18">
        <f>MAX((BP$3*climate!$I221+BP$4*climate!$I221^2+BP$5*climate!$I221^6)*(M111/M$66)^$BP$1,-99)</f>
        <v>-3.3462526451512598</v>
      </c>
      <c r="BQ111" s="18">
        <f>MAX((BQ$3*climate!$M221+BQ$4*climate!$M221^2+BQ$5*climate!$M221^6)*(K111/K$66)^$BP$1,-99)</f>
        <v>-1.0468628299973362</v>
      </c>
      <c r="BR111" s="18">
        <f>MAX((BR$3*climate!$M221+BR$4*climate!$M221^2+BR$5*climate!$M221^6)*(L111/L$66)^$BP$1,-99)</f>
        <v>-2.2821789725328268</v>
      </c>
      <c r="BS111" s="18">
        <f>MAX((BS$3*climate!$M221+BS$4*climate!$M221^2+BS$5*climate!$M221^6)*(M111/M$66)^$BP$1,-99)</f>
        <v>-3.3462611067292807</v>
      </c>
      <c r="BT111" s="8">
        <f t="shared" si="125"/>
        <v>1.8159931433401829E-2</v>
      </c>
      <c r="BU111" s="8">
        <f t="shared" si="126"/>
        <v>2.0211369706939742E-3</v>
      </c>
      <c r="BV111" s="8">
        <f t="shared" si="127"/>
        <v>1.7406368467847797E-3</v>
      </c>
      <c r="BW111" s="8">
        <f>MAX((BW$3*climate!$I221+BW$4*climate!$I221^2+BW$5*climate!$I221^6)*(K111/K$66)^$BP$1,-99)</f>
        <v>-0.56333806103960749</v>
      </c>
      <c r="BX111" s="8">
        <f>MAX((BX$3*climate!$I221+BX$4*climate!$I221^2+BX$5*climate!$I221^6)*(L111/L$66)^$BP$1,-99)</f>
        <v>-1.955229741446616</v>
      </c>
      <c r="BY111" s="8">
        <f>MAX((BY$3*climate!$I221+BY$4*climate!$I221^2+BY$5*climate!$I221^6)*(M111/M$66)^$BP$1,-99)</f>
        <v>-3.1056369783629738</v>
      </c>
      <c r="BZ111" s="8">
        <f>MAX((BZ$3*climate!$M221+BZ$4*climate!$M221^2+BZ$5*climate!$M221^6)*(K111/K$66)^$BP$1,-99)</f>
        <v>-0.56335126938207525</v>
      </c>
      <c r="CA111" s="8">
        <f>MAX((CA$3*climate!$M221+CA$4*climate!$M221^2+CA$5*climate!$M221^6)*(L111/L$66)^$BP$1,-99)</f>
        <v>-1.9552431512758355</v>
      </c>
      <c r="CB111" s="8">
        <f>MAX((CB$3*climate!$M221+CB$4*climate!$M221^2+CB$5*climate!$M221^6)*(M111/M$66)^$BP$1,-99)</f>
        <v>-3.1056524603170415</v>
      </c>
      <c r="CC111" s="8">
        <f t="shared" si="128"/>
        <v>1.5852595417430531E-3</v>
      </c>
      <c r="CD111" s="8">
        <f t="shared" si="129"/>
        <v>1.7643385272199093E-4</v>
      </c>
      <c r="CE111" s="8">
        <f t="shared" si="130"/>
        <v>1.5194777470358613E-4</v>
      </c>
    </row>
    <row r="112" spans="1:83">
      <c r="A112">
        <f t="shared" si="79"/>
        <v>2066</v>
      </c>
      <c r="B112" s="4">
        <f t="shared" si="84"/>
        <v>1273.1216028577583</v>
      </c>
      <c r="C112" s="4">
        <f t="shared" si="85"/>
        <v>3498.3374841507334</v>
      </c>
      <c r="D112" s="4">
        <f t="shared" si="86"/>
        <v>6501.0957663806466</v>
      </c>
      <c r="E112" s="11">
        <f t="shared" si="87"/>
        <v>5.5169063853278337E-4</v>
      </c>
      <c r="F112" s="11">
        <f t="shared" si="88"/>
        <v>1.1060181070372151E-3</v>
      </c>
      <c r="G112" s="11">
        <f t="shared" si="89"/>
        <v>2.4418991469763022E-3</v>
      </c>
      <c r="H112" s="4">
        <f t="shared" si="90"/>
        <v>100605.26295130771</v>
      </c>
      <c r="I112" s="4">
        <f t="shared" si="91"/>
        <v>57283.736393520019</v>
      </c>
      <c r="J112" s="4">
        <f t="shared" si="92"/>
        <v>15364.018601140278</v>
      </c>
      <c r="K112" s="4">
        <f t="shared" si="63"/>
        <v>79022.508710464492</v>
      </c>
      <c r="L112" s="4">
        <f t="shared" si="64"/>
        <v>16374.55981678291</v>
      </c>
      <c r="M112" s="4">
        <f t="shared" si="65"/>
        <v>2363.2967661532975</v>
      </c>
      <c r="N112" s="11">
        <f t="shared" si="93"/>
        <v>1.0728255935130937E-2</v>
      </c>
      <c r="O112" s="11">
        <f t="shared" si="94"/>
        <v>1.8645046365511453E-2</v>
      </c>
      <c r="P112" s="11">
        <f t="shared" si="95"/>
        <v>1.3381597927505151E-2</v>
      </c>
      <c r="Q112" s="4">
        <f t="shared" si="96"/>
        <v>6613.6283416580245</v>
      </c>
      <c r="R112" s="4">
        <f t="shared" si="97"/>
        <v>15625.434928307761</v>
      </c>
      <c r="S112" s="4">
        <f t="shared" si="98"/>
        <v>4607.0052204648828</v>
      </c>
      <c r="T112" s="4">
        <f t="shared" si="99"/>
        <v>65.738393277287855</v>
      </c>
      <c r="U112" s="4">
        <f t="shared" si="100"/>
        <v>272.77262120205069</v>
      </c>
      <c r="V112" s="4">
        <f t="shared" si="101"/>
        <v>299.8567848728693</v>
      </c>
      <c r="W112" s="11">
        <f t="shared" si="102"/>
        <v>-1.219247815263802E-2</v>
      </c>
      <c r="X112" s="11">
        <f t="shared" si="103"/>
        <v>-1.3228699347321071E-2</v>
      </c>
      <c r="Y112" s="11">
        <f t="shared" si="104"/>
        <v>-1.2203590333800474E-2</v>
      </c>
      <c r="Z112" s="4">
        <f t="shared" si="117"/>
        <v>13793.342004811444</v>
      </c>
      <c r="AA112" s="4">
        <f t="shared" si="105"/>
        <v>53649.030371009416</v>
      </c>
      <c r="AB112" s="4">
        <f t="shared" si="106"/>
        <v>7971.1798142172847</v>
      </c>
      <c r="AC112" s="12">
        <f t="shared" si="107"/>
        <v>2.0834159512094335</v>
      </c>
      <c r="AD112" s="12">
        <f t="shared" si="108"/>
        <v>3.4550093113416693</v>
      </c>
      <c r="AE112" s="12">
        <f t="shared" si="109"/>
        <v>1.736215260920656</v>
      </c>
      <c r="AF112" s="11">
        <f t="shared" si="110"/>
        <v>-2.9039671966837322E-3</v>
      </c>
      <c r="AG112" s="11">
        <f t="shared" si="111"/>
        <v>2.0567434751257441E-3</v>
      </c>
      <c r="AH112" s="11">
        <f t="shared" si="112"/>
        <v>8.257041531207765E-4</v>
      </c>
      <c r="AI112" s="1">
        <f t="shared" si="70"/>
        <v>177346.57241433309</v>
      </c>
      <c r="AJ112" s="1">
        <f t="shared" si="71"/>
        <v>93564.108535852851</v>
      </c>
      <c r="AK112" s="1">
        <f t="shared" si="72"/>
        <v>25824.451212356733</v>
      </c>
      <c r="AL112" s="17">
        <f t="shared" si="136"/>
        <v>29.752989661343801</v>
      </c>
      <c r="AM112" s="17">
        <f t="shared" si="136"/>
        <v>8.6845296682635222</v>
      </c>
      <c r="AN112" s="17">
        <f t="shared" si="136"/>
        <v>1.8556268865930114</v>
      </c>
      <c r="AO112" s="7">
        <f t="shared" si="137"/>
        <v>1.0410338659106613E-2</v>
      </c>
      <c r="AP112" s="7">
        <f t="shared" si="137"/>
        <v>1.6031139234216191E-2</v>
      </c>
      <c r="AQ112" s="7">
        <f t="shared" si="137"/>
        <v>1.16039812302796E-2</v>
      </c>
      <c r="AR112" s="1">
        <f t="shared" si="118"/>
        <v>100605.26295130771</v>
      </c>
      <c r="AS112" s="1">
        <f t="shared" si="114"/>
        <v>57283.736393520019</v>
      </c>
      <c r="AT112" s="1">
        <f t="shared" si="119"/>
        <v>15364.018601140278</v>
      </c>
      <c r="AU112" s="1">
        <f t="shared" si="76"/>
        <v>20121.052590261545</v>
      </c>
      <c r="AV112" s="1">
        <f t="shared" si="77"/>
        <v>11456.747278704004</v>
      </c>
      <c r="AW112" s="1">
        <f t="shared" si="78"/>
        <v>3072.8037202280557</v>
      </c>
      <c r="AX112">
        <v>0</v>
      </c>
      <c r="AY112">
        <v>0</v>
      </c>
      <c r="AZ112">
        <v>0</v>
      </c>
      <c r="BA112">
        <f t="shared" si="122"/>
        <v>0</v>
      </c>
      <c r="BB112">
        <f t="shared" si="123"/>
        <v>0</v>
      </c>
      <c r="BC112">
        <f t="shared" si="123"/>
        <v>0</v>
      </c>
      <c r="BD112">
        <f t="shared" si="123"/>
        <v>0</v>
      </c>
      <c r="BE112">
        <f t="shared" si="124"/>
        <v>0</v>
      </c>
      <c r="BF112">
        <f t="shared" si="124"/>
        <v>0</v>
      </c>
      <c r="BG112">
        <f t="shared" si="124"/>
        <v>0</v>
      </c>
      <c r="BH112">
        <f t="shared" si="115"/>
        <v>0</v>
      </c>
      <c r="BI112">
        <f t="shared" si="133"/>
        <v>0</v>
      </c>
      <c r="BJ112">
        <f t="shared" si="133"/>
        <v>0</v>
      </c>
      <c r="BK112" s="7">
        <f t="shared" si="131"/>
        <v>1.4481776482960562E-2</v>
      </c>
      <c r="BL112" s="7">
        <f t="shared" si="120"/>
        <v>0.10599667515822209</v>
      </c>
      <c r="BM112" s="7">
        <f t="shared" si="121"/>
        <v>9.1744939119487043E-2</v>
      </c>
      <c r="BN112" s="18">
        <f>MAX((BN$3*climate!$I222+BN$4*climate!$I222^2+BN$5*climate!$I222^6)*(K112/K$66)^$BP$1,-99)</f>
        <v>-1.2809014513596473</v>
      </c>
      <c r="BO112" s="18">
        <f>MAX((BO$3*climate!$I222+BO$4*climate!$I222^2+BO$5*climate!$I222^6)*(L112/L$66)^$BP$1,-99)</f>
        <v>-2.4538408457179157</v>
      </c>
      <c r="BP112" s="18">
        <f>MAX((BP$3*climate!$I222+BP$4*climate!$I222^2+BP$5*climate!$I222^6)*(M112/M$66)^$BP$1,-99)</f>
        <v>-3.50404716245475</v>
      </c>
      <c r="BQ112" s="18">
        <f>MAX((BQ$3*climate!$M222+BQ$4*climate!$M222^2+BQ$5*climate!$M222^6)*(K112/K$66)^$BP$1,-99)</f>
        <v>-1.2809135281080088</v>
      </c>
      <c r="BR112" s="18">
        <f>MAX((BR$3*climate!$M222+BR$4*climate!$M222^2+BR$5*climate!$M222^6)*(L112/L$66)^$BP$1,-99)</f>
        <v>-2.4538501189206894</v>
      </c>
      <c r="BS112" s="18">
        <f>MAX((BS$3*climate!$M222+BS$4*climate!$M222^2+BS$5*climate!$M222^6)*(M112/M$66)^$BP$1,-99)</f>
        <v>-3.5040557451984449</v>
      </c>
      <c r="BT112" s="8">
        <f t="shared" si="125"/>
        <v>1.878053581499077E-2</v>
      </c>
      <c r="BU112" s="8">
        <f t="shared" si="126"/>
        <v>1.9906743540789324E-3</v>
      </c>
      <c r="BV112" s="8">
        <f t="shared" si="127"/>
        <v>1.7230191149776742E-3</v>
      </c>
      <c r="BW112" s="8">
        <f>MAX((BW$3*climate!$I222+BW$4*climate!$I222^2+BW$5*climate!$I222^6)*(K112/K$66)^$BP$1,-99)</f>
        <v>-0.83625369593012744</v>
      </c>
      <c r="BX112" s="8">
        <f>MAX((BX$3*climate!$I222+BX$4*climate!$I222^2+BX$5*climate!$I222^6)*(L112/L$66)^$BP$1,-99)</f>
        <v>-2.2223330575324014</v>
      </c>
      <c r="BY112" s="8">
        <f>MAX((BY$3*climate!$I222+BY$4*climate!$I222^2+BY$5*climate!$I222^6)*(M112/M$66)^$BP$1,-99)</f>
        <v>-3.4133289516254695</v>
      </c>
      <c r="BZ112" s="8">
        <f>MAX((BZ$3*climate!$M222+BZ$4*climate!$M222^2+BZ$5*climate!$M222^6)*(K112/K$66)^$BP$1,-99)</f>
        <v>-0.83626818283172888</v>
      </c>
      <c r="CA112" s="8">
        <f>MAX((CA$3*climate!$M222+CA$4*climate!$M222^2+CA$5*climate!$M222^6)*(L112/L$66)^$BP$1,-99)</f>
        <v>-2.2223475384277802</v>
      </c>
      <c r="CB112" s="8">
        <f>MAX((CB$3*climate!$M222+CB$4*climate!$M222^2+CB$5*climate!$M222^6)*(M112/M$66)^$BP$1,-99)</f>
        <v>-3.4133455700332882</v>
      </c>
      <c r="CC112" s="8">
        <f t="shared" si="128"/>
        <v>1.7237207459087913E-3</v>
      </c>
      <c r="CD112" s="8">
        <f t="shared" si="129"/>
        <v>1.8270866796758244E-4</v>
      </c>
      <c r="CE112" s="8">
        <f t="shared" si="130"/>
        <v>1.5814265489239886E-4</v>
      </c>
    </row>
    <row r="113" spans="1:83">
      <c r="A113">
        <f t="shared" si="79"/>
        <v>2067</v>
      </c>
      <c r="B113" s="4">
        <f t="shared" si="84"/>
        <v>1273.7888536642681</v>
      </c>
      <c r="C113" s="4">
        <f t="shared" si="85"/>
        <v>3502.0132475226314</v>
      </c>
      <c r="D113" s="4">
        <f t="shared" si="86"/>
        <v>6516.1770355766657</v>
      </c>
      <c r="E113" s="11">
        <f t="shared" si="87"/>
        <v>5.2410610660614415E-4</v>
      </c>
      <c r="F113" s="11">
        <f t="shared" si="88"/>
        <v>1.0507172016853542E-3</v>
      </c>
      <c r="G113" s="11">
        <f t="shared" si="89"/>
        <v>2.3198041896274869E-3</v>
      </c>
      <c r="H113" s="4">
        <f t="shared" si="90"/>
        <v>101715.7791383282</v>
      </c>
      <c r="I113" s="4">
        <f t="shared" si="91"/>
        <v>58398.179015858492</v>
      </c>
      <c r="J113" s="4">
        <f t="shared" si="92"/>
        <v>15602.522303858961</v>
      </c>
      <c r="K113" s="4">
        <f t="shared" si="63"/>
        <v>79852.935473352307</v>
      </c>
      <c r="L113" s="4">
        <f t="shared" si="64"/>
        <v>16675.601971857221</v>
      </c>
      <c r="M113" s="4">
        <f t="shared" si="65"/>
        <v>2394.4288527879407</v>
      </c>
      <c r="N113" s="11">
        <f t="shared" si="93"/>
        <v>1.0508737022390191E-2</v>
      </c>
      <c r="O113" s="11">
        <f t="shared" si="94"/>
        <v>1.8384747953087643E-2</v>
      </c>
      <c r="P113" s="11">
        <f t="shared" si="95"/>
        <v>1.317316008743008E-2</v>
      </c>
      <c r="Q113" s="4">
        <f t="shared" si="96"/>
        <v>6605.1052782493116</v>
      </c>
      <c r="R113" s="4">
        <f t="shared" si="97"/>
        <v>15718.698797900592</v>
      </c>
      <c r="S113" s="4">
        <f t="shared" si="98"/>
        <v>4621.4274059639874</v>
      </c>
      <c r="T113" s="4">
        <f t="shared" si="99"/>
        <v>64.936879353465002</v>
      </c>
      <c r="U113" s="4">
        <f t="shared" si="100"/>
        <v>269.16419420598805</v>
      </c>
      <c r="V113" s="4">
        <f t="shared" si="101"/>
        <v>296.19745551147025</v>
      </c>
      <c r="W113" s="11">
        <f t="shared" si="102"/>
        <v>-1.219247815263802E-2</v>
      </c>
      <c r="X113" s="11">
        <f t="shared" si="103"/>
        <v>-1.3228699347321071E-2</v>
      </c>
      <c r="Y113" s="11">
        <f t="shared" si="104"/>
        <v>-1.2203590333800474E-2</v>
      </c>
      <c r="Z113" s="4">
        <f t="shared" si="117"/>
        <v>13738.925196151973</v>
      </c>
      <c r="AA113" s="4">
        <f t="shared" si="105"/>
        <v>54097.058571971742</v>
      </c>
      <c r="AB113" s="4">
        <f t="shared" si="106"/>
        <v>8005.3573742949902</v>
      </c>
      <c r="AC113" s="12">
        <f t="shared" si="107"/>
        <v>2.0773657796300737</v>
      </c>
      <c r="AD113" s="12">
        <f t="shared" si="108"/>
        <v>3.46211537919927</v>
      </c>
      <c r="AE113" s="12">
        <f t="shared" si="109"/>
        <v>1.73764886107231</v>
      </c>
      <c r="AF113" s="11">
        <f t="shared" si="110"/>
        <v>-2.9039671966837322E-3</v>
      </c>
      <c r="AG113" s="11">
        <f t="shared" si="111"/>
        <v>2.0567434751257441E-3</v>
      </c>
      <c r="AH113" s="11">
        <f t="shared" si="112"/>
        <v>8.257041531207765E-4</v>
      </c>
      <c r="AI113" s="1">
        <f t="shared" si="70"/>
        <v>179732.96776316132</v>
      </c>
      <c r="AJ113" s="1">
        <f t="shared" si="71"/>
        <v>95664.444960971567</v>
      </c>
      <c r="AK113" s="1">
        <f t="shared" si="72"/>
        <v>26314.809811349114</v>
      </c>
      <c r="AL113" s="17">
        <f t="shared" si="136"/>
        <v>30.059630972854336</v>
      </c>
      <c r="AM113" s="17">
        <f t="shared" si="136"/>
        <v>8.8223603435161788</v>
      </c>
      <c r="AN113" s="17">
        <f t="shared" si="136"/>
        <v>1.8769442195598145</v>
      </c>
      <c r="AO113" s="7">
        <f t="shared" si="137"/>
        <v>1.0306235272515547E-2</v>
      </c>
      <c r="AP113" s="7">
        <f t="shared" si="137"/>
        <v>1.5870827841874029E-2</v>
      </c>
      <c r="AQ113" s="7">
        <f t="shared" si="137"/>
        <v>1.1487941417976804E-2</v>
      </c>
      <c r="AR113" s="1">
        <f t="shared" si="118"/>
        <v>101715.7791383282</v>
      </c>
      <c r="AS113" s="1">
        <f t="shared" si="114"/>
        <v>58398.179015858492</v>
      </c>
      <c r="AT113" s="1">
        <f t="shared" si="119"/>
        <v>15602.522303858961</v>
      </c>
      <c r="AU113" s="1">
        <f t="shared" si="76"/>
        <v>20343.155827665643</v>
      </c>
      <c r="AV113" s="1">
        <f t="shared" si="77"/>
        <v>11679.635803171699</v>
      </c>
      <c r="AW113" s="1">
        <f t="shared" si="78"/>
        <v>3120.5044607717923</v>
      </c>
      <c r="AX113">
        <v>0</v>
      </c>
      <c r="AY113">
        <v>0</v>
      </c>
      <c r="AZ113">
        <v>0</v>
      </c>
      <c r="BA113">
        <f t="shared" si="122"/>
        <v>0</v>
      </c>
      <c r="BB113">
        <f t="shared" si="123"/>
        <v>0</v>
      </c>
      <c r="BC113">
        <f t="shared" si="123"/>
        <v>0</v>
      </c>
      <c r="BD113">
        <f t="shared" si="123"/>
        <v>0</v>
      </c>
      <c r="BE113">
        <f t="shared" si="124"/>
        <v>0</v>
      </c>
      <c r="BF113">
        <f t="shared" si="124"/>
        <v>0</v>
      </c>
      <c r="BG113">
        <f t="shared" si="124"/>
        <v>0</v>
      </c>
      <c r="BH113">
        <f t="shared" si="115"/>
        <v>0</v>
      </c>
      <c r="BI113">
        <f t="shared" si="133"/>
        <v>0</v>
      </c>
      <c r="BJ113">
        <f t="shared" si="133"/>
        <v>0</v>
      </c>
      <c r="BK113" s="7">
        <f t="shared" si="131"/>
        <v>1.4218872151744888E-2</v>
      </c>
      <c r="BL113" s="7">
        <f t="shared" si="120"/>
        <v>0.10094921443640198</v>
      </c>
      <c r="BM113" s="7">
        <f t="shared" si="121"/>
        <v>8.7837759533168594E-2</v>
      </c>
      <c r="BN113" s="18">
        <f>MAX((BN$3*climate!$I223+BN$4*climate!$I223^2+BN$5*climate!$I223^6)*(K113/K$66)^$BP$1,-99)</f>
        <v>-1.5208546473823032</v>
      </c>
      <c r="BO113" s="18">
        <f>MAX((BO$3*climate!$I223+BO$4*climate!$I223^2+BO$5*climate!$I223^6)*(L113/L$66)^$BP$1,-99)</f>
        <v>-2.6288170053182109</v>
      </c>
      <c r="BP113" s="18">
        <f>MAX((BP$3*climate!$I223+BP$4*climate!$I223^2+BP$5*climate!$I223^6)*(M113/M$66)^$BP$1,-99)</f>
        <v>-3.664815470192829</v>
      </c>
      <c r="BQ113" s="18">
        <f>MAX((BQ$3*climate!$M223+BQ$4*climate!$M223^2+BQ$5*climate!$M223^6)*(K113/K$66)^$BP$1,-99)</f>
        <v>-1.5208669784981435</v>
      </c>
      <c r="BR113" s="18">
        <f>MAX((BR$3*climate!$M223+BR$4*climate!$M223^2+BR$5*climate!$M223^6)*(L113/L$66)^$BP$1,-99)</f>
        <v>-2.6288264227025806</v>
      </c>
      <c r="BS113" s="18">
        <f>MAX((BS$3*climate!$M223+BS$4*climate!$M223^2+BS$5*climate!$M223^6)*(M113/M$66)^$BP$1,-99)</f>
        <v>-3.6648241700505273</v>
      </c>
      <c r="BT113" s="8">
        <f t="shared" si="125"/>
        <v>1.9399668773889874E-2</v>
      </c>
      <c r="BU113" s="8">
        <f t="shared" si="126"/>
        <v>1.9583813230505806E-3</v>
      </c>
      <c r="BV113" s="8">
        <f t="shared" si="127"/>
        <v>1.7040234407840584E-3</v>
      </c>
      <c r="BW113" s="8">
        <f>MAX((BW$3*climate!$I223+BW$4*climate!$I223^2+BW$5*climate!$I223^6)*(K113/K$66)^$BP$1,-99)</f>
        <v>-1.1362115460316766</v>
      </c>
      <c r="BX113" s="8">
        <f>MAX((BX$3*climate!$I223+BX$4*climate!$I223^2+BX$5*climate!$I223^6)*(L113/L$66)^$BP$1,-99)</f>
        <v>-2.5117633145199263</v>
      </c>
      <c r="BY113" s="8">
        <f>MAX((BY$3*climate!$I223+BY$4*climate!$I223^2+BY$5*climate!$I223^6)*(M113/M$66)^$BP$1,-99)</f>
        <v>-3.7451779316307272</v>
      </c>
      <c r="BZ113" s="8">
        <f>MAX((BZ$3*climate!$M223+BZ$4*climate!$M223^2+BZ$5*climate!$M223^6)*(K113/K$66)^$BP$1,-99)</f>
        <v>-1.1362273822055284</v>
      </c>
      <c r="CA113" s="8">
        <f>MAX((CA$3*climate!$M223+CA$4*climate!$M223^2+CA$5*climate!$M223^6)*(L113/L$66)^$BP$1,-99)</f>
        <v>-2.511778920954729</v>
      </c>
      <c r="CB113" s="8">
        <f>MAX((CB$3*climate!$M223+CB$4*climate!$M223^2+CB$5*climate!$M223^6)*(M113/M$66)^$BP$1,-99)</f>
        <v>-3.7451957447462392</v>
      </c>
      <c r="CC113" s="8">
        <f t="shared" si="128"/>
        <v>1.8692161570848893E-3</v>
      </c>
      <c r="CD113" s="8">
        <f t="shared" si="129"/>
        <v>1.8869590266954974E-4</v>
      </c>
      <c r="CE113" s="8">
        <f t="shared" si="130"/>
        <v>1.6418775932153601E-4</v>
      </c>
    </row>
    <row r="114" spans="1:83">
      <c r="A114">
        <f t="shared" si="79"/>
        <v>2068</v>
      </c>
      <c r="B114" s="4">
        <f t="shared" si="84"/>
        <v>1274.4230741551637</v>
      </c>
      <c r="C114" s="4">
        <f t="shared" si="85"/>
        <v>3505.5088918043484</v>
      </c>
      <c r="D114" s="4">
        <f t="shared" si="86"/>
        <v>6530.5374776247763</v>
      </c>
      <c r="E114" s="11">
        <f t="shared" si="87"/>
        <v>4.9790080127583693E-4</v>
      </c>
      <c r="F114" s="11">
        <f t="shared" si="88"/>
        <v>9.981813416010865E-4</v>
      </c>
      <c r="G114" s="11">
        <f t="shared" si="89"/>
        <v>2.2038139801461125E-3</v>
      </c>
      <c r="H114" s="4">
        <f t="shared" si="90"/>
        <v>102813.67480569398</v>
      </c>
      <c r="I114" s="4">
        <f t="shared" si="91"/>
        <v>59516.123802315677</v>
      </c>
      <c r="J114" s="4">
        <f t="shared" si="92"/>
        <v>15839.672731652405</v>
      </c>
      <c r="K114" s="4">
        <f t="shared" si="63"/>
        <v>80674.680873814912</v>
      </c>
      <c r="L114" s="4">
        <f t="shared" si="64"/>
        <v>16977.88413586983</v>
      </c>
      <c r="M114" s="4">
        <f t="shared" si="65"/>
        <v>2425.477655694192</v>
      </c>
      <c r="N114" s="11">
        <f t="shared" si="93"/>
        <v>1.0290735031736276E-2</v>
      </c>
      <c r="O114" s="11">
        <f t="shared" si="94"/>
        <v>1.812721151073049E-2</v>
      </c>
      <c r="P114" s="11">
        <f t="shared" si="95"/>
        <v>1.2967101891584676E-2</v>
      </c>
      <c r="Q114" s="4">
        <f t="shared" si="96"/>
        <v>6594.997345399147</v>
      </c>
      <c r="R114" s="4">
        <f t="shared" si="97"/>
        <v>15807.690907704193</v>
      </c>
      <c r="S114" s="4">
        <f t="shared" si="98"/>
        <v>4634.4155313229057</v>
      </c>
      <c r="T114" s="4">
        <f t="shared" si="99"/>
        <v>64.145137870647389</v>
      </c>
      <c r="U114" s="4">
        <f t="shared" si="100"/>
        <v>265.60350200577312</v>
      </c>
      <c r="V114" s="4">
        <f t="shared" si="101"/>
        <v>292.58278310649416</v>
      </c>
      <c r="W114" s="11">
        <f t="shared" si="102"/>
        <v>-1.219247815263802E-2</v>
      </c>
      <c r="X114" s="11">
        <f t="shared" si="103"/>
        <v>-1.3228699347321071E-2</v>
      </c>
      <c r="Y114" s="11">
        <f t="shared" si="104"/>
        <v>-1.2203590333800474E-2</v>
      </c>
      <c r="Z114" s="4">
        <f t="shared" si="117"/>
        <v>13681.373704051824</v>
      </c>
      <c r="AA114" s="4">
        <f t="shared" si="105"/>
        <v>54531.876723925008</v>
      </c>
      <c r="AB114" s="4">
        <f t="shared" si="106"/>
        <v>8037.0488180521406</v>
      </c>
      <c r="AC114" s="12">
        <f t="shared" si="107"/>
        <v>2.0713331775505148</v>
      </c>
      <c r="AD114" s="12">
        <f t="shared" si="108"/>
        <v>3.4692360624155705</v>
      </c>
      <c r="AE114" s="12">
        <f t="shared" si="109"/>
        <v>1.7390836449535629</v>
      </c>
      <c r="AF114" s="11">
        <f t="shared" si="110"/>
        <v>-2.9039671966837322E-3</v>
      </c>
      <c r="AG114" s="11">
        <f t="shared" si="111"/>
        <v>2.0567434751257441E-3</v>
      </c>
      <c r="AH114" s="11">
        <f t="shared" si="112"/>
        <v>8.257041531207765E-4</v>
      </c>
      <c r="AI114" s="1">
        <f t="shared" si="70"/>
        <v>182102.82681451083</v>
      </c>
      <c r="AJ114" s="1">
        <f t="shared" si="71"/>
        <v>97777.636268046102</v>
      </c>
      <c r="AK114" s="1">
        <f t="shared" si="72"/>
        <v>26803.833290985996</v>
      </c>
      <c r="AL114" s="17">
        <f t="shared" si="136"/>
        <v>30.366334585575459</v>
      </c>
      <c r="AM114" s="17">
        <f t="shared" si="136"/>
        <v>8.9609783240653922</v>
      </c>
      <c r="AN114" s="17">
        <f t="shared" si="136"/>
        <v>1.8982908225465367</v>
      </c>
      <c r="AO114" s="7">
        <f t="shared" si="137"/>
        <v>1.0203172919790391E-2</v>
      </c>
      <c r="AP114" s="7">
        <f t="shared" si="137"/>
        <v>1.5712119563455289E-2</v>
      </c>
      <c r="AQ114" s="7">
        <f t="shared" si="137"/>
        <v>1.1373062003797035E-2</v>
      </c>
      <c r="AR114" s="1">
        <f t="shared" si="118"/>
        <v>102813.67480569398</v>
      </c>
      <c r="AS114" s="1">
        <f t="shared" si="114"/>
        <v>59516.123802315677</v>
      </c>
      <c r="AT114" s="1">
        <f t="shared" si="119"/>
        <v>15839.672731652405</v>
      </c>
      <c r="AU114" s="1">
        <f t="shared" si="76"/>
        <v>20562.734961138798</v>
      </c>
      <c r="AV114" s="1">
        <f t="shared" si="77"/>
        <v>11903.224760463136</v>
      </c>
      <c r="AW114" s="1">
        <f t="shared" si="78"/>
        <v>3167.9345463304812</v>
      </c>
      <c r="AX114">
        <v>0</v>
      </c>
      <c r="AY114">
        <v>0</v>
      </c>
      <c r="AZ114">
        <v>0</v>
      </c>
      <c r="BA114">
        <f t="shared" si="122"/>
        <v>0</v>
      </c>
      <c r="BB114">
        <f t="shared" si="123"/>
        <v>0</v>
      </c>
      <c r="BC114">
        <f t="shared" si="123"/>
        <v>0</v>
      </c>
      <c r="BD114">
        <f t="shared" si="123"/>
        <v>0</v>
      </c>
      <c r="BE114">
        <f t="shared" si="124"/>
        <v>0</v>
      </c>
      <c r="BF114">
        <f t="shared" si="124"/>
        <v>0</v>
      </c>
      <c r="BG114">
        <f t="shared" si="124"/>
        <v>0</v>
      </c>
      <c r="BH114">
        <f t="shared" si="115"/>
        <v>0</v>
      </c>
      <c r="BI114">
        <f t="shared" si="133"/>
        <v>0</v>
      </c>
      <c r="BJ114">
        <f t="shared" si="133"/>
        <v>0</v>
      </c>
      <c r="BK114" s="7">
        <f t="shared" si="131"/>
        <v>1.3959936343034496E-2</v>
      </c>
      <c r="BL114" s="7">
        <f t="shared" si="120"/>
        <v>9.6142108987049502E-2</v>
      </c>
      <c r="BM114" s="7">
        <f t="shared" si="121"/>
        <v>8.4118149820609722E-2</v>
      </c>
      <c r="BN114" s="18">
        <f>MAX((BN$3*climate!$I224+BN$4*climate!$I224^2+BN$5*climate!$I224^6)*(K114/K$66)^$BP$1,-99)</f>
        <v>-1.7666589614314481</v>
      </c>
      <c r="BO114" s="18">
        <f>MAX((BO$3*climate!$I224+BO$4*climate!$I224^2+BO$5*climate!$I224^6)*(L114/L$66)^$BP$1,-99)</f>
        <v>-2.8070423677438563</v>
      </c>
      <c r="BP114" s="18">
        <f>MAX((BP$3*climate!$I224+BP$4*climate!$I224^2+BP$5*climate!$I224^6)*(M114/M$66)^$BP$1,-99)</f>
        <v>-3.8285133193607686</v>
      </c>
      <c r="BQ114" s="18">
        <f>MAX((BQ$3*climate!$M224+BQ$4*climate!$M224^2+BQ$5*climate!$M224^6)*(K114/K$66)^$BP$1,-99)</f>
        <v>-1.7666715405768945</v>
      </c>
      <c r="BR114" s="18">
        <f>MAX((BR$3*climate!$M224+BR$4*climate!$M224^2+BR$5*climate!$M224^6)*(L114/L$66)^$BP$1,-99)</f>
        <v>-2.8070519243314842</v>
      </c>
      <c r="BS114" s="18">
        <f>MAX((BS$3*climate!$M224+BS$4*climate!$M224^2+BS$5*climate!$M224^6)*(M114/M$66)^$BP$1,-99)</f>
        <v>-3.8285221323116594</v>
      </c>
      <c r="BT114" s="8">
        <f t="shared" si="125"/>
        <v>2.0016734795601086E-2</v>
      </c>
      <c r="BU114" s="8">
        <f t="shared" si="126"/>
        <v>1.9244510982835456E-3</v>
      </c>
      <c r="BV114" s="8">
        <f t="shared" si="127"/>
        <v>1.6837706964557839E-3</v>
      </c>
      <c r="BW114" s="8">
        <f>MAX((BW$3*climate!$I224+BW$4*climate!$I224^2+BW$5*climate!$I224^6)*(K114/K$66)^$BP$1,-99)</f>
        <v>-1.464908289169357</v>
      </c>
      <c r="BX114" s="8">
        <f>MAX((BX$3*climate!$I224+BX$4*climate!$I224^2+BX$5*climate!$I224^6)*(L114/L$66)^$BP$1,-99)</f>
        <v>-2.8248092200663772</v>
      </c>
      <c r="BY114" s="8">
        <f>MAX((BY$3*climate!$I224+BY$4*climate!$I224^2+BY$5*climate!$I224^6)*(M114/M$66)^$BP$1,-99)</f>
        <v>-4.1025871139328416</v>
      </c>
      <c r="BZ114" s="8">
        <f>MAX((BZ$3*climate!$M224+BZ$4*climate!$M224^2+BZ$5*climate!$M224^6)*(K114/K$66)^$BP$1,-99)</f>
        <v>-1.4649255470348472</v>
      </c>
      <c r="CA114" s="8">
        <f>MAX((CA$3*climate!$M224+CA$4*climate!$M224^2+CA$5*climate!$M224^6)*(L114/L$66)^$BP$1,-99)</f>
        <v>-2.8248260076644365</v>
      </c>
      <c r="CB114" s="8">
        <f>MAX((CB$3*climate!$M224+CB$4*climate!$M224^2+CB$5*climate!$M224^6)*(M114/M$66)^$BP$1,-99)</f>
        <v>-4.1026061813946573</v>
      </c>
      <c r="CC114" s="8">
        <f t="shared" si="128"/>
        <v>2.0218211827680412E-3</v>
      </c>
      <c r="CD114" s="8">
        <f t="shared" si="129"/>
        <v>1.9438215250601034E-4</v>
      </c>
      <c r="CE114" s="8">
        <f t="shared" si="130"/>
        <v>1.7007185716256444E-4</v>
      </c>
    </row>
    <row r="115" spans="1:83">
      <c r="A115">
        <f t="shared" si="79"/>
        <v>2069</v>
      </c>
      <c r="B115" s="4">
        <f t="shared" si="84"/>
        <v>1275.0258836114608</v>
      </c>
      <c r="C115" s="4">
        <f t="shared" si="85"/>
        <v>3508.8330686945337</v>
      </c>
      <c r="D115" s="4">
        <f t="shared" si="86"/>
        <v>6544.2099629262812</v>
      </c>
      <c r="E115" s="11">
        <f t="shared" si="87"/>
        <v>4.7300576121204503E-4</v>
      </c>
      <c r="F115" s="11">
        <f t="shared" si="88"/>
        <v>9.482722745210321E-4</v>
      </c>
      <c r="G115" s="11">
        <f t="shared" si="89"/>
        <v>2.0936232811388069E-3</v>
      </c>
      <c r="H115" s="4">
        <f t="shared" si="90"/>
        <v>103898.5696365826</v>
      </c>
      <c r="I115" s="4">
        <f t="shared" si="91"/>
        <v>60637.26848322674</v>
      </c>
      <c r="J115" s="4">
        <f t="shared" si="92"/>
        <v>16075.42684069397</v>
      </c>
      <c r="K115" s="4">
        <f t="shared" si="63"/>
        <v>81487.419959110135</v>
      </c>
      <c r="L115" s="4">
        <f t="shared" si="64"/>
        <v>17281.320398005402</v>
      </c>
      <c r="M115" s="4">
        <f t="shared" si="65"/>
        <v>2456.4350672981391</v>
      </c>
      <c r="N115" s="11">
        <f t="shared" si="93"/>
        <v>1.0074277040729163E-2</v>
      </c>
      <c r="O115" s="11">
        <f t="shared" si="94"/>
        <v>1.7872442744174988E-2</v>
      </c>
      <c r="P115" s="11">
        <f t="shared" si="95"/>
        <v>1.2763428898744822E-2</v>
      </c>
      <c r="Q115" s="4">
        <f t="shared" si="96"/>
        <v>6583.3302294142723</v>
      </c>
      <c r="R115" s="4">
        <f t="shared" si="97"/>
        <v>15892.416429339341</v>
      </c>
      <c r="S115" s="4">
        <f t="shared" si="98"/>
        <v>4645.9948418027307</v>
      </c>
      <c r="T115" s="4">
        <f t="shared" si="99"/>
        <v>63.363049678561566</v>
      </c>
      <c r="U115" s="4">
        <f t="shared" si="100"/>
        <v>262.08991313214318</v>
      </c>
      <c r="V115" s="4">
        <f t="shared" si="101"/>
        <v>289.01222268273932</v>
      </c>
      <c r="W115" s="11">
        <f t="shared" si="102"/>
        <v>-1.219247815263802E-2</v>
      </c>
      <c r="X115" s="11">
        <f t="shared" si="103"/>
        <v>-1.3228699347321071E-2</v>
      </c>
      <c r="Y115" s="11">
        <f t="shared" si="104"/>
        <v>-1.2203590333800474E-2</v>
      </c>
      <c r="Z115" s="4">
        <f t="shared" si="117"/>
        <v>13620.767347001814</v>
      </c>
      <c r="AA115" s="4">
        <f t="shared" si="105"/>
        <v>54953.404430113776</v>
      </c>
      <c r="AB115" s="4">
        <f t="shared" si="106"/>
        <v>8066.291129570378</v>
      </c>
      <c r="AC115" s="12">
        <f t="shared" si="107"/>
        <v>2.0653180939495055</v>
      </c>
      <c r="AD115" s="12">
        <f t="shared" si="108"/>
        <v>3.4763713910506144</v>
      </c>
      <c r="AE115" s="12">
        <f t="shared" si="109"/>
        <v>1.7405196135418255</v>
      </c>
      <c r="AF115" s="11">
        <f t="shared" si="110"/>
        <v>-2.9039671966837322E-3</v>
      </c>
      <c r="AG115" s="11">
        <f t="shared" si="111"/>
        <v>2.0567434751257441E-3</v>
      </c>
      <c r="AH115" s="11">
        <f t="shared" si="112"/>
        <v>8.257041531207765E-4</v>
      </c>
      <c r="AI115" s="1">
        <f t="shared" si="70"/>
        <v>184455.27909419854</v>
      </c>
      <c r="AJ115" s="1">
        <f t="shared" si="71"/>
        <v>99903.097401704639</v>
      </c>
      <c r="AK115" s="1">
        <f t="shared" si="72"/>
        <v>27291.384508217878</v>
      </c>
      <c r="AL115" s="17">
        <f t="shared" ref="AL115:AN130" si="138">AL114*(1+AO115)</f>
        <v>30.673069218665127</v>
      </c>
      <c r="AM115" s="17">
        <f t="shared" si="138"/>
        <v>9.1003663272703061</v>
      </c>
      <c r="AN115" s="17">
        <f t="shared" si="138"/>
        <v>1.9196643079803366</v>
      </c>
      <c r="AO115" s="7">
        <f t="shared" si="137"/>
        <v>1.0101141190592487E-2</v>
      </c>
      <c r="AP115" s="7">
        <f t="shared" si="137"/>
        <v>1.5554998367820736E-2</v>
      </c>
      <c r="AQ115" s="7">
        <f t="shared" si="137"/>
        <v>1.1259331383759065E-2</v>
      </c>
      <c r="AR115" s="1">
        <f t="shared" si="118"/>
        <v>103898.5696365826</v>
      </c>
      <c r="AS115" s="1">
        <f t="shared" si="114"/>
        <v>60637.26848322674</v>
      </c>
      <c r="AT115" s="1">
        <f t="shared" si="119"/>
        <v>16075.42684069397</v>
      </c>
      <c r="AU115" s="1">
        <f t="shared" si="76"/>
        <v>20779.713927316523</v>
      </c>
      <c r="AV115" s="1">
        <f t="shared" si="77"/>
        <v>12127.453696645349</v>
      </c>
      <c r="AW115" s="1">
        <f t="shared" si="78"/>
        <v>3215.0853681387944</v>
      </c>
      <c r="AX115">
        <v>0</v>
      </c>
      <c r="AY115">
        <v>0</v>
      </c>
      <c r="AZ115">
        <v>0</v>
      </c>
      <c r="BA115">
        <f t="shared" si="122"/>
        <v>0</v>
      </c>
      <c r="BB115">
        <f t="shared" si="123"/>
        <v>0</v>
      </c>
      <c r="BC115">
        <f t="shared" si="123"/>
        <v>0</v>
      </c>
      <c r="BD115">
        <f t="shared" si="123"/>
        <v>0</v>
      </c>
      <c r="BE115">
        <f t="shared" si="124"/>
        <v>0</v>
      </c>
      <c r="BF115">
        <f t="shared" si="124"/>
        <v>0</v>
      </c>
      <c r="BG115">
        <f t="shared" si="124"/>
        <v>0</v>
      </c>
      <c r="BH115">
        <f t="shared" si="115"/>
        <v>0</v>
      </c>
      <c r="BI115">
        <f t="shared" si="133"/>
        <v>0</v>
      </c>
      <c r="BJ115">
        <f t="shared" si="133"/>
        <v>0</v>
      </c>
      <c r="BK115" s="7">
        <f t="shared" si="131"/>
        <v>1.3704893450496192E-2</v>
      </c>
      <c r="BL115" s="7">
        <f t="shared" si="120"/>
        <v>9.1563913320999515E-2</v>
      </c>
      <c r="BM115" s="7">
        <f t="shared" si="121"/>
        <v>8.0576032558561106E-2</v>
      </c>
      <c r="BN115" s="18">
        <f>MAX((BN$3*climate!$I225+BN$4*climate!$I225^2+BN$5*climate!$I225^6)*(K115/K$66)^$BP$1,-99)</f>
        <v>-2.0182577862178652</v>
      </c>
      <c r="BO115" s="18">
        <f>MAX((BO$3*climate!$I225+BO$4*climate!$I225^2+BO$5*climate!$I225^6)*(L115/L$66)^$BP$1,-99)</f>
        <v>-2.9884581634057175</v>
      </c>
      <c r="BP115" s="18">
        <f>MAX((BP$3*climate!$I225+BP$4*climate!$I225^2+BP$5*climate!$I225^6)*(M115/M$66)^$BP$1,-99)</f>
        <v>-3.9950939504487755</v>
      </c>
      <c r="BQ115" s="18">
        <f>MAX((BQ$3*climate!$M225+BQ$4*climate!$M225^2+BQ$5*climate!$M225^6)*(K115/K$66)^$BP$1,-99)</f>
        <v>-2.0182706070241521</v>
      </c>
      <c r="BR115" s="18">
        <f>MAX((BR$3*climate!$M225+BR$4*climate!$M225^2+BR$5*climate!$M225^6)*(L115/L$66)^$BP$1,-99)</f>
        <v>-2.9884678542530358</v>
      </c>
      <c r="BS115" s="18">
        <f>MAX((BS$3*climate!$M225+BS$4*climate!$M225^2+BS$5*climate!$M225^6)*(M115/M$66)^$BP$1,-99)</f>
        <v>-3.995102872507549</v>
      </c>
      <c r="BT115" s="8">
        <f t="shared" si="125"/>
        <v>2.0631158485482325E-2</v>
      </c>
      <c r="BU115" s="8">
        <f t="shared" si="126"/>
        <v>1.8890696072765072E-3</v>
      </c>
      <c r="BV115" s="8">
        <f t="shared" si="127"/>
        <v>1.6623768978470581E-3</v>
      </c>
      <c r="BW115" s="8">
        <f>MAX((BW$3*climate!$I225+BW$4*climate!$I225^2+BW$5*climate!$I225^6)*(K115/K$66)^$BP$1,-99)</f>
        <v>-1.8240960460358642</v>
      </c>
      <c r="BX115" s="8">
        <f>MAX((BX$3*climate!$I225+BX$4*climate!$I225^2+BX$5*climate!$I225^6)*(L115/L$66)^$BP$1,-99)</f>
        <v>-3.1627960490635836</v>
      </c>
      <c r="BY115" s="8">
        <f>MAX((BY$3*climate!$I225+BY$4*climate!$I225^2+BY$5*climate!$I225^6)*(M115/M$66)^$BP$1,-99)</f>
        <v>-4.487002516917463</v>
      </c>
      <c r="BZ115" s="8">
        <f>MAX((BZ$3*climate!$M225+BZ$4*climate!$M225^2+BZ$5*climate!$M225^6)*(K115/K$66)^$BP$1,-99)</f>
        <v>-1.8241147996591436</v>
      </c>
      <c r="CA115" s="8">
        <f>MAX((CA$3*climate!$M225+CA$4*climate!$M225^2+CA$5*climate!$M225^6)*(L115/L$66)^$BP$1,-99)</f>
        <v>-3.1628140745412541</v>
      </c>
      <c r="CB115" s="8">
        <f>MAX((CB$3*climate!$M225+CB$4*climate!$M225^2+CB$5*climate!$M225^6)*(M115/M$66)^$BP$1,-99)</f>
        <v>-4.4870228996912473</v>
      </c>
      <c r="CC115" s="8">
        <f t="shared" si="128"/>
        <v>2.1815955691013768E-3</v>
      </c>
      <c r="CD115" s="8">
        <f t="shared" si="129"/>
        <v>1.9975542759067508E-4</v>
      </c>
      <c r="CE115" s="8">
        <f t="shared" si="130"/>
        <v>1.7578431560552518E-4</v>
      </c>
    </row>
    <row r="116" spans="1:83">
      <c r="A116">
        <f t="shared" si="79"/>
        <v>2070</v>
      </c>
      <c r="B116" s="4">
        <f t="shared" si="84"/>
        <v>1275.5988234706715</v>
      </c>
      <c r="C116" s="4">
        <f t="shared" si="85"/>
        <v>3511.9940313537513</v>
      </c>
      <c r="D116" s="4">
        <f t="shared" si="86"/>
        <v>6557.2260177445714</v>
      </c>
      <c r="E116" s="11">
        <f t="shared" si="87"/>
        <v>4.4935547315144275E-4</v>
      </c>
      <c r="F116" s="11">
        <f t="shared" si="88"/>
        <v>9.0085866079498041E-4</v>
      </c>
      <c r="G116" s="11">
        <f t="shared" si="89"/>
        <v>1.9889421170818664E-3</v>
      </c>
      <c r="H116" s="4">
        <f t="shared" si="90"/>
        <v>104970.0938134297</v>
      </c>
      <c r="I116" s="4">
        <f t="shared" si="91"/>
        <v>61761.312364581332</v>
      </c>
      <c r="J116" s="4">
        <f t="shared" si="92"/>
        <v>16309.743430173825</v>
      </c>
      <c r="K116" s="4">
        <f t="shared" si="63"/>
        <v>82290.836179846301</v>
      </c>
      <c r="L116" s="4">
        <f t="shared" si="64"/>
        <v>17585.824979541463</v>
      </c>
      <c r="M116" s="4">
        <f t="shared" si="65"/>
        <v>2487.2931611687436</v>
      </c>
      <c r="N116" s="11">
        <f t="shared" si="93"/>
        <v>9.8593895982879154E-3</v>
      </c>
      <c r="O116" s="11">
        <f t="shared" si="94"/>
        <v>1.7620446500789644E-2</v>
      </c>
      <c r="P116" s="11">
        <f t="shared" si="95"/>
        <v>1.2562145151488124E-2</v>
      </c>
      <c r="Q116" s="4">
        <f t="shared" si="96"/>
        <v>6570.130350282283</v>
      </c>
      <c r="R116" s="4">
        <f t="shared" si="97"/>
        <v>15972.883811435724</v>
      </c>
      <c r="S116" s="4">
        <f t="shared" si="98"/>
        <v>4656.1909508870285</v>
      </c>
      <c r="T116" s="4">
        <f t="shared" si="99"/>
        <v>62.590497079671188</v>
      </c>
      <c r="U116" s="4">
        <f t="shared" si="100"/>
        <v>258.62280446935256</v>
      </c>
      <c r="V116" s="4">
        <f t="shared" si="101"/>
        <v>285.48523591565805</v>
      </c>
      <c r="W116" s="11">
        <f t="shared" si="102"/>
        <v>-1.219247815263802E-2</v>
      </c>
      <c r="X116" s="11">
        <f t="shared" si="103"/>
        <v>-1.3228699347321071E-2</v>
      </c>
      <c r="Y116" s="11">
        <f t="shared" si="104"/>
        <v>-1.2203590333800474E-2</v>
      </c>
      <c r="Z116" s="4">
        <f t="shared" si="117"/>
        <v>13557.186754566144</v>
      </c>
      <c r="AA116" s="4">
        <f t="shared" si="105"/>
        <v>55361.572653449104</v>
      </c>
      <c r="AB116" s="4">
        <f t="shared" si="106"/>
        <v>8093.1221579133116</v>
      </c>
      <c r="AC116" s="12">
        <f t="shared" si="107"/>
        <v>2.0593204779539587</v>
      </c>
      <c r="AD116" s="12">
        <f t="shared" si="108"/>
        <v>3.4835213952262718</v>
      </c>
      <c r="AE116" s="12">
        <f t="shared" si="109"/>
        <v>1.7419567678153152</v>
      </c>
      <c r="AF116" s="11">
        <f t="shared" si="110"/>
        <v>-2.9039671966837322E-3</v>
      </c>
      <c r="AG116" s="11">
        <f t="shared" si="111"/>
        <v>2.0567434751257441E-3</v>
      </c>
      <c r="AH116" s="11">
        <f t="shared" si="112"/>
        <v>8.257041531207765E-4</v>
      </c>
      <c r="AI116" s="1">
        <f t="shared" si="70"/>
        <v>186789.46511209523</v>
      </c>
      <c r="AJ116" s="1">
        <f t="shared" si="71"/>
        <v>102040.24135817953</v>
      </c>
      <c r="AK116" s="1">
        <f t="shared" si="72"/>
        <v>27777.331425534881</v>
      </c>
      <c r="AL116" s="17">
        <f t="shared" si="138"/>
        <v>30.979803891562412</v>
      </c>
      <c r="AM116" s="17">
        <f t="shared" si="138"/>
        <v>9.2405069488038922</v>
      </c>
      <c r="AN116" s="17">
        <f t="shared" si="138"/>
        <v>1.9410623032035705</v>
      </c>
      <c r="AO116" s="7">
        <f t="shared" si="137"/>
        <v>1.0000129778686563E-2</v>
      </c>
      <c r="AP116" s="7">
        <f t="shared" si="137"/>
        <v>1.5399448384142528E-2</v>
      </c>
      <c r="AQ116" s="7">
        <f t="shared" si="137"/>
        <v>1.1146738069921475E-2</v>
      </c>
      <c r="AR116" s="1">
        <f t="shared" si="118"/>
        <v>104970.0938134297</v>
      </c>
      <c r="AS116" s="1">
        <f t="shared" si="114"/>
        <v>61761.312364581332</v>
      </c>
      <c r="AT116" s="1">
        <f t="shared" si="119"/>
        <v>16309.743430173825</v>
      </c>
      <c r="AU116" s="1">
        <f t="shared" si="76"/>
        <v>20994.018762685941</v>
      </c>
      <c r="AV116" s="1">
        <f t="shared" si="77"/>
        <v>12352.262472916267</v>
      </c>
      <c r="AW116" s="1">
        <f t="shared" si="78"/>
        <v>3261.9486860347652</v>
      </c>
      <c r="AX116">
        <v>0</v>
      </c>
      <c r="AY116">
        <v>0</v>
      </c>
      <c r="AZ116">
        <v>0</v>
      </c>
      <c r="BA116">
        <f t="shared" si="122"/>
        <v>0</v>
      </c>
      <c r="BB116">
        <f t="shared" si="123"/>
        <v>0</v>
      </c>
      <c r="BC116">
        <f t="shared" si="123"/>
        <v>0</v>
      </c>
      <c r="BD116">
        <f t="shared" si="123"/>
        <v>0</v>
      </c>
      <c r="BE116">
        <f t="shared" si="124"/>
        <v>0</v>
      </c>
      <c r="BF116">
        <f t="shared" si="124"/>
        <v>0</v>
      </c>
      <c r="BG116">
        <f t="shared" si="124"/>
        <v>0</v>
      </c>
      <c r="BH116">
        <f t="shared" si="115"/>
        <v>0</v>
      </c>
      <c r="BI116">
        <f t="shared" si="133"/>
        <v>0</v>
      </c>
      <c r="BJ116">
        <f t="shared" si="133"/>
        <v>0</v>
      </c>
      <c r="BK116" s="7">
        <f t="shared" si="131"/>
        <v>1.3453671609093387E-2</v>
      </c>
      <c r="BL116" s="7">
        <f t="shared" si="120"/>
        <v>8.7203726972380491E-2</v>
      </c>
      <c r="BM116" s="7">
        <f t="shared" si="121"/>
        <v>7.7201930415575742E-2</v>
      </c>
      <c r="BN116" s="18">
        <f>MAX((BN$3*climate!$I226+BN$4*climate!$I226^2+BN$5*climate!$I226^6)*(K116/K$66)^$BP$1,-99)</f>
        <v>-2.2755897344559921</v>
      </c>
      <c r="BO116" s="18">
        <f>MAX((BO$3*climate!$I226+BO$4*climate!$I226^2+BO$5*climate!$I226^6)*(L116/L$66)^$BP$1,-99)</f>
        <v>-3.1730029565436917</v>
      </c>
      <c r="BP116" s="18">
        <f>MAX((BP$3*climate!$I226+BP$4*climate!$I226^2+BP$5*climate!$I226^6)*(M116/M$66)^$BP$1,-99)</f>
        <v>-4.1645082039018595</v>
      </c>
      <c r="BQ116" s="18">
        <f>MAX((BQ$3*climate!$M226+BQ$4*climate!$M226^2+BQ$5*climate!$M226^6)*(K116/K$66)^$BP$1,-99)</f>
        <v>-2.2756027905373384</v>
      </c>
      <c r="BR116" s="18">
        <f>MAX((BR$3*climate!$M226+BR$4*climate!$M226^2+BR$5*climate!$M226^6)*(L116/L$66)^$BP$1,-99)</f>
        <v>-3.1730127767488643</v>
      </c>
      <c r="BS116" s="18">
        <f>MAX((BS$3*climate!$M226+BS$4*climate!$M226^2+BS$5*climate!$M226^6)*(M116/M$66)^$BP$1,-99)</f>
        <v>-4.1645172311230203</v>
      </c>
      <c r="BT116" s="8">
        <f t="shared" si="125"/>
        <v>2.124238503923288E-2</v>
      </c>
      <c r="BU116" s="8">
        <f t="shared" si="126"/>
        <v>1.8524151452034442E-3</v>
      </c>
      <c r="BV116" s="8">
        <f t="shared" si="127"/>
        <v>1.6399531316597239E-3</v>
      </c>
      <c r="BW116" s="8">
        <f>MAX((BW$3*climate!$I226+BW$4*climate!$I226^2+BW$5*climate!$I226^6)*(K116/K$66)^$BP$1,-99)</f>
        <v>-2.2155809948944714</v>
      </c>
      <c r="BX116" s="8">
        <f>MAX((BX$3*climate!$I226+BX$4*climate!$I226^2+BX$5*climate!$I226^6)*(L116/L$66)^$BP$1,-99)</f>
        <v>-3.5270841707271301</v>
      </c>
      <c r="BY116" s="8">
        <f>MAX((BY$3*climate!$I226+BY$4*climate!$I226^2+BY$5*climate!$I226^6)*(M116/M$66)^$BP$1,-99)</f>
        <v>-4.899911576886673</v>
      </c>
      <c r="BZ116" s="8">
        <f>MAX((BZ$3*climate!$M226+BZ$4*climate!$M226^2+BZ$5*climate!$M226^6)*(K116/K$66)^$BP$1,-99)</f>
        <v>-2.2156013199236515</v>
      </c>
      <c r="CA116" s="8">
        <f>MAX((CA$3*climate!$M226+CA$4*climate!$M226^2+CA$5*climate!$M226^6)*(L116/L$66)^$BP$1,-99)</f>
        <v>-3.5271034918313173</v>
      </c>
      <c r="CB116" s="8">
        <f>MAX((CB$3*climate!$M226+CB$4*climate!$M226^2+CB$5*climate!$M226^6)*(M116/M$66)^$BP$1,-99)</f>
        <v>-4.8999333372029987</v>
      </c>
      <c r="CC116" s="8">
        <f t="shared" si="128"/>
        <v>2.348582790511311E-3</v>
      </c>
      <c r="CD116" s="8">
        <f t="shared" si="129"/>
        <v>2.0480517243577986E-4</v>
      </c>
      <c r="CE116" s="8">
        <f t="shared" si="130"/>
        <v>1.8131512516827294E-4</v>
      </c>
    </row>
    <row r="117" spans="1:83">
      <c r="A117">
        <f t="shared" si="79"/>
        <v>2071</v>
      </c>
      <c r="B117" s="4">
        <f t="shared" si="84"/>
        <v>1276.1433609179001</v>
      </c>
      <c r="C117" s="4">
        <f t="shared" si="85"/>
        <v>3514.9996510815663</v>
      </c>
      <c r="D117" s="4">
        <f t="shared" si="86"/>
        <v>6569.6158635925931</v>
      </c>
      <c r="E117" s="11">
        <f t="shared" si="87"/>
        <v>4.2688769949387058E-4</v>
      </c>
      <c r="F117" s="11">
        <f t="shared" si="88"/>
        <v>8.558157277552313E-4</v>
      </c>
      <c r="G117" s="11">
        <f t="shared" si="89"/>
        <v>1.889495011227773E-3</v>
      </c>
      <c r="H117" s="4">
        <f t="shared" si="90"/>
        <v>106027.8883807816</v>
      </c>
      <c r="I117" s="4">
        <f t="shared" si="91"/>
        <v>62887.956608853128</v>
      </c>
      <c r="J117" s="4">
        <f t="shared" si="92"/>
        <v>16542.583099039544</v>
      </c>
      <c r="K117" s="4">
        <f t="shared" si="63"/>
        <v>83084.621703096287</v>
      </c>
      <c r="L117" s="4">
        <f t="shared" si="64"/>
        <v>17891.312333275051</v>
      </c>
      <c r="M117" s="4">
        <f t="shared" si="65"/>
        <v>2518.0441965739587</v>
      </c>
      <c r="N117" s="11">
        <f t="shared" si="93"/>
        <v>9.6460986435376039E-3</v>
      </c>
      <c r="O117" s="11">
        <f t="shared" si="94"/>
        <v>1.7371226774346882E-2</v>
      </c>
      <c r="P117" s="11">
        <f t="shared" si="95"/>
        <v>1.2363253308977029E-2</v>
      </c>
      <c r="Q117" s="4">
        <f t="shared" si="96"/>
        <v>6555.4248290799378</v>
      </c>
      <c r="R117" s="4">
        <f t="shared" si="97"/>
        <v>16049.104703777366</v>
      </c>
      <c r="S117" s="4">
        <f t="shared" si="98"/>
        <v>4665.0297912342876</v>
      </c>
      <c r="T117" s="4">
        <f t="shared" si="99"/>
        <v>61.827363811464544</v>
      </c>
      <c r="U117" s="4">
        <f t="shared" si="100"/>
        <v>255.2015611446665</v>
      </c>
      <c r="V117" s="4">
        <f t="shared" si="101"/>
        <v>282.00129105019499</v>
      </c>
      <c r="W117" s="11">
        <f t="shared" si="102"/>
        <v>-1.219247815263802E-2</v>
      </c>
      <c r="X117" s="11">
        <f t="shared" si="103"/>
        <v>-1.3228699347321071E-2</v>
      </c>
      <c r="Y117" s="11">
        <f t="shared" si="104"/>
        <v>-1.2203590333800474E-2</v>
      </c>
      <c r="Z117" s="4">
        <f t="shared" si="117"/>
        <v>13490.713285454054</v>
      </c>
      <c r="AA117" s="4">
        <f t="shared" si="105"/>
        <v>55756.32357937652</v>
      </c>
      <c r="AB117" s="4">
        <f t="shared" si="106"/>
        <v>8117.5805291966908</v>
      </c>
      <c r="AC117" s="12">
        <f t="shared" si="107"/>
        <v>2.0533402788385211</v>
      </c>
      <c r="AD117" s="12">
        <f t="shared" si="108"/>
        <v>3.4906861051263642</v>
      </c>
      <c r="AE117" s="12">
        <f t="shared" si="109"/>
        <v>1.743395108753057</v>
      </c>
      <c r="AF117" s="11">
        <f t="shared" si="110"/>
        <v>-2.9039671966837322E-3</v>
      </c>
      <c r="AG117" s="11">
        <f t="shared" si="111"/>
        <v>2.0567434751257441E-3</v>
      </c>
      <c r="AH117" s="11">
        <f t="shared" si="112"/>
        <v>8.257041531207765E-4</v>
      </c>
      <c r="AI117" s="1">
        <f t="shared" si="70"/>
        <v>189104.53736357167</v>
      </c>
      <c r="AJ117" s="1">
        <f t="shared" si="71"/>
        <v>104188.47969527784</v>
      </c>
      <c r="AK117" s="1">
        <f t="shared" si="72"/>
        <v>28261.546969016159</v>
      </c>
      <c r="AL117" s="17">
        <f t="shared" si="138"/>
        <v>31.286507930401957</v>
      </c>
      <c r="AM117" s="17">
        <f t="shared" si="138"/>
        <v>9.3813826715072945</v>
      </c>
      <c r="AN117" s="17">
        <f t="shared" si="138"/>
        <v>1.9624824511440673</v>
      </c>
      <c r="AO117" s="7">
        <f t="shared" si="137"/>
        <v>9.9001284808996979E-3</v>
      </c>
      <c r="AP117" s="7">
        <f t="shared" si="137"/>
        <v>1.5245453900301104E-2</v>
      </c>
      <c r="AQ117" s="7">
        <f t="shared" si="137"/>
        <v>1.1035270689222261E-2</v>
      </c>
      <c r="AR117" s="1">
        <f t="shared" si="118"/>
        <v>106027.8883807816</v>
      </c>
      <c r="AS117" s="1">
        <f t="shared" si="114"/>
        <v>62887.956608853128</v>
      </c>
      <c r="AT117" s="1">
        <f t="shared" si="119"/>
        <v>16542.583099039544</v>
      </c>
      <c r="AU117" s="1">
        <f t="shared" si="76"/>
        <v>21205.577676156321</v>
      </c>
      <c r="AV117" s="1">
        <f t="shared" si="77"/>
        <v>12577.591321770626</v>
      </c>
      <c r="AW117" s="1">
        <f t="shared" si="78"/>
        <v>3308.5166198079091</v>
      </c>
      <c r="AX117">
        <v>0</v>
      </c>
      <c r="AY117">
        <v>0</v>
      </c>
      <c r="AZ117">
        <v>0</v>
      </c>
      <c r="BA117">
        <f t="shared" si="122"/>
        <v>0</v>
      </c>
      <c r="BB117">
        <f t="shared" si="123"/>
        <v>0</v>
      </c>
      <c r="BC117">
        <f t="shared" si="123"/>
        <v>0</v>
      </c>
      <c r="BD117">
        <f t="shared" si="123"/>
        <v>0</v>
      </c>
      <c r="BE117">
        <f t="shared" si="124"/>
        <v>0</v>
      </c>
      <c r="BF117">
        <f t="shared" si="124"/>
        <v>0</v>
      </c>
      <c r="BG117">
        <f t="shared" si="124"/>
        <v>0</v>
      </c>
      <c r="BH117">
        <f t="shared" si="115"/>
        <v>0</v>
      </c>
      <c r="BI117">
        <f t="shared" si="133"/>
        <v>0</v>
      </c>
      <c r="BJ117">
        <f t="shared" si="133"/>
        <v>0</v>
      </c>
      <c r="BK117" s="7">
        <f t="shared" si="131"/>
        <v>1.3206202461379712E-2</v>
      </c>
      <c r="BL117" s="7">
        <f t="shared" si="120"/>
        <v>8.3051168545124274E-2</v>
      </c>
      <c r="BM117" s="7">
        <f t="shared" si="121"/>
        <v>7.3986926795248958E-2</v>
      </c>
      <c r="BN117" s="18">
        <f>MAX((BN$3*climate!$I227+BN$4*climate!$I227^2+BN$5*climate!$I227^6)*(K117/K$66)^$BP$1,-99)</f>
        <v>-2.5385888294469146</v>
      </c>
      <c r="BO117" s="18">
        <f>MAX((BO$3*climate!$I227+BO$4*climate!$I227^2+BO$5*climate!$I227^6)*(L117/L$66)^$BP$1,-99)</f>
        <v>-3.3606127898636622</v>
      </c>
      <c r="BP117" s="18">
        <f>MAX((BP$3*climate!$I227+BP$4*climate!$I227^2+BP$5*climate!$I227^6)*(M117/M$66)^$BP$1,-99)</f>
        <v>-4.3367046320562368</v>
      </c>
      <c r="BQ117" s="18">
        <f>MAX((BQ$3*climate!$M227+BQ$4*climate!$M227^2+BQ$5*climate!$M227^6)*(K117/K$66)^$BP$1,-99)</f>
        <v>-2.538602114413508</v>
      </c>
      <c r="BR117" s="18">
        <f>MAX((BR$3*climate!$M227+BR$4*climate!$M227^2+BR$5*climate!$M227^6)*(L117/L$66)^$BP$1,-99)</f>
        <v>-3.3606227345729942</v>
      </c>
      <c r="BS117" s="18">
        <f>MAX((BS$3*climate!$M227+BS$4*climate!$M227^2+BS$5*climate!$M227^6)*(M117/M$66)^$BP$1,-99)</f>
        <v>-4.3367137605380943</v>
      </c>
      <c r="BT117" s="8">
        <f t="shared" si="125"/>
        <v>2.1849880737712764E-2</v>
      </c>
      <c r="BU117" s="8">
        <f t="shared" si="126"/>
        <v>1.814658127838647E-3</v>
      </c>
      <c r="BV117" s="8">
        <f t="shared" si="127"/>
        <v>1.6166055266260747E-3</v>
      </c>
      <c r="BW117" s="8">
        <f>MAX((BW$3*climate!$I227+BW$4*climate!$I227^2+BW$5*climate!$I227^6)*(K117/K$66)^$BP$1,-99)</f>
        <v>-2.6412217632237818</v>
      </c>
      <c r="BX117" s="8">
        <f>MAX((BX$3*climate!$I227+BX$4*climate!$I227^2+BX$5*climate!$I227^6)*(L117/L$66)^$BP$1,-99)</f>
        <v>-3.919067404068822</v>
      </c>
      <c r="BY117" s="8">
        <f>MAX((BY$3*climate!$I227+BY$4*climate!$I227^2+BY$5*climate!$I227^6)*(M117/M$66)^$BP$1,-99)</f>
        <v>-5.3428415494637811</v>
      </c>
      <c r="BZ117" s="8">
        <f>MAX((BZ$3*climate!$M227+BZ$4*climate!$M227^2+BZ$5*climate!$M227^6)*(K117/K$66)^$BP$1,-99)</f>
        <v>-2.6412437368190869</v>
      </c>
      <c r="CA117" s="8">
        <f>MAX((CA$3*climate!$M227+CA$4*climate!$M227^2+CA$5*climate!$M227^6)*(L117/L$66)^$BP$1,-99)</f>
        <v>-3.9190880795113179</v>
      </c>
      <c r="CB117" s="8">
        <f>MAX((CB$3*climate!$M227+CB$4*climate!$M227^2+CB$5*climate!$M227^6)*(M117/M$66)^$BP$1,-99)</f>
        <v>-5.3428647507516542</v>
      </c>
      <c r="CC117" s="8">
        <f t="shared" si="128"/>
        <v>2.5228095137036334E-3</v>
      </c>
      <c r="CD117" s="8">
        <f t="shared" si="129"/>
        <v>2.0952227812984347E-4</v>
      </c>
      <c r="CE117" s="8">
        <f t="shared" si="130"/>
        <v>1.8665492280874835E-4</v>
      </c>
    </row>
    <row r="118" spans="1:83">
      <c r="A118">
        <f t="shared" si="79"/>
        <v>2072</v>
      </c>
      <c r="B118" s="4">
        <f t="shared" si="84"/>
        <v>1276.6608923262884</v>
      </c>
      <c r="C118" s="4">
        <f t="shared" si="85"/>
        <v>3517.8574334667933</v>
      </c>
      <c r="D118" s="4">
        <f t="shared" si="86"/>
        <v>6581.408457172538</v>
      </c>
      <c r="E118" s="11">
        <f t="shared" si="87"/>
        <v>4.0554331451917705E-4</v>
      </c>
      <c r="F118" s="11">
        <f t="shared" si="88"/>
        <v>8.1302494136746973E-4</v>
      </c>
      <c r="G118" s="11">
        <f t="shared" si="89"/>
        <v>1.7950202606663843E-3</v>
      </c>
      <c r="H118" s="4">
        <f t="shared" si="90"/>
        <v>107071.60558318095</v>
      </c>
      <c r="I118" s="4">
        <f t="shared" si="91"/>
        <v>64016.904511003464</v>
      </c>
      <c r="J118" s="4">
        <f t="shared" si="92"/>
        <v>16773.90820550275</v>
      </c>
      <c r="K118" s="4">
        <f t="shared" si="63"/>
        <v>83868.477703643526</v>
      </c>
      <c r="L118" s="4">
        <f t="shared" si="64"/>
        <v>18197.697240935602</v>
      </c>
      <c r="M118" s="4">
        <f t="shared" si="65"/>
        <v>2548.6806227962102</v>
      </c>
      <c r="N118" s="11">
        <f t="shared" si="93"/>
        <v>9.4344294344668178E-3</v>
      </c>
      <c r="O118" s="11">
        <f t="shared" si="94"/>
        <v>1.7124786709509454E-2</v>
      </c>
      <c r="P118" s="11">
        <f t="shared" si="95"/>
        <v>1.2166754763055954E-2</v>
      </c>
      <c r="Q118" s="4">
        <f t="shared" si="96"/>
        <v>6539.2414541911839</v>
      </c>
      <c r="R118" s="4">
        <f t="shared" si="97"/>
        <v>16121.093879063803</v>
      </c>
      <c r="S118" s="4">
        <f t="shared" si="98"/>
        <v>4672.5375686904445</v>
      </c>
      <c r="T118" s="4">
        <f t="shared" si="99"/>
        <v>61.073535028958062</v>
      </c>
      <c r="U118" s="4">
        <f t="shared" si="100"/>
        <v>251.82557641931672</v>
      </c>
      <c r="V118" s="4">
        <f t="shared" si="101"/>
        <v>278.55986282061559</v>
      </c>
      <c r="W118" s="11">
        <f t="shared" si="102"/>
        <v>-1.219247815263802E-2</v>
      </c>
      <c r="X118" s="11">
        <f t="shared" si="103"/>
        <v>-1.3228699347321071E-2</v>
      </c>
      <c r="Y118" s="11">
        <f t="shared" si="104"/>
        <v>-1.2203590333800474E-2</v>
      </c>
      <c r="Z118" s="4">
        <f t="shared" si="117"/>
        <v>13421.428944171505</v>
      </c>
      <c r="AA118" s="4">
        <f t="shared" si="105"/>
        <v>56137.610467683466</v>
      </c>
      <c r="AB118" s="4">
        <f t="shared" si="106"/>
        <v>8139.7055639447117</v>
      </c>
      <c r="AC118" s="12">
        <f t="shared" si="107"/>
        <v>2.0473774460251448</v>
      </c>
      <c r="AD118" s="12">
        <f t="shared" si="108"/>
        <v>3.4978655509967949</v>
      </c>
      <c r="AE118" s="12">
        <f t="shared" si="109"/>
        <v>1.7448346373348849</v>
      </c>
      <c r="AF118" s="11">
        <f t="shared" si="110"/>
        <v>-2.9039671966837322E-3</v>
      </c>
      <c r="AG118" s="11">
        <f t="shared" si="111"/>
        <v>2.0567434751257441E-3</v>
      </c>
      <c r="AH118" s="11">
        <f t="shared" si="112"/>
        <v>8.257041531207765E-4</v>
      </c>
      <c r="AI118" s="1">
        <f t="shared" si="70"/>
        <v>191399.66130337084</v>
      </c>
      <c r="AJ118" s="1">
        <f t="shared" si="71"/>
        <v>106347.22304752069</v>
      </c>
      <c r="AK118" s="1">
        <f t="shared" si="72"/>
        <v>28743.908891922452</v>
      </c>
      <c r="AL118" s="17">
        <f t="shared" si="138"/>
        <v>31.593150974149328</v>
      </c>
      <c r="AM118" s="17">
        <f t="shared" si="138"/>
        <v>9.5229758741764474</v>
      </c>
      <c r="AN118" s="17">
        <f t="shared" si="138"/>
        <v>1.9839224109645783</v>
      </c>
      <c r="AO118" s="7">
        <f t="shared" si="137"/>
        <v>9.8011271960907007E-3</v>
      </c>
      <c r="AP118" s="7">
        <f t="shared" si="137"/>
        <v>1.5092999361298093E-2</v>
      </c>
      <c r="AQ118" s="7">
        <f t="shared" si="137"/>
        <v>1.0924917982330038E-2</v>
      </c>
      <c r="AR118" s="1">
        <f t="shared" si="118"/>
        <v>107071.60558318095</v>
      </c>
      <c r="AS118" s="1">
        <f t="shared" si="114"/>
        <v>64016.904511003464</v>
      </c>
      <c r="AT118" s="1">
        <f t="shared" si="119"/>
        <v>16773.90820550275</v>
      </c>
      <c r="AU118" s="1">
        <f t="shared" si="76"/>
        <v>21414.321116636191</v>
      </c>
      <c r="AV118" s="1">
        <f t="shared" si="77"/>
        <v>12803.380902200694</v>
      </c>
      <c r="AW118" s="1">
        <f t="shared" si="78"/>
        <v>3354.7816411005501</v>
      </c>
      <c r="AX118">
        <v>0</v>
      </c>
      <c r="AY118">
        <v>0</v>
      </c>
      <c r="AZ118">
        <v>0</v>
      </c>
      <c r="BA118">
        <f t="shared" si="122"/>
        <v>0</v>
      </c>
      <c r="BB118">
        <f t="shared" si="123"/>
        <v>0</v>
      </c>
      <c r="BC118">
        <f t="shared" si="123"/>
        <v>0</v>
      </c>
      <c r="BD118">
        <f t="shared" si="123"/>
        <v>0</v>
      </c>
      <c r="BE118">
        <f t="shared" si="124"/>
        <v>0</v>
      </c>
      <c r="BF118">
        <f t="shared" si="124"/>
        <v>0</v>
      </c>
      <c r="BG118">
        <f t="shared" si="124"/>
        <v>0</v>
      </c>
      <c r="BH118">
        <f t="shared" si="115"/>
        <v>0</v>
      </c>
      <c r="BI118">
        <f t="shared" si="133"/>
        <v>0</v>
      </c>
      <c r="BJ118">
        <f t="shared" si="133"/>
        <v>0</v>
      </c>
      <c r="BK118" s="7">
        <f t="shared" si="131"/>
        <v>1.2962420935992647E-2</v>
      </c>
      <c r="BL118" s="7">
        <f t="shared" si="120"/>
        <v>7.9096350995356446E-2</v>
      </c>
      <c r="BM118" s="7">
        <f t="shared" si="121"/>
        <v>7.0922629314014274E-2</v>
      </c>
      <c r="BN118" s="18">
        <f>MAX((BN$3*climate!$I228+BN$4*climate!$I228^2+BN$5*climate!$I228^6)*(K118/K$66)^$BP$1,-99)</f>
        <v>-2.8071846987039883</v>
      </c>
      <c r="BO118" s="18">
        <f>MAX((BO$3*climate!$I228+BO$4*climate!$I228^2+BO$5*climate!$I228^6)*(L118/L$66)^$BP$1,-99)</f>
        <v>-3.5512213294883201</v>
      </c>
      <c r="BP118" s="18">
        <f>MAX((BP$3*climate!$I228+BP$4*climate!$I228^2+BP$5*climate!$I228^6)*(M118/M$66)^$BP$1,-99)</f>
        <v>-4.5116296121635537</v>
      </c>
      <c r="BQ118" s="18">
        <f>MAX((BQ$3*climate!$M228+BQ$4*climate!$M228^2+BQ$5*climate!$M228^6)*(K118/K$66)^$BP$1,-99)</f>
        <v>-2.8071982061740766</v>
      </c>
      <c r="BR118" s="18">
        <f>MAX((BR$3*climate!$M228+BR$4*climate!$M228^2+BR$5*climate!$M228^6)*(L118/L$66)^$BP$1,-99)</f>
        <v>-3.5512313939021229</v>
      </c>
      <c r="BS118" s="18">
        <f>MAX((BS$3*climate!$M228+BS$4*climate!$M228^2+BS$5*climate!$M228^6)*(M118/M$66)^$BP$1,-99)</f>
        <v>-4.5116388380519137</v>
      </c>
      <c r="BT118" s="8">
        <f t="shared" si="125"/>
        <v>2.24531333154897E-2</v>
      </c>
      <c r="BU118" s="8">
        <f t="shared" si="126"/>
        <v>1.7759609136675048E-3</v>
      </c>
      <c r="BV118" s="8">
        <f t="shared" si="127"/>
        <v>1.5924352510726203E-3</v>
      </c>
      <c r="BW118" s="8">
        <f>MAX((BW$3*climate!$I228+BW$4*climate!$I228^2+BW$5*climate!$I228^6)*(K118/K$66)^$BP$1,-99)</f>
        <v>-3.1029275970521075</v>
      </c>
      <c r="BX118" s="8">
        <f>MAX((BX$3*climate!$I228+BX$4*climate!$I228^2+BX$5*climate!$I228^6)*(L118/L$66)^$BP$1,-99)</f>
        <v>-4.3401712043163263</v>
      </c>
      <c r="BY118" s="8">
        <f>MAX((BY$3*climate!$I228+BY$4*climate!$I228^2+BY$5*climate!$I228^6)*(M118/M$66)^$BP$1,-99)</f>
        <v>-5.817357718881504</v>
      </c>
      <c r="BZ118" s="8">
        <f>MAX((BZ$3*climate!$M228+BZ$4*climate!$M228^2+BZ$5*climate!$M228^6)*(K118/K$66)^$BP$1,-99)</f>
        <v>-3.102951297811213</v>
      </c>
      <c r="CA118" s="8">
        <f>MAX((CA$3*climate!$M228+CA$4*climate!$M228^2+CA$5*climate!$M228^6)*(L118/L$66)^$BP$1,-99)</f>
        <v>-4.3401932937046919</v>
      </c>
      <c r="CB118" s="8">
        <f>MAX((CB$3*climate!$M228+CB$4*climate!$M228^2+CB$5*climate!$M228^6)*(M118/M$66)^$BP$1,-99)</f>
        <v>-5.8173824256978177</v>
      </c>
      <c r="CC118" s="8">
        <f t="shared" si="128"/>
        <v>2.7042851386720047E-3</v>
      </c>
      <c r="CD118" s="8">
        <f t="shared" si="129"/>
        <v>2.1389908651992705E-4</v>
      </c>
      <c r="CE118" s="8">
        <f t="shared" si="130"/>
        <v>1.9179501244943228E-4</v>
      </c>
    </row>
    <row r="119" spans="1:83">
      <c r="A119">
        <f t="shared" si="79"/>
        <v>2073</v>
      </c>
      <c r="B119" s="4">
        <f t="shared" si="84"/>
        <v>1277.1527465515899</v>
      </c>
      <c r="C119" s="4">
        <f t="shared" si="85"/>
        <v>3520.5745340086974</v>
      </c>
      <c r="D119" s="4">
        <f t="shared" si="86"/>
        <v>6592.631530620667</v>
      </c>
      <c r="E119" s="11">
        <f t="shared" si="87"/>
        <v>3.8526614879321819E-4</v>
      </c>
      <c r="F119" s="11">
        <f t="shared" si="88"/>
        <v>7.7237369429909622E-4</v>
      </c>
      <c r="G119" s="11">
        <f t="shared" si="89"/>
        <v>1.705269247633065E-3</v>
      </c>
      <c r="H119" s="4">
        <f t="shared" si="90"/>
        <v>108100.90917788119</v>
      </c>
      <c r="I119" s="4">
        <f t="shared" si="91"/>
        <v>65147.861769023126</v>
      </c>
      <c r="J119" s="4">
        <f t="shared" si="92"/>
        <v>17003.682829073827</v>
      </c>
      <c r="K119" s="4">
        <f t="shared" si="63"/>
        <v>84642.114633321602</v>
      </c>
      <c r="L119" s="4">
        <f t="shared" si="64"/>
        <v>18504.894908400816</v>
      </c>
      <c r="M119" s="4">
        <f t="shared" si="65"/>
        <v>2579.1950831920685</v>
      </c>
      <c r="N119" s="11">
        <f t="shared" si="93"/>
        <v>9.2244064857334163E-3</v>
      </c>
      <c r="O119" s="11">
        <f t="shared" si="94"/>
        <v>1.6881128606435647E-2</v>
      </c>
      <c r="P119" s="11">
        <f t="shared" si="95"/>
        <v>1.1972649739997676E-2</v>
      </c>
      <c r="Q119" s="4">
        <f t="shared" si="96"/>
        <v>6521.6086464683685</v>
      </c>
      <c r="R119" s="4">
        <f t="shared" si="97"/>
        <v>16188.869152389312</v>
      </c>
      <c r="S119" s="4">
        <f t="shared" si="98"/>
        <v>4678.7407191526272</v>
      </c>
      <c r="T119" s="4">
        <f t="shared" si="99"/>
        <v>60.32889728741312</v>
      </c>
      <c r="U119" s="4">
        <f t="shared" si="100"/>
        <v>248.49425158089974</v>
      </c>
      <c r="V119" s="4">
        <f t="shared" si="101"/>
        <v>275.16043237131316</v>
      </c>
      <c r="W119" s="11">
        <f t="shared" si="102"/>
        <v>-1.219247815263802E-2</v>
      </c>
      <c r="X119" s="11">
        <f t="shared" si="103"/>
        <v>-1.3228699347321071E-2</v>
      </c>
      <c r="Y119" s="11">
        <f t="shared" si="104"/>
        <v>-1.2203590333800474E-2</v>
      </c>
      <c r="Z119" s="4">
        <f t="shared" si="117"/>
        <v>13349.416296566793</v>
      </c>
      <c r="AA119" s="4">
        <f t="shared" si="105"/>
        <v>56505.39749340056</v>
      </c>
      <c r="AB119" s="4">
        <f t="shared" si="106"/>
        <v>8159.5371993731105</v>
      </c>
      <c r="AC119" s="12">
        <f t="shared" si="107"/>
        <v>2.0414319290826577</v>
      </c>
      <c r="AD119" s="12">
        <f t="shared" si="108"/>
        <v>3.5050597631456748</v>
      </c>
      <c r="AE119" s="12">
        <f t="shared" si="109"/>
        <v>1.7462753545414413</v>
      </c>
      <c r="AF119" s="11">
        <f t="shared" si="110"/>
        <v>-2.9039671966837322E-3</v>
      </c>
      <c r="AG119" s="11">
        <f t="shared" si="111"/>
        <v>2.0567434751257441E-3</v>
      </c>
      <c r="AH119" s="11">
        <f t="shared" si="112"/>
        <v>8.257041531207765E-4</v>
      </c>
      <c r="AI119" s="1">
        <f t="shared" si="70"/>
        <v>193674.01628966996</v>
      </c>
      <c r="AJ119" s="1">
        <f t="shared" si="71"/>
        <v>108515.88164496931</v>
      </c>
      <c r="AK119" s="1">
        <f t="shared" si="72"/>
        <v>29224.29964383076</v>
      </c>
      <c r="AL119" s="17">
        <f t="shared" si="138"/>
        <v>31.899702980460034</v>
      </c>
      <c r="AM119" s="17">
        <f t="shared" si="138"/>
        <v>9.6652688402751838</v>
      </c>
      <c r="AN119" s="17">
        <f t="shared" si="138"/>
        <v>2.005379858691442</v>
      </c>
      <c r="AO119" s="7">
        <f t="shared" si="137"/>
        <v>9.7031159241297935E-3</v>
      </c>
      <c r="AP119" s="7">
        <f t="shared" si="137"/>
        <v>1.4942069367685112E-2</v>
      </c>
      <c r="AQ119" s="7">
        <f t="shared" si="137"/>
        <v>1.0815668802506737E-2</v>
      </c>
      <c r="AR119" s="1">
        <f t="shared" si="118"/>
        <v>108100.90917788119</v>
      </c>
      <c r="AS119" s="1">
        <f t="shared" si="114"/>
        <v>65147.861769023126</v>
      </c>
      <c r="AT119" s="1">
        <f t="shared" si="119"/>
        <v>17003.682829073827</v>
      </c>
      <c r="AU119" s="1">
        <f t="shared" si="76"/>
        <v>21620.181835576237</v>
      </c>
      <c r="AV119" s="1">
        <f t="shared" si="77"/>
        <v>13029.572353804626</v>
      </c>
      <c r="AW119" s="1">
        <f t="shared" si="78"/>
        <v>3400.7365658147655</v>
      </c>
      <c r="AX119">
        <v>0</v>
      </c>
      <c r="AY119">
        <v>0</v>
      </c>
      <c r="AZ119">
        <v>0</v>
      </c>
      <c r="BA119">
        <f t="shared" si="122"/>
        <v>0</v>
      </c>
      <c r="BB119">
        <f t="shared" si="123"/>
        <v>0</v>
      </c>
      <c r="BC119">
        <f t="shared" si="123"/>
        <v>0</v>
      </c>
      <c r="BD119">
        <f t="shared" si="123"/>
        <v>0</v>
      </c>
      <c r="BE119">
        <f t="shared" si="124"/>
        <v>0</v>
      </c>
      <c r="BF119">
        <f t="shared" si="124"/>
        <v>0</v>
      </c>
      <c r="BG119">
        <f t="shared" si="124"/>
        <v>0</v>
      </c>
      <c r="BH119">
        <f t="shared" si="115"/>
        <v>0</v>
      </c>
      <c r="BI119">
        <f t="shared" si="133"/>
        <v>0</v>
      </c>
      <c r="BJ119">
        <f t="shared" si="133"/>
        <v>0</v>
      </c>
      <c r="BK119" s="7">
        <f t="shared" si="131"/>
        <v>1.2722265038014546E-2</v>
      </c>
      <c r="BL119" s="7">
        <f t="shared" si="120"/>
        <v>7.532985809081566E-2</v>
      </c>
      <c r="BM119" s="7">
        <f t="shared" si="121"/>
        <v>6.8001135889791411E-2</v>
      </c>
      <c r="BN119" s="18">
        <f>MAX((BN$3*climate!$I229+BN$4*climate!$I229^2+BN$5*climate!$I229^6)*(K119/K$66)^$BP$1,-99)</f>
        <v>-3.0813027698734068</v>
      </c>
      <c r="BO119" s="18">
        <f>MAX((BO$3*climate!$I229+BO$4*climate!$I229^2+BO$5*climate!$I229^6)*(L119/L$66)^$BP$1,-99)</f>
        <v>-3.7447600097753511</v>
      </c>
      <c r="BP119" s="18">
        <f>MAX((BP$3*climate!$I229+BP$4*climate!$I229^2+BP$5*climate!$I229^6)*(M119/M$66)^$BP$1,-99)</f>
        <v>-4.6892274601353892</v>
      </c>
      <c r="BQ119" s="18">
        <f>MAX((BQ$3*climate!$M229+BQ$4*climate!$M229^2+BQ$5*climate!$M229^6)*(K119/K$66)^$BP$1,-99)</f>
        <v>-3.0813164934844868</v>
      </c>
      <c r="BR119" s="18">
        <f>MAX((BR$3*climate!$M229+BR$4*climate!$M229^2+BR$5*climate!$M229^6)*(L119/L$66)^$BP$1,-99)</f>
        <v>-3.7447701891532921</v>
      </c>
      <c r="BS119" s="18">
        <f>MAX((BS$3*climate!$M229+BS$4*climate!$M229^2+BS$5*climate!$M229^6)*(M119/M$66)^$BP$1,-99)</f>
        <v>-4.6892367796269259</v>
      </c>
      <c r="BT119" s="8">
        <f t="shared" si="125"/>
        <v>2.3051652201641067E-2</v>
      </c>
      <c r="BU119" s="8">
        <f t="shared" si="126"/>
        <v>1.7364776891084599E-3</v>
      </c>
      <c r="BV119" s="8">
        <f t="shared" si="127"/>
        <v>1.5675385338480036E-3</v>
      </c>
      <c r="BW119" s="8">
        <f>MAX((BW$3*climate!$I229+BW$4*climate!$I229^2+BW$5*climate!$I229^6)*(K119/K$66)^$BP$1,-99)</f>
        <v>-3.6026563099264317</v>
      </c>
      <c r="BX119" s="8">
        <f>MAX((BX$3*climate!$I229+BX$4*climate!$I229^2+BX$5*climate!$I229^6)*(L119/L$66)^$BP$1,-99)</f>
        <v>-4.7918506838091988</v>
      </c>
      <c r="BY119" s="8">
        <f>MAX((BY$3*climate!$I229+BY$4*climate!$I229^2+BY$5*climate!$I229^6)*(M119/M$66)^$BP$1,-99)</f>
        <v>-6.3250614177982634</v>
      </c>
      <c r="BZ119" s="8">
        <f>MAX((BZ$3*climate!$M229+BZ$4*climate!$M229^2+BZ$5*climate!$M229^6)*(K119/K$66)^$BP$1,-99)</f>
        <v>-3.6026818178052284</v>
      </c>
      <c r="CA119" s="8">
        <f>MAX((CA$3*climate!$M229+CA$4*climate!$M229^2+CA$5*climate!$M229^6)*(L119/L$66)^$BP$1,-99)</f>
        <v>-4.7918742475744018</v>
      </c>
      <c r="CB119" s="8">
        <f>MAX((CB$3*climate!$M229+CB$4*climate!$M229^2+CB$5*climate!$M229^6)*(M119/M$66)^$BP$1,-99)</f>
        <v>-6.3250876957533579</v>
      </c>
      <c r="CC119" s="8">
        <f t="shared" si="128"/>
        <v>2.8930014143093842E-3</v>
      </c>
      <c r="CD119" s="8">
        <f t="shared" si="129"/>
        <v>2.1792938599645491E-4</v>
      </c>
      <c r="CE119" s="8">
        <f t="shared" si="130"/>
        <v>1.9672738230381117E-4</v>
      </c>
    </row>
    <row r="120" spans="1:83">
      <c r="A120">
        <f t="shared" si="79"/>
        <v>2074</v>
      </c>
      <c r="B120" s="4">
        <f t="shared" si="84"/>
        <v>1277.6201880856702</v>
      </c>
      <c r="C120" s="4">
        <f t="shared" si="85"/>
        <v>3523.1577732096403</v>
      </c>
      <c r="D120" s="4">
        <f t="shared" si="86"/>
        <v>6603.3116318403027</v>
      </c>
      <c r="E120" s="11">
        <f t="shared" si="87"/>
        <v>3.6600284135355728E-4</v>
      </c>
      <c r="F120" s="11">
        <f t="shared" si="88"/>
        <v>7.3375500958414142E-4</v>
      </c>
      <c r="G120" s="11">
        <f t="shared" si="89"/>
        <v>1.6200057852514117E-3</v>
      </c>
      <c r="H120" s="4">
        <f t="shared" si="90"/>
        <v>109115.47472227229</v>
      </c>
      <c r="I120" s="4">
        <f t="shared" si="91"/>
        <v>66280.536748411439</v>
      </c>
      <c r="J120" s="4">
        <f t="shared" si="92"/>
        <v>17231.872734894121</v>
      </c>
      <c r="K120" s="4">
        <f t="shared" si="63"/>
        <v>85405.252468471183</v>
      </c>
      <c r="L120" s="4">
        <f t="shared" si="64"/>
        <v>18812.821058544039</v>
      </c>
      <c r="M120" s="4">
        <f t="shared" si="65"/>
        <v>2609.5804189831492</v>
      </c>
      <c r="N120" s="11">
        <f t="shared" si="93"/>
        <v>9.0160535149148568E-3</v>
      </c>
      <c r="O120" s="11">
        <f t="shared" si="94"/>
        <v>1.6640253925648052E-2</v>
      </c>
      <c r="P120" s="11">
        <f t="shared" si="95"/>
        <v>1.1780937389767043E-2</v>
      </c>
      <c r="Q120" s="4">
        <f t="shared" si="96"/>
        <v>6502.5554234692145</v>
      </c>
      <c r="R120" s="4">
        <f t="shared" si="97"/>
        <v>16252.451298555003</v>
      </c>
      <c r="S120" s="4">
        <f t="shared" si="98"/>
        <v>4683.6658680890205</v>
      </c>
      <c r="T120" s="4">
        <f t="shared" si="99"/>
        <v>59.59333852526359</v>
      </c>
      <c r="U120" s="4">
        <f t="shared" si="100"/>
        <v>245.20699583719846</v>
      </c>
      <c r="V120" s="4">
        <f t="shared" si="101"/>
        <v>271.80248717858223</v>
      </c>
      <c r="W120" s="11">
        <f t="shared" si="102"/>
        <v>-1.219247815263802E-2</v>
      </c>
      <c r="X120" s="11">
        <f t="shared" si="103"/>
        <v>-1.3228699347321071E-2</v>
      </c>
      <c r="Y120" s="11">
        <f t="shared" si="104"/>
        <v>-1.2203590333800474E-2</v>
      </c>
      <c r="Z120" s="4">
        <f t="shared" si="117"/>
        <v>13274.758384578256</v>
      </c>
      <c r="AA120" s="4">
        <f t="shared" si="105"/>
        <v>56859.65957701562</v>
      </c>
      <c r="AB120" s="4">
        <f t="shared" si="106"/>
        <v>8177.1159162637105</v>
      </c>
      <c r="AC120" s="12">
        <f t="shared" si="107"/>
        <v>2.0355036777263389</v>
      </c>
      <c r="AD120" s="12">
        <f t="shared" si="108"/>
        <v>3.5122687719434507</v>
      </c>
      <c r="AE120" s="12">
        <f t="shared" si="109"/>
        <v>1.7477172613541787</v>
      </c>
      <c r="AF120" s="11">
        <f t="shared" si="110"/>
        <v>-2.9039671966837322E-3</v>
      </c>
      <c r="AG120" s="11">
        <f t="shared" si="111"/>
        <v>2.0567434751257441E-3</v>
      </c>
      <c r="AH120" s="11">
        <f t="shared" si="112"/>
        <v>8.257041531207765E-4</v>
      </c>
      <c r="AI120" s="1">
        <f t="shared" si="70"/>
        <v>195926.79649627919</v>
      </c>
      <c r="AJ120" s="1">
        <f t="shared" si="71"/>
        <v>110693.86583427701</v>
      </c>
      <c r="AK120" s="1">
        <f t="shared" si="72"/>
        <v>29702.60624526245</v>
      </c>
      <c r="AL120" s="17">
        <f t="shared" si="138"/>
        <v>32.206134231265096</v>
      </c>
      <c r="AM120" s="17">
        <f t="shared" si="138"/>
        <v>9.8082437665692126</v>
      </c>
      <c r="AN120" s="17">
        <f t="shared" si="138"/>
        <v>2.0268524878225183</v>
      </c>
      <c r="AO120" s="7">
        <f t="shared" si="137"/>
        <v>9.6060847648884954E-3</v>
      </c>
      <c r="AP120" s="7">
        <f t="shared" si="137"/>
        <v>1.4792648674008261E-2</v>
      </c>
      <c r="AQ120" s="7">
        <f t="shared" si="137"/>
        <v>1.070751211448167E-2</v>
      </c>
      <c r="AR120" s="1">
        <f t="shared" si="118"/>
        <v>109115.47472227229</v>
      </c>
      <c r="AS120" s="1">
        <f t="shared" si="114"/>
        <v>66280.536748411439</v>
      </c>
      <c r="AT120" s="1">
        <f t="shared" si="119"/>
        <v>17231.872734894121</v>
      </c>
      <c r="AU120" s="1">
        <f t="shared" si="76"/>
        <v>21823.09494445446</v>
      </c>
      <c r="AV120" s="1">
        <f t="shared" si="77"/>
        <v>13256.107349682288</v>
      </c>
      <c r="AW120" s="1">
        <f t="shared" si="78"/>
        <v>3446.3745469788246</v>
      </c>
      <c r="AX120">
        <v>0</v>
      </c>
      <c r="AY120">
        <v>0</v>
      </c>
      <c r="AZ120">
        <v>0</v>
      </c>
      <c r="BA120">
        <f t="shared" si="122"/>
        <v>0</v>
      </c>
      <c r="BB120">
        <f t="shared" si="123"/>
        <v>0</v>
      </c>
      <c r="BC120">
        <f t="shared" si="123"/>
        <v>0</v>
      </c>
      <c r="BD120">
        <f t="shared" si="123"/>
        <v>0</v>
      </c>
      <c r="BE120">
        <f t="shared" si="124"/>
        <v>0</v>
      </c>
      <c r="BF120">
        <f t="shared" si="124"/>
        <v>0</v>
      </c>
      <c r="BG120">
        <f t="shared" si="124"/>
        <v>0</v>
      </c>
      <c r="BH120">
        <f t="shared" si="115"/>
        <v>0</v>
      </c>
      <c r="BI120">
        <f t="shared" si="133"/>
        <v>0</v>
      </c>
      <c r="BJ120">
        <f t="shared" si="133"/>
        <v>0</v>
      </c>
      <c r="BK120" s="7">
        <f t="shared" si="131"/>
        <v>1.2485675650716122E-2</v>
      </c>
      <c r="BL120" s="7">
        <f t="shared" si="120"/>
        <v>7.1742721991253006E-2</v>
      </c>
      <c r="BM120" s="7">
        <f t="shared" si="121"/>
        <v>6.5215003237043462E-2</v>
      </c>
      <c r="BN120" s="18">
        <f>MAX((BN$3*climate!$I230+BN$4*climate!$I230^2+BN$5*climate!$I230^6)*(K120/K$66)^$BP$1,-99)</f>
        <v>-3.3608644682464499</v>
      </c>
      <c r="BO120" s="18">
        <f>MAX((BO$3*climate!$I230+BO$4*climate!$I230^2+BO$5*climate!$I230^6)*(L120/L$66)^$BP$1,-99)</f>
        <v>-3.9411581775886702</v>
      </c>
      <c r="BP120" s="18">
        <f>MAX((BP$3*climate!$I230+BP$4*climate!$I230^2+BP$5*climate!$I230^6)*(M120/M$66)^$BP$1,-99)</f>
        <v>-4.8694405446615647</v>
      </c>
      <c r="BQ120" s="18">
        <f>MAX((BQ$3*climate!$M230+BQ$4*climate!$M230^2+BQ$5*climate!$M230^6)*(K120/K$66)^$BP$1,-99)</f>
        <v>-3.3608784016656887</v>
      </c>
      <c r="BR120" s="18">
        <f>MAX((BR$3*climate!$M230+BR$4*climate!$M230^2+BR$5*climate!$M230^6)*(L120/L$66)^$BP$1,-99)</f>
        <v>-3.9411684672546419</v>
      </c>
      <c r="BS120" s="18">
        <f>MAX((BS$3*climate!$M230+BS$4*climate!$M230^2+BS$5*climate!$M230^6)*(M120/M$66)^$BP$1,-99)</f>
        <v>-4.8694499540069289</v>
      </c>
      <c r="BT120" s="8">
        <f t="shared" si="125"/>
        <v>2.3644968801514871E-2</v>
      </c>
      <c r="BU120" s="8">
        <f t="shared" si="126"/>
        <v>1.6963544232189321E-3</v>
      </c>
      <c r="BV120" s="8">
        <f t="shared" si="127"/>
        <v>1.542006716930584E-3</v>
      </c>
      <c r="BW120" s="8">
        <f>MAX((BW$3*climate!$I230+BW$4*climate!$I230^2+BW$5*climate!$I230^6)*(K120/K$66)^$BP$1,-99)</f>
        <v>-4.1424120146516996</v>
      </c>
      <c r="BX120" s="8">
        <f>MAX((BX$3*climate!$I230+BX$4*climate!$I230^2+BX$5*climate!$I230^6)*(L120/L$66)^$BP$1,-99)</f>
        <v>-5.2755884718472483</v>
      </c>
      <c r="BY120" s="8">
        <f>MAX((BY$3*climate!$I230+BY$4*climate!$I230^2+BY$5*climate!$I230^6)*(M120/M$66)^$BP$1,-99)</f>
        <v>-6.8675878613576611</v>
      </c>
      <c r="BZ120" s="8">
        <f>MAX((BZ$3*climate!$M230+BZ$4*climate!$M230^2+BZ$5*climate!$M230^6)*(K120/K$66)^$BP$1,-99)</f>
        <v>-4.1424394108807956</v>
      </c>
      <c r="CA120" s="8">
        <f>MAX((CA$3*climate!$M230+CA$4*climate!$M230^2+CA$5*climate!$M230^6)*(L120/L$66)^$BP$1,-99)</f>
        <v>-5.2756135711683836</v>
      </c>
      <c r="CB120" s="8">
        <f>MAX((CB$3*climate!$M230+CB$4*climate!$M230^2+CB$5*climate!$M230^6)*(M120/M$66)^$BP$1,-99)</f>
        <v>-6.8676157770373303</v>
      </c>
      <c r="CC120" s="8">
        <f t="shared" si="128"/>
        <v>3.0889321414178739E-3</v>
      </c>
      <c r="CD120" s="8">
        <f t="shared" si="129"/>
        <v>2.2160839987158835E-4</v>
      </c>
      <c r="CE120" s="8">
        <f t="shared" si="130"/>
        <v>2.0144471960157424E-4</v>
      </c>
    </row>
    <row r="121" spans="1:83">
      <c r="A121">
        <f t="shared" si="79"/>
        <v>2075</v>
      </c>
      <c r="B121" s="4">
        <f t="shared" si="84"/>
        <v>1278.0644200737297</v>
      </c>
      <c r="C121" s="4">
        <f t="shared" si="85"/>
        <v>3525.6136511420054</v>
      </c>
      <c r="D121" s="4">
        <f t="shared" si="86"/>
        <v>6613.4741647334313</v>
      </c>
      <c r="E121" s="11">
        <f t="shared" si="87"/>
        <v>3.4770269928587939E-4</v>
      </c>
      <c r="F121" s="11">
        <f t="shared" si="88"/>
        <v>6.9706725910493434E-4</v>
      </c>
      <c r="G121" s="11">
        <f t="shared" si="89"/>
        <v>1.5390054959888411E-3</v>
      </c>
      <c r="H121" s="4">
        <f t="shared" si="90"/>
        <v>110114.98983599282</v>
      </c>
      <c r="I121" s="4">
        <f t="shared" si="91"/>
        <v>67414.640740034651</v>
      </c>
      <c r="J121" s="4">
        <f t="shared" si="92"/>
        <v>17458.445340145776</v>
      </c>
      <c r="K121" s="4">
        <f t="shared" ref="K121:K184" si="139">H121/B121*1000</f>
        <v>86157.620935602317</v>
      </c>
      <c r="L121" s="4">
        <f t="shared" ref="L121:L184" si="140">I121/C121*1000</f>
        <v>19121.392021555715</v>
      </c>
      <c r="M121" s="4">
        <f t="shared" ref="M121:M184" si="141">J121/D121*1000</f>
        <v>2639.8296727676825</v>
      </c>
      <c r="N121" s="11">
        <f t="shared" si="93"/>
        <v>8.8093933966049143E-3</v>
      </c>
      <c r="O121" s="11">
        <f t="shared" si="94"/>
        <v>1.6402163293395944E-2</v>
      </c>
      <c r="P121" s="11">
        <f t="shared" si="95"/>
        <v>1.1591615864561255E-2</v>
      </c>
      <c r="Q121" s="4">
        <f t="shared" si="96"/>
        <v>6482.1113629010551</v>
      </c>
      <c r="R121" s="4">
        <f t="shared" si="97"/>
        <v>16311.863967341831</v>
      </c>
      <c r="S121" s="4">
        <f t="shared" si="98"/>
        <v>4687.3397925337367</v>
      </c>
      <c r="T121" s="4">
        <f t="shared" si="99"/>
        <v>58.866748047251555</v>
      </c>
      <c r="U121" s="4">
        <f t="shared" si="100"/>
        <v>241.96322621140837</v>
      </c>
      <c r="V121" s="4">
        <f t="shared" si="101"/>
        <v>268.48552097334675</v>
      </c>
      <c r="W121" s="11">
        <f t="shared" si="102"/>
        <v>-1.219247815263802E-2</v>
      </c>
      <c r="X121" s="11">
        <f t="shared" si="103"/>
        <v>-1.3228699347321071E-2</v>
      </c>
      <c r="Y121" s="11">
        <f t="shared" si="104"/>
        <v>-1.2203590333800474E-2</v>
      </c>
      <c r="Z121" s="4">
        <f t="shared" si="117"/>
        <v>13197.538640483546</v>
      </c>
      <c r="AA121" s="4">
        <f t="shared" si="105"/>
        <v>57200.382204268193</v>
      </c>
      <c r="AB121" s="4">
        <f t="shared" si="106"/>
        <v>8192.482670116824</v>
      </c>
      <c r="AC121" s="12">
        <f t="shared" si="107"/>
        <v>2.0295926418174925</v>
      </c>
      <c r="AD121" s="12">
        <f t="shared" si="108"/>
        <v>3.5194926078230333</v>
      </c>
      <c r="AE121" s="12">
        <f t="shared" si="109"/>
        <v>1.7491603587553597</v>
      </c>
      <c r="AF121" s="11">
        <f t="shared" si="110"/>
        <v>-2.9039671966837322E-3</v>
      </c>
      <c r="AG121" s="11">
        <f t="shared" si="111"/>
        <v>2.0567434751257441E-3</v>
      </c>
      <c r="AH121" s="11">
        <f t="shared" si="112"/>
        <v>8.257041531207765E-4</v>
      </c>
      <c r="AI121" s="1">
        <f t="shared" ref="AI121:AI184" si="142">(1-$AI$5)*AI120+AU120</f>
        <v>198157.21179110574</v>
      </c>
      <c r="AJ121" s="1">
        <f t="shared" ref="AJ121:AJ184" si="143">(1-$AI$5)*AJ120+AV120</f>
        <v>112880.58660053161</v>
      </c>
      <c r="AK121" s="1">
        <f t="shared" ref="AK121:AK184" si="144">(1-$AI$5)*AK120+AW120</f>
        <v>30178.72016771503</v>
      </c>
      <c r="AL121" s="17">
        <f t="shared" si="138"/>
        <v>32.512415338086257</v>
      </c>
      <c r="AM121" s="17">
        <f t="shared" si="138"/>
        <v>9.9518827716756224</v>
      </c>
      <c r="AN121" s="17">
        <f t="shared" si="138"/>
        <v>2.0483380099144686</v>
      </c>
      <c r="AO121" s="7">
        <f t="shared" si="137"/>
        <v>9.51002391723961E-3</v>
      </c>
      <c r="AP121" s="7">
        <f t="shared" si="137"/>
        <v>1.4644722187268179E-2</v>
      </c>
      <c r="AQ121" s="7">
        <f t="shared" si="137"/>
        <v>1.0600436993336853E-2</v>
      </c>
      <c r="AR121" s="1">
        <f t="shared" si="118"/>
        <v>110114.98983599282</v>
      </c>
      <c r="AS121" s="1">
        <f t="shared" si="114"/>
        <v>67414.640740034651</v>
      </c>
      <c r="AT121" s="1">
        <f t="shared" si="119"/>
        <v>17458.445340145776</v>
      </c>
      <c r="AU121" s="1">
        <f t="shared" ref="AU121:AU184" si="145">$AU$5*AR121</f>
        <v>22022.997967198564</v>
      </c>
      <c r="AV121" s="1">
        <f t="shared" ref="AV121:AV184" si="146">$AU$5*AS121</f>
        <v>13482.928148006931</v>
      </c>
      <c r="AW121" s="1">
        <f t="shared" ref="AW121:AW184" si="147">$AU$5*AT121</f>
        <v>3491.6890680291554</v>
      </c>
      <c r="AX121">
        <v>0</v>
      </c>
      <c r="AY121">
        <v>0</v>
      </c>
      <c r="AZ121">
        <v>0</v>
      </c>
      <c r="BA121">
        <f t="shared" si="122"/>
        <v>0</v>
      </c>
      <c r="BB121">
        <f t="shared" si="123"/>
        <v>0</v>
      </c>
      <c r="BC121">
        <f t="shared" si="123"/>
        <v>0</v>
      </c>
      <c r="BD121">
        <f t="shared" si="123"/>
        <v>0</v>
      </c>
      <c r="BE121">
        <f t="shared" si="124"/>
        <v>0</v>
      </c>
      <c r="BF121">
        <f t="shared" si="124"/>
        <v>0</v>
      </c>
      <c r="BG121">
        <f t="shared" si="124"/>
        <v>0</v>
      </c>
      <c r="BH121">
        <f t="shared" si="115"/>
        <v>0</v>
      </c>
      <c r="BI121">
        <f t="shared" si="133"/>
        <v>0</v>
      </c>
      <c r="BJ121">
        <f t="shared" si="133"/>
        <v>0</v>
      </c>
      <c r="BK121" s="7">
        <f t="shared" si="131"/>
        <v>1.225259634828646E-2</v>
      </c>
      <c r="BL121" s="7">
        <f t="shared" si="120"/>
        <v>6.8326401896431438E-2</v>
      </c>
      <c r="BM121" s="7">
        <f t="shared" si="121"/>
        <v>6.2557217581274166E-2</v>
      </c>
      <c r="BN121" s="18">
        <f>MAX((BN$3*climate!$I231+BN$4*climate!$I231^2+BN$5*climate!$I231^6)*(K121/K$66)^$BP$1,-99)</f>
        <v>-3.6457874152042997</v>
      </c>
      <c r="BO121" s="18">
        <f>MAX((BO$3*climate!$I231+BO$4*climate!$I231^2+BO$5*climate!$I231^6)*(L121/L$66)^$BP$1,-99)</f>
        <v>-4.1403432356396328</v>
      </c>
      <c r="BP121" s="18">
        <f>MAX((BP$3*climate!$I231+BP$4*climate!$I231^2+BP$5*climate!$I231^6)*(M121/M$66)^$BP$1,-99)</f>
        <v>-5.0522094013768628</v>
      </c>
      <c r="BQ121" s="18">
        <f>MAX((BQ$3*climate!$M231+BQ$4*climate!$M231^2+BQ$5*climate!$M231^6)*(K121/K$66)^$BP$1,-99)</f>
        <v>-3.6458015521381499</v>
      </c>
      <c r="BR121" s="18">
        <f>MAX((BR$3*climate!$M231+BR$4*climate!$M231^2+BR$5*climate!$M231^6)*(L121/L$66)^$BP$1,-99)</f>
        <v>-4.1403536309861391</v>
      </c>
      <c r="BS121" s="18">
        <f>MAX((BS$3*climate!$M231+BS$4*climate!$M231^2+BS$5*climate!$M231^6)*(M121/M$66)^$BP$1,-99)</f>
        <v>-5.0522188968834918</v>
      </c>
      <c r="BT121" s="8">
        <f t="shared" si="125"/>
        <v>2.4232636607759386E-2</v>
      </c>
      <c r="BU121" s="8">
        <f t="shared" si="126"/>
        <v>1.6557288678719449E-3</v>
      </c>
      <c r="BV121" s="8">
        <f t="shared" si="127"/>
        <v>1.5159263208395534E-3</v>
      </c>
      <c r="BW121" s="8">
        <f>MAX((BW$3*climate!$I231+BW$4*climate!$I231^2+BW$5*climate!$I231^6)*(K121/K$66)^$BP$1,-99)</f>
        <v>-4.7242426421117418</v>
      </c>
      <c r="BX121" s="8">
        <f>MAX((BX$3*climate!$I231+BX$4*climate!$I231^2+BX$5*climate!$I231^6)*(L121/L$66)^$BP$1,-99)</f>
        <v>-5.7928924188882034</v>
      </c>
      <c r="BY121" s="8">
        <f>MAX((BY$3*climate!$I231+BY$4*climate!$I231^2+BY$5*climate!$I231^6)*(M121/M$66)^$BP$1,-99)</f>
        <v>-7.4466038002574217</v>
      </c>
      <c r="BZ121" s="8">
        <f>MAX((BZ$3*climate!$M231+BZ$4*climate!$M231^2+BZ$5*climate!$M231^6)*(K121/K$66)^$BP$1,-99)</f>
        <v>-4.7242720091089776</v>
      </c>
      <c r="CA121" s="8">
        <f>MAX((CA$3*climate!$M231+CA$4*climate!$M231^2+CA$5*climate!$M231^6)*(L121/L$66)^$BP$1,-99)</f>
        <v>-5.792919115614505</v>
      </c>
      <c r="CB121" s="8">
        <f>MAX((CB$3*climate!$M231+CB$4*climate!$M231^2+CB$5*climate!$M231^6)*(M121/M$66)^$BP$1,-99)</f>
        <v>-7.4466334211415885</v>
      </c>
      <c r="CC121" s="8">
        <f t="shared" si="128"/>
        <v>3.2920329552135232E-3</v>
      </c>
      <c r="CD121" s="8">
        <f t="shared" si="129"/>
        <v>2.2493276675421606E-4</v>
      </c>
      <c r="CE121" s="8">
        <f t="shared" si="130"/>
        <v>2.0594042186401735E-4</v>
      </c>
    </row>
    <row r="122" spans="1:83">
      <c r="A122">
        <f t="shared" ref="A122:A185" si="148">1+A121</f>
        <v>2076</v>
      </c>
      <c r="B122" s="4">
        <f t="shared" si="84"/>
        <v>1278.4865872000146</v>
      </c>
      <c r="C122" s="4">
        <f t="shared" si="85"/>
        <v>3527.9483614942465</v>
      </c>
      <c r="D122" s="4">
        <f t="shared" si="86"/>
        <v>6623.1434291661817</v>
      </c>
      <c r="E122" s="11">
        <f t="shared" ref="E122:E185" si="149">E121*$E$5</f>
        <v>3.3031756432158539E-4</v>
      </c>
      <c r="F122" s="11">
        <f t="shared" ref="F122:F185" si="150">F121*$E$5</f>
        <v>6.6221389614968759E-4</v>
      </c>
      <c r="G122" s="11">
        <f t="shared" ref="G122:G185" si="151">G121*$E$5</f>
        <v>1.4620552211893989E-3</v>
      </c>
      <c r="H122" s="4">
        <f t="shared" si="90"/>
        <v>111099.15443778198</v>
      </c>
      <c r="I122" s="4">
        <f t="shared" si="91"/>
        <v>68549.888210849342</v>
      </c>
      <c r="J122" s="4">
        <f t="shared" si="92"/>
        <v>17683.369682329412</v>
      </c>
      <c r="K122" s="4">
        <f t="shared" si="139"/>
        <v>86898.959715406789</v>
      </c>
      <c r="L122" s="4">
        <f t="shared" si="140"/>
        <v>19430.524822595577</v>
      </c>
      <c r="M122" s="4">
        <f t="shared" si="141"/>
        <v>2669.9360917442268</v>
      </c>
      <c r="N122" s="11">
        <f t="shared" ref="N122:N185" si="152">K122/K121-1</f>
        <v>8.6044481237310677E-3</v>
      </c>
      <c r="O122" s="11">
        <f t="shared" ref="O122:O185" si="153">L122/L121-1</f>
        <v>1.6166856507694227E-2</v>
      </c>
      <c r="P122" s="11">
        <f t="shared" ref="P122:P185" si="154">M122/M121-1</f>
        <v>1.1404682388080012E-2</v>
      </c>
      <c r="Q122" s="4">
        <f t="shared" ref="Q122:Q185" si="155">T122*H122/1000</f>
        <v>6460.3065654017173</v>
      </c>
      <c r="R122" s="4">
        <f t="shared" ref="R122:R185" si="156">U122*I122/1000</f>
        <v>16367.133596884034</v>
      </c>
      <c r="S122" s="4">
        <f t="shared" ref="S122:S185" si="157">V122*J122/1000</f>
        <v>4689.7893853885544</v>
      </c>
      <c r="T122" s="4">
        <f t="shared" si="99"/>
        <v>58.149016507768593</v>
      </c>
      <c r="U122" s="4">
        <f t="shared" si="100"/>
        <v>238.76236743874981</v>
      </c>
      <c r="V122" s="4">
        <f t="shared" si="101"/>
        <v>265.20903366483105</v>
      </c>
      <c r="W122" s="11">
        <f t="shared" ref="W122:W185" si="158">T$5-1</f>
        <v>-1.219247815263802E-2</v>
      </c>
      <c r="X122" s="11">
        <f t="shared" ref="X122:X185" si="159">U$5-1</f>
        <v>-1.3228699347321071E-2</v>
      </c>
      <c r="Y122" s="11">
        <f t="shared" ref="Y122:Y185" si="160">V$5-1</f>
        <v>-1.2203590333800474E-2</v>
      </c>
      <c r="Z122" s="4">
        <f t="shared" si="117"/>
        <v>13117.84080094116</v>
      </c>
      <c r="AA122" s="4">
        <f t="shared" si="105"/>
        <v>57527.561235844601</v>
      </c>
      <c r="AB122" s="4">
        <f t="shared" si="106"/>
        <v>8205.6788262902319</v>
      </c>
      <c r="AC122" s="12">
        <f t="shared" si="107"/>
        <v>2.0236987713630237</v>
      </c>
      <c r="AD122" s="12">
        <f t="shared" si="108"/>
        <v>3.5267313012799266</v>
      </c>
      <c r="AE122" s="12">
        <f t="shared" si="109"/>
        <v>1.7506046477280581</v>
      </c>
      <c r="AF122" s="11">
        <f t="shared" ref="AF122:AF185" si="161">AC$5-1</f>
        <v>-2.9039671966837322E-3</v>
      </c>
      <c r="AG122" s="11">
        <f t="shared" ref="AG122:AG185" si="162">AD$5-1</f>
        <v>2.0567434751257441E-3</v>
      </c>
      <c r="AH122" s="11">
        <f t="shared" ref="AH122:AH185" si="163">AE$5-1</f>
        <v>8.257041531207765E-4</v>
      </c>
      <c r="AI122" s="1">
        <f t="shared" si="142"/>
        <v>200364.48857919371</v>
      </c>
      <c r="AJ122" s="1">
        <f t="shared" si="143"/>
        <v>115075.45608848539</v>
      </c>
      <c r="AK122" s="1">
        <f t="shared" si="144"/>
        <v>30652.53721897268</v>
      </c>
      <c r="AL122" s="17">
        <f t="shared" si="138"/>
        <v>32.81851724708396</v>
      </c>
      <c r="AM122" s="17">
        <f t="shared" si="138"/>
        <v>10.096167904522758</v>
      </c>
      <c r="AN122" s="17">
        <f t="shared" si="138"/>
        <v>2.0698341551494726</v>
      </c>
      <c r="AO122" s="7">
        <f t="shared" ref="AO122:AQ137" si="164">AO$5*AO121</f>
        <v>9.4149236780672139E-3</v>
      </c>
      <c r="AP122" s="7">
        <f t="shared" si="164"/>
        <v>1.4498274965395496E-2</v>
      </c>
      <c r="AQ122" s="7">
        <f t="shared" si="164"/>
        <v>1.0494432623403485E-2</v>
      </c>
      <c r="AR122" s="1">
        <f t="shared" si="118"/>
        <v>111099.15443778198</v>
      </c>
      <c r="AS122" s="1">
        <f t="shared" si="114"/>
        <v>68549.888210849342</v>
      </c>
      <c r="AT122" s="1">
        <f t="shared" si="119"/>
        <v>17683.369682329412</v>
      </c>
      <c r="AU122" s="1">
        <f t="shared" si="145"/>
        <v>22219.830887556396</v>
      </c>
      <c r="AV122" s="1">
        <f t="shared" si="146"/>
        <v>13709.97764216987</v>
      </c>
      <c r="AW122" s="1">
        <f t="shared" si="147"/>
        <v>3536.6739364658824</v>
      </c>
      <c r="AX122">
        <v>0</v>
      </c>
      <c r="AY122">
        <v>0</v>
      </c>
      <c r="AZ122">
        <v>0</v>
      </c>
      <c r="BA122">
        <f t="shared" si="122"/>
        <v>0</v>
      </c>
      <c r="BB122">
        <f t="shared" si="123"/>
        <v>0</v>
      </c>
      <c r="BC122">
        <f t="shared" si="123"/>
        <v>0</v>
      </c>
      <c r="BD122">
        <f t="shared" si="123"/>
        <v>0</v>
      </c>
      <c r="BE122">
        <f t="shared" si="124"/>
        <v>0</v>
      </c>
      <c r="BF122">
        <f t="shared" si="124"/>
        <v>0</v>
      </c>
      <c r="BG122">
        <f t="shared" si="124"/>
        <v>0</v>
      </c>
      <c r="BH122">
        <f t="shared" si="115"/>
        <v>0</v>
      </c>
      <c r="BI122">
        <f t="shared" si="133"/>
        <v>0</v>
      </c>
      <c r="BJ122">
        <f t="shared" si="133"/>
        <v>0</v>
      </c>
      <c r="BK122" s="7">
        <f t="shared" si="131"/>
        <v>1.2022973219117938E-2</v>
      </c>
      <c r="BL122" s="7">
        <f t="shared" si="120"/>
        <v>6.5072763710887077E-2</v>
      </c>
      <c r="BM122" s="7">
        <f t="shared" si="121"/>
        <v>6.0021167421845982E-2</v>
      </c>
      <c r="BN122" s="18">
        <f>MAX((BN$3*climate!$I232+BN$4*climate!$I232^2+BN$5*climate!$I232^6)*(K122/K$66)^$BP$1,-99)</f>
        <v>-3.9359856269792766</v>
      </c>
      <c r="BO122" s="18">
        <f>MAX((BO$3*climate!$I232+BO$4*climate!$I232^2+BO$5*climate!$I232^6)*(L122/L$66)^$BP$1,-99)</f>
        <v>-4.3422407845453277</v>
      </c>
      <c r="BP122" s="18">
        <f>MAX((BP$3*climate!$I232+BP$4*climate!$I232^2+BP$5*climate!$I232^6)*(M122/M$66)^$BP$1,-99)</f>
        <v>-5.2374728467712712</v>
      </c>
      <c r="BQ122" s="18">
        <f>MAX((BQ$3*climate!$M232+BQ$4*climate!$M232^2+BQ$5*climate!$M232^6)*(K122/K$66)^$BP$1,-99)</f>
        <v>-3.9359999611823353</v>
      </c>
      <c r="BR122" s="18">
        <f>MAX((BR$3*climate!$M232+BR$4*climate!$M232^2+BR$5*climate!$M232^6)*(L122/L$66)^$BP$1,-99)</f>
        <v>-4.3422512810374458</v>
      </c>
      <c r="BS122" s="18">
        <f>MAX((BS$3*climate!$M232+BS$4*climate!$M232^2+BS$5*climate!$M232^6)*(M122/M$66)^$BP$1,-99)</f>
        <v>-5.2374824248059468</v>
      </c>
      <c r="BT122" s="8">
        <f t="shared" si="125"/>
        <v>2.4814231286698046E-2</v>
      </c>
      <c r="BU122" s="8">
        <f t="shared" si="126"/>
        <v>1.6147306091866033E-3</v>
      </c>
      <c r="BV122" s="8">
        <f t="shared" si="127"/>
        <v>1.489379130503312E-3</v>
      </c>
      <c r="BW122" s="8">
        <f>MAX((BW$3*climate!$I232+BW$4*climate!$I232^2+BW$5*climate!$I232^6)*(K122/K$66)^$BP$1,-99)</f>
        <v>-5.3502372526339252</v>
      </c>
      <c r="BX122" s="8">
        <f>MAX((BX$3*climate!$I232+BX$4*climate!$I232^2+BX$5*climate!$I232^6)*(L122/L$66)^$BP$1,-99)</f>
        <v>-6.3452931513792379</v>
      </c>
      <c r="BY122" s="8">
        <f>MAX((BY$3*climate!$I232+BY$4*climate!$I232^2+BY$5*climate!$I232^6)*(M122/M$66)^$BP$1,-99)</f>
        <v>-8.0638049986174121</v>
      </c>
      <c r="BZ122" s="8">
        <f>MAX((BZ$3*climate!$M232+BZ$4*climate!$M232^2+BZ$5*climate!$M232^6)*(K122/K$66)^$BP$1,-99)</f>
        <v>-5.3502686739132352</v>
      </c>
      <c r="CA122" s="8">
        <f>MAX((CA$3*climate!$M232+CA$4*climate!$M232^2+CA$5*climate!$M232^6)*(L122/L$66)^$BP$1,-99)</f>
        <v>-6.3453215079497198</v>
      </c>
      <c r="CB122" s="8">
        <f>MAX((CB$3*climate!$M232+CB$4*climate!$M232^2+CB$5*climate!$M232^6)*(M122/M$66)^$BP$1,-99)</f>
        <v>-8.0638363929957961</v>
      </c>
      <c r="CC122" s="8">
        <f t="shared" si="128"/>
        <v>3.5022411952614135E-3</v>
      </c>
      <c r="CD122" s="8">
        <f t="shared" si="129"/>
        <v>2.2790051375778069E-4</v>
      </c>
      <c r="CE122" s="8">
        <f t="shared" si="130"/>
        <v>2.1020860513247129E-4</v>
      </c>
    </row>
    <row r="123" spans="1:83">
      <c r="A123">
        <f t="shared" si="148"/>
        <v>2077</v>
      </c>
      <c r="B123" s="4">
        <f t="shared" si="84"/>
        <v>1278.8877784467413</v>
      </c>
      <c r="C123" s="4">
        <f t="shared" si="85"/>
        <v>3530.1678051026324</v>
      </c>
      <c r="D123" s="4">
        <f t="shared" si="86"/>
        <v>6632.3426605259147</v>
      </c>
      <c r="E123" s="11">
        <f t="shared" si="149"/>
        <v>3.1380168610550612E-4</v>
      </c>
      <c r="F123" s="11">
        <f t="shared" si="150"/>
        <v>6.2910320134220322E-4</v>
      </c>
      <c r="G123" s="11">
        <f t="shared" si="151"/>
        <v>1.3889524601299289E-3</v>
      </c>
      <c r="H123" s="4">
        <f t="shared" si="90"/>
        <v>112067.68095720657</v>
      </c>
      <c r="I123" s="4">
        <f t="shared" si="91"/>
        <v>69685.997047010736</v>
      </c>
      <c r="J123" s="4">
        <f t="shared" si="92"/>
        <v>17906.616389209845</v>
      </c>
      <c r="K123" s="4">
        <f t="shared" si="139"/>
        <v>87629.018625322322</v>
      </c>
      <c r="L123" s="4">
        <f t="shared" si="140"/>
        <v>19740.137266643265</v>
      </c>
      <c r="M123" s="4">
        <f t="shared" si="141"/>
        <v>2699.8931306408003</v>
      </c>
      <c r="N123" s="11">
        <f t="shared" si="152"/>
        <v>8.4012387755443285E-3</v>
      </c>
      <c r="O123" s="11">
        <f t="shared" si="153"/>
        <v>1.5934332545029628E-2</v>
      </c>
      <c r="P123" s="11">
        <f t="shared" si="154"/>
        <v>1.1220133316750314E-2</v>
      </c>
      <c r="Q123" s="4">
        <f t="shared" si="155"/>
        <v>6437.1716167841396</v>
      </c>
      <c r="R123" s="4">
        <f t="shared" si="156"/>
        <v>16418.289325290276</v>
      </c>
      <c r="S123" s="4">
        <f t="shared" si="157"/>
        <v>4691.0416218755445</v>
      </c>
      <c r="T123" s="4">
        <f t="shared" si="99"/>
        <v>57.440035894400239</v>
      </c>
      <c r="U123" s="4">
        <f t="shared" si="100"/>
        <v>235.60385186444799</v>
      </c>
      <c r="V123" s="4">
        <f t="shared" si="101"/>
        <v>261.97253126516233</v>
      </c>
      <c r="W123" s="11">
        <f t="shared" si="158"/>
        <v>-1.219247815263802E-2</v>
      </c>
      <c r="X123" s="11">
        <f t="shared" si="159"/>
        <v>-1.3228699347321071E-2</v>
      </c>
      <c r="Y123" s="11">
        <f t="shared" si="160"/>
        <v>-1.2203590333800474E-2</v>
      </c>
      <c r="Z123" s="4">
        <f t="shared" si="117"/>
        <v>13035.748821104093</v>
      </c>
      <c r="AA123" s="4">
        <f t="shared" si="105"/>
        <v>57841.202707340424</v>
      </c>
      <c r="AB123" s="4">
        <f t="shared" si="106"/>
        <v>8216.7460988541825</v>
      </c>
      <c r="AC123" s="12">
        <f t="shared" si="107"/>
        <v>2.0178220165150162</v>
      </c>
      <c r="AD123" s="12">
        <f t="shared" si="108"/>
        <v>3.5339848828723559</v>
      </c>
      <c r="AE123" s="12">
        <f t="shared" si="109"/>
        <v>1.7520501292561597</v>
      </c>
      <c r="AF123" s="11">
        <f t="shared" si="161"/>
        <v>-2.9039671966837322E-3</v>
      </c>
      <c r="AG123" s="11">
        <f t="shared" si="162"/>
        <v>2.0567434751257441E-3</v>
      </c>
      <c r="AH123" s="11">
        <f t="shared" si="163"/>
        <v>8.257041531207765E-4</v>
      </c>
      <c r="AI123" s="1">
        <f t="shared" si="142"/>
        <v>202547.87060883074</v>
      </c>
      <c r="AJ123" s="1">
        <f t="shared" si="143"/>
        <v>117277.88812180673</v>
      </c>
      <c r="AK123" s="1">
        <f t="shared" si="144"/>
        <v>31123.957433541294</v>
      </c>
      <c r="AL123" s="17">
        <f t="shared" si="138"/>
        <v>33.124411243841507</v>
      </c>
      <c r="AM123" s="17">
        <f t="shared" si="138"/>
        <v>10.241081152715564</v>
      </c>
      <c r="AN123" s="17">
        <f t="shared" si="138"/>
        <v>2.0913386728814793</v>
      </c>
      <c r="AO123" s="7">
        <f t="shared" si="164"/>
        <v>9.3207744412865424E-3</v>
      </c>
      <c r="AP123" s="7">
        <f t="shared" si="164"/>
        <v>1.4353292215741541E-2</v>
      </c>
      <c r="AQ123" s="7">
        <f t="shared" si="164"/>
        <v>1.0389488297169449E-2</v>
      </c>
      <c r="AR123" s="1">
        <f t="shared" si="118"/>
        <v>112067.68095720657</v>
      </c>
      <c r="AS123" s="1">
        <f t="shared" si="114"/>
        <v>69685.997047010736</v>
      </c>
      <c r="AT123" s="1">
        <f t="shared" si="119"/>
        <v>17906.616389209845</v>
      </c>
      <c r="AU123" s="1">
        <f t="shared" si="145"/>
        <v>22413.536191441315</v>
      </c>
      <c r="AV123" s="1">
        <f t="shared" si="146"/>
        <v>13937.199409402148</v>
      </c>
      <c r="AW123" s="1">
        <f t="shared" si="147"/>
        <v>3581.3232778419692</v>
      </c>
      <c r="AX123">
        <v>0</v>
      </c>
      <c r="AY123">
        <v>0</v>
      </c>
      <c r="AZ123">
        <v>0</v>
      </c>
      <c r="BA123">
        <f t="shared" si="122"/>
        <v>0</v>
      </c>
      <c r="BB123">
        <f t="shared" si="123"/>
        <v>0</v>
      </c>
      <c r="BC123">
        <f t="shared" si="123"/>
        <v>0</v>
      </c>
      <c r="BD123">
        <f t="shared" si="123"/>
        <v>0</v>
      </c>
      <c r="BE123">
        <f t="shared" si="124"/>
        <v>0</v>
      </c>
      <c r="BF123">
        <f t="shared" si="124"/>
        <v>0</v>
      </c>
      <c r="BG123">
        <f t="shared" si="124"/>
        <v>0</v>
      </c>
      <c r="BH123">
        <f t="shared" si="115"/>
        <v>0</v>
      </c>
      <c r="BI123">
        <f t="shared" si="133"/>
        <v>0</v>
      </c>
      <c r="BJ123">
        <f t="shared" si="133"/>
        <v>0</v>
      </c>
      <c r="BK123" s="7">
        <f t="shared" si="131"/>
        <v>1.1796754699183065E-2</v>
      </c>
      <c r="BL123" s="7">
        <f t="shared" si="120"/>
        <v>6.1974060677035307E-2</v>
      </c>
      <c r="BM123" s="7">
        <f t="shared" si="121"/>
        <v>5.7600618186394489E-2</v>
      </c>
      <c r="BN123" s="18">
        <f>MAX((BN$3*climate!$I233+BN$4*climate!$I233^2+BN$5*climate!$I233^6)*(K123/K$66)^$BP$1,-99)</f>
        <v>-4.2313697131586316</v>
      </c>
      <c r="BO123" s="18">
        <f>MAX((BO$3*climate!$I233+BO$4*climate!$I233^2+BO$5*climate!$I233^6)*(L123/L$66)^$BP$1,-99)</f>
        <v>-4.5467747632805198</v>
      </c>
      <c r="BP123" s="18">
        <f>MAX((BP$3*climate!$I233+BP$4*climate!$I233^2+BP$5*climate!$I233^6)*(M123/M$66)^$BP$1,-99)</f>
        <v>-5.4251680915594687</v>
      </c>
      <c r="BQ123" s="18">
        <f>MAX((BQ$3*climate!$M233+BQ$4*climate!$M233^2+BQ$5*climate!$M233^6)*(K123/K$66)^$BP$1,-99)</f>
        <v>-4.2313842384418052</v>
      </c>
      <c r="BR123" s="18">
        <f>MAX((BR$3*climate!$M233+BR$4*climate!$M233^2+BR$5*climate!$M233^6)*(L123/L$66)^$BP$1,-99)</f>
        <v>-4.5467853564594423</v>
      </c>
      <c r="BS123" s="18">
        <f>MAX((BS$3*climate!$M233+BS$4*climate!$M233^2+BS$5*climate!$M233^6)*(M123/M$66)^$BP$1,-99)</f>
        <v>-5.4251777485506008</v>
      </c>
      <c r="BT123" s="8">
        <f t="shared" si="125"/>
        <v>2.5389350712977037E-2</v>
      </c>
      <c r="BU123" s="8">
        <f t="shared" si="126"/>
        <v>1.5734811616365686E-3</v>
      </c>
      <c r="BV123" s="8">
        <f t="shared" si="127"/>
        <v>1.4624422964186531E-3</v>
      </c>
      <c r="BW123" s="8">
        <f>MAX((BW$3*climate!$I233+BW$4*climate!$I233^2+BW$5*climate!$I233^6)*(K123/K$66)^$BP$1,-99)</f>
        <v>-6.0225231464777336</v>
      </c>
      <c r="BX123" s="8">
        <f>MAX((BX$3*climate!$I233+BX$4*climate!$I233^2+BX$5*climate!$I233^6)*(L123/L$66)^$BP$1,-99)</f>
        <v>-6.934341484355607</v>
      </c>
      <c r="BY123" s="8">
        <f>MAX((BY$3*climate!$I233+BY$4*climate!$I233^2+BY$5*climate!$I233^6)*(M123/M$66)^$BP$1,-99)</f>
        <v>-8.7209135434251497</v>
      </c>
      <c r="BZ123" s="8">
        <f>MAX((BZ$3*climate!$M233+BZ$4*climate!$M233^2+BZ$5*climate!$M233^6)*(K123/K$66)^$BP$1,-99)</f>
        <v>-6.0225567065546493</v>
      </c>
      <c r="CA123" s="8">
        <f>MAX((CA$3*climate!$M233+CA$4*climate!$M233^2+CA$5*climate!$M233^6)*(L123/L$66)^$BP$1,-99)</f>
        <v>-6.9343715637165868</v>
      </c>
      <c r="CB123" s="8">
        <f>MAX((CB$3*climate!$M233+CB$4*climate!$M233^2+CB$5*climate!$M233^6)*(M123/M$66)^$BP$1,-99)</f>
        <v>-8.7209467803101912</v>
      </c>
      <c r="CC123" s="8">
        <f t="shared" si="128"/>
        <v>3.7194758569005391E-3</v>
      </c>
      <c r="CD123" s="8">
        <f t="shared" si="129"/>
        <v>2.305110224423219E-4</v>
      </c>
      <c r="CE123" s="8">
        <f t="shared" si="130"/>
        <v>2.1424410868684042E-4</v>
      </c>
    </row>
    <row r="124" spans="1:83">
      <c r="A124">
        <f t="shared" si="148"/>
        <v>2078</v>
      </c>
      <c r="B124" s="4">
        <f t="shared" si="84"/>
        <v>1279.2690297308968</v>
      </c>
      <c r="C124" s="4">
        <f t="shared" si="85"/>
        <v>3532.2776029767242</v>
      </c>
      <c r="D124" s="4">
        <f t="shared" si="86"/>
        <v>6641.0940687479388</v>
      </c>
      <c r="E124" s="11">
        <f t="shared" si="149"/>
        <v>2.9811160180023079E-4</v>
      </c>
      <c r="F124" s="11">
        <f t="shared" si="150"/>
        <v>5.9764804127509304E-4</v>
      </c>
      <c r="G124" s="11">
        <f t="shared" si="151"/>
        <v>1.3195048371234324E-3</v>
      </c>
      <c r="H124" s="4">
        <f t="shared" si="90"/>
        <v>113020.29452146988</v>
      </c>
      <c r="I124" s="4">
        <f t="shared" si="91"/>
        <v>70822.68878893381</v>
      </c>
      <c r="J124" s="4">
        <f t="shared" si="92"/>
        <v>18128.15765024157</v>
      </c>
      <c r="K124" s="4">
        <f t="shared" si="139"/>
        <v>88347.557780902818</v>
      </c>
      <c r="L124" s="4">
        <f t="shared" si="140"/>
        <v>20050.148020430232</v>
      </c>
      <c r="M124" s="4">
        <f t="shared" si="141"/>
        <v>2729.6944543445252</v>
      </c>
      <c r="N124" s="11">
        <f t="shared" si="152"/>
        <v>8.1997854917532642E-3</v>
      </c>
      <c r="O124" s="11">
        <f t="shared" si="153"/>
        <v>1.5704589567916427E-2</v>
      </c>
      <c r="P124" s="11">
        <f t="shared" si="154"/>
        <v>1.1037964194031469E-2</v>
      </c>
      <c r="Q124" s="4">
        <f t="shared" si="155"/>
        <v>6412.7375498687597</v>
      </c>
      <c r="R124" s="4">
        <f t="shared" si="156"/>
        <v>16465.362900669425</v>
      </c>
      <c r="S124" s="4">
        <f t="shared" si="157"/>
        <v>4691.1235279965476</v>
      </c>
      <c r="T124" s="4">
        <f t="shared" si="99"/>
        <v>56.73969951167102</v>
      </c>
      <c r="U124" s="4">
        <f t="shared" si="100"/>
        <v>232.48711934306243</v>
      </c>
      <c r="V124" s="4">
        <f t="shared" si="101"/>
        <v>258.77552581489357</v>
      </c>
      <c r="W124" s="11">
        <f t="shared" si="158"/>
        <v>-1.219247815263802E-2</v>
      </c>
      <c r="X124" s="11">
        <f t="shared" si="159"/>
        <v>-1.3228699347321071E-2</v>
      </c>
      <c r="Y124" s="11">
        <f t="shared" si="160"/>
        <v>-1.2203590333800474E-2</v>
      </c>
      <c r="Z124" s="4">
        <f t="shared" si="117"/>
        <v>12951.346789074556</v>
      </c>
      <c r="AA124" s="4">
        <f t="shared" si="105"/>
        <v>58141.322619891929</v>
      </c>
      <c r="AB124" s="4">
        <f t="shared" si="106"/>
        <v>8225.7264929113408</v>
      </c>
      <c r="AC124" s="12">
        <f t="shared" si="107"/>
        <v>2.0119623275703105</v>
      </c>
      <c r="AD124" s="12">
        <f t="shared" si="108"/>
        <v>3.5412533832213966</v>
      </c>
      <c r="AE124" s="12">
        <f t="shared" si="109"/>
        <v>1.7534968043243622</v>
      </c>
      <c r="AF124" s="11">
        <f t="shared" si="161"/>
        <v>-2.9039671966837322E-3</v>
      </c>
      <c r="AG124" s="11">
        <f t="shared" si="162"/>
        <v>2.0567434751257441E-3</v>
      </c>
      <c r="AH124" s="11">
        <f t="shared" si="163"/>
        <v>8.257041531207765E-4</v>
      </c>
      <c r="AI124" s="1">
        <f t="shared" si="142"/>
        <v>204706.61973938899</v>
      </c>
      <c r="AJ124" s="1">
        <f t="shared" si="143"/>
        <v>119487.2987190282</v>
      </c>
      <c r="AK124" s="1">
        <f t="shared" si="144"/>
        <v>31592.884968029135</v>
      </c>
      <c r="AL124" s="17">
        <f t="shared" si="138"/>
        <v>33.430068957888729</v>
      </c>
      <c r="AM124" s="17">
        <f t="shared" si="138"/>
        <v>10.386604450801714</v>
      </c>
      <c r="AN124" s="17">
        <f t="shared" si="138"/>
        <v>2.112849332162126</v>
      </c>
      <c r="AO124" s="7">
        <f t="shared" si="164"/>
        <v>9.2275666968736764E-3</v>
      </c>
      <c r="AP124" s="7">
        <f t="shared" si="164"/>
        <v>1.4209759293584126E-2</v>
      </c>
      <c r="AQ124" s="7">
        <f t="shared" si="164"/>
        <v>1.0285593414197755E-2</v>
      </c>
      <c r="AR124" s="1">
        <f t="shared" si="118"/>
        <v>113020.29452146988</v>
      </c>
      <c r="AS124" s="1">
        <f t="shared" si="114"/>
        <v>70822.68878893381</v>
      </c>
      <c r="AT124" s="1">
        <f t="shared" si="119"/>
        <v>18128.15765024157</v>
      </c>
      <c r="AU124" s="1">
        <f t="shared" si="145"/>
        <v>22604.058904293979</v>
      </c>
      <c r="AV124" s="1">
        <f t="shared" si="146"/>
        <v>14164.537757786762</v>
      </c>
      <c r="AW124" s="1">
        <f t="shared" si="147"/>
        <v>3625.6315300483143</v>
      </c>
      <c r="AX124">
        <v>0</v>
      </c>
      <c r="AY124">
        <v>0</v>
      </c>
      <c r="AZ124">
        <v>0</v>
      </c>
      <c r="BA124">
        <f t="shared" si="122"/>
        <v>0</v>
      </c>
      <c r="BB124">
        <f t="shared" si="123"/>
        <v>0</v>
      </c>
      <c r="BC124">
        <f t="shared" si="123"/>
        <v>0</v>
      </c>
      <c r="BD124">
        <f t="shared" si="123"/>
        <v>0</v>
      </c>
      <c r="BE124">
        <f t="shared" si="124"/>
        <v>0</v>
      </c>
      <c r="BF124">
        <f t="shared" si="124"/>
        <v>0</v>
      </c>
      <c r="BG124">
        <f t="shared" si="124"/>
        <v>0</v>
      </c>
      <c r="BH124">
        <f t="shared" si="115"/>
        <v>0</v>
      </c>
      <c r="BI124">
        <f t="shared" si="133"/>
        <v>0</v>
      </c>
      <c r="BJ124">
        <f t="shared" si="133"/>
        <v>0</v>
      </c>
      <c r="BK124" s="7">
        <f t="shared" si="131"/>
        <v>1.157389141510845E-2</v>
      </c>
      <c r="BL124" s="7">
        <f t="shared" si="120"/>
        <v>5.9022914930509811E-2</v>
      </c>
      <c r="BM124" s="7">
        <f t="shared" si="121"/>
        <v>5.5289688633198483E-2</v>
      </c>
      <c r="BN124" s="18">
        <f>MAX((BN$3*climate!$I234+BN$4*climate!$I234^2+BN$5*climate!$I234^6)*(K124/K$66)^$BP$1,-99)</f>
        <v>-4.5318470743981711</v>
      </c>
      <c r="BO124" s="18">
        <f>MAX((BO$3*climate!$I234+BO$4*climate!$I234^2+BO$5*climate!$I234^6)*(L124/L$66)^$BP$1,-99)</f>
        <v>-4.7538675877279051</v>
      </c>
      <c r="BP124" s="18">
        <f>MAX((BP$3*climate!$I234+BP$4*climate!$I234^2+BP$5*climate!$I234^6)*(M124/M$66)^$BP$1,-99)</f>
        <v>-5.6152308532450368</v>
      </c>
      <c r="BQ124" s="18">
        <f>MAX((BQ$3*climate!$M234+BQ$4*climate!$M234^2+BQ$5*climate!$M234^6)*(K124/K$66)^$BP$1,-99)</f>
        <v>-4.5318617846361509</v>
      </c>
      <c r="BR124" s="18">
        <f>MAX((BR$3*climate!$M234+BR$4*climate!$M234^2+BR$5*climate!$M234^6)*(L124/L$66)^$BP$1,-99)</f>
        <v>-4.7538782732140792</v>
      </c>
      <c r="BS124" s="18">
        <f>MAX((BS$3*climate!$M234+BS$4*climate!$M234^2+BS$5*climate!$M234^6)*(M124/M$66)^$BP$1,-99)</f>
        <v>-5.6152405856847336</v>
      </c>
      <c r="BT124" s="8">
        <f t="shared" si="125"/>
        <v>2.59576149196185E-2</v>
      </c>
      <c r="BU124" s="8">
        <f t="shared" si="126"/>
        <v>1.5320940971995749E-3</v>
      </c>
      <c r="BV124" s="8">
        <f t="shared" si="127"/>
        <v>1.4351884465661742E-3</v>
      </c>
      <c r="BW124" s="8">
        <f>MAX((BW$3*climate!$I234+BW$4*climate!$I234^2+BW$5*climate!$I234^6)*(K124/K$66)^$BP$1,-99)</f>
        <v>-6.7432627811041614</v>
      </c>
      <c r="BX124" s="8">
        <f>MAX((BX$3*climate!$I234+BX$4*climate!$I234^2+BX$5*climate!$I234^6)*(L124/L$66)^$BP$1,-99)</f>
        <v>-7.5616056997421754</v>
      </c>
      <c r="BY124" s="8">
        <f>MAX((BY$3*climate!$I234+BY$4*climate!$I234^2+BY$5*climate!$I234^6)*(M124/M$66)^$BP$1,-99)</f>
        <v>-9.4196749932831967</v>
      </c>
      <c r="BZ124" s="8">
        <f>MAX((BZ$3*climate!$M234+BZ$4*climate!$M234^2+BZ$5*climate!$M234^6)*(K124/K$66)^$BP$1,-99)</f>
        <v>-6.7432985653983586</v>
      </c>
      <c r="CA124" s="8">
        <f>MAX((CA$3*climate!$M234+CA$4*climate!$M234^2+CA$5*climate!$M234^6)*(L124/L$66)^$BP$1,-99)</f>
        <v>-7.561637565263017</v>
      </c>
      <c r="CB124" s="8">
        <f>MAX((CB$3*climate!$M234+CB$4*climate!$M234^2+CB$5*climate!$M234^6)*(M124/M$66)^$BP$1,-99)</f>
        <v>-9.4197101423206284</v>
      </c>
      <c r="CC124" s="8">
        <f t="shared" si="128"/>
        <v>3.9436376357606349E-3</v>
      </c>
      <c r="CD124" s="8">
        <f t="shared" si="129"/>
        <v>2.327649886922568E-4</v>
      </c>
      <c r="CE124" s="8">
        <f t="shared" si="130"/>
        <v>2.1804249696336851E-4</v>
      </c>
    </row>
    <row r="125" spans="1:83">
      <c r="A125">
        <f t="shared" si="148"/>
        <v>2079</v>
      </c>
      <c r="B125" s="4">
        <f t="shared" si="84"/>
        <v>1279.6313264235039</v>
      </c>
      <c r="C125" s="4">
        <f t="shared" si="85"/>
        <v>3534.2831088278504</v>
      </c>
      <c r="D125" s="4">
        <f t="shared" si="86"/>
        <v>6649.4188767080686</v>
      </c>
      <c r="E125" s="11">
        <f t="shared" si="149"/>
        <v>2.8320602171021922E-4</v>
      </c>
      <c r="F125" s="11">
        <f t="shared" si="150"/>
        <v>5.677656392113384E-4</v>
      </c>
      <c r="G125" s="11">
        <f t="shared" si="151"/>
        <v>1.2535295952672608E-3</v>
      </c>
      <c r="H125" s="4">
        <f t="shared" si="90"/>
        <v>113956.73311757474</v>
      </c>
      <c r="I125" s="4">
        <f t="shared" si="91"/>
        <v>71959.688857909161</v>
      </c>
      <c r="J125" s="4">
        <f t="shared" si="92"/>
        <v>18347.967189296509</v>
      </c>
      <c r="K125" s="4">
        <f t="shared" si="139"/>
        <v>89054.347736294687</v>
      </c>
      <c r="L125" s="4">
        <f t="shared" si="140"/>
        <v>20360.476691346521</v>
      </c>
      <c r="M125" s="4">
        <f t="shared" si="141"/>
        <v>2759.3339402284801</v>
      </c>
      <c r="N125" s="11">
        <f t="shared" si="152"/>
        <v>8.0001074522588755E-3</v>
      </c>
      <c r="O125" s="11">
        <f t="shared" si="153"/>
        <v>1.5477624933246226E-2</v>
      </c>
      <c r="P125" s="11">
        <f t="shared" si="154"/>
        <v>1.0858169798741102E-2</v>
      </c>
      <c r="Q125" s="4">
        <f t="shared" si="155"/>
        <v>6387.0358060240987</v>
      </c>
      <c r="R125" s="4">
        <f t="shared" si="156"/>
        <v>16508.388589722894</v>
      </c>
      <c r="S125" s="4">
        <f t="shared" si="157"/>
        <v>4690.0621508663507</v>
      </c>
      <c r="T125" s="4">
        <f t="shared" si="99"/>
        <v>56.047901964987723</v>
      </c>
      <c r="U125" s="4">
        <f t="shared" si="100"/>
        <v>229.41161713914832</v>
      </c>
      <c r="V125" s="4">
        <f t="shared" si="101"/>
        <v>255.6175353094348</v>
      </c>
      <c r="W125" s="11">
        <f t="shared" si="158"/>
        <v>-1.219247815263802E-2</v>
      </c>
      <c r="X125" s="11">
        <f t="shared" si="159"/>
        <v>-1.3228699347321071E-2</v>
      </c>
      <c r="Y125" s="11">
        <f t="shared" si="160"/>
        <v>-1.2203590333800474E-2</v>
      </c>
      <c r="Z125" s="4">
        <f t="shared" si="117"/>
        <v>12864.718840956411</v>
      </c>
      <c r="AA125" s="4">
        <f t="shared" si="105"/>
        <v>58427.946721920001</v>
      </c>
      <c r="AB125" s="4">
        <f t="shared" si="106"/>
        <v>8232.6622501497895</v>
      </c>
      <c r="AC125" s="12">
        <f t="shared" si="107"/>
        <v>2.006119654970083</v>
      </c>
      <c r="AD125" s="12">
        <f t="shared" si="108"/>
        <v>3.548536833011104</v>
      </c>
      <c r="AE125" s="12">
        <f t="shared" si="109"/>
        <v>1.7549446739181769</v>
      </c>
      <c r="AF125" s="11">
        <f t="shared" si="161"/>
        <v>-2.9039671966837322E-3</v>
      </c>
      <c r="AG125" s="11">
        <f t="shared" si="162"/>
        <v>2.0567434751257441E-3</v>
      </c>
      <c r="AH125" s="11">
        <f t="shared" si="163"/>
        <v>8.257041531207765E-4</v>
      </c>
      <c r="AI125" s="1">
        <f t="shared" si="142"/>
        <v>206840.01666974407</v>
      </c>
      <c r="AJ125" s="1">
        <f t="shared" si="143"/>
        <v>121703.10660491214</v>
      </c>
      <c r="AK125" s="1">
        <f t="shared" si="144"/>
        <v>32059.228001274536</v>
      </c>
      <c r="AL125" s="17">
        <f t="shared" si="138"/>
        <v>33.735462366968832</v>
      </c>
      <c r="AM125" s="17">
        <f t="shared" si="138"/>
        <v>10.532719688434041</v>
      </c>
      <c r="AN125" s="17">
        <f t="shared" si="138"/>
        <v>2.1343639222464441</v>
      </c>
      <c r="AO125" s="7">
        <f t="shared" si="164"/>
        <v>9.1352910299049399E-3</v>
      </c>
      <c r="AP125" s="7">
        <f t="shared" si="164"/>
        <v>1.4067661700648285E-2</v>
      </c>
      <c r="AQ125" s="7">
        <f t="shared" si="164"/>
        <v>1.0182737480055777E-2</v>
      </c>
      <c r="AR125" s="1">
        <f t="shared" si="118"/>
        <v>113956.73311757474</v>
      </c>
      <c r="AS125" s="1">
        <f t="shared" si="114"/>
        <v>71959.688857909161</v>
      </c>
      <c r="AT125" s="1">
        <f t="shared" si="119"/>
        <v>18347.967189296509</v>
      </c>
      <c r="AU125" s="1">
        <f t="shared" si="145"/>
        <v>22791.34662351495</v>
      </c>
      <c r="AV125" s="1">
        <f t="shared" si="146"/>
        <v>14391.937771581834</v>
      </c>
      <c r="AW125" s="1">
        <f t="shared" si="147"/>
        <v>3669.593437859302</v>
      </c>
      <c r="AX125">
        <v>0</v>
      </c>
      <c r="AY125">
        <v>0</v>
      </c>
      <c r="AZ125">
        <v>0</v>
      </c>
      <c r="BA125">
        <f t="shared" si="122"/>
        <v>0</v>
      </c>
      <c r="BB125">
        <f t="shared" si="123"/>
        <v>0</v>
      </c>
      <c r="BC125">
        <f t="shared" si="123"/>
        <v>0</v>
      </c>
      <c r="BD125">
        <f t="shared" si="123"/>
        <v>0</v>
      </c>
      <c r="BE125">
        <f t="shared" si="124"/>
        <v>0</v>
      </c>
      <c r="BF125">
        <f t="shared" si="124"/>
        <v>0</v>
      </c>
      <c r="BG125">
        <f t="shared" si="124"/>
        <v>0</v>
      </c>
      <c r="BH125">
        <f t="shared" si="115"/>
        <v>0</v>
      </c>
      <c r="BI125">
        <f t="shared" si="133"/>
        <v>0</v>
      </c>
      <c r="BJ125">
        <f t="shared" si="133"/>
        <v>0</v>
      </c>
      <c r="BK125" s="7">
        <f t="shared" si="131"/>
        <v>1.1354336036463408E-2</v>
      </c>
      <c r="BL125" s="7">
        <f t="shared" si="120"/>
        <v>5.6212299933818863E-2</v>
      </c>
      <c r="BM125" s="7">
        <f t="shared" si="121"/>
        <v>5.3082828869760283E-2</v>
      </c>
      <c r="BN125" s="18">
        <f>MAX((BN$3*climate!$I235+BN$4*climate!$I235^2+BN$5*climate!$I235^6)*(K125/K$66)^$BP$1,-99)</f>
        <v>-4.8373220988529582</v>
      </c>
      <c r="BO125" s="18">
        <f>MAX((BO$3*climate!$I235+BO$4*climate!$I235^2+BO$5*climate!$I235^6)*(L125/L$66)^$BP$1,-99)</f>
        <v>-4.9634402870585195</v>
      </c>
      <c r="BP125" s="18">
        <f>MAX((BP$3*climate!$I235+BP$4*climate!$I235^2+BP$5*climate!$I235^6)*(M125/M$66)^$BP$1,-99)</f>
        <v>-5.8075954676345019</v>
      </c>
      <c r="BQ125" s="18">
        <f>MAX((BQ$3*climate!$M235+BQ$4*climate!$M235^2+BQ$5*climate!$M235^6)*(K125/K$66)^$BP$1,-99)</f>
        <v>-4.8373369879910646</v>
      </c>
      <c r="BR125" s="18">
        <f>MAX((BR$3*climate!$M235+BR$4*climate!$M235^2+BR$5*climate!$M235^6)*(L125/L$66)^$BP$1,-99)</f>
        <v>-4.9634510605544166</v>
      </c>
      <c r="BS125" s="18">
        <f>MAX((BS$3*climate!$M235+BS$4*climate!$M235^2+BS$5*climate!$M235^6)*(M125/M$66)^$BP$1,-99)</f>
        <v>-5.8076052720803766</v>
      </c>
      <c r="BT125" s="8">
        <f t="shared" si="125"/>
        <v>2.6518666014370113E-2</v>
      </c>
      <c r="BU125" s="8">
        <f t="shared" si="126"/>
        <v>1.4906752078445416E-3</v>
      </c>
      <c r="BV125" s="8">
        <f t="shared" si="127"/>
        <v>1.4076858098951367E-3</v>
      </c>
      <c r="BW125" s="8">
        <f>MAX((BW$3*climate!$I235+BW$4*climate!$I235^2+BW$5*climate!$I235^6)*(K125/K$66)^$BP$1,-99)</f>
        <v>-7.5146505039112368</v>
      </c>
      <c r="BX125" s="8">
        <f>MAX((BX$3*climate!$I235+BX$4*climate!$I235^2+BX$5*climate!$I235^6)*(L125/L$66)^$BP$1,-99)</f>
        <v>-8.2286686990456346</v>
      </c>
      <c r="BY125" s="8">
        <f>MAX((BY$3*climate!$I235+BY$4*climate!$I235^2+BY$5*climate!$I235^6)*(M125/M$66)^$BP$1,-99)</f>
        <v>-10.161855375080078</v>
      </c>
      <c r="BZ125" s="8">
        <f>MAX((BZ$3*climate!$M235+BZ$4*climate!$M235^2+BZ$5*climate!$M235^6)*(K125/K$66)^$BP$1,-99)</f>
        <v>-7.5146885986464032</v>
      </c>
      <c r="CA125" s="8">
        <f>MAX((CA$3*climate!$M235+CA$4*climate!$M235^2+CA$5*climate!$M235^6)*(L125/L$66)^$BP$1,-99)</f>
        <v>-8.2287024144329788</v>
      </c>
      <c r="CB125" s="8">
        <f>MAX((CB$3*climate!$M235+CB$4*climate!$M235^2+CB$5*climate!$M235^6)*(M125/M$66)^$BP$1,-99)</f>
        <v>-10.161892506457358</v>
      </c>
      <c r="CC125" s="8">
        <f t="shared" si="128"/>
        <v>4.1746090471697569E-3</v>
      </c>
      <c r="CD125" s="8">
        <f t="shared" si="129"/>
        <v>2.3466437586594017E-4</v>
      </c>
      <c r="CE125" s="8">
        <f t="shared" si="130"/>
        <v>2.2160005764906523E-4</v>
      </c>
    </row>
    <row r="126" spans="1:83">
      <c r="A126">
        <f t="shared" si="148"/>
        <v>2080</v>
      </c>
      <c r="B126" s="4">
        <f t="shared" si="84"/>
        <v>1279.9756057558554</v>
      </c>
      <c r="C126" s="4">
        <f t="shared" si="85"/>
        <v>3536.1894211108661</v>
      </c>
      <c r="D126" s="4">
        <f t="shared" si="86"/>
        <v>6657.3373578936862</v>
      </c>
      <c r="E126" s="11">
        <f t="shared" si="149"/>
        <v>2.6904572062470827E-4</v>
      </c>
      <c r="F126" s="11">
        <f t="shared" si="150"/>
        <v>5.3937735725077146E-4</v>
      </c>
      <c r="G126" s="11">
        <f t="shared" si="151"/>
        <v>1.1908531155038976E-3</v>
      </c>
      <c r="H126" s="4">
        <f t="shared" si="90"/>
        <v>114876.7477301818</v>
      </c>
      <c r="I126" s="4">
        <f t="shared" si="91"/>
        <v>73096.72677391849</v>
      </c>
      <c r="J126" s="4">
        <f t="shared" si="92"/>
        <v>18566.020238527795</v>
      </c>
      <c r="K126" s="4">
        <f t="shared" si="139"/>
        <v>89749.169604169452</v>
      </c>
      <c r="L126" s="4">
        <f t="shared" si="140"/>
        <v>20671.043903229522</v>
      </c>
      <c r="M126" s="4">
        <f t="shared" si="141"/>
        <v>2788.8056801738967</v>
      </c>
      <c r="N126" s="11">
        <f t="shared" si="152"/>
        <v>7.8022228620691081E-3</v>
      </c>
      <c r="O126" s="11">
        <f t="shared" si="153"/>
        <v>1.5253435201494803E-2</v>
      </c>
      <c r="P126" s="11">
        <f t="shared" si="154"/>
        <v>1.0680744188206637E-2</v>
      </c>
      <c r="Q126" s="4">
        <f t="shared" si="155"/>
        <v>6360.0981965324854</v>
      </c>
      <c r="R126" s="4">
        <f t="shared" si="156"/>
        <v>16547.403085071393</v>
      </c>
      <c r="S126" s="4">
        <f t="shared" si="157"/>
        <v>4687.8845307969041</v>
      </c>
      <c r="T126" s="4">
        <f t="shared" si="99"/>
        <v>55.364539144778412</v>
      </c>
      <c r="U126" s="4">
        <f t="shared" si="100"/>
        <v>226.3767998292318</v>
      </c>
      <c r="V126" s="4">
        <f t="shared" si="101"/>
        <v>252.49808362638268</v>
      </c>
      <c r="W126" s="11">
        <f t="shared" si="158"/>
        <v>-1.219247815263802E-2</v>
      </c>
      <c r="X126" s="11">
        <f t="shared" si="159"/>
        <v>-1.3228699347321071E-2</v>
      </c>
      <c r="Y126" s="11">
        <f t="shared" si="160"/>
        <v>-1.2203590333800474E-2</v>
      </c>
      <c r="Z126" s="4">
        <f t="shared" si="117"/>
        <v>12775.949076748797</v>
      </c>
      <c r="AA126" s="4">
        <f t="shared" si="105"/>
        <v>58701.110282456022</v>
      </c>
      <c r="AB126" s="4">
        <f t="shared" si="106"/>
        <v>8237.5957974147568</v>
      </c>
      <c r="AC126" s="12">
        <f t="shared" si="107"/>
        <v>2.0002939492994276</v>
      </c>
      <c r="AD126" s="12">
        <f t="shared" si="108"/>
        <v>3.5558352629886429</v>
      </c>
      <c r="AE126" s="12">
        <f t="shared" si="109"/>
        <v>1.7563937390239284</v>
      </c>
      <c r="AF126" s="11">
        <f t="shared" si="161"/>
        <v>-2.9039671966837322E-3</v>
      </c>
      <c r="AG126" s="11">
        <f t="shared" si="162"/>
        <v>2.0567434751257441E-3</v>
      </c>
      <c r="AH126" s="11">
        <f t="shared" si="163"/>
        <v>8.257041531207765E-4</v>
      </c>
      <c r="AI126" s="1">
        <f t="shared" si="142"/>
        <v>208947.36162628463</v>
      </c>
      <c r="AJ126" s="1">
        <f t="shared" si="143"/>
        <v>123924.73371600275</v>
      </c>
      <c r="AK126" s="1">
        <f t="shared" si="144"/>
        <v>32522.898639006384</v>
      </c>
      <c r="AL126" s="17">
        <f t="shared" si="138"/>
        <v>34.040563801051995</v>
      </c>
      <c r="AM126" s="17">
        <f t="shared" si="138"/>
        <v>10.679408718425043</v>
      </c>
      <c r="AN126" s="17">
        <f t="shared" si="138"/>
        <v>2.1558802530785104</v>
      </c>
      <c r="AO126" s="7">
        <f t="shared" si="164"/>
        <v>9.0439381196058908E-3</v>
      </c>
      <c r="AP126" s="7">
        <f t="shared" si="164"/>
        <v>1.3926985083641801E-2</v>
      </c>
      <c r="AQ126" s="7">
        <f t="shared" si="164"/>
        <v>1.008091010525522E-2</v>
      </c>
      <c r="AR126" s="1">
        <f t="shared" si="118"/>
        <v>114876.7477301818</v>
      </c>
      <c r="AS126" s="1">
        <f t="shared" si="114"/>
        <v>73096.72677391849</v>
      </c>
      <c r="AT126" s="1">
        <f t="shared" si="119"/>
        <v>18566.020238527795</v>
      </c>
      <c r="AU126" s="1">
        <f t="shared" si="145"/>
        <v>22975.349546036363</v>
      </c>
      <c r="AV126" s="1">
        <f t="shared" si="146"/>
        <v>14619.345354783698</v>
      </c>
      <c r="AW126" s="1">
        <f t="shared" si="147"/>
        <v>3713.2040477055593</v>
      </c>
      <c r="AX126">
        <v>0</v>
      </c>
      <c r="AY126">
        <v>0</v>
      </c>
      <c r="AZ126">
        <v>0</v>
      </c>
      <c r="BA126">
        <f t="shared" si="122"/>
        <v>0</v>
      </c>
      <c r="BB126">
        <f t="shared" si="123"/>
        <v>0</v>
      </c>
      <c r="BC126">
        <f t="shared" si="123"/>
        <v>0</v>
      </c>
      <c r="BD126">
        <f t="shared" si="123"/>
        <v>0</v>
      </c>
      <c r="BE126">
        <f t="shared" si="124"/>
        <v>0</v>
      </c>
      <c r="BF126">
        <f t="shared" si="124"/>
        <v>0</v>
      </c>
      <c r="BG126">
        <f t="shared" si="124"/>
        <v>0</v>
      </c>
      <c r="BH126">
        <f t="shared" si="115"/>
        <v>0</v>
      </c>
      <c r="BI126">
        <f t="shared" si="133"/>
        <v>0</v>
      </c>
      <c r="BJ126">
        <f t="shared" si="133"/>
        <v>0</v>
      </c>
      <c r="BK126" s="7">
        <f t="shared" si="131"/>
        <v>1.1138043136889486E-2</v>
      </c>
      <c r="BL126" s="7">
        <f t="shared" si="120"/>
        <v>5.3535523746494153E-2</v>
      </c>
      <c r="BM126" s="7">
        <f t="shared" si="121"/>
        <v>5.097479986668204E-2</v>
      </c>
      <c r="BN126" s="18">
        <f>MAX((BN$3*climate!$I236+BN$4*climate!$I236^2+BN$5*climate!$I236^6)*(K126/K$66)^$BP$1,-99)</f>
        <v>-5.1476963568709451</v>
      </c>
      <c r="BO126" s="18">
        <f>MAX((BO$3*climate!$I236+BO$4*climate!$I236^2+BO$5*climate!$I236^6)*(L126/L$66)^$BP$1,-99)</f>
        <v>-5.1754126377001484</v>
      </c>
      <c r="BP126" s="18">
        <f>MAX((BP$3*climate!$I236+BP$4*climate!$I236^2+BP$5*climate!$I236^6)*(M126/M$66)^$BP$1,-99)</f>
        <v>-6.0021949990752184</v>
      </c>
      <c r="BQ126" s="18">
        <f>MAX((BQ$3*climate!$M236+BQ$4*climate!$M236^2+BQ$5*climate!$M236^6)*(K126/K$66)^$BP$1,-99)</f>
        <v>-5.1477114189313458</v>
      </c>
      <c r="BR126" s="18">
        <f>MAX((BR$3*climate!$M236+BR$4*climate!$M236^2+BR$5*climate!$M236^6)*(L126/L$66)^$BP$1,-99)</f>
        <v>-5.1754234949926889</v>
      </c>
      <c r="BS126" s="18">
        <f>MAX((BS$3*climate!$M236+BS$4*climate!$M236^2+BS$5*climate!$M236^6)*(M126/M$66)^$BP$1,-99)</f>
        <v>-6.0022048721519914</v>
      </c>
      <c r="BT126" s="8">
        <f t="shared" si="125"/>
        <v>2.7072168024750317E-2</v>
      </c>
      <c r="BU126" s="8">
        <f t="shared" si="126"/>
        <v>1.4493226941581002E-3</v>
      </c>
      <c r="BV126" s="8">
        <f t="shared" si="127"/>
        <v>1.3799983470188363E-3</v>
      </c>
      <c r="BW126" s="8">
        <f>MAX((BW$3*climate!$I236+BW$4*climate!$I236^2+BW$5*climate!$I236^6)*(K126/K$66)^$BP$1,-99)</f>
        <v>-8.3389091100933754</v>
      </c>
      <c r="BX126" s="8">
        <f>MAX((BX$3*climate!$I236+BX$4*climate!$I236^2+BX$5*climate!$I236^6)*(L126/L$66)^$BP$1,-99)</f>
        <v>-8.9371250398207405</v>
      </c>
      <c r="BY126" s="8">
        <f>MAX((BY$3*climate!$I236+BY$4*climate!$I236^2+BY$5*climate!$I236^6)*(M126/M$66)^$BP$1,-99)</f>
        <v>-10.949238038048334</v>
      </c>
      <c r="BZ126" s="8">
        <f>MAX((BZ$3*climate!$M236+BZ$4*climate!$M236^2+BZ$5*climate!$M236^6)*(K126/K$66)^$BP$1,-99)</f>
        <v>-8.3389496021947966</v>
      </c>
      <c r="CA126" s="8">
        <f>MAX((CA$3*climate!$M236+CA$4*climate!$M236^2+CA$5*climate!$M236^6)*(L126/L$66)^$BP$1,-99)</f>
        <v>-8.9371606690315506</v>
      </c>
      <c r="CB126" s="8">
        <f>MAX((CB$3*climate!$M236+CB$4*climate!$M236^2+CB$5*climate!$M236^6)*(M126/M$66)^$BP$1,-99)</f>
        <v>-10.949277222401347</v>
      </c>
      <c r="CC126" s="8">
        <f t="shared" si="128"/>
        <v>4.4122546356582101E-3</v>
      </c>
      <c r="CD126" s="8">
        <f t="shared" si="129"/>
        <v>2.3621236282285902E-4</v>
      </c>
      <c r="CE126" s="8">
        <f t="shared" si="130"/>
        <v>2.2491379701351734E-4</v>
      </c>
    </row>
    <row r="127" spans="1:83">
      <c r="A127">
        <f t="shared" si="148"/>
        <v>2081</v>
      </c>
      <c r="B127" s="4">
        <f t="shared" si="84"/>
        <v>1280.3027591171265</v>
      </c>
      <c r="C127" s="4">
        <f t="shared" si="85"/>
        <v>3538.0013945903279</v>
      </c>
      <c r="D127" s="4">
        <f t="shared" si="86"/>
        <v>6664.8688732806149</v>
      </c>
      <c r="E127" s="11">
        <f t="shared" si="149"/>
        <v>2.5559343459347284E-4</v>
      </c>
      <c r="F127" s="11">
        <f t="shared" si="150"/>
        <v>5.1240848938823285E-4</v>
      </c>
      <c r="G127" s="11">
        <f t="shared" si="151"/>
        <v>1.1313104597287028E-3</v>
      </c>
      <c r="H127" s="4">
        <f t="shared" si="90"/>
        <v>115780.10245555728</v>
      </c>
      <c r="I127" s="4">
        <f t="shared" si="91"/>
        <v>74233.536364333049</v>
      </c>
      <c r="J127" s="4">
        <f t="shared" si="92"/>
        <v>18782.293513213885</v>
      </c>
      <c r="K127" s="4">
        <f t="shared" si="139"/>
        <v>90431.815155500517</v>
      </c>
      <c r="L127" s="4">
        <f t="shared" si="140"/>
        <v>20981.771368953541</v>
      </c>
      <c r="M127" s="4">
        <f t="shared" si="141"/>
        <v>2818.1039822871671</v>
      </c>
      <c r="N127" s="11">
        <f t="shared" si="152"/>
        <v>7.6061489408962846E-3</v>
      </c>
      <c r="O127" s="11">
        <f t="shared" si="153"/>
        <v>1.5032016146773852E-2</v>
      </c>
      <c r="P127" s="11">
        <f t="shared" si="154"/>
        <v>1.0505680736939471E-2</v>
      </c>
      <c r="Q127" s="4">
        <f t="shared" si="155"/>
        <v>6331.9568638933397</v>
      </c>
      <c r="R127" s="4">
        <f t="shared" si="156"/>
        <v>16582.445411487613</v>
      </c>
      <c r="S127" s="4">
        <f t="shared" si="157"/>
        <v>4684.6176750194272</v>
      </c>
      <c r="T127" s="4">
        <f t="shared" si="99"/>
        <v>54.689508210824826</v>
      </c>
      <c r="U127" s="4">
        <f t="shared" si="100"/>
        <v>223.38212920508221</v>
      </c>
      <c r="V127" s="4">
        <f t="shared" si="101"/>
        <v>249.41670045373661</v>
      </c>
      <c r="W127" s="11">
        <f t="shared" si="158"/>
        <v>-1.219247815263802E-2</v>
      </c>
      <c r="X127" s="11">
        <f t="shared" si="159"/>
        <v>-1.3228699347321071E-2</v>
      </c>
      <c r="Y127" s="11">
        <f t="shared" si="160"/>
        <v>-1.2203590333800474E-2</v>
      </c>
      <c r="Z127" s="4">
        <f t="shared" si="117"/>
        <v>12685.121477311852</v>
      </c>
      <c r="AA127" s="4">
        <f t="shared" si="105"/>
        <v>58960.85785654893</v>
      </c>
      <c r="AB127" s="4">
        <f t="shared" si="106"/>
        <v>8240.5696981016863</v>
      </c>
      <c r="AC127" s="12">
        <f t="shared" si="107"/>
        <v>1.9944851612869372</v>
      </c>
      <c r="AD127" s="12">
        <f t="shared" si="108"/>
        <v>3.563148703964417</v>
      </c>
      <c r="AE127" s="12">
        <f t="shared" si="109"/>
        <v>1.7578440006287557</v>
      </c>
      <c r="AF127" s="11">
        <f t="shared" si="161"/>
        <v>-2.9039671966837322E-3</v>
      </c>
      <c r="AG127" s="11">
        <f t="shared" si="162"/>
        <v>2.0567434751257441E-3</v>
      </c>
      <c r="AH127" s="11">
        <f t="shared" si="163"/>
        <v>8.257041531207765E-4</v>
      </c>
      <c r="AI127" s="1">
        <f t="shared" si="142"/>
        <v>211027.97500969254</v>
      </c>
      <c r="AJ127" s="1">
        <f t="shared" si="143"/>
        <v>126151.60569918618</v>
      </c>
      <c r="AK127" s="1">
        <f t="shared" si="144"/>
        <v>32983.812822811306</v>
      </c>
      <c r="AL127" s="17">
        <f t="shared" si="138"/>
        <v>34.345345946099478</v>
      </c>
      <c r="AM127" s="17">
        <f t="shared" si="138"/>
        <v>10.826653364689427</v>
      </c>
      <c r="AN127" s="17">
        <f t="shared" si="138"/>
        <v>2.1773961557571999</v>
      </c>
      <c r="AO127" s="7">
        <f t="shared" si="164"/>
        <v>8.9534987384098322E-3</v>
      </c>
      <c r="AP127" s="7">
        <f t="shared" si="164"/>
        <v>1.3787715232805383E-2</v>
      </c>
      <c r="AQ127" s="7">
        <f t="shared" si="164"/>
        <v>9.9801010042026676E-3</v>
      </c>
      <c r="AR127" s="1">
        <f t="shared" si="118"/>
        <v>115780.10245555728</v>
      </c>
      <c r="AS127" s="1">
        <f t="shared" si="114"/>
        <v>74233.536364333049</v>
      </c>
      <c r="AT127" s="1">
        <f t="shared" si="119"/>
        <v>18782.293513213885</v>
      </c>
      <c r="AU127" s="1">
        <f t="shared" si="145"/>
        <v>23156.020491111456</v>
      </c>
      <c r="AV127" s="1">
        <f t="shared" si="146"/>
        <v>14846.70727286661</v>
      </c>
      <c r="AW127" s="1">
        <f t="shared" si="147"/>
        <v>3756.4587026427771</v>
      </c>
      <c r="AX127">
        <v>0</v>
      </c>
      <c r="AY127">
        <v>0</v>
      </c>
      <c r="AZ127">
        <v>0</v>
      </c>
      <c r="BA127">
        <f t="shared" si="122"/>
        <v>0</v>
      </c>
      <c r="BB127">
        <f t="shared" si="123"/>
        <v>0</v>
      </c>
      <c r="BC127">
        <f t="shared" si="123"/>
        <v>0</v>
      </c>
      <c r="BD127">
        <f t="shared" si="123"/>
        <v>0</v>
      </c>
      <c r="BE127">
        <f t="shared" si="124"/>
        <v>0</v>
      </c>
      <c r="BF127">
        <f t="shared" si="124"/>
        <v>0</v>
      </c>
      <c r="BG127">
        <f t="shared" si="124"/>
        <v>0</v>
      </c>
      <c r="BH127">
        <f t="shared" si="115"/>
        <v>0</v>
      </c>
      <c r="BI127">
        <f t="shared" si="133"/>
        <v>0</v>
      </c>
      <c r="BJ127">
        <f t="shared" si="133"/>
        <v>0</v>
      </c>
      <c r="BK127" s="7">
        <f t="shared" si="131"/>
        <v>1.0924969063606627E-2</v>
      </c>
      <c r="BL127" s="7">
        <f t="shared" si="120"/>
        <v>5.0986213091899192E-2</v>
      </c>
      <c r="BM127" s="7">
        <f t="shared" si="121"/>
        <v>4.8960654355783478E-2</v>
      </c>
      <c r="BN127" s="18">
        <f>MAX((BN$3*climate!$I237+BN$4*climate!$I237^2+BN$5*climate!$I237^6)*(K127/K$66)^$BP$1,-99)</f>
        <v>-5.4628687935328166</v>
      </c>
      <c r="BO127" s="18">
        <f>MAX((BO$3*climate!$I237+BO$4*climate!$I237^2+BO$5*climate!$I237^6)*(L127/L$66)^$BP$1,-99)</f>
        <v>-5.3897032946763446</v>
      </c>
      <c r="BP127" s="18">
        <f>MAX((BP$3*climate!$I237+BP$4*climate!$I237^2+BP$5*climate!$I237^6)*(M127/M$66)^$BP$1,-99)</f>
        <v>-6.198961349209549</v>
      </c>
      <c r="BQ127" s="18">
        <f>MAX((BQ$3*climate!$M237+BQ$4*climate!$M237^2+BQ$5*climate!$M237^6)*(K127/K$66)^$BP$1,-99)</f>
        <v>-5.4628840226201456</v>
      </c>
      <c r="BR127" s="18">
        <f>MAX((BR$3*climate!$M237+BR$4*climate!$M237^2+BR$5*climate!$M237^6)*(L127/L$66)^$BP$1,-99)</f>
        <v>-5.389714231638961</v>
      </c>
      <c r="BS127" s="18">
        <f>MAX((BS$3*climate!$M237+BS$4*climate!$M237^2+BS$5*climate!$M237^6)*(M127/M$66)^$BP$1,-99)</f>
        <v>-6.1989712876104122</v>
      </c>
      <c r="BT127" s="8">
        <f t="shared" si="125"/>
        <v>2.7617806654216134E-2</v>
      </c>
      <c r="BU127" s="8">
        <f t="shared" si="126"/>
        <v>1.4081273752027353E-3</v>
      </c>
      <c r="BV127" s="8">
        <f t="shared" si="127"/>
        <v>1.352185885661933E-3</v>
      </c>
      <c r="BW127" s="8">
        <f>MAX((BW$3*climate!$I237+BW$4*climate!$I237^2+BW$5*climate!$I237^6)*(K127/K$66)^$BP$1,-99)</f>
        <v>-9.218286236192915</v>
      </c>
      <c r="BX127" s="8">
        <f>MAX((BX$3*climate!$I237+BX$4*climate!$I237^2+BX$5*climate!$I237^6)*(L127/L$66)^$BP$1,-99)</f>
        <v>-9.6885778659293482</v>
      </c>
      <c r="BY127" s="8">
        <f>MAX((BY$3*climate!$I237+BY$4*climate!$I237^2+BY$5*climate!$I237^6)*(M127/M$66)^$BP$1,-99)</f>
        <v>-11.783620375454564</v>
      </c>
      <c r="BZ127" s="8">
        <f>MAX((BZ$3*climate!$M237+BZ$4*climate!$M237^2+BZ$5*climate!$M237^6)*(K127/K$66)^$BP$1,-99)</f>
        <v>-9.2183292131830612</v>
      </c>
      <c r="CA127" s="8">
        <f>MAX((CA$3*climate!$M237+CA$4*climate!$M237^2+CA$5*climate!$M237^6)*(L127/L$66)^$BP$1,-99)</f>
        <v>-9.6886154730830061</v>
      </c>
      <c r="CB127" s="8">
        <f>MAX((CB$3*climate!$M237+CB$4*climate!$M237^2+CB$5*climate!$M237^6)*(M127/M$66)^$BP$1,-99)</f>
        <v>-11.783661683772834</v>
      </c>
      <c r="CC127" s="8">
        <f t="shared" si="128"/>
        <v>4.6564212563869655E-3</v>
      </c>
      <c r="CD127" s="8">
        <f t="shared" si="129"/>
        <v>2.374132864237948E-4</v>
      </c>
      <c r="CE127" s="8">
        <f t="shared" si="130"/>
        <v>2.2798143166888525E-4</v>
      </c>
    </row>
    <row r="128" spans="1:83">
      <c r="A128">
        <f t="shared" si="148"/>
        <v>2082</v>
      </c>
      <c r="B128" s="4">
        <f t="shared" si="84"/>
        <v>1280.6136342476727</v>
      </c>
      <c r="C128" s="4">
        <f t="shared" si="85"/>
        <v>3539.723651442881</v>
      </c>
      <c r="D128" s="4">
        <f t="shared" si="86"/>
        <v>6672.031907356225</v>
      </c>
      <c r="E128" s="11">
        <f t="shared" si="149"/>
        <v>2.4281376286379918E-4</v>
      </c>
      <c r="F128" s="11">
        <f t="shared" si="150"/>
        <v>4.8678806491882118E-4</v>
      </c>
      <c r="G128" s="11">
        <f t="shared" si="151"/>
        <v>1.0747449367422676E-3</v>
      </c>
      <c r="H128" s="4">
        <f t="shared" si="90"/>
        <v>116666.57459206138</v>
      </c>
      <c r="I128" s="4">
        <f t="shared" si="91"/>
        <v>75369.855963213718</v>
      </c>
      <c r="J128" s="4">
        <f t="shared" si="92"/>
        <v>18996.765187438643</v>
      </c>
      <c r="K128" s="4">
        <f t="shared" si="139"/>
        <v>91102.08689961354</v>
      </c>
      <c r="L128" s="4">
        <f t="shared" si="140"/>
        <v>21292.58195975018</v>
      </c>
      <c r="M128" s="4">
        <f t="shared" si="141"/>
        <v>2847.2233723123877</v>
      </c>
      <c r="N128" s="11">
        <f t="shared" si="152"/>
        <v>7.4119019170462153E-3</v>
      </c>
      <c r="O128" s="11">
        <f t="shared" si="153"/>
        <v>1.4813362767670757E-2</v>
      </c>
      <c r="P128" s="11">
        <f t="shared" si="154"/>
        <v>1.033297217144824E-2</v>
      </c>
      <c r="Q128" s="4">
        <f t="shared" si="155"/>
        <v>6302.6442431722035</v>
      </c>
      <c r="R128" s="4">
        <f t="shared" si="156"/>
        <v>16613.556831208363</v>
      </c>
      <c r="S128" s="4">
        <f t="shared" si="157"/>
        <v>4680.2885329404908</v>
      </c>
      <c r="T128" s="4">
        <f t="shared" si="99"/>
        <v>54.022707576785827</v>
      </c>
      <c r="U128" s="4">
        <f t="shared" si="100"/>
        <v>220.42707417826375</v>
      </c>
      <c r="V128" s="4">
        <f t="shared" si="101"/>
        <v>246.37292121899097</v>
      </c>
      <c r="W128" s="11">
        <f t="shared" si="158"/>
        <v>-1.219247815263802E-2</v>
      </c>
      <c r="X128" s="11">
        <f t="shared" si="159"/>
        <v>-1.3228699347321071E-2</v>
      </c>
      <c r="Y128" s="11">
        <f t="shared" si="160"/>
        <v>-1.2203590333800474E-2</v>
      </c>
      <c r="Z128" s="4">
        <f t="shared" si="117"/>
        <v>12592.319822620955</v>
      </c>
      <c r="AA128" s="4">
        <f t="shared" si="105"/>
        <v>59207.243043275143</v>
      </c>
      <c r="AB128" s="4">
        <f t="shared" si="106"/>
        <v>8241.6266061886126</v>
      </c>
      <c r="AC128" s="12">
        <f t="shared" si="107"/>
        <v>1.9886932418042875</v>
      </c>
      <c r="AD128" s="12">
        <f t="shared" si="108"/>
        <v>3.5704771868121985</v>
      </c>
      <c r="AE128" s="12">
        <f t="shared" si="109"/>
        <v>1.7592954597206132</v>
      </c>
      <c r="AF128" s="11">
        <f t="shared" si="161"/>
        <v>-2.9039671966837322E-3</v>
      </c>
      <c r="AG128" s="11">
        <f t="shared" si="162"/>
        <v>2.0567434751257441E-3</v>
      </c>
      <c r="AH128" s="11">
        <f t="shared" si="163"/>
        <v>8.257041531207765E-4</v>
      </c>
      <c r="AI128" s="1">
        <f t="shared" si="142"/>
        <v>213081.19799983472</v>
      </c>
      <c r="AJ128" s="1">
        <f t="shared" si="143"/>
        <v>128383.15240213418</v>
      </c>
      <c r="AK128" s="1">
        <f t="shared" si="144"/>
        <v>33441.890243172951</v>
      </c>
      <c r="AL128" s="17">
        <f t="shared" si="138"/>
        <v>34.64978184758214</v>
      </c>
      <c r="AM128" s="17">
        <f t="shared" si="138"/>
        <v>10.974435430070892</v>
      </c>
      <c r="AN128" s="17">
        <f t="shared" si="138"/>
        <v>2.1989094829822133</v>
      </c>
      <c r="AO128" s="7">
        <f t="shared" si="164"/>
        <v>8.8639637510257337E-3</v>
      </c>
      <c r="AP128" s="7">
        <f t="shared" si="164"/>
        <v>1.3649838080477329E-2</v>
      </c>
      <c r="AQ128" s="7">
        <f t="shared" si="164"/>
        <v>9.8802999941606413E-3</v>
      </c>
      <c r="AR128" s="1">
        <f t="shared" si="118"/>
        <v>116666.57459206138</v>
      </c>
      <c r="AS128" s="1">
        <f t="shared" si="114"/>
        <v>75369.855963213718</v>
      </c>
      <c r="AT128" s="1">
        <f t="shared" si="119"/>
        <v>18996.765187438643</v>
      </c>
      <c r="AU128" s="1">
        <f t="shared" si="145"/>
        <v>23333.314918412278</v>
      </c>
      <c r="AV128" s="1">
        <f t="shared" si="146"/>
        <v>15073.971192642744</v>
      </c>
      <c r="AW128" s="1">
        <f t="shared" si="147"/>
        <v>3799.3530374877287</v>
      </c>
      <c r="AX128">
        <v>0</v>
      </c>
      <c r="AY128">
        <v>0</v>
      </c>
      <c r="AZ128">
        <v>0</v>
      </c>
      <c r="BA128">
        <f t="shared" si="122"/>
        <v>0</v>
      </c>
      <c r="BB128">
        <f t="shared" si="123"/>
        <v>0</v>
      </c>
      <c r="BC128">
        <f t="shared" si="123"/>
        <v>0</v>
      </c>
      <c r="BD128">
        <f t="shared" si="123"/>
        <v>0</v>
      </c>
      <c r="BE128">
        <f t="shared" si="124"/>
        <v>0</v>
      </c>
      <c r="BF128">
        <f t="shared" si="124"/>
        <v>0</v>
      </c>
      <c r="BG128">
        <f t="shared" si="124"/>
        <v>0</v>
      </c>
      <c r="BH128">
        <f t="shared" si="115"/>
        <v>0</v>
      </c>
      <c r="BI128">
        <f t="shared" si="133"/>
        <v>0</v>
      </c>
      <c r="BJ128">
        <f t="shared" si="133"/>
        <v>0</v>
      </c>
      <c r="BK128" s="7">
        <f t="shared" si="131"/>
        <v>1.0715071814906274E-2</v>
      </c>
      <c r="BL128" s="7">
        <f t="shared" si="120"/>
        <v>4.8558298182761132E-2</v>
      </c>
      <c r="BM128" s="7">
        <f t="shared" si="121"/>
        <v>4.7035719010398429E-2</v>
      </c>
      <c r="BN128" s="18">
        <f>MAX((BN$3*climate!$I238+BN$4*climate!$I238^2+BN$5*climate!$I238^6)*(K128/K$66)^$BP$1,-99)</f>
        <v>-5.7827359186570888</v>
      </c>
      <c r="BO128" s="18">
        <f>MAX((BO$3*climate!$I238+BO$4*climate!$I238^2+BO$5*climate!$I238^6)*(L128/L$66)^$BP$1,-99)</f>
        <v>-5.6062299201223587</v>
      </c>
      <c r="BP128" s="18">
        <f>MAX((BP$3*climate!$I238+BP$4*climate!$I238^2+BP$5*climate!$I238^6)*(M128/M$66)^$BP$1,-99)</f>
        <v>-6.397825364055576</v>
      </c>
      <c r="BQ128" s="18">
        <f>MAX((BQ$3*climate!$M238+BQ$4*climate!$M238^2+BQ$5*climate!$M238^6)*(K128/K$66)^$BP$1,-99)</f>
        <v>-5.7827513089635385</v>
      </c>
      <c r="BR128" s="18">
        <f>MAX((BR$3*climate!$M238+BR$4*climate!$M238^2+BR$5*climate!$M238^6)*(L128/L$66)^$BP$1,-99)</f>
        <v>-5.6062409327167755</v>
      </c>
      <c r="BS128" s="18">
        <f>MAX((BS$3*climate!$M238+BS$4*climate!$M238^2+BS$5*climate!$M238^6)*(M128/M$66)^$BP$1,-99)</f>
        <v>-6.3978353645433801</v>
      </c>
      <c r="BT128" s="8">
        <f t="shared" si="125"/>
        <v>2.8155289089604664E-2</v>
      </c>
      <c r="BU128" s="8">
        <f t="shared" si="126"/>
        <v>1.3671729230348645E-3</v>
      </c>
      <c r="BV128" s="8">
        <f t="shared" si="127"/>
        <v>1.3243042662751815E-3</v>
      </c>
      <c r="BW128" s="8">
        <f>MAX((BW$3*climate!$I238+BW$4*climate!$I238^2+BW$5*climate!$I238^6)*(K128/K$66)^$BP$1,-99)</f>
        <v>-10.155050600755139</v>
      </c>
      <c r="BX128" s="8">
        <f>MAX((BX$3*climate!$I238+BX$4*climate!$I238^2+BX$5*climate!$I238^6)*(L128/L$66)^$BP$1,-99)</f>
        <v>-10.484635742182254</v>
      </c>
      <c r="BY128" s="8">
        <f>MAX((BY$3*climate!$I238+BY$4*climate!$I238^2+BY$5*climate!$I238^6)*(M128/M$66)^$BP$1,-99)</f>
        <v>-12.666810424882227</v>
      </c>
      <c r="BZ128" s="8">
        <f>MAX((BZ$3*climate!$M238+BZ$4*climate!$M238^2+BZ$5*climate!$M238^6)*(K128/K$66)^$BP$1,-99)</f>
        <v>-10.155096150647738</v>
      </c>
      <c r="CA128" s="8">
        <f>MAX((CA$3*climate!$M238+CA$4*climate!$M238^2+CA$5*climate!$M238^6)*(L128/L$66)^$BP$1,-99)</f>
        <v>-10.484675391472132</v>
      </c>
      <c r="CB128" s="8">
        <f>MAX((CB$3*climate!$M238+CB$4*climate!$M238^2+CB$5*climate!$M238^6)*(M128/M$66)^$BP$1,-99)</f>
        <v>-12.666853928413047</v>
      </c>
      <c r="CC128" s="8">
        <f t="shared" si="128"/>
        <v>4.9069384480781271E-3</v>
      </c>
      <c r="CD128" s="8">
        <f t="shared" si="129"/>
        <v>2.3827258032623285E-4</v>
      </c>
      <c r="CE128" s="8">
        <f t="shared" si="130"/>
        <v>2.3080137804512332E-4</v>
      </c>
    </row>
    <row r="129" spans="1:83">
      <c r="A129">
        <f t="shared" si="148"/>
        <v>2083</v>
      </c>
      <c r="B129" s="4">
        <f t="shared" si="84"/>
        <v>1280.9090373322138</v>
      </c>
      <c r="C129" s="4">
        <f t="shared" si="85"/>
        <v>3541.3605919081824</v>
      </c>
      <c r="D129" s="4">
        <f t="shared" si="86"/>
        <v>6678.8441032409282</v>
      </c>
      <c r="E129" s="11">
        <f t="shared" si="149"/>
        <v>2.3067307472060921E-4</v>
      </c>
      <c r="F129" s="11">
        <f t="shared" si="150"/>
        <v>4.6244866167288008E-4</v>
      </c>
      <c r="G129" s="11">
        <f t="shared" si="151"/>
        <v>1.0210076899051543E-3</v>
      </c>
      <c r="H129" s="4">
        <f t="shared" si="90"/>
        <v>117535.95470767799</v>
      </c>
      <c r="I129" s="4">
        <f t="shared" si="91"/>
        <v>76505.428600973974</v>
      </c>
      <c r="J129" s="4">
        <f t="shared" si="92"/>
        <v>19209.414870474</v>
      </c>
      <c r="K129" s="4">
        <f t="shared" si="139"/>
        <v>91759.798144974848</v>
      </c>
      <c r="L129" s="4">
        <f t="shared" si="140"/>
        <v>21603.399771202272</v>
      </c>
      <c r="M129" s="4">
        <f t="shared" si="141"/>
        <v>2876.1585947413528</v>
      </c>
      <c r="N129" s="11">
        <f t="shared" si="152"/>
        <v>7.2194970252004165E-3</v>
      </c>
      <c r="O129" s="11">
        <f t="shared" si="153"/>
        <v>1.4597469298915255E-2</v>
      </c>
      <c r="P129" s="11">
        <f t="shared" si="154"/>
        <v>1.0162610601733402E-2</v>
      </c>
      <c r="Q129" s="4">
        <f t="shared" si="155"/>
        <v>6272.1930234989413</v>
      </c>
      <c r="R129" s="4">
        <f t="shared" si="156"/>
        <v>16640.780748502482</v>
      </c>
      <c r="S129" s="4">
        <f t="shared" si="157"/>
        <v>4674.9239728366038</v>
      </c>
      <c r="T129" s="4">
        <f t="shared" si="99"/>
        <v>53.364036894909511</v>
      </c>
      <c r="U129" s="4">
        <f t="shared" si="100"/>
        <v>217.51111068594986</v>
      </c>
      <c r="V129" s="4">
        <f t="shared" si="101"/>
        <v>243.36628701909271</v>
      </c>
      <c r="W129" s="11">
        <f t="shared" si="158"/>
        <v>-1.219247815263802E-2</v>
      </c>
      <c r="X129" s="11">
        <f t="shared" si="159"/>
        <v>-1.3228699347321071E-2</v>
      </c>
      <c r="Y129" s="11">
        <f t="shared" si="160"/>
        <v>-1.2203590333800474E-2</v>
      </c>
      <c r="Z129" s="4">
        <f t="shared" si="117"/>
        <v>12497.627611512342</v>
      </c>
      <c r="AA129" s="4">
        <f t="shared" si="105"/>
        <v>59440.328236889152</v>
      </c>
      <c r="AB129" s="4">
        <f t="shared" si="106"/>
        <v>8240.8092227408542</v>
      </c>
      <c r="AC129" s="12">
        <f t="shared" si="107"/>
        <v>1.9829181418658213</v>
      </c>
      <c r="AD129" s="12">
        <f t="shared" si="108"/>
        <v>3.5778207424692599</v>
      </c>
      <c r="AE129" s="12">
        <f t="shared" si="109"/>
        <v>1.7607481172882711</v>
      </c>
      <c r="AF129" s="11">
        <f t="shared" si="161"/>
        <v>-2.9039671966837322E-3</v>
      </c>
      <c r="AG129" s="11">
        <f t="shared" si="162"/>
        <v>2.0567434751257441E-3</v>
      </c>
      <c r="AH129" s="11">
        <f t="shared" si="163"/>
        <v>8.257041531207765E-4</v>
      </c>
      <c r="AI129" s="1">
        <f t="shared" si="142"/>
        <v>215106.39311826354</v>
      </c>
      <c r="AJ129" s="1">
        <f t="shared" si="143"/>
        <v>130618.8083545635</v>
      </c>
      <c r="AK129" s="1">
        <f t="shared" si="144"/>
        <v>33897.054256343385</v>
      </c>
      <c r="AL129" s="17">
        <f t="shared" si="138"/>
        <v>34.95384491375728</v>
      </c>
      <c r="AM129" s="17">
        <f t="shared" si="138"/>
        <v>11.122736704049561</v>
      </c>
      <c r="AN129" s="17">
        <f t="shared" si="138"/>
        <v>2.2204181094805633</v>
      </c>
      <c r="AO129" s="7">
        <f t="shared" si="164"/>
        <v>8.7753241135154758E-3</v>
      </c>
      <c r="AP129" s="7">
        <f t="shared" si="164"/>
        <v>1.3513339699672555E-2</v>
      </c>
      <c r="AQ129" s="7">
        <f t="shared" si="164"/>
        <v>9.7814969942190341E-3</v>
      </c>
      <c r="AR129" s="1">
        <f t="shared" si="118"/>
        <v>117535.95470767799</v>
      </c>
      <c r="AS129" s="1">
        <f t="shared" si="114"/>
        <v>76505.428600973974</v>
      </c>
      <c r="AT129" s="1">
        <f t="shared" si="119"/>
        <v>19209.414870474</v>
      </c>
      <c r="AU129" s="1">
        <f t="shared" si="145"/>
        <v>23507.190941535599</v>
      </c>
      <c r="AV129" s="1">
        <f t="shared" si="146"/>
        <v>15301.085720194795</v>
      </c>
      <c r="AW129" s="1">
        <f t="shared" si="147"/>
        <v>3841.8829740948004</v>
      </c>
      <c r="AX129">
        <v>0</v>
      </c>
      <c r="AY129">
        <v>0</v>
      </c>
      <c r="AZ129">
        <v>0</v>
      </c>
      <c r="BA129">
        <f t="shared" si="122"/>
        <v>0</v>
      </c>
      <c r="BB129">
        <f t="shared" si="123"/>
        <v>0</v>
      </c>
      <c r="BC129">
        <f t="shared" si="123"/>
        <v>0</v>
      </c>
      <c r="BD129">
        <f t="shared" si="123"/>
        <v>0</v>
      </c>
      <c r="BE129">
        <f t="shared" si="124"/>
        <v>0</v>
      </c>
      <c r="BF129">
        <f t="shared" si="124"/>
        <v>0</v>
      </c>
      <c r="BG129">
        <f t="shared" si="124"/>
        <v>0</v>
      </c>
      <c r="BH129">
        <f t="shared" si="115"/>
        <v>0</v>
      </c>
      <c r="BI129">
        <f t="shared" si="133"/>
        <v>0</v>
      </c>
      <c r="BJ129">
        <f t="shared" si="133"/>
        <v>0</v>
      </c>
      <c r="BK129" s="7">
        <f t="shared" si="131"/>
        <v>1.0508310925243514E-2</v>
      </c>
      <c r="BL129" s="7">
        <f t="shared" si="120"/>
        <v>4.6245998269296318E-2</v>
      </c>
      <c r="BM129" s="7">
        <f t="shared" si="121"/>
        <v>4.519557781398581E-2</v>
      </c>
      <c r="BN129" s="18">
        <f>MAX((BN$3*climate!$I239+BN$4*climate!$I239^2+BN$5*climate!$I239^6)*(K129/K$66)^$BP$1,-99)</f>
        <v>-6.1071919939241539</v>
      </c>
      <c r="BO129" s="18">
        <f>MAX((BO$3*climate!$I239+BO$4*climate!$I239^2+BO$5*climate!$I239^6)*(L129/L$66)^$BP$1,-99)</f>
        <v>-5.8249093088067321</v>
      </c>
      <c r="BP129" s="18">
        <f>MAX((BP$3*climate!$I239+BP$4*climate!$I239^2+BP$5*climate!$I239^6)*(M129/M$66)^$BP$1,-99)</f>
        <v>-6.598716939241716</v>
      </c>
      <c r="BQ129" s="18">
        <f>MAX((BQ$3*climate!$M239+BQ$4*climate!$M239^2+BQ$5*climate!$M239^6)*(K129/K$66)^$BP$1,-99)</f>
        <v>-6.1072075397340324</v>
      </c>
      <c r="BR129" s="18">
        <f>MAX((BR$3*climate!$M239+BR$4*climate!$M239^2+BR$5*climate!$M239^6)*(L129/L$66)^$BP$1,-99)</f>
        <v>-5.824920393084426</v>
      </c>
      <c r="BS129" s="18">
        <f>MAX((BS$3*climate!$M239+BS$4*climate!$M239^2+BS$5*climate!$M239^6)*(M129/M$66)^$BP$1,-99)</f>
        <v>-6.5987269986499522</v>
      </c>
      <c r="BT129" s="8">
        <f t="shared" si="125"/>
        <v>2.8684343676394702E-2</v>
      </c>
      <c r="BU129" s="8">
        <f t="shared" si="126"/>
        <v>1.3265361080144502E-3</v>
      </c>
      <c r="BV129" s="8">
        <f t="shared" si="127"/>
        <v>1.2964054866696085E-3</v>
      </c>
      <c r="BW129" s="8">
        <f>MAX((BW$3*climate!$I239+BW$4*climate!$I239^2+BW$5*climate!$I239^6)*(K129/K$66)^$BP$1,-99)</f>
        <v>-11.151488104268513</v>
      </c>
      <c r="BX129" s="8">
        <f>MAX((BX$3*climate!$I239+BX$4*climate!$I239^2+BX$5*climate!$I239^6)*(L129/L$66)^$BP$1,-99)</f>
        <v>-11.326909404457856</v>
      </c>
      <c r="BY129" s="8">
        <f>MAX((BY$3*climate!$I239+BY$4*climate!$I239^2+BY$5*climate!$I239^6)*(M129/M$66)^$BP$1,-99)</f>
        <v>-13.60062335871377</v>
      </c>
      <c r="BZ129" s="8">
        <f>MAX((BZ$3*climate!$M239+BZ$4*climate!$M239^2+BZ$5*climate!$M239^6)*(K129/K$66)^$BP$1,-99)</f>
        <v>-11.15153631546133</v>
      </c>
      <c r="CA129" s="8">
        <f>MAX((CA$3*climate!$M239+CA$4*climate!$M239^2+CA$5*climate!$M239^6)*(L129/L$66)^$BP$1,-99)</f>
        <v>-11.326951160062533</v>
      </c>
      <c r="CB129" s="8">
        <f>MAX((CB$3*climate!$M239+CB$4*climate!$M239^2+CB$5*climate!$M239^6)*(M129/M$66)^$BP$1,-99)</f>
        <v>-13.600669128865524</v>
      </c>
      <c r="CC129" s="8">
        <f t="shared" si="128"/>
        <v>5.1636188691965169E-3</v>
      </c>
      <c r="CD129" s="8">
        <f t="shared" si="129"/>
        <v>2.3879670928816794E-4</v>
      </c>
      <c r="CE129" s="8">
        <f t="shared" si="130"/>
        <v>2.333727384045366E-4</v>
      </c>
    </row>
    <row r="130" spans="1:83">
      <c r="A130">
        <f t="shared" si="148"/>
        <v>2084</v>
      </c>
      <c r="B130" s="4">
        <f t="shared" si="84"/>
        <v>1281.1897349969886</v>
      </c>
      <c r="C130" s="4">
        <f t="shared" si="85"/>
        <v>3542.9164045011003</v>
      </c>
      <c r="D130" s="4">
        <f t="shared" si="86"/>
        <v>6685.3222968705604</v>
      </c>
      <c r="E130" s="11">
        <f t="shared" si="149"/>
        <v>2.1913942098457874E-4</v>
      </c>
      <c r="F130" s="11">
        <f t="shared" si="150"/>
        <v>4.3932622858923606E-4</v>
      </c>
      <c r="G130" s="11">
        <f t="shared" si="151"/>
        <v>9.6995730540989651E-4</v>
      </c>
      <c r="H130" s="4">
        <f t="shared" si="90"/>
        <v>118388.04668512843</v>
      </c>
      <c r="I130" s="4">
        <f t="shared" si="91"/>
        <v>77640.002184197307</v>
      </c>
      <c r="J130" s="4">
        <f t="shared" si="92"/>
        <v>19420.223583741576</v>
      </c>
      <c r="K130" s="4">
        <f t="shared" si="139"/>
        <v>92404.773041212902</v>
      </c>
      <c r="L130" s="4">
        <f t="shared" si="140"/>
        <v>21914.150185863691</v>
      </c>
      <c r="M130" s="4">
        <f t="shared" si="141"/>
        <v>2904.9046136238335</v>
      </c>
      <c r="N130" s="11">
        <f t="shared" si="152"/>
        <v>7.0289485077008607E-3</v>
      </c>
      <c r="O130" s="11">
        <f t="shared" si="153"/>
        <v>1.4384329223757319E-2</v>
      </c>
      <c r="P130" s="11">
        <f t="shared" si="154"/>
        <v>9.9945875498794745E-3</v>
      </c>
      <c r="Q130" s="4">
        <f t="shared" si="155"/>
        <v>6240.6361098135403</v>
      </c>
      <c r="R130" s="4">
        <f t="shared" si="156"/>
        <v>16664.16261366984</v>
      </c>
      <c r="S130" s="4">
        <f t="shared" si="157"/>
        <v>4668.5507598995209</v>
      </c>
      <c r="T130" s="4">
        <f t="shared" si="99"/>
        <v>52.71339704093176</v>
      </c>
      <c r="U130" s="4">
        <f t="shared" si="100"/>
        <v>214.63372159798357</v>
      </c>
      <c r="V130" s="4">
        <f t="shared" si="101"/>
        <v>240.39634455125361</v>
      </c>
      <c r="W130" s="11">
        <f t="shared" si="158"/>
        <v>-1.219247815263802E-2</v>
      </c>
      <c r="X130" s="11">
        <f t="shared" si="159"/>
        <v>-1.3228699347321071E-2</v>
      </c>
      <c r="Y130" s="11">
        <f t="shared" si="160"/>
        <v>-1.2203590333800474E-2</v>
      </c>
      <c r="Z130" s="4">
        <f t="shared" si="117"/>
        <v>12401.127983108654</v>
      </c>
      <c r="AA130" s="4">
        <f t="shared" si="105"/>
        <v>59660.1843716726</v>
      </c>
      <c r="AB130" s="4">
        <f t="shared" si="106"/>
        <v>8238.160254734712</v>
      </c>
      <c r="AC130" s="12">
        <f t="shared" si="107"/>
        <v>1.9771598126281338</v>
      </c>
      <c r="AD130" s="12">
        <f t="shared" si="108"/>
        <v>3.5851794019365029</v>
      </c>
      <c r="AE130" s="12">
        <f t="shared" si="109"/>
        <v>1.7622019743213155</v>
      </c>
      <c r="AF130" s="11">
        <f t="shared" si="161"/>
        <v>-2.9039671966837322E-3</v>
      </c>
      <c r="AG130" s="11">
        <f t="shared" si="162"/>
        <v>2.0567434751257441E-3</v>
      </c>
      <c r="AH130" s="11">
        <f t="shared" si="163"/>
        <v>8.257041531207765E-4</v>
      </c>
      <c r="AI130" s="1">
        <f t="shared" si="142"/>
        <v>217102.9447479728</v>
      </c>
      <c r="AJ130" s="1">
        <f t="shared" si="143"/>
        <v>132858.01323930194</v>
      </c>
      <c r="AK130" s="1">
        <f t="shared" si="144"/>
        <v>34349.231804803851</v>
      </c>
      <c r="AL130" s="17">
        <f t="shared" si="138"/>
        <v>35.257508918707735</v>
      </c>
      <c r="AM130" s="17">
        <f t="shared" si="138"/>
        <v>11.271538970326679</v>
      </c>
      <c r="AN130" s="17">
        <f t="shared" si="138"/>
        <v>2.2419199324137193</v>
      </c>
      <c r="AO130" s="7">
        <f t="shared" si="164"/>
        <v>8.6875708723803211E-3</v>
      </c>
      <c r="AP130" s="7">
        <f t="shared" si="164"/>
        <v>1.3378206302675829E-2</v>
      </c>
      <c r="AQ130" s="7">
        <f t="shared" si="164"/>
        <v>9.6836820242768434E-3</v>
      </c>
      <c r="AR130" s="1">
        <f t="shared" si="118"/>
        <v>118388.04668512843</v>
      </c>
      <c r="AS130" s="1">
        <f t="shared" si="114"/>
        <v>77640.002184197307</v>
      </c>
      <c r="AT130" s="1">
        <f t="shared" si="119"/>
        <v>19420.223583741576</v>
      </c>
      <c r="AU130" s="1">
        <f t="shared" si="145"/>
        <v>23677.609337025686</v>
      </c>
      <c r="AV130" s="1">
        <f t="shared" si="146"/>
        <v>15528.000436839462</v>
      </c>
      <c r="AW130" s="1">
        <f t="shared" si="147"/>
        <v>3884.0447167483153</v>
      </c>
      <c r="AX130">
        <v>0</v>
      </c>
      <c r="AY130">
        <v>0</v>
      </c>
      <c r="AZ130">
        <v>0</v>
      </c>
      <c r="BA130">
        <f t="shared" si="122"/>
        <v>0</v>
      </c>
      <c r="BB130">
        <f t="shared" si="123"/>
        <v>0</v>
      </c>
      <c r="BC130">
        <f t="shared" si="123"/>
        <v>0</v>
      </c>
      <c r="BD130">
        <f t="shared" si="123"/>
        <v>0</v>
      </c>
      <c r="BE130">
        <f t="shared" si="124"/>
        <v>0</v>
      </c>
      <c r="BF130">
        <f t="shared" si="124"/>
        <v>0</v>
      </c>
      <c r="BG130">
        <f t="shared" si="124"/>
        <v>0</v>
      </c>
      <c r="BH130">
        <f t="shared" ref="BH130:BH193" si="165">IF(AX129=0.99,2*BB$5*AX130*AR130/Z130*1000,BH129*(1+BK129))</f>
        <v>0</v>
      </c>
      <c r="BI130">
        <f t="shared" si="133"/>
        <v>0</v>
      </c>
      <c r="BJ130">
        <f t="shared" si="133"/>
        <v>0</v>
      </c>
      <c r="BK130" s="7">
        <f t="shared" si="131"/>
        <v>1.0304647357500141E-2</v>
      </c>
      <c r="BL130" s="7">
        <f t="shared" si="120"/>
        <v>4.4043807875520299E-2</v>
      </c>
      <c r="BM130" s="7">
        <f t="shared" si="121"/>
        <v>4.3436056530674783E-2</v>
      </c>
      <c r="BN130" s="18">
        <f>MAX((BN$3*climate!$I240+BN$4*climate!$I240^2+BN$5*climate!$I240^6)*(K130/K$66)^$BP$1,-99)</f>
        <v>-6.4361292168057211</v>
      </c>
      <c r="BO130" s="18">
        <f>MAX((BO$3*climate!$I240+BO$4*climate!$I240^2+BO$5*climate!$I240^6)*(L130/L$66)^$BP$1,-99)</f>
        <v>-6.0456575105086046</v>
      </c>
      <c r="BP130" s="18">
        <f>MAX((BP$3*climate!$I240+BP$4*climate!$I240^2+BP$5*climate!$I240^6)*(M130/M$66)^$BP$1,-99)</f>
        <v>-6.8015651232391781</v>
      </c>
      <c r="BQ130" s="18">
        <f>MAX((BQ$3*climate!$M240+BQ$4*climate!$M240^2+BQ$5*climate!$M240^6)*(K130/K$66)^$BP$1,-99)</f>
        <v>-6.4361449124995209</v>
      </c>
      <c r="BR130" s="18">
        <f>MAX((BR$3*climate!$M240+BR$4*climate!$M240^2+BR$5*climate!$M240^6)*(L130/L$66)^$BP$1,-99)</f>
        <v>-6.0456686626120124</v>
      </c>
      <c r="BS130" s="18">
        <f>MAX((BS$3*climate!$M240+BS$4*climate!$M240^2+BS$5*climate!$M240^6)*(M130/M$66)^$BP$1,-99)</f>
        <v>-6.801575238472779</v>
      </c>
      <c r="BT130" s="8">
        <f t="shared" si="125"/>
        <v>2.9204719613997954E-2</v>
      </c>
      <c r="BU130" s="8">
        <f t="shared" si="126"/>
        <v>1.2862870597373653E-3</v>
      </c>
      <c r="BV130" s="8">
        <f t="shared" si="127"/>
        <v>1.2685378521161217E-3</v>
      </c>
      <c r="BW130" s="8">
        <f>MAX((BW$3*climate!$I240+BW$4*climate!$I240^2+BW$5*climate!$I240^6)*(K130/K$66)^$BP$1,-99)</f>
        <v>-12.20989780126529</v>
      </c>
      <c r="BX130" s="8">
        <f>MAX((BX$3*climate!$I240+BX$4*climate!$I240^2+BX$5*climate!$I240^6)*(L130/L$66)^$BP$1,-99)</f>
        <v>-12.217008436826047</v>
      </c>
      <c r="BY130" s="8">
        <f>MAX((BY$3*climate!$I240+BY$4*climate!$I240^2+BY$5*climate!$I240^6)*(M130/M$66)^$BP$1,-99)</f>
        <v>-14.586877876991554</v>
      </c>
      <c r="BZ130" s="8">
        <f>MAX((BZ$3*climate!$M240+BZ$4*climate!$M240^2+BZ$5*climate!$M240^6)*(K130/K$66)^$BP$1,-99)</f>
        <v>-12.209948762432116</v>
      </c>
      <c r="CA130" s="8">
        <f>MAX((CA$3*climate!$M240+CA$4*climate!$M240^2+CA$5*climate!$M240^6)*(L130/L$66)^$BP$1,-99)</f>
        <v>-12.217052362820594</v>
      </c>
      <c r="CB130" s="8">
        <f>MAX((CB$3*climate!$M240+CB$4*climate!$M240^2+CB$5*climate!$M240^6)*(M130/M$66)^$BP$1,-99)</f>
        <v>-14.586925985236599</v>
      </c>
      <c r="CC130" s="8">
        <f t="shared" si="128"/>
        <v>5.4262588185273099E-3</v>
      </c>
      <c r="CD130" s="8">
        <f t="shared" si="129"/>
        <v>2.3899310088606462E-4</v>
      </c>
      <c r="CE130" s="8">
        <f t="shared" si="130"/>
        <v>2.3569528479162478E-4</v>
      </c>
    </row>
    <row r="131" spans="1:83">
      <c r="A131">
        <f t="shared" si="148"/>
        <v>2085</v>
      </c>
      <c r="B131" s="4">
        <f t="shared" ref="B131:B194" si="166">B130*(1+E131)</f>
        <v>1281.4564562148523</v>
      </c>
      <c r="C131" s="4">
        <f t="shared" ref="C131:C194" si="167">C130*(1+F131)</f>
        <v>3544.3950757981866</v>
      </c>
      <c r="D131" s="4">
        <f t="shared" ref="D131:D194" si="168">D130*(1+G131)</f>
        <v>6691.4825502113863</v>
      </c>
      <c r="E131" s="11">
        <f t="shared" si="149"/>
        <v>2.0818244993534981E-4</v>
      </c>
      <c r="F131" s="11">
        <f t="shared" si="150"/>
        <v>4.1735991715977425E-4</v>
      </c>
      <c r="G131" s="11">
        <f t="shared" si="151"/>
        <v>9.2145944013940161E-4</v>
      </c>
      <c r="H131" s="4">
        <f t="shared" ref="H131:H194" si="169">AR131</f>
        <v>119222.66774515626</v>
      </c>
      <c r="I131" s="4">
        <f t="shared" ref="I131:I194" si="170">AS131</f>
        <v>78773.329665440033</v>
      </c>
      <c r="J131" s="4">
        <f t="shared" ref="J131:J194" si="171">AT131</f>
        <v>19629.173738240337</v>
      </c>
      <c r="K131" s="4">
        <f t="shared" si="139"/>
        <v>93036.846602899372</v>
      </c>
      <c r="L131" s="4">
        <f t="shared" si="140"/>
        <v>22224.75993246902</v>
      </c>
      <c r="M131" s="4">
        <f t="shared" si="141"/>
        <v>2933.4566130819912</v>
      </c>
      <c r="N131" s="11">
        <f t="shared" si="152"/>
        <v>6.8402696190223988E-3</v>
      </c>
      <c r="O131" s="11">
        <f t="shared" si="153"/>
        <v>1.4173935287059125E-2</v>
      </c>
      <c r="P131" s="11">
        <f t="shared" si="154"/>
        <v>9.8288939761568273E-3</v>
      </c>
      <c r="Q131" s="4">
        <f t="shared" si="155"/>
        <v>6208.0065849530147</v>
      </c>
      <c r="R131" s="4">
        <f t="shared" si="156"/>
        <v>16683.749826647258</v>
      </c>
      <c r="S131" s="4">
        <f t="shared" si="157"/>
        <v>4661.1955355518603</v>
      </c>
      <c r="T131" s="4">
        <f t="shared" ref="T131:T194" si="172">T130*(1+W131)</f>
        <v>52.070690099158867</v>
      </c>
      <c r="U131" s="4">
        <f t="shared" ref="U131:U194" si="173">U130*(1+X131)</f>
        <v>211.79439662516722</v>
      </c>
      <c r="V131" s="4">
        <f t="shared" ref="V131:V194" si="174">V130*(1+Y131)</f>
        <v>237.46264604460697</v>
      </c>
      <c r="W131" s="11">
        <f t="shared" si="158"/>
        <v>-1.219247815263802E-2</v>
      </c>
      <c r="X131" s="11">
        <f t="shared" si="159"/>
        <v>-1.3228699347321071E-2</v>
      </c>
      <c r="Y131" s="11">
        <f t="shared" si="160"/>
        <v>-1.2203590333800474E-2</v>
      </c>
      <c r="Z131" s="4">
        <f t="shared" si="117"/>
        <v>12302.903640098521</v>
      </c>
      <c r="AA131" s="4">
        <f t="shared" ref="AA131:AA194" si="175">R130*AD131*(1-AY130)</f>
        <v>59866.890661045778</v>
      </c>
      <c r="AB131" s="4">
        <f t="shared" ref="AB131:AB194" si="176">S130*AE131*(1-AZ130)</f>
        <v>8233.7223760594115</v>
      </c>
      <c r="AC131" s="12">
        <f t="shared" ref="AC131:AC194" si="177">AC130*(1+AF131)</f>
        <v>1.9714182053896603</v>
      </c>
      <c r="AD131" s="12">
        <f t="shared" ref="AD131:AD194" si="178">AD130*(1+AG131)</f>
        <v>3.5925531962785908</v>
      </c>
      <c r="AE131" s="12">
        <f t="shared" ref="AE131:AE194" si="179">AE130*(1+AH131)</f>
        <v>1.7636570318101503</v>
      </c>
      <c r="AF131" s="11">
        <f t="shared" si="161"/>
        <v>-2.9039671966837322E-3</v>
      </c>
      <c r="AG131" s="11">
        <f t="shared" si="162"/>
        <v>2.0567434751257441E-3</v>
      </c>
      <c r="AH131" s="11">
        <f t="shared" si="163"/>
        <v>8.257041531207765E-4</v>
      </c>
      <c r="AI131" s="1">
        <f t="shared" si="142"/>
        <v>219070.25961020123</v>
      </c>
      <c r="AJ131" s="1">
        <f t="shared" si="143"/>
        <v>135100.21235221121</v>
      </c>
      <c r="AK131" s="1">
        <f t="shared" si="144"/>
        <v>34798.353341071779</v>
      </c>
      <c r="AL131" s="17">
        <f t="shared" ref="AL131:AN146" si="180">AL130*(1+AO131)</f>
        <v>35.560748005147445</v>
      </c>
      <c r="AM131" s="17">
        <f t="shared" si="180"/>
        <v>11.420824014283422</v>
      </c>
      <c r="AN131" s="17">
        <f t="shared" si="180"/>
        <v>2.2634128717656079</v>
      </c>
      <c r="AO131" s="7">
        <f t="shared" si="164"/>
        <v>8.6006951636565174E-3</v>
      </c>
      <c r="AP131" s="7">
        <f t="shared" si="164"/>
        <v>1.3244424239649071E-2</v>
      </c>
      <c r="AQ131" s="7">
        <f t="shared" si="164"/>
        <v>9.5868452040340744E-3</v>
      </c>
      <c r="AR131" s="1">
        <f t="shared" ref="AR131:AR194" si="181">AL131*AI131^$AR$5*B131^(1-$AR$5)*(1-BB130+0.01*BN130)</f>
        <v>119222.66774515626</v>
      </c>
      <c r="AS131" s="1">
        <f t="shared" ref="AS131:AS194" si="182">AM131*AJ131^$AR$5*C131^(1-$AR$5)*(1-BC130+0.01*BO130)</f>
        <v>78773.329665440033</v>
      </c>
      <c r="AT131" s="1">
        <f t="shared" ref="AT131:AT194" si="183">AN131*AK131^$AR$5*D131^(1-$AR$5)*(1-BD130+0.01*BP130)</f>
        <v>19629.173738240337</v>
      </c>
      <c r="AU131" s="1">
        <f t="shared" si="145"/>
        <v>23844.533549031254</v>
      </c>
      <c r="AV131" s="1">
        <f t="shared" si="146"/>
        <v>15754.665933088007</v>
      </c>
      <c r="AW131" s="1">
        <f t="shared" si="147"/>
        <v>3925.8347476480676</v>
      </c>
      <c r="AX131">
        <v>0</v>
      </c>
      <c r="AY131">
        <v>0</v>
      </c>
      <c r="AZ131">
        <v>0</v>
      </c>
      <c r="BA131">
        <f t="shared" si="122"/>
        <v>0</v>
      </c>
      <c r="BB131">
        <f t="shared" si="123"/>
        <v>0</v>
      </c>
      <c r="BC131">
        <f t="shared" si="123"/>
        <v>0</v>
      </c>
      <c r="BD131">
        <f t="shared" si="123"/>
        <v>0</v>
      </c>
      <c r="BE131">
        <f t="shared" si="124"/>
        <v>0</v>
      </c>
      <c r="BF131">
        <f t="shared" si="124"/>
        <v>0</v>
      </c>
      <c r="BG131">
        <f t="shared" si="124"/>
        <v>0</v>
      </c>
      <c r="BH131">
        <f t="shared" si="165"/>
        <v>0</v>
      </c>
      <c r="BI131">
        <f t="shared" si="133"/>
        <v>0</v>
      </c>
      <c r="BJ131">
        <f t="shared" si="133"/>
        <v>0</v>
      </c>
      <c r="BK131" s="7">
        <f t="shared" si="131"/>
        <v>1.0104043402081597E-2</v>
      </c>
      <c r="BL131" s="7">
        <f t="shared" si="120"/>
        <v>4.194648369097171E-2</v>
      </c>
      <c r="BM131" s="7">
        <f t="shared" si="121"/>
        <v>4.1753208198201969E-2</v>
      </c>
      <c r="BN131" s="18">
        <f>MAX((BN$3*climate!$I241+BN$4*climate!$I241^2+BN$5*climate!$I241^6)*(K131/K$66)^$BP$1,-99)</f>
        <v>-6.7694379010178354</v>
      </c>
      <c r="BO131" s="18">
        <f>MAX((BO$3*climate!$I241+BO$4*climate!$I241^2+BO$5*climate!$I241^6)*(L131/L$66)^$BP$1,-99)</f>
        <v>-6.2683899491208699</v>
      </c>
      <c r="BP131" s="18">
        <f>MAX((BP$3*climate!$I241+BP$4*climate!$I241^2+BP$5*climate!$I241^6)*(M131/M$66)^$BP$1,-99)</f>
        <v>-7.0062982184519882</v>
      </c>
      <c r="BQ131" s="18">
        <f>MAX((BQ$3*climate!$M241+BQ$4*climate!$M241^2+BQ$5*climate!$M241^6)*(K131/K$66)^$BP$1,-99)</f>
        <v>-6.7694537410758198</v>
      </c>
      <c r="BR131" s="18">
        <f>MAX((BR$3*climate!$M241+BR$4*climate!$M241^2+BR$5*climate!$M241^6)*(L131/L$66)^$BP$1,-99)</f>
        <v>-6.2684011652843141</v>
      </c>
      <c r="BS131" s="18">
        <f>MAX((BS$3*climate!$M241+BS$4*climate!$M241^2+BS$5*climate!$M241^6)*(M131/M$66)^$BP$1,-99)</f>
        <v>-7.006308386487957</v>
      </c>
      <c r="BT131" s="8">
        <f t="shared" si="125"/>
        <v>2.9716186553182054E-2</v>
      </c>
      <c r="BU131" s="8">
        <f t="shared" si="126"/>
        <v>1.2464895346109238E-3</v>
      </c>
      <c r="BV131" s="8">
        <f t="shared" si="127"/>
        <v>1.24074612401162E-3</v>
      </c>
      <c r="BW131" s="8">
        <f>MAX((BW$3*climate!$I241+BW$4*climate!$I241^2+BW$5*climate!$I241^6)*(K131/K$66)^$BP$1,-99)</f>
        <v>-13.332587758071194</v>
      </c>
      <c r="BX131" s="8">
        <f>MAX((BX$3*climate!$I241+BX$4*climate!$I241^2+BX$5*climate!$I241^6)*(L131/L$66)^$BP$1,-99)</f>
        <v>-13.156537887568815</v>
      </c>
      <c r="BY131" s="8">
        <f>MAX((BY$3*climate!$I241+BY$4*climate!$I241^2+BY$5*climate!$I241^6)*(M131/M$66)^$BP$1,-99)</f>
        <v>-15.627392515333831</v>
      </c>
      <c r="BZ131" s="8">
        <f>MAX((BZ$3*climate!$M241+BZ$4*climate!$M241^2+BZ$5*climate!$M241^6)*(K131/K$66)^$BP$1,-99)</f>
        <v>-13.332641558053234</v>
      </c>
      <c r="CA131" s="8">
        <f>MAX((CA$3*climate!$M241+CA$4*climate!$M241^2+CA$5*climate!$M241^6)*(L131/L$66)^$BP$1,-99)</f>
        <v>-13.156584047836297</v>
      </c>
      <c r="CB131" s="8">
        <f>MAX((CB$3*climate!$M241+CB$4*climate!$M241^2+CB$5*climate!$M241^6)*(M131/M$66)^$BP$1,-99)</f>
        <v>-15.62744303311119</v>
      </c>
      <c r="CC131" s="8">
        <f t="shared" si="128"/>
        <v>5.6946388107048888E-3</v>
      </c>
      <c r="CD131" s="8">
        <f t="shared" si="129"/>
        <v>2.3887007399920715E-4</v>
      </c>
      <c r="CE131" s="8">
        <f t="shared" si="130"/>
        <v>2.3776943987692246E-4</v>
      </c>
    </row>
    <row r="132" spans="1:83">
      <c r="A132">
        <f t="shared" si="148"/>
        <v>2086</v>
      </c>
      <c r="B132" s="4">
        <f t="shared" si="166"/>
        <v>1281.7098941221655</v>
      </c>
      <c r="C132" s="4">
        <f t="shared" si="167"/>
        <v>3545.8003998116424</v>
      </c>
      <c r="D132" s="4">
        <f t="shared" si="168"/>
        <v>6697.3401834875849</v>
      </c>
      <c r="E132" s="11">
        <f t="shared" si="149"/>
        <v>1.9777332743858232E-4</v>
      </c>
      <c r="F132" s="11">
        <f t="shared" si="150"/>
        <v>3.9649192130178552E-4</v>
      </c>
      <c r="G132" s="11">
        <f t="shared" si="151"/>
        <v>8.753864681324315E-4</v>
      </c>
      <c r="H132" s="4">
        <f t="shared" si="169"/>
        <v>120039.64844860467</v>
      </c>
      <c r="I132" s="4">
        <f t="shared" si="170"/>
        <v>79905.169202883189</v>
      </c>
      <c r="J132" s="4">
        <f t="shared" si="171"/>
        <v>19836.249112337213</v>
      </c>
      <c r="K132" s="4">
        <f t="shared" si="139"/>
        <v>93655.864715641452</v>
      </c>
      <c r="L132" s="4">
        <f t="shared" si="140"/>
        <v>22535.157141707092</v>
      </c>
      <c r="M132" s="4">
        <f t="shared" si="141"/>
        <v>2961.8099975336254</v>
      </c>
      <c r="N132" s="11">
        <f t="shared" si="152"/>
        <v>6.653472633097568E-3</v>
      </c>
      <c r="O132" s="11">
        <f t="shared" si="153"/>
        <v>1.3966279509035395E-2</v>
      </c>
      <c r="P132" s="11">
        <f t="shared" si="154"/>
        <v>9.6655203029729631E-3</v>
      </c>
      <c r="Q132" s="4">
        <f t="shared" si="155"/>
        <v>6174.3376721676977</v>
      </c>
      <c r="R132" s="4">
        <f t="shared" si="156"/>
        <v>16699.591640395454</v>
      </c>
      <c r="S132" s="4">
        <f t="shared" si="157"/>
        <v>4652.8847979592629</v>
      </c>
      <c r="T132" s="4">
        <f t="shared" si="172"/>
        <v>51.435819347732085</v>
      </c>
      <c r="U132" s="4">
        <f t="shared" si="173"/>
        <v>208.99263222876561</v>
      </c>
      <c r="V132" s="4">
        <f t="shared" si="174"/>
        <v>234.56474919269832</v>
      </c>
      <c r="W132" s="11">
        <f t="shared" si="158"/>
        <v>-1.219247815263802E-2</v>
      </c>
      <c r="X132" s="11">
        <f t="shared" si="159"/>
        <v>-1.3228699347321071E-2</v>
      </c>
      <c r="Y132" s="11">
        <f t="shared" si="160"/>
        <v>-1.2203590333800474E-2</v>
      </c>
      <c r="Z132" s="4">
        <f t="shared" ref="Z132:Z195" si="184">Q131*AC132*(1-AX131)</f>
        <v>12203.03677403019</v>
      </c>
      <c r="AA132" s="4">
        <f t="shared" si="175"/>
        <v>60060.534331517134</v>
      </c>
      <c r="AB132" s="4">
        <f t="shared" si="176"/>
        <v>8227.5381905684917</v>
      </c>
      <c r="AC132" s="12">
        <f t="shared" si="177"/>
        <v>1.9656932715902635</v>
      </c>
      <c r="AD132" s="12">
        <f t="shared" si="178"/>
        <v>3.599942156624079</v>
      </c>
      <c r="AE132" s="12">
        <f t="shared" si="179"/>
        <v>1.7651132907459965</v>
      </c>
      <c r="AF132" s="11">
        <f t="shared" si="161"/>
        <v>-2.9039671966837322E-3</v>
      </c>
      <c r="AG132" s="11">
        <f t="shared" si="162"/>
        <v>2.0567434751257441E-3</v>
      </c>
      <c r="AH132" s="11">
        <f t="shared" si="163"/>
        <v>8.257041531207765E-4</v>
      </c>
      <c r="AI132" s="1">
        <f t="shared" si="142"/>
        <v>221007.76719821236</v>
      </c>
      <c r="AJ132" s="1">
        <f t="shared" si="143"/>
        <v>137344.85705007811</v>
      </c>
      <c r="AK132" s="1">
        <f t="shared" si="144"/>
        <v>35244.352754612672</v>
      </c>
      <c r="AL132" s="17">
        <f t="shared" si="180"/>
        <v>35.863536686997485</v>
      </c>
      <c r="AM132" s="17">
        <f t="shared" si="180"/>
        <v>11.570573630310848</v>
      </c>
      <c r="AN132" s="17">
        <f t="shared" si="180"/>
        <v>2.2848948707116987</v>
      </c>
      <c r="AO132" s="7">
        <f t="shared" si="164"/>
        <v>8.5146882120199514E-3</v>
      </c>
      <c r="AP132" s="7">
        <f t="shared" si="164"/>
        <v>1.311197999725258E-2</v>
      </c>
      <c r="AQ132" s="7">
        <f t="shared" si="164"/>
        <v>9.4909767519937328E-3</v>
      </c>
      <c r="AR132" s="1">
        <f t="shared" si="181"/>
        <v>120039.64844860467</v>
      </c>
      <c r="AS132" s="1">
        <f t="shared" si="182"/>
        <v>79905.169202883189</v>
      </c>
      <c r="AT132" s="1">
        <f t="shared" si="183"/>
        <v>19836.249112337213</v>
      </c>
      <c r="AU132" s="1">
        <f t="shared" si="145"/>
        <v>24007.929689720935</v>
      </c>
      <c r="AV132" s="1">
        <f t="shared" si="146"/>
        <v>15981.033840576638</v>
      </c>
      <c r="AW132" s="1">
        <f t="shared" si="147"/>
        <v>3967.2498224674428</v>
      </c>
      <c r="AX132">
        <v>0</v>
      </c>
      <c r="AY132">
        <v>0</v>
      </c>
      <c r="AZ132">
        <v>0</v>
      </c>
      <c r="BA132">
        <f t="shared" si="122"/>
        <v>0</v>
      </c>
      <c r="BB132">
        <f t="shared" si="123"/>
        <v>0</v>
      </c>
      <c r="BC132">
        <f t="shared" si="123"/>
        <v>0</v>
      </c>
      <c r="BD132">
        <f t="shared" si="123"/>
        <v>0</v>
      </c>
      <c r="BE132">
        <f t="shared" si="124"/>
        <v>0</v>
      </c>
      <c r="BF132">
        <f t="shared" si="124"/>
        <v>0</v>
      </c>
      <c r="BG132">
        <f t="shared" si="124"/>
        <v>0</v>
      </c>
      <c r="BH132">
        <f t="shared" si="165"/>
        <v>0</v>
      </c>
      <c r="BI132">
        <f t="shared" si="133"/>
        <v>0</v>
      </c>
      <c r="BJ132">
        <f t="shared" si="133"/>
        <v>0</v>
      </c>
      <c r="BK132" s="7">
        <f t="shared" si="131"/>
        <v>9.9064625824649699E-3</v>
      </c>
      <c r="BL132" s="7">
        <f t="shared" ref="BL132:BL195" si="185">BL131/(1+BL$5)</f>
        <v>3.9949032086639726E-2</v>
      </c>
      <c r="BM132" s="7">
        <f t="shared" ref="BM132:BM195" si="186">BM131/(1+BM$5+BK131)</f>
        <v>4.0143299569946084E-2</v>
      </c>
      <c r="BN132" s="18">
        <f>MAX((BN$3*climate!$I242+BN$4*climate!$I242^2+BN$5*climate!$I242^6)*(K132/K$66)^$BP$1,-99)</f>
        <v>-7.1070066532453318</v>
      </c>
      <c r="BO132" s="18">
        <f>MAX((BO$3*climate!$I242+BO$4*climate!$I242^2+BO$5*climate!$I242^6)*(L132/L$66)^$BP$1,-99)</f>
        <v>-6.4930215383683549</v>
      </c>
      <c r="BP132" s="18">
        <f>MAX((BP$3*climate!$I242+BP$4*climate!$I242^2+BP$5*climate!$I242^6)*(M132/M$66)^$BP$1,-99)</f>
        <v>-7.2128438800394061</v>
      </c>
      <c r="BQ132" s="18">
        <f>MAX((BQ$3*climate!$M242+BQ$4*climate!$M242^2+BQ$5*climate!$M242^6)*(K132/K$66)^$BP$1,-99)</f>
        <v>-7.1070226322506898</v>
      </c>
      <c r="BR132" s="18">
        <f>MAX((BR$3*climate!$M242+BR$4*climate!$M242^2+BR$5*climate!$M242^6)*(L132/L$66)^$BP$1,-99)</f>
        <v>-6.4930328149187382</v>
      </c>
      <c r="BS132" s="18">
        <f>MAX((BS$3*climate!$M242+BS$4*climate!$M242^2+BS$5*climate!$M242^6)*(M132/M$66)^$BP$1,-99)</f>
        <v>-7.2128540979272824</v>
      </c>
      <c r="BT132" s="8">
        <f t="shared" si="125"/>
        <v>3.0218534214447895E-2</v>
      </c>
      <c r="BU132" s="8">
        <f t="shared" si="126"/>
        <v>1.2072011929441994E-3</v>
      </c>
      <c r="BV132" s="8">
        <f t="shared" si="127"/>
        <v>1.2130716715352471E-3</v>
      </c>
      <c r="BW132" s="8">
        <f>MAX((BW$3*climate!$I242+BW$4*climate!$I242^2+BW$5*climate!$I242^6)*(K132/K$66)^$BP$1,-99)</f>
        <v>-14.521870810222811</v>
      </c>
      <c r="BX132" s="8">
        <f>MAX((BX$3*climate!$I242+BX$4*climate!$I242^2+BX$5*climate!$I242^6)*(L132/L$66)^$BP$1,-99)</f>
        <v>-14.147094836279139</v>
      </c>
      <c r="BY132" s="8">
        <f>MAX((BY$3*climate!$I242+BY$4*climate!$I242^2+BY$5*climate!$I242^6)*(M132/M$66)^$BP$1,-99)</f>
        <v>-16.723981881000341</v>
      </c>
      <c r="BZ132" s="8">
        <f>MAX((BZ$3*climate!$M242+BZ$4*climate!$M242^2+BZ$5*climate!$M242^6)*(K132/K$66)^$BP$1,-99)</f>
        <v>-14.521927537919948</v>
      </c>
      <c r="CA132" s="8">
        <f>MAX((CA$3*climate!$M242+CA$4*climate!$M242^2+CA$5*climate!$M242^6)*(L132/L$66)^$BP$1,-99)</f>
        <v>-14.147143294422705</v>
      </c>
      <c r="CB132" s="8">
        <f>MAX((CB$3*climate!$M242+CB$4*climate!$M242^2+CB$5*climate!$M242^6)*(M132/M$66)^$BP$1,-99)</f>
        <v>-16.724034879618568</v>
      </c>
      <c r="CC132" s="8">
        <f t="shared" si="128"/>
        <v>5.9685242254751249E-3</v>
      </c>
      <c r="CD132" s="8">
        <f t="shared" si="129"/>
        <v>2.3843676579339229E-4</v>
      </c>
      <c r="CE132" s="8">
        <f t="shared" si="130"/>
        <v>2.3959625597372837E-4</v>
      </c>
    </row>
    <row r="133" spans="1:83">
      <c r="A133">
        <f t="shared" si="148"/>
        <v>2087</v>
      </c>
      <c r="B133" s="4">
        <f t="shared" si="166"/>
        <v>1281.9507077512083</v>
      </c>
      <c r="C133" s="4">
        <f t="shared" si="167"/>
        <v>3547.1359869640628</v>
      </c>
      <c r="D133" s="4">
        <f t="shared" si="168"/>
        <v>6702.9098064082345</v>
      </c>
      <c r="E133" s="11">
        <f t="shared" si="149"/>
        <v>1.8788466106665319E-4</v>
      </c>
      <c r="F133" s="11">
        <f t="shared" si="150"/>
        <v>3.7666732523669621E-4</v>
      </c>
      <c r="G133" s="11">
        <f t="shared" si="151"/>
        <v>8.3161714472580989E-4</v>
      </c>
      <c r="H133" s="4">
        <f t="shared" si="169"/>
        <v>120838.83267793835</v>
      </c>
      <c r="I133" s="4">
        <f t="shared" si="170"/>
        <v>81035.284309728726</v>
      </c>
      <c r="J133" s="4">
        <f t="shared" si="171"/>
        <v>20041.434829827405</v>
      </c>
      <c r="K133" s="4">
        <f t="shared" si="139"/>
        <v>94261.684125057538</v>
      </c>
      <c r="L133" s="4">
        <f t="shared" si="140"/>
        <v>22845.271398541878</v>
      </c>
      <c r="M133" s="4">
        <f t="shared" si="141"/>
        <v>2989.9603916297719</v>
      </c>
      <c r="N133" s="11">
        <f t="shared" si="152"/>
        <v>6.4685688531676E-3</v>
      </c>
      <c r="O133" s="11">
        <f t="shared" si="153"/>
        <v>1.3761353199567505E-2</v>
      </c>
      <c r="P133" s="11">
        <f t="shared" si="154"/>
        <v>9.5044564369719531E-3</v>
      </c>
      <c r="Q133" s="4">
        <f t="shared" si="155"/>
        <v>6139.6626981497611</v>
      </c>
      <c r="R133" s="4">
        <f t="shared" si="156"/>
        <v>16711.739064238551</v>
      </c>
      <c r="S133" s="4">
        <f t="shared" si="157"/>
        <v>4643.6448836716236</v>
      </c>
      <c r="T133" s="4">
        <f t="shared" si="172"/>
        <v>50.808689244071829</v>
      </c>
      <c r="U133" s="4">
        <f t="shared" si="173"/>
        <v>206.22793153120602</v>
      </c>
      <c r="V133" s="4">
        <f t="shared" si="174"/>
        <v>231.70221708679998</v>
      </c>
      <c r="W133" s="11">
        <f t="shared" si="158"/>
        <v>-1.219247815263802E-2</v>
      </c>
      <c r="X133" s="11">
        <f t="shared" si="159"/>
        <v>-1.3228699347321071E-2</v>
      </c>
      <c r="Y133" s="11">
        <f t="shared" si="160"/>
        <v>-1.2203590333800474E-2</v>
      </c>
      <c r="Z133" s="4">
        <f t="shared" si="184"/>
        <v>12101.608992765072</v>
      </c>
      <c r="AA133" s="4">
        <f t="shared" si="175"/>
        <v>60241.210352050301</v>
      </c>
      <c r="AB133" s="4">
        <f t="shared" si="176"/>
        <v>8219.6501970627705</v>
      </c>
      <c r="AC133" s="12">
        <f t="shared" si="177"/>
        <v>1.9599849628108235</v>
      </c>
      <c r="AD133" s="12">
        <f t="shared" si="178"/>
        <v>3.6073463141655457</v>
      </c>
      <c r="AE133" s="12">
        <f t="shared" si="179"/>
        <v>1.7665707521208942</v>
      </c>
      <c r="AF133" s="11">
        <f t="shared" si="161"/>
        <v>-2.9039671966837322E-3</v>
      </c>
      <c r="AG133" s="11">
        <f t="shared" si="162"/>
        <v>2.0567434751257441E-3</v>
      </c>
      <c r="AH133" s="11">
        <f t="shared" si="163"/>
        <v>8.257041531207765E-4</v>
      </c>
      <c r="AI133" s="1">
        <f t="shared" si="142"/>
        <v>222914.92016811206</v>
      </c>
      <c r="AJ133" s="1">
        <f t="shared" si="143"/>
        <v>139591.40518564693</v>
      </c>
      <c r="AK133" s="1">
        <f t="shared" si="144"/>
        <v>35687.167301618851</v>
      </c>
      <c r="AL133" s="17">
        <f t="shared" si="180"/>
        <v>36.165849851736908</v>
      </c>
      <c r="AM133" s="17">
        <f t="shared" si="180"/>
        <v>11.720769629008249</v>
      </c>
      <c r="AN133" s="17">
        <f t="shared" si="180"/>
        <v>2.3063638959693864</v>
      </c>
      <c r="AO133" s="7">
        <f t="shared" si="164"/>
        <v>8.4295413298997521E-3</v>
      </c>
      <c r="AP133" s="7">
        <f t="shared" si="164"/>
        <v>1.2980860197280054E-2</v>
      </c>
      <c r="AQ133" s="7">
        <f t="shared" si="164"/>
        <v>9.3960669844737957E-3</v>
      </c>
      <c r="AR133" s="1">
        <f t="shared" si="181"/>
        <v>120838.83267793835</v>
      </c>
      <c r="AS133" s="1">
        <f t="shared" si="182"/>
        <v>81035.284309728726</v>
      </c>
      <c r="AT133" s="1">
        <f t="shared" si="183"/>
        <v>20041.434829827405</v>
      </c>
      <c r="AU133" s="1">
        <f t="shared" si="145"/>
        <v>24167.766535587671</v>
      </c>
      <c r="AV133" s="1">
        <f t="shared" si="146"/>
        <v>16207.056861945746</v>
      </c>
      <c r="AW133" s="1">
        <f t="shared" si="147"/>
        <v>4008.2869659654812</v>
      </c>
      <c r="AX133">
        <v>0</v>
      </c>
      <c r="AY133">
        <v>0</v>
      </c>
      <c r="AZ133">
        <v>0</v>
      </c>
      <c r="BA133">
        <f t="shared" si="122"/>
        <v>0</v>
      </c>
      <c r="BB133">
        <f t="shared" si="123"/>
        <v>0</v>
      </c>
      <c r="BC133">
        <f t="shared" si="123"/>
        <v>0</v>
      </c>
      <c r="BD133">
        <f t="shared" si="123"/>
        <v>0</v>
      </c>
      <c r="BE133">
        <f t="shared" si="124"/>
        <v>0</v>
      </c>
      <c r="BF133">
        <f t="shared" si="124"/>
        <v>0</v>
      </c>
      <c r="BG133">
        <f t="shared" si="124"/>
        <v>0</v>
      </c>
      <c r="BH133">
        <f t="shared" si="165"/>
        <v>0</v>
      </c>
      <c r="BI133">
        <f t="shared" si="133"/>
        <v>0</v>
      </c>
      <c r="BJ133">
        <f t="shared" si="133"/>
        <v>0</v>
      </c>
      <c r="BK133" s="7">
        <f t="shared" si="131"/>
        <v>9.7118695668316768E-3</v>
      </c>
      <c r="BL133" s="7">
        <f t="shared" si="185"/>
        <v>3.8046697225371164E-2</v>
      </c>
      <c r="BM133" s="7">
        <f t="shared" si="186"/>
        <v>3.8602798438482348E-2</v>
      </c>
      <c r="BN133" s="18">
        <f>MAX((BN$3*climate!$I243+BN$4*climate!$I243^2+BN$5*climate!$I243^6)*(K133/K$66)^$BP$1,-99)</f>
        <v>-7.4487225459143671</v>
      </c>
      <c r="BO133" s="18">
        <f>MAX((BO$3*climate!$I243+BO$4*climate!$I243^2+BO$5*climate!$I243^6)*(L133/L$66)^$BP$1,-99)</f>
        <v>-6.7194667940479587</v>
      </c>
      <c r="BP133" s="18">
        <f>MAX((BP$3*climate!$I243+BP$4*climate!$I243^2+BP$5*climate!$I243^6)*(M133/M$66)^$BP$1,-99)</f>
        <v>-7.4211292123600661</v>
      </c>
      <c r="BQ133" s="18">
        <f>MAX((BQ$3*climate!$M243+BQ$4*climate!$M243^2+BQ$5*climate!$M243^6)*(K133/K$66)^$BP$1,-99)</f>
        <v>-7.4487386585559605</v>
      </c>
      <c r="BR133" s="18">
        <f>MAX((BR$3*climate!$M243+BR$4*climate!$M243^2+BR$5*climate!$M243^6)*(L133/L$66)^$BP$1,-99)</f>
        <v>-6.7194781274052309</v>
      </c>
      <c r="BS133" s="18">
        <f>MAX((BS$3*climate!$M243+BS$4*climate!$M243^2+BS$5*climate!$M243^6)*(M133/M$66)^$BP$1,-99)</f>
        <v>-7.4211394772222441</v>
      </c>
      <c r="BT133" s="8">
        <f t="shared" si="125"/>
        <v>3.0711571966205175E-2</v>
      </c>
      <c r="BU133" s="8">
        <f t="shared" si="126"/>
        <v>1.1684738799134053E-3</v>
      </c>
      <c r="BV133" s="8">
        <f t="shared" si="127"/>
        <v>1.1855526223403634E-3</v>
      </c>
      <c r="BW133" s="8">
        <f>MAX((BW$3*climate!$I243+BW$4*climate!$I243^2+BW$5*climate!$I243^6)*(K133/K$66)^$BP$1,-99)</f>
        <v>-15.780060234017181</v>
      </c>
      <c r="BX133" s="8">
        <f>MAX((BX$3*climate!$I243+BX$4*climate!$I243^2+BX$5*climate!$I243^6)*(L133/L$66)^$BP$1,-99)</f>
        <v>-15.190264924437137</v>
      </c>
      <c r="BY133" s="8">
        <f>MAX((BY$3*climate!$I243+BY$4*climate!$I243^2+BY$5*climate!$I243^6)*(M133/M$66)^$BP$1,-99)</f>
        <v>-17.878452830541271</v>
      </c>
      <c r="BZ133" s="8">
        <f>MAX((BZ$3*climate!$M243+BZ$4*climate!$M243^2+BZ$5*climate!$M243^6)*(K133/K$66)^$BP$1,-99)</f>
        <v>-15.780119978279439</v>
      </c>
      <c r="CA133" s="8">
        <f>MAX((CA$3*climate!$M243+CA$4*climate!$M243^2+CA$5*climate!$M243^6)*(L133/L$66)^$BP$1,-99)</f>
        <v>-15.190315743693006</v>
      </c>
      <c r="CB133" s="8">
        <f>MAX((CB$3*climate!$M243+CB$4*climate!$M243^2+CB$5*climate!$M243^6)*(M133/M$66)^$BP$1,-99)</f>
        <v>-17.878508381081826</v>
      </c>
      <c r="CC133" s="8">
        <f t="shared" si="128"/>
        <v>6.2476660184400071E-3</v>
      </c>
      <c r="CD133" s="8">
        <f t="shared" si="129"/>
        <v>2.3770305736882713E-4</v>
      </c>
      <c r="CE133" s="8">
        <f t="shared" si="130"/>
        <v>2.4117739202079514E-4</v>
      </c>
    </row>
    <row r="134" spans="1:83">
      <c r="A134">
        <f t="shared" si="148"/>
        <v>2088</v>
      </c>
      <c r="B134" s="4">
        <f t="shared" si="166"/>
        <v>1282.1795236817268</v>
      </c>
      <c r="C134" s="4">
        <f t="shared" si="167"/>
        <v>3548.4052726773007</v>
      </c>
      <c r="D134" s="4">
        <f t="shared" si="168"/>
        <v>6708.2053483870668</v>
      </c>
      <c r="E134" s="11">
        <f t="shared" si="149"/>
        <v>1.7849042801332051E-4</v>
      </c>
      <c r="F134" s="11">
        <f t="shared" si="150"/>
        <v>3.5783395897486138E-4</v>
      </c>
      <c r="G134" s="11">
        <f t="shared" si="151"/>
        <v>7.9003628748951932E-4</v>
      </c>
      <c r="H134" s="4">
        <f t="shared" si="169"/>
        <v>121620.07759889601</v>
      </c>
      <c r="I134" s="4">
        <f t="shared" si="170"/>
        <v>82163.443993269786</v>
      </c>
      <c r="J134" s="4">
        <f t="shared" si="171"/>
        <v>20244.717338179111</v>
      </c>
      <c r="K134" s="4">
        <f t="shared" si="139"/>
        <v>94854.172409233986</v>
      </c>
      <c r="L134" s="4">
        <f t="shared" si="140"/>
        <v>23155.033791074489</v>
      </c>
      <c r="M134" s="4">
        <f t="shared" si="141"/>
        <v>3017.9036399126912</v>
      </c>
      <c r="N134" s="11">
        <f t="shared" si="152"/>
        <v>6.2855686239424724E-3</v>
      </c>
      <c r="O134" s="11">
        <f t="shared" si="153"/>
        <v>1.3559146973074698E-2</v>
      </c>
      <c r="P134" s="11">
        <f t="shared" si="154"/>
        <v>9.3456917894780833E-3</v>
      </c>
      <c r="Q134" s="4">
        <f t="shared" si="155"/>
        <v>6104.0150566518578</v>
      </c>
      <c r="R134" s="4">
        <f t="shared" si="156"/>
        <v>16720.244767325337</v>
      </c>
      <c r="S134" s="4">
        <f t="shared" si="157"/>
        <v>4633.5019503312251</v>
      </c>
      <c r="T134" s="4">
        <f t="shared" si="172"/>
        <v>50.189205410499312</v>
      </c>
      <c r="U134" s="4">
        <f t="shared" si="173"/>
        <v>203.49980422795977</v>
      </c>
      <c r="V134" s="4">
        <f t="shared" si="174"/>
        <v>228.87461815003937</v>
      </c>
      <c r="W134" s="11">
        <f t="shared" si="158"/>
        <v>-1.219247815263802E-2</v>
      </c>
      <c r="X134" s="11">
        <f t="shared" si="159"/>
        <v>-1.3228699347321071E-2</v>
      </c>
      <c r="Y134" s="11">
        <f t="shared" si="160"/>
        <v>-1.2203590333800474E-2</v>
      </c>
      <c r="Z134" s="4">
        <f t="shared" si="184"/>
        <v>11998.701250222512</v>
      </c>
      <c r="AA134" s="4">
        <f t="shared" si="175"/>
        <v>60409.021159428885</v>
      </c>
      <c r="AB134" s="4">
        <f t="shared" si="176"/>
        <v>8210.1007560972484</v>
      </c>
      <c r="AC134" s="12">
        <f t="shared" si="177"/>
        <v>1.9542932307728273</v>
      </c>
      <c r="AD134" s="12">
        <f t="shared" si="178"/>
        <v>3.6147657001597246</v>
      </c>
      <c r="AE134" s="12">
        <f t="shared" si="179"/>
        <v>1.7680294169277022</v>
      </c>
      <c r="AF134" s="11">
        <f t="shared" si="161"/>
        <v>-2.9039671966837322E-3</v>
      </c>
      <c r="AG134" s="11">
        <f t="shared" si="162"/>
        <v>2.0567434751257441E-3</v>
      </c>
      <c r="AH134" s="11">
        <f t="shared" si="163"/>
        <v>8.257041531207765E-4</v>
      </c>
      <c r="AI134" s="1">
        <f t="shared" si="142"/>
        <v>224791.19468688851</v>
      </c>
      <c r="AJ134" s="1">
        <f t="shared" si="143"/>
        <v>141839.32152902798</v>
      </c>
      <c r="AK134" s="1">
        <f t="shared" si="144"/>
        <v>36126.73753742245</v>
      </c>
      <c r="AL134" s="17">
        <f t="shared" si="180"/>
        <v>36.467662762532512</v>
      </c>
      <c r="AM134" s="17">
        <f t="shared" si="180"/>
        <v>11.871393844247345</v>
      </c>
      <c r="AN134" s="17">
        <f t="shared" si="180"/>
        <v>2.3278179381299156</v>
      </c>
      <c r="AO134" s="7">
        <f t="shared" si="164"/>
        <v>8.3452459166007548E-3</v>
      </c>
      <c r="AP134" s="7">
        <f t="shared" si="164"/>
        <v>1.2851051595307254E-2</v>
      </c>
      <c r="AQ134" s="7">
        <f t="shared" si="164"/>
        <v>9.3021063146290581E-3</v>
      </c>
      <c r="AR134" s="1">
        <f t="shared" si="181"/>
        <v>121620.07759889601</v>
      </c>
      <c r="AS134" s="1">
        <f t="shared" si="182"/>
        <v>82163.443993269786</v>
      </c>
      <c r="AT134" s="1">
        <f t="shared" si="183"/>
        <v>20244.717338179111</v>
      </c>
      <c r="AU134" s="1">
        <f t="shared" si="145"/>
        <v>24324.015519779205</v>
      </c>
      <c r="AV134" s="1">
        <f t="shared" si="146"/>
        <v>16432.688798653959</v>
      </c>
      <c r="AW134" s="1">
        <f t="shared" si="147"/>
        <v>4048.9434676358223</v>
      </c>
      <c r="AX134">
        <v>0</v>
      </c>
      <c r="AY134">
        <v>0</v>
      </c>
      <c r="AZ134">
        <v>0</v>
      </c>
      <c r="BA134">
        <f t="shared" si="122"/>
        <v>0</v>
      </c>
      <c r="BB134">
        <f t="shared" si="123"/>
        <v>0</v>
      </c>
      <c r="BC134">
        <f t="shared" si="123"/>
        <v>0</v>
      </c>
      <c r="BD134">
        <f t="shared" si="123"/>
        <v>0</v>
      </c>
      <c r="BE134">
        <f t="shared" si="124"/>
        <v>0</v>
      </c>
      <c r="BF134">
        <f t="shared" si="124"/>
        <v>0</v>
      </c>
      <c r="BG134">
        <f t="shared" si="124"/>
        <v>0</v>
      </c>
      <c r="BH134">
        <f t="shared" si="165"/>
        <v>0</v>
      </c>
      <c r="BI134">
        <f t="shared" si="133"/>
        <v>0</v>
      </c>
      <c r="BJ134">
        <f t="shared" si="133"/>
        <v>0</v>
      </c>
      <c r="BK134" s="7">
        <f t="shared" si="131"/>
        <v>9.5202300854875244E-3</v>
      </c>
      <c r="BL134" s="7">
        <f t="shared" si="185"/>
        <v>3.6234949738448728E-2</v>
      </c>
      <c r="BM134" s="7">
        <f t="shared" si="186"/>
        <v>3.7128361778311886E-2</v>
      </c>
      <c r="BN134" s="18">
        <f>MAX((BN$3*climate!$I244+BN$4*climate!$I244^2+BN$5*climate!$I244^6)*(K134/K$66)^$BP$1,-99)</f>
        <v>-7.7944712858163987</v>
      </c>
      <c r="BO134" s="18">
        <f>MAX((BO$3*climate!$I244+BO$4*climate!$I244^2+BO$5*climate!$I244^6)*(L134/L$66)^$BP$1,-99)</f>
        <v>-6.9476399427144946</v>
      </c>
      <c r="BP134" s="18">
        <f>MAX((BP$3*climate!$I244+BP$4*climate!$I244^2+BP$5*climate!$I244^6)*(M134/M$66)^$BP$1,-99)</f>
        <v>-7.6310808629409168</v>
      </c>
      <c r="BQ134" s="18">
        <f>MAX((BQ$3*climate!$M244+BQ$4*climate!$M244^2+BQ$5*climate!$M244^6)*(K134/K$66)^$BP$1,-99)</f>
        <v>-7.7944875268910776</v>
      </c>
      <c r="BR134" s="18">
        <f>MAX((BR$3*climate!$M244+BR$4*climate!$M244^2+BR$5*climate!$M244^6)*(L134/L$66)^$BP$1,-99)</f>
        <v>-6.9476513293918929</v>
      </c>
      <c r="BS134" s="18">
        <f>MAX((BS$3*climate!$M244+BS$4*climate!$M244^2+BS$5*climate!$M244^6)*(M134/M$66)^$BP$1,-99)</f>
        <v>-7.6310911719727894</v>
      </c>
      <c r="BT134" s="8">
        <f t="shared" si="125"/>
        <v>3.1195128297138091E-2</v>
      </c>
      <c r="BU134" s="8">
        <f t="shared" si="126"/>
        <v>1.1303539059312584E-3</v>
      </c>
      <c r="BV134" s="8">
        <f t="shared" si="127"/>
        <v>1.1582240091369974E-3</v>
      </c>
      <c r="BW134" s="8">
        <f>MAX((BW$3*climate!$I244+BW$4*climate!$I244^2+BW$5*climate!$I244^6)*(K134/K$66)^$BP$1,-99)</f>
        <v>-17.109465347016773</v>
      </c>
      <c r="BX134" s="8">
        <f>MAX((BX$3*climate!$I244+BX$4*climate!$I244^2+BX$5*climate!$I244^6)*(L134/L$66)^$BP$1,-99)</f>
        <v>-16.287618862006514</v>
      </c>
      <c r="BY134" s="8">
        <f>MAX((BY$3*climate!$I244+BY$4*climate!$I244^2+BY$5*climate!$I244^6)*(M134/M$66)^$BP$1,-99)</f>
        <v>-19.092600602722179</v>
      </c>
      <c r="BZ134" s="8">
        <f>MAX((BZ$3*climate!$M244+BZ$4*climate!$M244^2+BZ$5*climate!$M244^6)*(K134/K$66)^$BP$1,-99)</f>
        <v>-17.109528196536143</v>
      </c>
      <c r="CA134" s="8">
        <f>MAX((CA$3*climate!$M244+CA$4*climate!$M244^2+CA$5*climate!$M244^6)*(L134/L$66)^$BP$1,-99)</f>
        <v>-16.287672105157913</v>
      </c>
      <c r="CB134" s="8">
        <f>MAX((CB$3*climate!$M244+CB$4*climate!$M244^2+CB$5*climate!$M244^6)*(M134/M$66)^$BP$1,-99)</f>
        <v>-19.092658775943423</v>
      </c>
      <c r="CC134" s="8">
        <f t="shared" si="128"/>
        <v>6.5318014663274752E-3</v>
      </c>
      <c r="CD134" s="8">
        <f t="shared" si="129"/>
        <v>2.3667949783390176E-4</v>
      </c>
      <c r="CE134" s="8">
        <f t="shared" si="130"/>
        <v>2.4251508790591457E-4</v>
      </c>
    </row>
    <row r="135" spans="1:83">
      <c r="A135">
        <f t="shared" si="148"/>
        <v>2089</v>
      </c>
      <c r="B135" s="4">
        <f t="shared" si="166"/>
        <v>1282.3969376150999</v>
      </c>
      <c r="C135" s="4">
        <f t="shared" si="167"/>
        <v>3549.6115255887316</v>
      </c>
      <c r="D135" s="4">
        <f t="shared" si="168"/>
        <v>6713.2400877537666</v>
      </c>
      <c r="E135" s="11">
        <f t="shared" si="149"/>
        <v>1.6956590661265449E-4</v>
      </c>
      <c r="F135" s="11">
        <f t="shared" si="150"/>
        <v>3.3994226102611829E-4</v>
      </c>
      <c r="G135" s="11">
        <f t="shared" si="151"/>
        <v>7.5053447311504331E-4</v>
      </c>
      <c r="H135" s="4">
        <f t="shared" si="169"/>
        <v>122383.25360297733</v>
      </c>
      <c r="I135" s="4">
        <f t="shared" si="170"/>
        <v>83289.422883593419</v>
      </c>
      <c r="J135" s="4">
        <f t="shared" si="171"/>
        <v>20446.084386888262</v>
      </c>
      <c r="K135" s="4">
        <f t="shared" si="139"/>
        <v>95433.207935271581</v>
      </c>
      <c r="L135" s="4">
        <f t="shared" si="140"/>
        <v>23464.376955948494</v>
      </c>
      <c r="M135" s="4">
        <f t="shared" si="141"/>
        <v>3045.6358062012155</v>
      </c>
      <c r="N135" s="11">
        <f t="shared" si="152"/>
        <v>6.1044813457380442E-3</v>
      </c>
      <c r="O135" s="11">
        <f t="shared" si="153"/>
        <v>1.335965076385448E-2</v>
      </c>
      <c r="P135" s="11">
        <f t="shared" si="154"/>
        <v>9.1892152955972417E-3</v>
      </c>
      <c r="Q135" s="4">
        <f t="shared" si="155"/>
        <v>6067.4281727680154</v>
      </c>
      <c r="R135" s="4">
        <f t="shared" si="156"/>
        <v>16725.162982377475</v>
      </c>
      <c r="S135" s="4">
        <f t="shared" si="157"/>
        <v>4622.4819603913638</v>
      </c>
      <c r="T135" s="4">
        <f t="shared" si="172"/>
        <v>49.577274620033535</v>
      </c>
      <c r="U135" s="4">
        <f t="shared" si="173"/>
        <v>200.80776650058939</v>
      </c>
      <c r="V135" s="4">
        <f t="shared" si="174"/>
        <v>226.08152607233129</v>
      </c>
      <c r="W135" s="11">
        <f t="shared" si="158"/>
        <v>-1.219247815263802E-2</v>
      </c>
      <c r="X135" s="11">
        <f t="shared" si="159"/>
        <v>-1.3228699347321071E-2</v>
      </c>
      <c r="Y135" s="11">
        <f t="shared" si="160"/>
        <v>-1.2203590333800474E-2</v>
      </c>
      <c r="Z135" s="4">
        <f t="shared" si="184"/>
        <v>11894.393778534162</v>
      </c>
      <c r="AA135" s="4">
        <f t="shared" si="175"/>
        <v>60564.076380200589</v>
      </c>
      <c r="AB135" s="4">
        <f t="shared" si="176"/>
        <v>8198.9320585130263</v>
      </c>
      <c r="AC135" s="12">
        <f t="shared" si="177"/>
        <v>1.9486180273379621</v>
      </c>
      <c r="AD135" s="12">
        <f t="shared" si="178"/>
        <v>3.6222003459276366</v>
      </c>
      <c r="AE135" s="12">
        <f t="shared" si="179"/>
        <v>1.769489286160099</v>
      </c>
      <c r="AF135" s="11">
        <f t="shared" si="161"/>
        <v>-2.9039671966837322E-3</v>
      </c>
      <c r="AG135" s="11">
        <f t="shared" si="162"/>
        <v>2.0567434751257441E-3</v>
      </c>
      <c r="AH135" s="11">
        <f t="shared" si="163"/>
        <v>8.257041531207765E-4</v>
      </c>
      <c r="AI135" s="1">
        <f t="shared" si="142"/>
        <v>226636.09073797887</v>
      </c>
      <c r="AJ135" s="1">
        <f t="shared" si="143"/>
        <v>144088.07817477913</v>
      </c>
      <c r="AK135" s="1">
        <f t="shared" si="144"/>
        <v>36563.007251316027</v>
      </c>
      <c r="AL135" s="17">
        <f t="shared" si="180"/>
        <v>36.768951060151942</v>
      </c>
      <c r="AM135" s="17">
        <f t="shared" si="180"/>
        <v>12.022428140099974</v>
      </c>
      <c r="AN135" s="17">
        <f t="shared" si="180"/>
        <v>2.349255011972085</v>
      </c>
      <c r="AO135" s="7">
        <f t="shared" si="164"/>
        <v>8.261793457434748E-3</v>
      </c>
      <c r="AP135" s="7">
        <f t="shared" si="164"/>
        <v>1.2722541079354182E-2</v>
      </c>
      <c r="AQ135" s="7">
        <f t="shared" si="164"/>
        <v>9.2090852514827674E-3</v>
      </c>
      <c r="AR135" s="1">
        <f t="shared" si="181"/>
        <v>122383.25360297733</v>
      </c>
      <c r="AS135" s="1">
        <f t="shared" si="182"/>
        <v>83289.422883593419</v>
      </c>
      <c r="AT135" s="1">
        <f t="shared" si="183"/>
        <v>20446.084386888262</v>
      </c>
      <c r="AU135" s="1">
        <f t="shared" si="145"/>
        <v>24476.650720595469</v>
      </c>
      <c r="AV135" s="1">
        <f t="shared" si="146"/>
        <v>16657.884576718683</v>
      </c>
      <c r="AW135" s="1">
        <f t="shared" si="147"/>
        <v>4089.2168773776525</v>
      </c>
      <c r="AX135">
        <v>0</v>
      </c>
      <c r="AY135">
        <v>0</v>
      </c>
      <c r="AZ135">
        <v>0</v>
      </c>
      <c r="BA135">
        <f t="shared" ref="BA135:BA198" si="187">(AX135*Z135+AY135*AA135+AZ135*AB135)/(Z135+AA135+AB135)</f>
        <v>0</v>
      </c>
      <c r="BB135">
        <f t="shared" ref="BB135:BD198" si="188">BB$5*AX135^2</f>
        <v>0</v>
      </c>
      <c r="BC135">
        <f t="shared" si="188"/>
        <v>0</v>
      </c>
      <c r="BD135">
        <f t="shared" si="188"/>
        <v>0</v>
      </c>
      <c r="BE135">
        <f t="shared" ref="BE135:BG198" si="189">BB135*AR135</f>
        <v>0</v>
      </c>
      <c r="BF135">
        <f t="shared" si="189"/>
        <v>0</v>
      </c>
      <c r="BG135">
        <f t="shared" si="189"/>
        <v>0</v>
      </c>
      <c r="BH135">
        <f t="shared" si="165"/>
        <v>0</v>
      </c>
      <c r="BI135">
        <f t="shared" si="133"/>
        <v>0</v>
      </c>
      <c r="BJ135">
        <f t="shared" si="133"/>
        <v>0</v>
      </c>
      <c r="BK135" s="7">
        <f t="shared" si="131"/>
        <v>9.3315108537010971E-3</v>
      </c>
      <c r="BL135" s="7">
        <f t="shared" si="185"/>
        <v>3.4509475941379743E-2</v>
      </c>
      <c r="BM135" s="7">
        <f t="shared" si="186"/>
        <v>3.5716824650212475E-2</v>
      </c>
      <c r="BN135" s="18">
        <f>MAX((BN$3*climate!$I245+BN$4*climate!$I245^2+BN$5*climate!$I245^6)*(K135/K$66)^$BP$1,-99)</f>
        <v>-8.1441373784126121</v>
      </c>
      <c r="BO135" s="18">
        <f>MAX((BO$3*climate!$I245+BO$4*climate!$I245^2+BO$5*climate!$I245^6)*(L135/L$66)^$BP$1,-99)</f>
        <v>-7.1774550267515167</v>
      </c>
      <c r="BP135" s="18">
        <f>MAX((BP$3*climate!$I245+BP$4*climate!$I245^2+BP$5*climate!$I245^6)*(M135/M$66)^$BP$1,-99)</f>
        <v>-7.842625113886954</v>
      </c>
      <c r="BQ135" s="18">
        <f>MAX((BQ$3*climate!$M245+BQ$4*climate!$M245^2+BQ$5*climate!$M245^6)*(K135/K$66)^$BP$1,-99)</f>
        <v>-8.1441537428272213</v>
      </c>
      <c r="BR135" s="18">
        <f>MAX((BR$3*climate!$M245+BR$4*climate!$M245^2+BR$5*climate!$M245^6)*(L135/L$66)^$BP$1,-99)</f>
        <v>-7.1774664633556409</v>
      </c>
      <c r="BS135" s="18">
        <f>MAX((BS$3*climate!$M245+BS$4*climate!$M245^2+BS$5*climate!$M245^6)*(M135/M$66)^$BP$1,-99)</f>
        <v>-7.8426354643569729</v>
      </c>
      <c r="BT135" s="8">
        <f t="shared" ref="BT135:BT198" si="190">((BN135-BQ135)*H135+(BO135-BR135)*I135+(BP135-BS135)*J135)/100</f>
        <v>3.1669050438781474E-2</v>
      </c>
      <c r="BU135" s="8">
        <f t="shared" ref="BU135:BU198" si="191">BT135*BL135</f>
        <v>1.0928823342034708E-3</v>
      </c>
      <c r="BV135" s="8">
        <f t="shared" ref="BV135:BV198" si="192">BT135*BM135</f>
        <v>1.1311179213606924E-3</v>
      </c>
      <c r="BW135" s="8">
        <f>MAX((BW$3*climate!$I245+BW$4*climate!$I245^2+BW$5*climate!$I245^6)*(K135/K$66)^$BP$1,-99)</f>
        <v>-18.512387052605515</v>
      </c>
      <c r="BX135" s="8">
        <f>MAX((BX$3*climate!$I245+BX$4*climate!$I245^2+BX$5*climate!$I245^6)*(L135/L$66)^$BP$1,-99)</f>
        <v>-17.440708922665515</v>
      </c>
      <c r="BY135" s="8">
        <f>MAX((BY$3*climate!$I245+BY$4*climate!$I245^2+BY$5*climate!$I245^6)*(M135/M$66)^$BP$1,-99)</f>
        <v>-20.368204920595094</v>
      </c>
      <c r="BZ135" s="8">
        <f>MAX((BZ$3*climate!$M245+BZ$4*climate!$M245^2+BZ$5*climate!$M245^6)*(K135/K$66)^$BP$1,-99)</f>
        <v>-18.512453095808763</v>
      </c>
      <c r="CA135" s="8">
        <f>MAX((CA$3*climate!$M245+CA$4*climate!$M245^2+CA$5*climate!$M245^6)*(L135/L$66)^$BP$1,-99)</f>
        <v>-17.440764651958137</v>
      </c>
      <c r="CB135" s="8">
        <f>MAX((CB$3*climate!$M245+CB$4*climate!$M245^2+CB$5*climate!$M245^6)*(M135/M$66)^$BP$1,-99)</f>
        <v>-20.368265786837505</v>
      </c>
      <c r="CC135" s="8">
        <f t="shared" ref="CC135:CC198" si="193">((BW135-BZ135)*Q135+(CA135-CA135)*R135+(BY135-CB135)*S135)/100</f>
        <v>6.8206549954399238E-3</v>
      </c>
      <c r="CD135" s="8">
        <f t="shared" ref="CD135:CD198" si="194">CC135*BL135</f>
        <v>2.3537722946958561E-4</v>
      </c>
      <c r="CE135" s="8">
        <f t="shared" ref="CE135:CE198" si="195">CC135*BM135</f>
        <v>2.4361213847172352E-4</v>
      </c>
    </row>
    <row r="136" spans="1:83">
      <c r="A136">
        <f t="shared" si="148"/>
        <v>2090</v>
      </c>
      <c r="B136" s="4">
        <f t="shared" si="166"/>
        <v>1282.6035158744958</v>
      </c>
      <c r="C136" s="4">
        <f t="shared" si="167"/>
        <v>3550.7578554081156</v>
      </c>
      <c r="D136" s="4">
        <f t="shared" si="168"/>
        <v>6718.026679960316</v>
      </c>
      <c r="E136" s="11">
        <f t="shared" si="149"/>
        <v>1.6108761128202177E-4</v>
      </c>
      <c r="F136" s="11">
        <f t="shared" si="150"/>
        <v>3.2294514797481235E-4</v>
      </c>
      <c r="G136" s="11">
        <f t="shared" si="151"/>
        <v>7.1300774945929116E-4</v>
      </c>
      <c r="H136" s="4">
        <f t="shared" si="169"/>
        <v>123128.24423149516</v>
      </c>
      <c r="I136" s="4">
        <f t="shared" si="170"/>
        <v>84413.001351901781</v>
      </c>
      <c r="J136" s="4">
        <f t="shared" si="171"/>
        <v>20645.525005874995</v>
      </c>
      <c r="K136" s="4">
        <f t="shared" si="139"/>
        <v>95998.679800549842</v>
      </c>
      <c r="L136" s="4">
        <f t="shared" si="140"/>
        <v>23773.235120309142</v>
      </c>
      <c r="M136" s="4">
        <f t="shared" si="141"/>
        <v>3073.1531727106735</v>
      </c>
      <c r="N136" s="11">
        <f t="shared" si="152"/>
        <v>5.9253154904086447E-3</v>
      </c>
      <c r="O136" s="11">
        <f t="shared" si="153"/>
        <v>1.3162853841825584E-2</v>
      </c>
      <c r="P136" s="11">
        <f t="shared" si="154"/>
        <v>9.0350154320586462E-3</v>
      </c>
      <c r="Q136" s="4">
        <f t="shared" si="155"/>
        <v>6029.9354679439339</v>
      </c>
      <c r="R136" s="4">
        <f t="shared" si="156"/>
        <v>16726.549409885098</v>
      </c>
      <c r="S136" s="4">
        <f t="shared" si="157"/>
        <v>4610.610665793205</v>
      </c>
      <c r="T136" s="4">
        <f t="shared" si="172"/>
        <v>48.972804782361443</v>
      </c>
      <c r="U136" s="4">
        <f t="shared" si="173"/>
        <v>198.15134093094605</v>
      </c>
      <c r="V136" s="4">
        <f t="shared" si="174"/>
        <v>223.32251974610412</v>
      </c>
      <c r="W136" s="11">
        <f t="shared" si="158"/>
        <v>-1.219247815263802E-2</v>
      </c>
      <c r="X136" s="11">
        <f t="shared" si="159"/>
        <v>-1.3228699347321071E-2</v>
      </c>
      <c r="Y136" s="11">
        <f t="shared" si="160"/>
        <v>-1.2203590333800474E-2</v>
      </c>
      <c r="Z136" s="4">
        <f t="shared" si="184"/>
        <v>11788.766022711805</v>
      </c>
      <c r="AA136" s="4">
        <f t="shared" si="175"/>
        <v>60706.492549777722</v>
      </c>
      <c r="AB136" s="4">
        <f t="shared" si="176"/>
        <v>8186.1860956047467</v>
      </c>
      <c r="AC136" s="12">
        <f t="shared" si="177"/>
        <v>1.942959304507706</v>
      </c>
      <c r="AD136" s="12">
        <f t="shared" si="178"/>
        <v>3.6296502828547217</v>
      </c>
      <c r="AE136" s="12">
        <f t="shared" si="179"/>
        <v>1.7709503608125841</v>
      </c>
      <c r="AF136" s="11">
        <f t="shared" si="161"/>
        <v>-2.9039671966837322E-3</v>
      </c>
      <c r="AG136" s="11">
        <f t="shared" si="162"/>
        <v>2.0567434751257441E-3</v>
      </c>
      <c r="AH136" s="11">
        <f t="shared" si="163"/>
        <v>8.257041531207765E-4</v>
      </c>
      <c r="AI136" s="1">
        <f t="shared" si="142"/>
        <v>228449.13238477646</v>
      </c>
      <c r="AJ136" s="1">
        <f t="shared" si="143"/>
        <v>146337.1549340199</v>
      </c>
      <c r="AK136" s="1">
        <f t="shared" si="144"/>
        <v>36995.923403562076</v>
      </c>
      <c r="AL136" s="17">
        <f t="shared" si="180"/>
        <v>37.069690764664387</v>
      </c>
      <c r="AM136" s="17">
        <f t="shared" si="180"/>
        <v>12.173854417627119</v>
      </c>
      <c r="AN136" s="17">
        <f t="shared" si="180"/>
        <v>2.3706731567579817</v>
      </c>
      <c r="AO136" s="7">
        <f t="shared" si="164"/>
        <v>8.1791755228604011E-3</v>
      </c>
      <c r="AP136" s="7">
        <f t="shared" si="164"/>
        <v>1.259531566856064E-2</v>
      </c>
      <c r="AQ136" s="7">
        <f t="shared" si="164"/>
        <v>9.1169943989679401E-3</v>
      </c>
      <c r="AR136" s="1">
        <f t="shared" si="181"/>
        <v>123128.24423149516</v>
      </c>
      <c r="AS136" s="1">
        <f t="shared" si="182"/>
        <v>84413.001351901781</v>
      </c>
      <c r="AT136" s="1">
        <f t="shared" si="183"/>
        <v>20645.525005874995</v>
      </c>
      <c r="AU136" s="1">
        <f t="shared" si="145"/>
        <v>24625.648846299035</v>
      </c>
      <c r="AV136" s="1">
        <f t="shared" si="146"/>
        <v>16882.600270380357</v>
      </c>
      <c r="AW136" s="1">
        <f t="shared" si="147"/>
        <v>4129.1050011749994</v>
      </c>
      <c r="AX136">
        <v>0</v>
      </c>
      <c r="AY136">
        <v>0</v>
      </c>
      <c r="AZ136">
        <v>0</v>
      </c>
      <c r="BA136">
        <f t="shared" si="187"/>
        <v>0</v>
      </c>
      <c r="BB136">
        <f t="shared" si="188"/>
        <v>0</v>
      </c>
      <c r="BC136">
        <f t="shared" si="188"/>
        <v>0</v>
      </c>
      <c r="BD136">
        <f t="shared" si="188"/>
        <v>0</v>
      </c>
      <c r="BE136">
        <f t="shared" si="189"/>
        <v>0</v>
      </c>
      <c r="BF136">
        <f t="shared" si="189"/>
        <v>0</v>
      </c>
      <c r="BG136">
        <f t="shared" si="189"/>
        <v>0</v>
      </c>
      <c r="BH136">
        <f t="shared" si="165"/>
        <v>0</v>
      </c>
      <c r="BI136">
        <f t="shared" si="133"/>
        <v>0</v>
      </c>
      <c r="BJ136">
        <f t="shared" si="133"/>
        <v>0</v>
      </c>
      <c r="BK136" s="7">
        <f t="shared" ref="BK136:BK199" si="196">SUM(H136:J136)/SUM(H135:J135)-1+BK$5</f>
        <v>9.1456794996778168E-3</v>
      </c>
      <c r="BL136" s="7">
        <f t="shared" si="185"/>
        <v>3.28661675632188E-2</v>
      </c>
      <c r="BM136" s="7">
        <f t="shared" si="186"/>
        <v>3.4365189814051608E-2</v>
      </c>
      <c r="BN136" s="18">
        <f>MAX((BN$3*climate!$I246+BN$4*climate!$I246^2+BN$5*climate!$I246^6)*(K136/K$66)^$BP$1,-99)</f>
        <v>-8.4976042876719138</v>
      </c>
      <c r="BO136" s="18">
        <f>MAX((BO$3*climate!$I246+BO$4*climate!$I246^2+BO$5*climate!$I246^6)*(L136/L$66)^$BP$1,-99)</f>
        <v>-7.4088260057812274</v>
      </c>
      <c r="BP136" s="18">
        <f>MAX((BP$3*climate!$I246+BP$4*climate!$I246^2+BP$5*climate!$I246^6)*(M136/M$66)^$BP$1,-99)</f>
        <v>-8.0556879706603013</v>
      </c>
      <c r="BQ136" s="18">
        <f>MAX((BQ$3*climate!$M246+BQ$4*climate!$M246^2+BQ$5*climate!$M246^6)*(K136/K$66)^$BP$1,-99)</f>
        <v>-8.4976207704448932</v>
      </c>
      <c r="BR136" s="18">
        <f>MAX((BR$3*climate!$M246+BR$4*climate!$M246^2+BR$5*climate!$M246^6)*(L136/L$66)^$BP$1,-99)</f>
        <v>-7.4088374890118924</v>
      </c>
      <c r="BS136" s="18">
        <f>MAX((BS$3*climate!$M246+BS$4*climate!$M246^2+BS$5*climate!$M246^6)*(M136/M$66)^$BP$1,-99)</f>
        <v>-8.0556983599098544</v>
      </c>
      <c r="BT136" s="8">
        <f t="shared" si="190"/>
        <v>3.2133203741097134E-2</v>
      </c>
      <c r="BU136" s="8">
        <f t="shared" si="191"/>
        <v>1.0560952584979476E-3</v>
      </c>
      <c r="BV136" s="8">
        <f t="shared" si="192"/>
        <v>1.1042636458963963E-3</v>
      </c>
      <c r="BW136" s="8">
        <f>MAX((BW$3*climate!$I246+BW$4*climate!$I246^2+BW$5*climate!$I246^6)*(K136/K$66)^$BP$1,-99)</f>
        <v>-19.991113343877828</v>
      </c>
      <c r="BX136" s="8">
        <f>MAX((BX$3*climate!$I246+BX$4*climate!$I246^2+BX$5*climate!$I246^6)*(L136/L$66)^$BP$1,-99)</f>
        <v>-18.651065440287734</v>
      </c>
      <c r="BY136" s="8">
        <f>MAX((BY$3*climate!$I246+BY$4*climate!$I246^2+BY$5*climate!$I246^6)*(M136/M$66)^$BP$1,-99)</f>
        <v>-21.70702607668564</v>
      </c>
      <c r="BZ136" s="8">
        <f>MAX((BZ$3*climate!$M246+BZ$4*climate!$M246^2+BZ$5*climate!$M246^6)*(K136/K$66)^$BP$1,-99)</f>
        <v>-19.991182668820301</v>
      </c>
      <c r="CA136" s="8">
        <f>MAX((CA$3*climate!$M246+CA$4*climate!$M246^2+CA$5*climate!$M246^6)*(L136/L$66)^$BP$1,-99)</f>
        <v>-18.651123717346614</v>
      </c>
      <c r="CB136" s="8">
        <f>MAX((CB$3*climate!$M246+CB$4*climate!$M246^2+CB$5*climate!$M246^6)*(M136/M$66)^$BP$1,-99)</f>
        <v>-21.707089705778177</v>
      </c>
      <c r="CC136" s="8">
        <f t="shared" si="193"/>
        <v>7.1139390213622164E-3</v>
      </c>
      <c r="CD136" s="8">
        <f t="shared" si="194"/>
        <v>2.3380791191061136E-4</v>
      </c>
      <c r="CE136" s="8">
        <f t="shared" si="195"/>
        <v>2.4447186479470108E-4</v>
      </c>
    </row>
    <row r="137" spans="1:83">
      <c r="A137">
        <f t="shared" si="148"/>
        <v>2091</v>
      </c>
      <c r="B137" s="4">
        <f t="shared" si="166"/>
        <v>1282.7997968342604</v>
      </c>
      <c r="C137" s="4">
        <f t="shared" si="167"/>
        <v>3551.8472204281006</v>
      </c>
      <c r="D137" s="4">
        <f t="shared" si="168"/>
        <v>6722.5771847900069</v>
      </c>
      <c r="E137" s="11">
        <f t="shared" si="149"/>
        <v>1.5303323071792066E-4</v>
      </c>
      <c r="F137" s="11">
        <f t="shared" si="150"/>
        <v>3.0679789057607175E-4</v>
      </c>
      <c r="G137" s="11">
        <f t="shared" si="151"/>
        <v>6.7735736198632661E-4</v>
      </c>
      <c r="H137" s="4">
        <f t="shared" si="169"/>
        <v>123854.94608193694</v>
      </c>
      <c r="I137" s="4">
        <f t="shared" si="170"/>
        <v>85533.965618469825</v>
      </c>
      <c r="J137" s="4">
        <f t="shared" si="171"/>
        <v>20843.029483863305</v>
      </c>
      <c r="K137" s="4">
        <f t="shared" si="139"/>
        <v>96550.487759345328</v>
      </c>
      <c r="L137" s="4">
        <f t="shared" si="140"/>
        <v>24081.544140336224</v>
      </c>
      <c r="M137" s="4">
        <f t="shared" si="141"/>
        <v>3100.4522389153317</v>
      </c>
      <c r="N137" s="11">
        <f t="shared" si="152"/>
        <v>5.748078618809549E-3</v>
      </c>
      <c r="O137" s="11">
        <f t="shared" si="153"/>
        <v>1.2968744828662171E-2</v>
      </c>
      <c r="P137" s="11">
        <f t="shared" si="154"/>
        <v>8.8830802340318371E-3</v>
      </c>
      <c r="Q137" s="4">
        <f t="shared" si="155"/>
        <v>5991.5703257782516</v>
      </c>
      <c r="R137" s="4">
        <f t="shared" si="156"/>
        <v>16724.461122906552</v>
      </c>
      <c r="S137" s="4">
        <f t="shared" si="157"/>
        <v>4597.9135935533768</v>
      </c>
      <c r="T137" s="4">
        <f t="shared" si="172"/>
        <v>48.375704929979094</v>
      </c>
      <c r="U137" s="4">
        <f t="shared" si="173"/>
        <v>195.53005641650205</v>
      </c>
      <c r="V137" s="4">
        <f t="shared" si="174"/>
        <v>220.59718320281061</v>
      </c>
      <c r="W137" s="11">
        <f t="shared" si="158"/>
        <v>-1.219247815263802E-2</v>
      </c>
      <c r="X137" s="11">
        <f t="shared" si="159"/>
        <v>-1.3228699347321071E-2</v>
      </c>
      <c r="Y137" s="11">
        <f t="shared" si="160"/>
        <v>-1.2203590333800474E-2</v>
      </c>
      <c r="Z137" s="4">
        <f t="shared" si="184"/>
        <v>11681.896577920041</v>
      </c>
      <c r="AA137" s="4">
        <f t="shared" si="175"/>
        <v>60836.392829263619</v>
      </c>
      <c r="AB137" s="4">
        <f t="shared" si="176"/>
        <v>8171.9046308408433</v>
      </c>
      <c r="AC137" s="12">
        <f t="shared" si="177"/>
        <v>1.9373170144229241</v>
      </c>
      <c r="AD137" s="12">
        <f t="shared" si="178"/>
        <v>3.6371155423909713</v>
      </c>
      <c r="AE137" s="12">
        <f t="shared" si="179"/>
        <v>1.7724126418804778</v>
      </c>
      <c r="AF137" s="11">
        <f t="shared" si="161"/>
        <v>-2.9039671966837322E-3</v>
      </c>
      <c r="AG137" s="11">
        <f t="shared" si="162"/>
        <v>2.0567434751257441E-3</v>
      </c>
      <c r="AH137" s="11">
        <f t="shared" si="163"/>
        <v>8.257041531207765E-4</v>
      </c>
      <c r="AI137" s="1">
        <f t="shared" si="142"/>
        <v>230229.86799259786</v>
      </c>
      <c r="AJ137" s="1">
        <f t="shared" si="143"/>
        <v>148586.03971099827</v>
      </c>
      <c r="AK137" s="1">
        <f t="shared" si="144"/>
        <v>37425.436064380869</v>
      </c>
      <c r="AL137" s="17">
        <f t="shared" si="180"/>
        <v>37.369858276933307</v>
      </c>
      <c r="AM137" s="17">
        <f t="shared" si="180"/>
        <v>12.325654621527303</v>
      </c>
      <c r="AN137" s="17">
        <f t="shared" si="180"/>
        <v>2.3920704365110086</v>
      </c>
      <c r="AO137" s="7">
        <f t="shared" si="164"/>
        <v>8.0973837676317963E-3</v>
      </c>
      <c r="AP137" s="7">
        <f t="shared" si="164"/>
        <v>1.2469362511875033E-2</v>
      </c>
      <c r="AQ137" s="7">
        <f t="shared" si="164"/>
        <v>9.0258244549782599E-3</v>
      </c>
      <c r="AR137" s="1">
        <f t="shared" si="181"/>
        <v>123854.94608193694</v>
      </c>
      <c r="AS137" s="1">
        <f t="shared" si="182"/>
        <v>85533.965618469825</v>
      </c>
      <c r="AT137" s="1">
        <f t="shared" si="183"/>
        <v>20843.029483863305</v>
      </c>
      <c r="AU137" s="1">
        <f t="shared" si="145"/>
        <v>24770.989216387388</v>
      </c>
      <c r="AV137" s="1">
        <f t="shared" si="146"/>
        <v>17106.793123693966</v>
      </c>
      <c r="AW137" s="1">
        <f t="shared" si="147"/>
        <v>4168.6058967726613</v>
      </c>
      <c r="AX137">
        <v>0</v>
      </c>
      <c r="AY137">
        <v>0</v>
      </c>
      <c r="AZ137">
        <v>0</v>
      </c>
      <c r="BA137">
        <f t="shared" si="187"/>
        <v>0</v>
      </c>
      <c r="BB137">
        <f t="shared" si="188"/>
        <v>0</v>
      </c>
      <c r="BC137">
        <f t="shared" si="188"/>
        <v>0</v>
      </c>
      <c r="BD137">
        <f t="shared" si="188"/>
        <v>0</v>
      </c>
      <c r="BE137">
        <f t="shared" si="189"/>
        <v>0</v>
      </c>
      <c r="BF137">
        <f t="shared" si="189"/>
        <v>0</v>
      </c>
      <c r="BG137">
        <f t="shared" si="189"/>
        <v>0</v>
      </c>
      <c r="BH137">
        <f t="shared" si="165"/>
        <v>0</v>
      </c>
      <c r="BI137">
        <f t="shared" si="133"/>
        <v>0</v>
      </c>
      <c r="BJ137">
        <f t="shared" si="133"/>
        <v>0</v>
      </c>
      <c r="BK137" s="7">
        <f t="shared" si="196"/>
        <v>8.9627044973583647E-3</v>
      </c>
      <c r="BL137" s="7">
        <f t="shared" si="185"/>
        <v>3.1301111964970284E-2</v>
      </c>
      <c r="BM137" s="7">
        <f t="shared" si="186"/>
        <v>3.307061800093089E-2</v>
      </c>
      <c r="BN137" s="18">
        <f>MAX((BN$3*climate!$I247+BN$4*climate!$I247^2+BN$5*climate!$I247^6)*(K137/K$66)^$BP$1,-99)</f>
        <v>-8.854754591318061</v>
      </c>
      <c r="BO137" s="18">
        <f>MAX((BO$3*climate!$I247+BO$4*climate!$I247^2+BO$5*climate!$I247^6)*(L137/L$66)^$BP$1,-99)</f>
        <v>-7.6416668543808459</v>
      </c>
      <c r="BP137" s="18">
        <f>MAX((BP$3*climate!$I247+BP$4*climate!$I247^2+BP$5*climate!$I247^6)*(M137/M$66)^$BP$1,-99)</f>
        <v>-8.2701952481686511</v>
      </c>
      <c r="BQ137" s="18">
        <f>MAX((BQ$3*climate!$M247+BQ$4*climate!$M247^2+BQ$5*climate!$M247^6)*(K137/K$66)^$BP$1,-99)</f>
        <v>-8.8547711875807718</v>
      </c>
      <c r="BR137" s="18">
        <f>MAX((BR$3*climate!$M247+BR$4*climate!$M247^2+BR$5*climate!$M247^6)*(L137/L$66)^$BP$1,-99)</f>
        <v>-7.6416783810307995</v>
      </c>
      <c r="BS137" s="18">
        <f>MAX((BS$3*climate!$M247+BS$4*climate!$M247^2+BS$5*climate!$M247^6)*(M137/M$66)^$BP$1,-99)</f>
        <v>-8.2702056736118674</v>
      </c>
      <c r="BT137" s="8">
        <f t="shared" si="190"/>
        <v>3.2587471243741721E-2</v>
      </c>
      <c r="BU137" s="8">
        <f t="shared" si="191"/>
        <v>1.0200240860556091E-3</v>
      </c>
      <c r="BV137" s="8">
        <f t="shared" si="192"/>
        <v>1.0776878131181027E-3</v>
      </c>
      <c r="BW137" s="8">
        <f>MAX((BW$3*climate!$I247+BW$4*climate!$I247^2+BW$5*climate!$I247^6)*(K137/K$66)^$BP$1,-99)</f>
        <v>-21.547914782241953</v>
      </c>
      <c r="BX137" s="8">
        <f>MAX((BX$3*climate!$I247+BX$4*climate!$I247^2+BX$5*climate!$I247^6)*(L137/L$66)^$BP$1,-99)</f>
        <v>-19.920193319217699</v>
      </c>
      <c r="BY137" s="8">
        <f>MAX((BY$3*climate!$I247+BY$4*climate!$I247^2+BY$5*climate!$I247^6)*(M137/M$66)^$BP$1,-99)</f>
        <v>-23.110801015284583</v>
      </c>
      <c r="BZ137" s="8">
        <f>MAX((BZ$3*climate!$M247+BZ$4*climate!$M247^2+BZ$5*climate!$M247^6)*(K137/K$66)^$BP$1,-99)</f>
        <v>-21.547987476502868</v>
      </c>
      <c r="CA137" s="8">
        <f>MAX((CA$3*climate!$M247+CA$4*climate!$M247^2+CA$5*climate!$M247^6)*(L137/L$66)^$BP$1,-99)</f>
        <v>-19.920254204966021</v>
      </c>
      <c r="CB137" s="8">
        <f>MAX((CB$3*climate!$M247+CB$4*climate!$M247^2+CB$5*climate!$M247^6)*(M137/M$66)^$BP$1,-99)</f>
        <v>-23.110867476452739</v>
      </c>
      <c r="CC137" s="8">
        <f t="shared" si="193"/>
        <v>7.4113548506165687E-3</v>
      </c>
      <c r="CD137" s="8">
        <f t="shared" si="194"/>
        <v>2.3198364799127482E-4</v>
      </c>
      <c r="CE137" s="8">
        <f t="shared" si="195"/>
        <v>2.4509808513408675E-4</v>
      </c>
    </row>
    <row r="138" spans="1:83">
      <c r="A138">
        <f t="shared" si="148"/>
        <v>2092</v>
      </c>
      <c r="B138" s="4">
        <f t="shared" si="166"/>
        <v>1282.9862922816706</v>
      </c>
      <c r="C138" s="4">
        <f t="shared" si="167"/>
        <v>3552.8824347012328</v>
      </c>
      <c r="D138" s="4">
        <f t="shared" si="168"/>
        <v>6726.9030925802635</v>
      </c>
      <c r="E138" s="11">
        <f t="shared" si="149"/>
        <v>1.4538156918202463E-4</v>
      </c>
      <c r="F138" s="11">
        <f t="shared" si="150"/>
        <v>2.9145799604726817E-4</v>
      </c>
      <c r="G138" s="11">
        <f t="shared" si="151"/>
        <v>6.434894938870103E-4</v>
      </c>
      <c r="H138" s="4">
        <f t="shared" si="169"/>
        <v>124563.26869739813</v>
      </c>
      <c r="I138" s="4">
        <f t="shared" si="170"/>
        <v>86652.107850280285</v>
      </c>
      <c r="J138" s="4">
        <f t="shared" si="171"/>
        <v>21038.589346691962</v>
      </c>
      <c r="K138" s="4">
        <f t="shared" si="139"/>
        <v>97088.542135453419</v>
      </c>
      <c r="L138" s="4">
        <f t="shared" si="140"/>
        <v>24389.241536377205</v>
      </c>
      <c r="M138" s="4">
        <f t="shared" si="141"/>
        <v>3127.5297201616313</v>
      </c>
      <c r="N138" s="11">
        <f t="shared" si="152"/>
        <v>5.5727773996254726E-3</v>
      </c>
      <c r="O138" s="11">
        <f t="shared" si="153"/>
        <v>1.2777311714226469E-2</v>
      </c>
      <c r="P138" s="11">
        <f t="shared" si="154"/>
        <v>8.7333973110232943E-3</v>
      </c>
      <c r="Q138" s="4">
        <f t="shared" si="155"/>
        <v>5952.3660586713868</v>
      </c>
      <c r="R138" s="4">
        <f t="shared" si="156"/>
        <v>16718.956472622645</v>
      </c>
      <c r="S138" s="4">
        <f t="shared" si="157"/>
        <v>4584.4160322185026</v>
      </c>
      <c r="T138" s="4">
        <f t="shared" si="172"/>
        <v>47.785885204501859</v>
      </c>
      <c r="U138" s="4">
        <f t="shared" si="173"/>
        <v>192.94344808680341</v>
      </c>
      <c r="V138" s="4">
        <f t="shared" si="174"/>
        <v>217.90510555021319</v>
      </c>
      <c r="W138" s="11">
        <f t="shared" si="158"/>
        <v>-1.219247815263802E-2</v>
      </c>
      <c r="X138" s="11">
        <f t="shared" si="159"/>
        <v>-1.3228699347321071E-2</v>
      </c>
      <c r="Y138" s="11">
        <f t="shared" si="160"/>
        <v>-1.2203590333800474E-2</v>
      </c>
      <c r="Z138" s="4">
        <f t="shared" si="184"/>
        <v>11573.863129431795</v>
      </c>
      <c r="AA138" s="4">
        <f t="shared" si="175"/>
        <v>60953.906720570652</v>
      </c>
      <c r="AB138" s="4">
        <f t="shared" si="176"/>
        <v>8156.1291730617486</v>
      </c>
      <c r="AC138" s="12">
        <f t="shared" si="177"/>
        <v>1.9316911093634628</v>
      </c>
      <c r="AD138" s="12">
        <f t="shared" si="178"/>
        <v>3.6445961560510622</v>
      </c>
      <c r="AE138" s="12">
        <f t="shared" si="179"/>
        <v>1.7738761303599222</v>
      </c>
      <c r="AF138" s="11">
        <f t="shared" si="161"/>
        <v>-2.9039671966837322E-3</v>
      </c>
      <c r="AG138" s="11">
        <f t="shared" si="162"/>
        <v>2.0567434751257441E-3</v>
      </c>
      <c r="AH138" s="11">
        <f t="shared" si="163"/>
        <v>8.257041531207765E-4</v>
      </c>
      <c r="AI138" s="1">
        <f t="shared" si="142"/>
        <v>231977.87040972547</v>
      </c>
      <c r="AJ138" s="1">
        <f t="shared" si="143"/>
        <v>150834.22886359241</v>
      </c>
      <c r="AK138" s="1">
        <f t="shared" si="144"/>
        <v>37851.498354715448</v>
      </c>
      <c r="AL138" s="17">
        <f t="shared" si="180"/>
        <v>37.669430379905549</v>
      </c>
      <c r="AM138" s="17">
        <f t="shared" si="180"/>
        <v>12.477810746642575</v>
      </c>
      <c r="AN138" s="17">
        <f t="shared" si="180"/>
        <v>2.4134449402764613</v>
      </c>
      <c r="AO138" s="7">
        <f t="shared" ref="AO138:AQ153" si="197">AO$5*AO137</f>
        <v>8.0164099299554776E-3</v>
      </c>
      <c r="AP138" s="7">
        <f t="shared" si="197"/>
        <v>1.2344668886756283E-2</v>
      </c>
      <c r="AQ138" s="7">
        <f t="shared" si="197"/>
        <v>8.9355662104284774E-3</v>
      </c>
      <c r="AR138" s="1">
        <f t="shared" si="181"/>
        <v>124563.26869739813</v>
      </c>
      <c r="AS138" s="1">
        <f t="shared" si="182"/>
        <v>86652.107850280285</v>
      </c>
      <c r="AT138" s="1">
        <f t="shared" si="183"/>
        <v>21038.589346691962</v>
      </c>
      <c r="AU138" s="1">
        <f t="shared" si="145"/>
        <v>24912.653739479629</v>
      </c>
      <c r="AV138" s="1">
        <f t="shared" si="146"/>
        <v>17330.421570056056</v>
      </c>
      <c r="AW138" s="1">
        <f t="shared" si="147"/>
        <v>4207.717869338393</v>
      </c>
      <c r="AX138">
        <v>0</v>
      </c>
      <c r="AY138">
        <v>0</v>
      </c>
      <c r="AZ138">
        <v>0</v>
      </c>
      <c r="BA138">
        <f t="shared" si="187"/>
        <v>0</v>
      </c>
      <c r="BB138">
        <f t="shared" si="188"/>
        <v>0</v>
      </c>
      <c r="BC138">
        <f t="shared" si="188"/>
        <v>0</v>
      </c>
      <c r="BD138">
        <f t="shared" si="188"/>
        <v>0</v>
      </c>
      <c r="BE138">
        <f t="shared" si="189"/>
        <v>0</v>
      </c>
      <c r="BF138">
        <f t="shared" si="189"/>
        <v>0</v>
      </c>
      <c r="BG138">
        <f t="shared" si="189"/>
        <v>0</v>
      </c>
      <c r="BH138">
        <f t="shared" si="165"/>
        <v>0</v>
      </c>
      <c r="BI138">
        <f t="shared" si="133"/>
        <v>0</v>
      </c>
      <c r="BJ138">
        <f t="shared" si="133"/>
        <v>0</v>
      </c>
      <c r="BK138" s="7">
        <f t="shared" si="196"/>
        <v>8.7825551037767902E-3</v>
      </c>
      <c r="BL138" s="7">
        <f t="shared" si="185"/>
        <v>2.9810582823781222E-2</v>
      </c>
      <c r="BM138" s="7">
        <f t="shared" si="186"/>
        <v>3.1830418799229356E-2</v>
      </c>
      <c r="BN138" s="18">
        <f>MAX((BN$3*climate!$I248+BN$4*climate!$I248^2+BN$5*climate!$I248^6)*(K138/K$66)^$BP$1,-99)</f>
        <v>-9.21547013138305</v>
      </c>
      <c r="BO138" s="18">
        <f>MAX((BO$3*climate!$I248+BO$4*climate!$I248^2+BO$5*climate!$I248^6)*(L138/L$66)^$BP$1,-99)</f>
        <v>-7.8758916560857504</v>
      </c>
      <c r="BP138" s="18">
        <f>MAX((BP$3*climate!$I248+BP$4*climate!$I248^2+BP$5*climate!$I248^6)*(M138/M$66)^$BP$1,-99)</f>
        <v>-8.4860726541142206</v>
      </c>
      <c r="BQ138" s="18">
        <f>MAX((BQ$3*climate!$M248+BQ$4*climate!$M248^2+BQ$5*climate!$M248^6)*(K138/K$66)^$BP$1,-99)</f>
        <v>-9.2154868363807605</v>
      </c>
      <c r="BR138" s="18">
        <f>MAX((BR$3*climate!$M248+BR$4*climate!$M248^2+BR$5*climate!$M248^6)*(L138/L$66)^$BP$1,-99)</f>
        <v>-7.8759032230402175</v>
      </c>
      <c r="BS138" s="18">
        <f>MAX((BS$3*climate!$M248+BS$4*climate!$M248^2+BS$5*climate!$M248^6)*(M138/M$66)^$BP$1,-99)</f>
        <v>-8.4860831132376227</v>
      </c>
      <c r="BT138" s="8">
        <f t="shared" si="190"/>
        <v>3.3031753065631081E-2</v>
      </c>
      <c r="BU138" s="8">
        <f t="shared" si="191"/>
        <v>9.8469581057768468E-4</v>
      </c>
      <c r="BV138" s="8">
        <f t="shared" si="192"/>
        <v>1.0514145337517655E-3</v>
      </c>
      <c r="BW138" s="8">
        <f>MAX((BW$3*climate!$I248+BW$4*climate!$I248^2+BW$5*climate!$I248^6)*(K138/K$66)^$BP$1,-99)</f>
        <v>-23.185039966135363</v>
      </c>
      <c r="BX138" s="8">
        <f>MAX((BX$3*climate!$I248+BX$4*climate!$I248^2+BX$5*climate!$I248^6)*(L138/L$66)^$BP$1,-99)</f>
        <v>-21.249568570750409</v>
      </c>
      <c r="BY138" s="8">
        <f>MAX((BY$3*climate!$I248+BY$4*climate!$I248^2+BY$5*climate!$I248^6)*(M138/M$66)^$BP$1,-99)</f>
        <v>-24.581239425776175</v>
      </c>
      <c r="BZ138" s="8">
        <f>MAX((BZ$3*climate!$M248+BZ$4*climate!$M248^2+BZ$5*climate!$M248^6)*(K138/K$66)^$BP$1,-99)</f>
        <v>-23.185116116714795</v>
      </c>
      <c r="CA138" s="8">
        <f>MAX((CA$3*climate!$M248+CA$4*climate!$M248^2+CA$5*climate!$M248^6)*(L138/L$66)^$BP$1,-99)</f>
        <v>-21.249632125330255</v>
      </c>
      <c r="CB138" s="8">
        <f>MAX((CB$3*climate!$M248+CB$4*climate!$M248^2+CB$5*climate!$M248^6)*(M138/M$66)^$BP$1,-99)</f>
        <v>-24.581308787551809</v>
      </c>
      <c r="CC138" s="8">
        <f t="shared" si="193"/>
        <v>7.7125936059310885E-3</v>
      </c>
      <c r="CD138" s="8">
        <f t="shared" si="194"/>
        <v>2.2991691047577419E-4</v>
      </c>
      <c r="CE138" s="8">
        <f t="shared" si="195"/>
        <v>2.4549508450504503E-4</v>
      </c>
    </row>
    <row r="139" spans="1:83">
      <c r="A139">
        <f t="shared" si="148"/>
        <v>2093</v>
      </c>
      <c r="B139" s="4">
        <f t="shared" si="166"/>
        <v>1283.163488714061</v>
      </c>
      <c r="C139" s="4">
        <f t="shared" si="167"/>
        <v>3553.8661748961117</v>
      </c>
      <c r="D139" s="4">
        <f t="shared" si="168"/>
        <v>6731.0153494734113</v>
      </c>
      <c r="E139" s="11">
        <f t="shared" si="149"/>
        <v>1.3811249072292339E-4</v>
      </c>
      <c r="F139" s="11">
        <f t="shared" si="150"/>
        <v>2.7688509624490472E-4</v>
      </c>
      <c r="G139" s="11">
        <f t="shared" si="151"/>
        <v>6.113150191926598E-4</v>
      </c>
      <c r="H139" s="4">
        <f t="shared" si="169"/>
        <v>125253.13443985755</v>
      </c>
      <c r="I139" s="4">
        <f t="shared" si="170"/>
        <v>87767.22624840244</v>
      </c>
      <c r="J139" s="4">
        <f t="shared" si="171"/>
        <v>21232.197335511784</v>
      </c>
      <c r="K139" s="4">
        <f t="shared" si="139"/>
        <v>97612.763721465919</v>
      </c>
      <c r="L139" s="4">
        <f t="shared" si="140"/>
        <v>24696.266524714621</v>
      </c>
      <c r="M139" s="4">
        <f t="shared" si="141"/>
        <v>3154.3825460408207</v>
      </c>
      <c r="N139" s="11">
        <f t="shared" si="152"/>
        <v>5.3994176293339358E-3</v>
      </c>
      <c r="O139" s="11">
        <f t="shared" si="153"/>
        <v>1.2588541873246761E-2</v>
      </c>
      <c r="P139" s="11">
        <f t="shared" si="154"/>
        <v>8.5859538619512676E-3</v>
      </c>
      <c r="Q139" s="4">
        <f t="shared" si="155"/>
        <v>5912.3558753731286</v>
      </c>
      <c r="R139" s="4">
        <f t="shared" si="156"/>
        <v>16710.09499479047</v>
      </c>
      <c r="S139" s="4">
        <f t="shared" si="157"/>
        <v>4570.1430191464206</v>
      </c>
      <c r="T139" s="4">
        <f t="shared" si="172"/>
        <v>47.203256843141503</v>
      </c>
      <c r="U139" s="4">
        <f t="shared" si="173"/>
        <v>190.39105722102764</v>
      </c>
      <c r="V139" s="4">
        <f t="shared" si="174"/>
        <v>215.24588091043483</v>
      </c>
      <c r="W139" s="11">
        <f t="shared" si="158"/>
        <v>-1.219247815263802E-2</v>
      </c>
      <c r="X139" s="11">
        <f t="shared" si="159"/>
        <v>-1.3228699347321071E-2</v>
      </c>
      <c r="Y139" s="11">
        <f t="shared" si="160"/>
        <v>-1.2203590333800474E-2</v>
      </c>
      <c r="Z139" s="4">
        <f t="shared" si="184"/>
        <v>11464.742395332738</v>
      </c>
      <c r="AA139" s="4">
        <f t="shared" si="175"/>
        <v>61059.169780381453</v>
      </c>
      <c r="AB139" s="4">
        <f t="shared" si="176"/>
        <v>8138.9009510872493</v>
      </c>
      <c r="AC139" s="12">
        <f t="shared" si="177"/>
        <v>1.9260815417477457</v>
      </c>
      <c r="AD139" s="12">
        <f t="shared" si="178"/>
        <v>3.6520921554144885</v>
      </c>
      <c r="AE139" s="12">
        <f t="shared" si="179"/>
        <v>1.7753408272478821</v>
      </c>
      <c r="AF139" s="11">
        <f t="shared" si="161"/>
        <v>-2.9039671966837322E-3</v>
      </c>
      <c r="AG139" s="11">
        <f t="shared" si="162"/>
        <v>2.0567434751257441E-3</v>
      </c>
      <c r="AH139" s="11">
        <f t="shared" si="163"/>
        <v>8.257041531207765E-4</v>
      </c>
      <c r="AI139" s="1">
        <f t="shared" si="142"/>
        <v>233692.73710823257</v>
      </c>
      <c r="AJ139" s="1">
        <f t="shared" si="143"/>
        <v>153081.22754728922</v>
      </c>
      <c r="AK139" s="1">
        <f t="shared" si="144"/>
        <v>38274.066388582294</v>
      </c>
      <c r="AL139" s="17">
        <f t="shared" si="180"/>
        <v>37.968384239701258</v>
      </c>
      <c r="AM139" s="17">
        <f t="shared" si="180"/>
        <v>12.630304844320499</v>
      </c>
      <c r="AN139" s="17">
        <f t="shared" si="180"/>
        <v>2.4347947823649347</v>
      </c>
      <c r="AO139" s="7">
        <f t="shared" si="197"/>
        <v>7.9362458306559223E-3</v>
      </c>
      <c r="AP139" s="7">
        <f t="shared" si="197"/>
        <v>1.222122219788872E-2</v>
      </c>
      <c r="AQ139" s="7">
        <f t="shared" si="197"/>
        <v>8.8462105483241918E-3</v>
      </c>
      <c r="AR139" s="1">
        <f t="shared" si="181"/>
        <v>125253.13443985755</v>
      </c>
      <c r="AS139" s="1">
        <f t="shared" si="182"/>
        <v>87767.22624840244</v>
      </c>
      <c r="AT139" s="1">
        <f t="shared" si="183"/>
        <v>21232.197335511784</v>
      </c>
      <c r="AU139" s="1">
        <f t="shared" si="145"/>
        <v>25050.62688797151</v>
      </c>
      <c r="AV139" s="1">
        <f t="shared" si="146"/>
        <v>17553.445249680488</v>
      </c>
      <c r="AW139" s="1">
        <f t="shared" si="147"/>
        <v>4246.4394671023574</v>
      </c>
      <c r="AX139">
        <v>0</v>
      </c>
      <c r="AY139">
        <v>0</v>
      </c>
      <c r="AZ139">
        <v>0</v>
      </c>
      <c r="BA139">
        <f t="shared" si="187"/>
        <v>0</v>
      </c>
      <c r="BB139">
        <f t="shared" si="188"/>
        <v>0</v>
      </c>
      <c r="BC139">
        <f t="shared" si="188"/>
        <v>0</v>
      </c>
      <c r="BD139">
        <f t="shared" si="188"/>
        <v>0</v>
      </c>
      <c r="BE139">
        <f t="shared" si="189"/>
        <v>0</v>
      </c>
      <c r="BF139">
        <f t="shared" si="189"/>
        <v>0</v>
      </c>
      <c r="BG139">
        <f t="shared" si="189"/>
        <v>0</v>
      </c>
      <c r="BH139">
        <f t="shared" si="165"/>
        <v>0</v>
      </c>
      <c r="BI139">
        <f t="shared" si="133"/>
        <v>0</v>
      </c>
      <c r="BJ139">
        <f t="shared" si="133"/>
        <v>0</v>
      </c>
      <c r="BK139" s="7">
        <f t="shared" si="196"/>
        <v>8.6052013006761019E-3</v>
      </c>
      <c r="BL139" s="7">
        <f t="shared" si="185"/>
        <v>2.8391031260744021E-2</v>
      </c>
      <c r="BM139" s="7">
        <f t="shared" si="186"/>
        <v>3.0642042112508736E-2</v>
      </c>
      <c r="BN139" s="18">
        <f>MAX((BN$3*climate!$I249+BN$4*climate!$I249^2+BN$5*climate!$I249^6)*(K139/K$66)^$BP$1,-99)</f>
        <v>-9.5796321599835057</v>
      </c>
      <c r="BO139" s="18">
        <f>MAX((BO$3*climate!$I249+BO$4*climate!$I249^2+BO$5*climate!$I249^6)*(L139/L$66)^$BP$1,-99)</f>
        <v>-8.1114146936711276</v>
      </c>
      <c r="BP139" s="18">
        <f>MAX((BP$3*climate!$I249+BP$4*climate!$I249^2+BP$5*climate!$I249^6)*(M139/M$66)^$BP$1,-99)</f>
        <v>-8.703245869564638</v>
      </c>
      <c r="BQ139" s="18">
        <f>MAX((BQ$3*climate!$M249+BQ$4*climate!$M249^2+BQ$5*climate!$M249^6)*(K139/K$66)^$BP$1,-99)</f>
        <v>-9.5796489690761284</v>
      </c>
      <c r="BR139" s="18">
        <f>MAX((BR$3*climate!$M249+BR$4*climate!$M249^2+BR$5*climate!$M249^6)*(L139/L$66)^$BP$1,-99)</f>
        <v>-8.1114262979072169</v>
      </c>
      <c r="BS139" s="18">
        <f>MAX((BS$3*climate!$M249+BS$4*climate!$M249^2+BS$5*climate!$M249^6)*(M139/M$66)^$BP$1,-99)</f>
        <v>-8.7032563599267441</v>
      </c>
      <c r="BT139" s="8">
        <f t="shared" si="190"/>
        <v>3.3465965907354088E-2</v>
      </c>
      <c r="BU139" s="8">
        <f t="shared" si="191"/>
        <v>9.5013328424668351E-4</v>
      </c>
      <c r="BV139" s="8">
        <f t="shared" si="192"/>
        <v>1.0254655366689256E-3</v>
      </c>
      <c r="BW139" s="8">
        <f>MAX((BW$3*climate!$I249+BW$4*climate!$I249^2+BW$5*climate!$I249^6)*(K139/K$66)^$BP$1,-99)</f>
        <v>-24.904711005183096</v>
      </c>
      <c r="BX139" s="8">
        <f>MAX((BX$3*climate!$I249+BX$4*climate!$I249^2+BX$5*climate!$I249^6)*(L139/L$66)^$BP$1,-99)</f>
        <v>-22.640634888021587</v>
      </c>
      <c r="BY139" s="8">
        <f>MAX((BY$3*climate!$I249+BY$4*climate!$I249^2+BY$5*climate!$I249^6)*(M139/M$66)^$BP$1,-99)</f>
        <v>-26.120019860803197</v>
      </c>
      <c r="BZ139" s="8">
        <f>MAX((BZ$3*climate!$M249+BZ$4*climate!$M249^2+BZ$5*climate!$M249^6)*(K139/K$66)^$BP$1,-99)</f>
        <v>-24.904790698400941</v>
      </c>
      <c r="CA139" s="8">
        <f>MAX((CA$3*climate!$M249+CA$4*climate!$M249^2+CA$5*climate!$M249^6)*(L139/L$66)^$BP$1,-99)</f>
        <v>-22.640701170716973</v>
      </c>
      <c r="CB139" s="8">
        <f>MAX((CB$3*climate!$M249+CB$4*climate!$M249^2+CB$5*climate!$M249^6)*(M139/M$66)^$BP$1,-99)</f>
        <v>-26.120092190936433</v>
      </c>
      <c r="CC139" s="8">
        <f t="shared" si="193"/>
        <v>8.0173371823609469E-3</v>
      </c>
      <c r="CD139" s="8">
        <f t="shared" si="194"/>
        <v>2.2762047057233502E-4</v>
      </c>
      <c r="CE139" s="8">
        <f t="shared" si="195"/>
        <v>2.4566758357208625E-4</v>
      </c>
    </row>
    <row r="140" spans="1:83">
      <c r="A140">
        <f t="shared" si="148"/>
        <v>2094</v>
      </c>
      <c r="B140" s="4">
        <f t="shared" si="166"/>
        <v>1283.3318485742204</v>
      </c>
      <c r="C140" s="4">
        <f t="shared" si="167"/>
        <v>3554.8009868450954</v>
      </c>
      <c r="D140" s="4">
        <f t="shared" si="168"/>
        <v>6734.9243817120832</v>
      </c>
      <c r="E140" s="11">
        <f t="shared" si="149"/>
        <v>1.3120686618677723E-4</v>
      </c>
      <c r="F140" s="11">
        <f t="shared" si="150"/>
        <v>2.6304084143265947E-4</v>
      </c>
      <c r="G140" s="11">
        <f t="shared" si="151"/>
        <v>5.8074926823302681E-4</v>
      </c>
      <c r="H140" s="4">
        <f t="shared" si="169"/>
        <v>125924.47834807553</v>
      </c>
      <c r="I140" s="4">
        <f t="shared" si="170"/>
        <v>88879.125125206658</v>
      </c>
      <c r="J140" s="4">
        <f t="shared" si="171"/>
        <v>21423.847384832479</v>
      </c>
      <c r="K140" s="4">
        <f t="shared" si="139"/>
        <v>98123.083665364815</v>
      </c>
      <c r="L140" s="4">
        <f t="shared" si="140"/>
        <v>25002.560046009032</v>
      </c>
      <c r="M140" s="4">
        <f t="shared" si="141"/>
        <v>3181.0078585301549</v>
      </c>
      <c r="N140" s="11">
        <f t="shared" si="152"/>
        <v>5.2280042531638315E-3</v>
      </c>
      <c r="O140" s="11">
        <f t="shared" si="153"/>
        <v>1.2402422082215869E-2</v>
      </c>
      <c r="P140" s="11">
        <f t="shared" si="154"/>
        <v>8.4407366895788982E-3</v>
      </c>
      <c r="Q140" s="4">
        <f t="shared" si="155"/>
        <v>5871.5728494752466</v>
      </c>
      <c r="R140" s="4">
        <f t="shared" si="156"/>
        <v>16697.937317235865</v>
      </c>
      <c r="S140" s="4">
        <f t="shared" si="157"/>
        <v>4555.1193285773597</v>
      </c>
      <c r="T140" s="4">
        <f t="shared" si="172"/>
        <v>46.627732165348142</v>
      </c>
      <c r="U140" s="4">
        <f t="shared" si="173"/>
        <v>187.87243116663205</v>
      </c>
      <c r="V140" s="4">
        <f t="shared" si="174"/>
        <v>212.61910835876589</v>
      </c>
      <c r="W140" s="11">
        <f t="shared" si="158"/>
        <v>-1.219247815263802E-2</v>
      </c>
      <c r="X140" s="11">
        <f t="shared" si="159"/>
        <v>-1.3228699347321071E-2</v>
      </c>
      <c r="Y140" s="11">
        <f t="shared" si="160"/>
        <v>-1.2203590333800474E-2</v>
      </c>
      <c r="Z140" s="4">
        <f t="shared" si="184"/>
        <v>11354.610072028172</v>
      </c>
      <c r="AA140" s="4">
        <f t="shared" si="175"/>
        <v>61152.323333494904</v>
      </c>
      <c r="AB140" s="4">
        <f t="shared" si="176"/>
        <v>8120.2608896699912</v>
      </c>
      <c r="AC140" s="12">
        <f t="shared" si="177"/>
        <v>1.9204882641323722</v>
      </c>
      <c r="AD140" s="12">
        <f t="shared" si="178"/>
        <v>3.659603572125695</v>
      </c>
      <c r="AE140" s="12">
        <f t="shared" si="179"/>
        <v>1.7768067335421456</v>
      </c>
      <c r="AF140" s="11">
        <f t="shared" si="161"/>
        <v>-2.9039671966837322E-3</v>
      </c>
      <c r="AG140" s="11">
        <f t="shared" si="162"/>
        <v>2.0567434751257441E-3</v>
      </c>
      <c r="AH140" s="11">
        <f t="shared" si="163"/>
        <v>8.257041531207765E-4</v>
      </c>
      <c r="AI140" s="1">
        <f t="shared" si="142"/>
        <v>235374.09028538084</v>
      </c>
      <c r="AJ140" s="1">
        <f t="shared" si="143"/>
        <v>155326.55004224079</v>
      </c>
      <c r="AK140" s="1">
        <f t="shared" si="144"/>
        <v>38693.09921682642</v>
      </c>
      <c r="AL140" s="17">
        <f t="shared" si="180"/>
        <v>38.266697406509138</v>
      </c>
      <c r="AM140" s="17">
        <f t="shared" si="180"/>
        <v>12.783119028630713</v>
      </c>
      <c r="AN140" s="17">
        <f t="shared" si="180"/>
        <v>2.4561181025788286</v>
      </c>
      <c r="AO140" s="7">
        <f t="shared" si="197"/>
        <v>7.8568833723493634E-3</v>
      </c>
      <c r="AP140" s="7">
        <f t="shared" si="197"/>
        <v>1.2099009975909833E-2</v>
      </c>
      <c r="AQ140" s="7">
        <f t="shared" si="197"/>
        <v>8.7577484428409506E-3</v>
      </c>
      <c r="AR140" s="1">
        <f t="shared" si="181"/>
        <v>125924.47834807553</v>
      </c>
      <c r="AS140" s="1">
        <f t="shared" si="182"/>
        <v>88879.125125206658</v>
      </c>
      <c r="AT140" s="1">
        <f t="shared" si="183"/>
        <v>21423.847384832479</v>
      </c>
      <c r="AU140" s="1">
        <f t="shared" si="145"/>
        <v>25184.895669615107</v>
      </c>
      <c r="AV140" s="1">
        <f t="shared" si="146"/>
        <v>17775.825025041333</v>
      </c>
      <c r="AW140" s="1">
        <f t="shared" si="147"/>
        <v>4284.7694769664959</v>
      </c>
      <c r="AX140">
        <v>0</v>
      </c>
      <c r="AY140">
        <v>0</v>
      </c>
      <c r="AZ140">
        <v>0</v>
      </c>
      <c r="BA140">
        <f t="shared" si="187"/>
        <v>0</v>
      </c>
      <c r="BB140">
        <f t="shared" si="188"/>
        <v>0</v>
      </c>
      <c r="BC140">
        <f t="shared" si="188"/>
        <v>0</v>
      </c>
      <c r="BD140">
        <f t="shared" si="188"/>
        <v>0</v>
      </c>
      <c r="BE140">
        <f t="shared" si="189"/>
        <v>0</v>
      </c>
      <c r="BF140">
        <f t="shared" si="189"/>
        <v>0</v>
      </c>
      <c r="BG140">
        <f t="shared" si="189"/>
        <v>0</v>
      </c>
      <c r="BH140">
        <f t="shared" si="165"/>
        <v>0</v>
      </c>
      <c r="BI140">
        <f t="shared" si="133"/>
        <v>0</v>
      </c>
      <c r="BJ140">
        <f t="shared" si="133"/>
        <v>0</v>
      </c>
      <c r="BK140" s="7">
        <f t="shared" si="196"/>
        <v>8.4306137401601866E-3</v>
      </c>
      <c r="BL140" s="7">
        <f t="shared" si="185"/>
        <v>2.7039077391184781E-2</v>
      </c>
      <c r="BM140" s="7">
        <f t="shared" si="186"/>
        <v>2.9503070150365893E-2</v>
      </c>
      <c r="BN140" s="18">
        <f>MAX((BN$3*climate!$I250+BN$4*climate!$I250^2+BN$5*climate!$I250^6)*(K140/K$66)^$BP$1,-99)</f>
        <v>-9.9471214802556993</v>
      </c>
      <c r="BO140" s="18">
        <f>MAX((BO$3*climate!$I250+BO$4*climate!$I250^2+BO$5*climate!$I250^6)*(L140/L$66)^$BP$1,-99)</f>
        <v>-8.3481505357147885</v>
      </c>
      <c r="BP140" s="18">
        <f>MAX((BP$3*climate!$I250+BP$4*climate!$I250^2+BP$5*climate!$I250^6)*(M140/M$66)^$BP$1,-99)</f>
        <v>-8.9216406267168988</v>
      </c>
      <c r="BQ140" s="18">
        <f>MAX((BQ$3*climate!$M250+BQ$4*climate!$M250^2+BQ$5*climate!$M250^6)*(K140/K$66)^$BP$1,-99)</f>
        <v>-9.9471383889182032</v>
      </c>
      <c r="BR140" s="18">
        <f>MAX((BR$3*climate!$M250+BR$4*climate!$M250^2+BR$5*climate!$M250^6)*(L140/L$66)^$BP$1,-99)</f>
        <v>-8.3481621743007519</v>
      </c>
      <c r="BS140" s="18">
        <f>MAX((BS$3*climate!$M250+BS$4*climate!$M250^2+BS$5*climate!$M250^6)*(M140/M$66)^$BP$1,-99)</f>
        <v>-8.9216511459476582</v>
      </c>
      <c r="BT140" s="8">
        <f t="shared" si="190"/>
        <v>3.3890042378878486E-2</v>
      </c>
      <c r="BU140" s="8">
        <f t="shared" si="191"/>
        <v>9.1635547867302731E-4</v>
      </c>
      <c r="BV140" s="8">
        <f t="shared" si="192"/>
        <v>9.9986029770292501E-4</v>
      </c>
      <c r="BW140" s="8">
        <f>MAX((BW$3*climate!$I250+BW$4*climate!$I250^2+BW$5*climate!$I250^6)*(K140/K$66)^$BP$1,-99)</f>
        <v>-26.70911901498404</v>
      </c>
      <c r="BX140" s="8">
        <f>MAX((BX$3*climate!$I250+BX$4*climate!$I250^2+BX$5*climate!$I250^6)*(L140/L$66)^$BP$1,-99)</f>
        <v>-24.094800271252517</v>
      </c>
      <c r="BY140" s="8">
        <f>MAX((BY$3*climate!$I250+BY$4*climate!$I250^2+BY$5*climate!$I250^6)*(M140/M$66)^$BP$1,-99)</f>
        <v>-27.728785892865051</v>
      </c>
      <c r="BZ140" s="8">
        <f>MAX((BZ$3*climate!$M250+BZ$4*climate!$M250^2+BZ$5*climate!$M250^6)*(K140/K$66)^$BP$1,-99)</f>
        <v>-26.709202336381047</v>
      </c>
      <c r="CA140" s="8">
        <f>MAX((CA$3*climate!$M250+CA$4*climate!$M250^2+CA$5*climate!$M250^6)*(L140/L$66)^$BP$1,-99)</f>
        <v>-24.094869340414675</v>
      </c>
      <c r="CB140" s="8">
        <f>MAX((CB$3*climate!$M250+CB$4*climate!$M250^2+CB$5*climate!$M250^6)*(M140/M$66)^$BP$1,-99)</f>
        <v>-27.728861258238354</v>
      </c>
      <c r="CC140" s="8">
        <f t="shared" si="193"/>
        <v>8.3252592107958615E-3</v>
      </c>
      <c r="CD140" s="8">
        <f t="shared" si="194"/>
        <v>2.2510732810238323E-4</v>
      </c>
      <c r="CE140" s="8">
        <f t="shared" si="195"/>
        <v>2.4562070651609009E-4</v>
      </c>
    </row>
    <row r="141" spans="1:83">
      <c r="A141">
        <f t="shared" si="148"/>
        <v>2095</v>
      </c>
      <c r="B141" s="4">
        <f t="shared" si="166"/>
        <v>1283.491811426843</v>
      </c>
      <c r="C141" s="4">
        <f t="shared" si="167"/>
        <v>3555.6892917956652</v>
      </c>
      <c r="D141" s="4">
        <f t="shared" si="168"/>
        <v>6738.6401189980525</v>
      </c>
      <c r="E141" s="11">
        <f t="shared" si="149"/>
        <v>1.2464652287743835E-4</v>
      </c>
      <c r="F141" s="11">
        <f t="shared" si="150"/>
        <v>2.4988879936102651E-4</v>
      </c>
      <c r="G141" s="11">
        <f t="shared" si="151"/>
        <v>5.5171180482137543E-4</v>
      </c>
      <c r="H141" s="4">
        <f t="shared" si="169"/>
        <v>126577.2479809005</v>
      </c>
      <c r="I141" s="4">
        <f t="shared" si="170"/>
        <v>89987.614971526724</v>
      </c>
      <c r="J141" s="4">
        <f t="shared" si="171"/>
        <v>21613.53460038656</v>
      </c>
      <c r="K141" s="4">
        <f t="shared" si="139"/>
        <v>98619.443345093125</v>
      </c>
      <c r="L141" s="4">
        <f t="shared" si="140"/>
        <v>25308.064790464836</v>
      </c>
      <c r="M141" s="4">
        <f t="shared" si="141"/>
        <v>3207.4030099117699</v>
      </c>
      <c r="N141" s="11">
        <f t="shared" si="152"/>
        <v>5.0585413868675655E-3</v>
      </c>
      <c r="O141" s="11">
        <f t="shared" si="153"/>
        <v>1.221893853643885E-2</v>
      </c>
      <c r="P141" s="11">
        <f t="shared" si="154"/>
        <v>8.2977322142836485E-3</v>
      </c>
      <c r="Q141" s="4">
        <f t="shared" si="155"/>
        <v>5830.0498888903803</v>
      </c>
      <c r="R141" s="4">
        <f t="shared" si="156"/>
        <v>16682.545068516913</v>
      </c>
      <c r="S141" s="4">
        <f t="shared" si="157"/>
        <v>4539.369460460799</v>
      </c>
      <c r="T141" s="4">
        <f t="shared" si="172"/>
        <v>46.059224559615075</v>
      </c>
      <c r="U141" s="4">
        <f t="shared" si="173"/>
        <v>185.38712325907841</v>
      </c>
      <c r="V141" s="4">
        <f t="shared" si="174"/>
        <v>210.02439186321757</v>
      </c>
      <c r="W141" s="11">
        <f t="shared" si="158"/>
        <v>-1.219247815263802E-2</v>
      </c>
      <c r="X141" s="11">
        <f t="shared" si="159"/>
        <v>-1.3228699347321071E-2</v>
      </c>
      <c r="Y141" s="11">
        <f t="shared" si="160"/>
        <v>-1.2203590333800474E-2</v>
      </c>
      <c r="Z141" s="4">
        <f t="shared" si="184"/>
        <v>11243.54078259478</v>
      </c>
      <c r="AA141" s="4">
        <f t="shared" si="175"/>
        <v>61233.514186085245</v>
      </c>
      <c r="AB141" s="4">
        <f t="shared" si="176"/>
        <v>8100.2495867379375</v>
      </c>
      <c r="AC141" s="12">
        <f t="shared" si="177"/>
        <v>1.9149112292117156</v>
      </c>
      <c r="AD141" s="12">
        <f t="shared" si="178"/>
        <v>3.6671304378942113</v>
      </c>
      <c r="AE141" s="12">
        <f t="shared" si="179"/>
        <v>1.7782738502413242</v>
      </c>
      <c r="AF141" s="11">
        <f t="shared" si="161"/>
        <v>-2.9039671966837322E-3</v>
      </c>
      <c r="AG141" s="11">
        <f t="shared" si="162"/>
        <v>2.0567434751257441E-3</v>
      </c>
      <c r="AH141" s="11">
        <f t="shared" si="163"/>
        <v>8.257041531207765E-4</v>
      </c>
      <c r="AI141" s="1">
        <f t="shared" si="142"/>
        <v>237021.57692645787</v>
      </c>
      <c r="AJ141" s="1">
        <f t="shared" si="143"/>
        <v>157569.72006305805</v>
      </c>
      <c r="AK141" s="1">
        <f t="shared" si="144"/>
        <v>39108.558772110278</v>
      </c>
      <c r="AL141" s="17">
        <f t="shared" si="180"/>
        <v>38.564347815291384</v>
      </c>
      <c r="AM141" s="17">
        <f t="shared" si="180"/>
        <v>12.936235482434853</v>
      </c>
      <c r="AN141" s="17">
        <f t="shared" si="180"/>
        <v>2.4774130664222387</v>
      </c>
      <c r="AO141" s="7">
        <f t="shared" si="197"/>
        <v>7.7783145386258693E-3</v>
      </c>
      <c r="AP141" s="7">
        <f t="shared" si="197"/>
        <v>1.1978019876150735E-2</v>
      </c>
      <c r="AQ141" s="7">
        <f t="shared" si="197"/>
        <v>8.6701709584125417E-3</v>
      </c>
      <c r="AR141" s="1">
        <f t="shared" si="181"/>
        <v>126577.2479809005</v>
      </c>
      <c r="AS141" s="1">
        <f t="shared" si="182"/>
        <v>89987.614971526724</v>
      </c>
      <c r="AT141" s="1">
        <f t="shared" si="183"/>
        <v>21613.53460038656</v>
      </c>
      <c r="AU141" s="1">
        <f t="shared" si="145"/>
        <v>25315.4495961801</v>
      </c>
      <c r="AV141" s="1">
        <f t="shared" si="146"/>
        <v>17997.522994305345</v>
      </c>
      <c r="AW141" s="1">
        <f t="shared" si="147"/>
        <v>4322.7069200773121</v>
      </c>
      <c r="AX141">
        <v>0</v>
      </c>
      <c r="AY141">
        <v>0</v>
      </c>
      <c r="AZ141">
        <v>0</v>
      </c>
      <c r="BA141">
        <f t="shared" si="187"/>
        <v>0</v>
      </c>
      <c r="BB141">
        <f t="shared" si="188"/>
        <v>0</v>
      </c>
      <c r="BC141">
        <f t="shared" si="188"/>
        <v>0</v>
      </c>
      <c r="BD141">
        <f t="shared" si="188"/>
        <v>0</v>
      </c>
      <c r="BE141">
        <f t="shared" si="189"/>
        <v>0</v>
      </c>
      <c r="BF141">
        <f t="shared" si="189"/>
        <v>0</v>
      </c>
      <c r="BG141">
        <f t="shared" si="189"/>
        <v>0</v>
      </c>
      <c r="BH141">
        <f t="shared" si="165"/>
        <v>0</v>
      </c>
      <c r="BI141">
        <f t="shared" ref="BI141:BJ204" si="198">2*BC$5*AY141*AS141/AA141*1000</f>
        <v>0</v>
      </c>
      <c r="BJ141">
        <f t="shared" si="198"/>
        <v>0</v>
      </c>
      <c r="BK141" s="7">
        <f t="shared" si="196"/>
        <v>8.2587636941100495E-3</v>
      </c>
      <c r="BL141" s="7">
        <f t="shared" si="185"/>
        <v>2.5751502277318837E-2</v>
      </c>
      <c r="BM141" s="7">
        <f t="shared" si="186"/>
        <v>2.8411209916186328E-2</v>
      </c>
      <c r="BN141" s="18">
        <f>MAX((BN$3*climate!$I251+BN$4*climate!$I251^2+BN$5*climate!$I251^6)*(K141/K$66)^$BP$1,-99)</f>
        <v>-10.317818582401946</v>
      </c>
      <c r="BO141" s="18">
        <f>MAX((BO$3*climate!$I251+BO$4*climate!$I251^2+BO$5*climate!$I251^6)*(L141/L$66)^$BP$1,-99)</f>
        <v>-8.5860141194535853</v>
      </c>
      <c r="BP141" s="18">
        <f>MAX((BP$3*climate!$I251+BP$4*climate!$I251^2+BP$5*climate!$I251^6)*(M141/M$66)^$BP$1,-99)</f>
        <v>-9.1411827838345321</v>
      </c>
      <c r="BQ141" s="18">
        <f>MAX((BQ$3*climate!$M251+BQ$4*climate!$M251^2+BQ$5*climate!$M251^6)*(K141/K$66)^$BP$1,-99)</f>
        <v>-10.317835586224605</v>
      </c>
      <c r="BR141" s="18">
        <f>MAX((BR$3*climate!$M251+BR$4*climate!$M251^2+BR$5*climate!$M251^6)*(L141/L$66)^$BP$1,-99)</f>
        <v>-8.5860257895479766</v>
      </c>
      <c r="BS141" s="18">
        <f>MAX((BS$3*climate!$M251+BS$4*climate!$M251^2+BS$5*climate!$M251^6)*(M141/M$66)^$BP$1,-99)</f>
        <v>-9.1411933296347367</v>
      </c>
      <c r="BT141" s="8">
        <f t="shared" si="190"/>
        <v>3.4303930557380811E-2</v>
      </c>
      <c r="BU141" s="8">
        <f t="shared" si="191"/>
        <v>8.8337774586937925E-4</v>
      </c>
      <c r="BV141" s="8">
        <f t="shared" si="192"/>
        <v>9.7461617201602489E-4</v>
      </c>
      <c r="BW141" s="8">
        <f>MAX((BW$3*climate!$I251+BW$4*climate!$I251^2+BW$5*climate!$I251^6)*(K141/K$66)^$BP$1,-99)</f>
        <v>-28.600419647486863</v>
      </c>
      <c r="BX141" s="8">
        <f>MAX((BX$3*climate!$I251+BX$4*climate!$I251^2+BX$5*climate!$I251^6)*(L141/L$66)^$BP$1,-99)</f>
        <v>-25.613433714970792</v>
      </c>
      <c r="BY141" s="8">
        <f>MAX((BY$3*climate!$I251+BY$4*climate!$I251^2+BY$5*climate!$I251^6)*(M141/M$66)^$BP$1,-99)</f>
        <v>-29.409142322672661</v>
      </c>
      <c r="BZ141" s="8">
        <f>MAX((BZ$3*climate!$M251+BZ$4*climate!$M251^2+BZ$5*climate!$M251^6)*(K141/K$66)^$BP$1,-99)</f>
        <v>-28.60050668172833</v>
      </c>
      <c r="CA141" s="8">
        <f>MAX((CA$3*climate!$M251+CA$4*climate!$M251^2+CA$5*climate!$M251^6)*(L141/L$66)^$BP$1,-99)</f>
        <v>-25.613505627946196</v>
      </c>
      <c r="CB141" s="8">
        <f>MAX((CB$3*climate!$M251+CB$4*climate!$M251^2+CB$5*climate!$M251^6)*(M141/M$66)^$BP$1,-99)</f>
        <v>-29.409220789217546</v>
      </c>
      <c r="CC141" s="8">
        <f t="shared" si="193"/>
        <v>8.636026073130066E-3</v>
      </c>
      <c r="CD141" s="8">
        <f t="shared" si="194"/>
        <v>2.2239064508919375E-4</v>
      </c>
      <c r="CE141" s="8">
        <f t="shared" si="195"/>
        <v>2.4535994960535659E-4</v>
      </c>
    </row>
    <row r="142" spans="1:83">
      <c r="A142">
        <f t="shared" si="148"/>
        <v>2096</v>
      </c>
      <c r="B142" s="4">
        <f t="shared" si="166"/>
        <v>1283.6437950787074</v>
      </c>
      <c r="C142" s="4">
        <f t="shared" si="167"/>
        <v>3556.5333923772914</v>
      </c>
      <c r="D142" s="4">
        <f t="shared" si="168"/>
        <v>6742.1720169350419</v>
      </c>
      <c r="E142" s="11">
        <f t="shared" si="149"/>
        <v>1.1841419673356643E-4</v>
      </c>
      <c r="F142" s="11">
        <f t="shared" si="150"/>
        <v>2.3739435939297516E-4</v>
      </c>
      <c r="G142" s="11">
        <f t="shared" si="151"/>
        <v>5.2412621458030662E-4</v>
      </c>
      <c r="H142" s="4">
        <f t="shared" si="169"/>
        <v>127211.40324677261</v>
      </c>
      <c r="I142" s="4">
        <f t="shared" si="170"/>
        <v>91092.512513905618</v>
      </c>
      <c r="J142" s="4">
        <f t="shared" si="171"/>
        <v>21801.255236785128</v>
      </c>
      <c r="K142" s="4">
        <f t="shared" si="139"/>
        <v>99101.794231765496</v>
      </c>
      <c r="L142" s="4">
        <f t="shared" si="140"/>
        <v>25612.725219772703</v>
      </c>
      <c r="M142" s="4">
        <f t="shared" si="141"/>
        <v>3233.565560478813</v>
      </c>
      <c r="N142" s="11">
        <f t="shared" si="152"/>
        <v>4.8910323391757604E-3</v>
      </c>
      <c r="O142" s="11">
        <f t="shared" si="153"/>
        <v>1.2038076867206815E-2</v>
      </c>
      <c r="P142" s="11">
        <f t="shared" si="154"/>
        <v>8.1569264873149194E-3</v>
      </c>
      <c r="Q142" s="4">
        <f t="shared" si="155"/>
        <v>5787.8197063536245</v>
      </c>
      <c r="R142" s="4">
        <f t="shared" si="156"/>
        <v>16663.980787884531</v>
      </c>
      <c r="S142" s="4">
        <f t="shared" si="157"/>
        <v>4522.917630006672</v>
      </c>
      <c r="T142" s="4">
        <f t="shared" si="172"/>
        <v>45.497648470444517</v>
      </c>
      <c r="U142" s="4">
        <f t="shared" si="173"/>
        <v>182.93469274261932</v>
      </c>
      <c r="V142" s="4">
        <f t="shared" si="174"/>
        <v>207.46134022481328</v>
      </c>
      <c r="W142" s="11">
        <f t="shared" si="158"/>
        <v>-1.219247815263802E-2</v>
      </c>
      <c r="X142" s="11">
        <f t="shared" si="159"/>
        <v>-1.3228699347321071E-2</v>
      </c>
      <c r="Y142" s="11">
        <f t="shared" si="160"/>
        <v>-1.2203590333800474E-2</v>
      </c>
      <c r="Z142" s="4">
        <f t="shared" si="184"/>
        <v>11131.608028008457</v>
      </c>
      <c r="AA142" s="4">
        <f t="shared" si="175"/>
        <v>61302.894339386788</v>
      </c>
      <c r="AB142" s="4">
        <f t="shared" si="176"/>
        <v>8078.9072918726097</v>
      </c>
      <c r="AC142" s="12">
        <f t="shared" si="177"/>
        <v>1.9093503898175235</v>
      </c>
      <c r="AD142" s="12">
        <f t="shared" si="178"/>
        <v>3.6746727844947853</v>
      </c>
      <c r="AE142" s="12">
        <f t="shared" si="179"/>
        <v>1.7797421783448546</v>
      </c>
      <c r="AF142" s="11">
        <f t="shared" si="161"/>
        <v>-2.9039671966837322E-3</v>
      </c>
      <c r="AG142" s="11">
        <f t="shared" si="162"/>
        <v>2.0567434751257441E-3</v>
      </c>
      <c r="AH142" s="11">
        <f t="shared" si="163"/>
        <v>8.257041531207765E-4</v>
      </c>
      <c r="AI142" s="1">
        <f t="shared" si="142"/>
        <v>238634.86882999219</v>
      </c>
      <c r="AJ142" s="1">
        <f t="shared" si="143"/>
        <v>159810.27105105761</v>
      </c>
      <c r="AK142" s="1">
        <f t="shared" si="144"/>
        <v>39520.409814976563</v>
      </c>
      <c r="AL142" s="17">
        <f t="shared" si="180"/>
        <v>38.861313786302851</v>
      </c>
      <c r="AM142" s="17">
        <f t="shared" si="180"/>
        <v>13.089636463308711</v>
      </c>
      <c r="AN142" s="17">
        <f t="shared" si="180"/>
        <v>2.4986778652945199</v>
      </c>
      <c r="AO142" s="7">
        <f t="shared" si="197"/>
        <v>7.7005313932396102E-3</v>
      </c>
      <c r="AP142" s="7">
        <f t="shared" si="197"/>
        <v>1.1858239677389228E-2</v>
      </c>
      <c r="AQ142" s="7">
        <f t="shared" si="197"/>
        <v>8.583469248828416E-3</v>
      </c>
      <c r="AR142" s="1">
        <f t="shared" si="181"/>
        <v>127211.40324677261</v>
      </c>
      <c r="AS142" s="1">
        <f t="shared" si="182"/>
        <v>91092.512513905618</v>
      </c>
      <c r="AT142" s="1">
        <f t="shared" si="183"/>
        <v>21801.255236785128</v>
      </c>
      <c r="AU142" s="1">
        <f t="shared" si="145"/>
        <v>25442.280649354521</v>
      </c>
      <c r="AV142" s="1">
        <f t="shared" si="146"/>
        <v>18218.502502781124</v>
      </c>
      <c r="AW142" s="1">
        <f t="shared" si="147"/>
        <v>4360.2510473570255</v>
      </c>
      <c r="AX142">
        <v>0</v>
      </c>
      <c r="AY142">
        <v>0</v>
      </c>
      <c r="AZ142">
        <v>0</v>
      </c>
      <c r="BA142">
        <f t="shared" si="187"/>
        <v>0</v>
      </c>
      <c r="BB142">
        <f t="shared" si="188"/>
        <v>0</v>
      </c>
      <c r="BC142">
        <f t="shared" si="188"/>
        <v>0</v>
      </c>
      <c r="BD142">
        <f t="shared" si="188"/>
        <v>0</v>
      </c>
      <c r="BE142">
        <f t="shared" si="189"/>
        <v>0</v>
      </c>
      <c r="BF142">
        <f t="shared" si="189"/>
        <v>0</v>
      </c>
      <c r="BG142">
        <f t="shared" si="189"/>
        <v>0</v>
      </c>
      <c r="BH142">
        <f t="shared" si="165"/>
        <v>0</v>
      </c>
      <c r="BI142">
        <f t="shared" si="198"/>
        <v>0</v>
      </c>
      <c r="BJ142">
        <f t="shared" si="198"/>
        <v>0</v>
      </c>
      <c r="BK142" s="7">
        <f t="shared" si="196"/>
        <v>8.0896230071507702E-3</v>
      </c>
      <c r="BL142" s="7">
        <f t="shared" si="185"/>
        <v>2.4525240264113176E-2</v>
      </c>
      <c r="BM142" s="7">
        <f t="shared" si="186"/>
        <v>2.7364286158394313E-2</v>
      </c>
      <c r="BN142" s="18">
        <f>MAX((BN$3*climate!$I252+BN$4*climate!$I252^2+BN$5*climate!$I252^6)*(K142/K$66)^$BP$1,-99)</f>
        <v>-10.691603774817585</v>
      </c>
      <c r="BO142" s="18">
        <f>MAX((BO$3*climate!$I252+BO$4*climate!$I252^2+BO$5*climate!$I252^6)*(L142/L$66)^$BP$1,-99)</f>
        <v>-8.8249208299550208</v>
      </c>
      <c r="BP142" s="18">
        <f>MAX((BP$3*climate!$I252+BP$4*climate!$I252^2+BP$5*climate!$I252^6)*(M142/M$66)^$BP$1,-99)</f>
        <v>-9.3617983973466856</v>
      </c>
      <c r="BQ142" s="18">
        <f>MAX((BQ$3*climate!$M252+BQ$4*climate!$M252^2+BQ$5*climate!$M252^6)*(K142/K$66)^$BP$1,-99)</f>
        <v>-10.691620869505908</v>
      </c>
      <c r="BR142" s="18">
        <f>MAX((BR$3*climate!$M252+BR$4*climate!$M252^2+BR$5*climate!$M252^6)*(L142/L$66)^$BP$1,-99)</f>
        <v>-8.8249325288057179</v>
      </c>
      <c r="BS142" s="18">
        <f>MAX((BS$3*climate!$M252+BS$4*climate!$M252^2+BS$5*climate!$M252^6)*(M142/M$66)^$BP$1,-99)</f>
        <v>-9.3618089674872582</v>
      </c>
      <c r="BT142" s="8">
        <f t="shared" si="190"/>
        <v>3.4707593256266038E-2</v>
      </c>
      <c r="BU142" s="8">
        <f t="shared" si="191"/>
        <v>8.5121206359903875E-4</v>
      </c>
      <c r="BV142" s="8">
        <f t="shared" si="192"/>
        <v>9.4974851373362057E-4</v>
      </c>
      <c r="BW142" s="8">
        <f>MAX((BW$3*climate!$I252+BW$4*climate!$I252^2+BW$5*climate!$I252^6)*(K142/K$66)^$BP$1,-99)</f>
        <v>-30.58072867162204</v>
      </c>
      <c r="BX142" s="8">
        <f>MAX((BX$3*climate!$I252+BX$4*climate!$I252^2+BX$5*climate!$I252^6)*(L142/L$66)^$BP$1,-99)</f>
        <v>-27.1978619684518</v>
      </c>
      <c r="BY142" s="8">
        <f>MAX((BY$3*climate!$I252+BY$4*climate!$I252^2+BY$5*climate!$I252^6)*(M142/M$66)^$BP$1,-99)</f>
        <v>-31.162651452246408</v>
      </c>
      <c r="BZ142" s="8">
        <f>MAX((BZ$3*climate!$M252+BZ$4*climate!$M252^2+BZ$5*climate!$M252^6)*(K142/K$66)^$BP$1,-99)</f>
        <v>-30.580819502404019</v>
      </c>
      <c r="CA142" s="8">
        <f>MAX((CA$3*climate!$M252+CA$4*climate!$M252^2+CA$5*climate!$M252^6)*(L142/L$66)^$BP$1,-99)</f>
        <v>-27.197936781512702</v>
      </c>
      <c r="CB142" s="8">
        <f>MAX((CB$3*climate!$M252+CB$4*climate!$M252^2+CB$5*climate!$M252^6)*(M142/M$66)^$BP$1,-99)</f>
        <v>-31.162733084862612</v>
      </c>
      <c r="CC142" s="8">
        <f t="shared" si="193"/>
        <v>8.9492978889352467E-3</v>
      </c>
      <c r="CD142" s="8">
        <f t="shared" si="194"/>
        <v>2.1948368092125777E-4</v>
      </c>
      <c r="CE142" s="8">
        <f t="shared" si="195"/>
        <v>2.4489114834953823E-4</v>
      </c>
    </row>
    <row r="143" spans="1:83">
      <c r="A143">
        <f t="shared" si="148"/>
        <v>2097</v>
      </c>
      <c r="B143" s="4">
        <f t="shared" si="166"/>
        <v>1283.7881966451491</v>
      </c>
      <c r="C143" s="4">
        <f t="shared" si="167"/>
        <v>3557.3354782953174</v>
      </c>
      <c r="D143" s="4">
        <f t="shared" si="168"/>
        <v>6745.5290785774632</v>
      </c>
      <c r="E143" s="11">
        <f t="shared" si="149"/>
        <v>1.1249348689688811E-4</v>
      </c>
      <c r="F143" s="11">
        <f t="shared" si="150"/>
        <v>2.255246414233264E-4</v>
      </c>
      <c r="G143" s="11">
        <f t="shared" si="151"/>
        <v>4.9791990385129122E-4</v>
      </c>
      <c r="H143" s="4">
        <f t="shared" si="169"/>
        <v>127826.91622021327</v>
      </c>
      <c r="I143" s="4">
        <f t="shared" si="170"/>
        <v>92193.640762076393</v>
      </c>
      <c r="J143" s="4">
        <f t="shared" si="171"/>
        <v>21987.006674946024</v>
      </c>
      <c r="K143" s="4">
        <f t="shared" si="139"/>
        <v>99570.097742179045</v>
      </c>
      <c r="L143" s="4">
        <f t="shared" si="140"/>
        <v>25916.487585887116</v>
      </c>
      <c r="M143" s="4">
        <f t="shared" si="141"/>
        <v>3259.4932760385896</v>
      </c>
      <c r="N143" s="11">
        <f t="shared" si="152"/>
        <v>4.7254796347919736E-3</v>
      </c>
      <c r="O143" s="11">
        <f t="shared" si="153"/>
        <v>1.1859822159022482E-2</v>
      </c>
      <c r="P143" s="11">
        <f t="shared" si="154"/>
        <v>8.0183052036022495E-3</v>
      </c>
      <c r="Q143" s="4">
        <f t="shared" si="155"/>
        <v>5744.9147909785552</v>
      </c>
      <c r="R143" s="4">
        <f t="shared" si="156"/>
        <v>16642.307836658783</v>
      </c>
      <c r="S143" s="4">
        <f t="shared" si="157"/>
        <v>4505.787757931942</v>
      </c>
      <c r="T143" s="4">
        <f t="shared" si="172"/>
        <v>44.942919385472216</v>
      </c>
      <c r="U143" s="4">
        <f t="shared" si="173"/>
        <v>180.51470469213265</v>
      </c>
      <c r="V143" s="4">
        <f t="shared" si="174"/>
        <v>204.92956701860845</v>
      </c>
      <c r="W143" s="11">
        <f t="shared" si="158"/>
        <v>-1.219247815263802E-2</v>
      </c>
      <c r="X143" s="11">
        <f t="shared" si="159"/>
        <v>-1.3228699347321071E-2</v>
      </c>
      <c r="Y143" s="11">
        <f t="shared" si="160"/>
        <v>-1.2203590333800474E-2</v>
      </c>
      <c r="Z143" s="4">
        <f t="shared" si="184"/>
        <v>11018.884141268934</v>
      </c>
      <c r="AA143" s="4">
        <f t="shared" si="175"/>
        <v>61360.620704301597</v>
      </c>
      <c r="AB143" s="4">
        <f t="shared" si="176"/>
        <v>8056.2738859747124</v>
      </c>
      <c r="AC143" s="12">
        <f t="shared" si="177"/>
        <v>1.9038056989185181</v>
      </c>
      <c r="AD143" s="12">
        <f t="shared" si="178"/>
        <v>3.6822306437675172</v>
      </c>
      <c r="AE143" s="12">
        <f t="shared" si="179"/>
        <v>1.7812117188529981</v>
      </c>
      <c r="AF143" s="11">
        <f t="shared" si="161"/>
        <v>-2.9039671966837322E-3</v>
      </c>
      <c r="AG143" s="11">
        <f t="shared" si="162"/>
        <v>2.0567434751257441E-3</v>
      </c>
      <c r="AH143" s="11">
        <f t="shared" si="163"/>
        <v>8.257041531207765E-4</v>
      </c>
      <c r="AI143" s="1">
        <f t="shared" si="142"/>
        <v>240213.66259634751</v>
      </c>
      <c r="AJ143" s="1">
        <f t="shared" si="143"/>
        <v>162047.746448733</v>
      </c>
      <c r="AK143" s="1">
        <f t="shared" si="144"/>
        <v>39928.619880835933</v>
      </c>
      <c r="AL143" s="17">
        <f t="shared" si="180"/>
        <v>39.157574025428872</v>
      </c>
      <c r="AM143" s="17">
        <f t="shared" si="180"/>
        <v>13.243304309315802</v>
      </c>
      <c r="AN143" s="17">
        <f t="shared" si="180"/>
        <v>2.5199107166678085</v>
      </c>
      <c r="AO143" s="7">
        <f t="shared" si="197"/>
        <v>7.6235260793072138E-3</v>
      </c>
      <c r="AP143" s="7">
        <f t="shared" si="197"/>
        <v>1.1739657280615335E-2</v>
      </c>
      <c r="AQ143" s="7">
        <f t="shared" si="197"/>
        <v>8.4976345563401324E-3</v>
      </c>
      <c r="AR143" s="1">
        <f t="shared" si="181"/>
        <v>127826.91622021327</v>
      </c>
      <c r="AS143" s="1">
        <f t="shared" si="182"/>
        <v>92193.640762076393</v>
      </c>
      <c r="AT143" s="1">
        <f t="shared" si="183"/>
        <v>21987.006674946024</v>
      </c>
      <c r="AU143" s="1">
        <f t="shared" si="145"/>
        <v>25565.383244042656</v>
      </c>
      <c r="AV143" s="1">
        <f t="shared" si="146"/>
        <v>18438.728152415279</v>
      </c>
      <c r="AW143" s="1">
        <f t="shared" si="147"/>
        <v>4397.4013349892048</v>
      </c>
      <c r="AX143">
        <v>0</v>
      </c>
      <c r="AY143">
        <v>0</v>
      </c>
      <c r="AZ143">
        <v>0</v>
      </c>
      <c r="BA143">
        <f t="shared" si="187"/>
        <v>0</v>
      </c>
      <c r="BB143">
        <f t="shared" si="188"/>
        <v>0</v>
      </c>
      <c r="BC143">
        <f t="shared" si="188"/>
        <v>0</v>
      </c>
      <c r="BD143">
        <f t="shared" si="188"/>
        <v>0</v>
      </c>
      <c r="BE143">
        <f t="shared" si="189"/>
        <v>0</v>
      </c>
      <c r="BF143">
        <f t="shared" si="189"/>
        <v>0</v>
      </c>
      <c r="BG143">
        <f t="shared" si="189"/>
        <v>0</v>
      </c>
      <c r="BH143">
        <f t="shared" si="165"/>
        <v>0</v>
      </c>
      <c r="BI143">
        <f t="shared" si="198"/>
        <v>0</v>
      </c>
      <c r="BJ143">
        <f t="shared" si="198"/>
        <v>0</v>
      </c>
      <c r="BK143" s="7">
        <f t="shared" si="196"/>
        <v>7.9231640529406899E-3</v>
      </c>
      <c r="BL143" s="7">
        <f t="shared" si="185"/>
        <v>2.3357371680107784E-2</v>
      </c>
      <c r="BM143" s="7">
        <f t="shared" si="186"/>
        <v>2.6360234754225855E-2</v>
      </c>
      <c r="BN143" s="18">
        <f>MAX((BN$3*climate!$I253+BN$4*climate!$I253^2+BN$5*climate!$I253^6)*(K143/K$66)^$BP$1,-99)</f>
        <v>-11.068357310282279</v>
      </c>
      <c r="BO143" s="18">
        <f>MAX((BO$3*climate!$I253+BO$4*climate!$I253^2+BO$5*climate!$I253^6)*(L143/L$66)^$BP$1,-99)</f>
        <v>-9.0647865756338639</v>
      </c>
      <c r="BP143" s="18">
        <f>MAX((BP$3*climate!$I253+BP$4*climate!$I253^2+BP$5*climate!$I253^6)*(M143/M$66)^$BP$1,-99)</f>
        <v>-9.5834137911055404</v>
      </c>
      <c r="BQ143" s="18">
        <f>MAX((BQ$3*climate!$M253+BQ$4*climate!$M253^2+BQ$5*climate!$M253^6)*(K143/K$66)^$BP$1,-99)</f>
        <v>-11.068374491656822</v>
      </c>
      <c r="BR143" s="18">
        <f>MAX((BR$3*climate!$M253+BR$4*climate!$M253^2+BR$5*climate!$M253^6)*(L143/L$66)^$BP$1,-99)</f>
        <v>-9.0647983005770314</v>
      </c>
      <c r="BS143" s="18">
        <f>MAX((BS$3*climate!$M253+BS$4*climate!$M253^2+BS$5*climate!$M253^6)*(M143/M$66)^$BP$1,-99)</f>
        <v>-9.5834243834267774</v>
      </c>
      <c r="BT143" s="8">
        <f t="shared" si="190"/>
        <v>3.5101007604049259E-2</v>
      </c>
      <c r="BU143" s="8">
        <f t="shared" si="191"/>
        <v>8.1986728095406812E-4</v>
      </c>
      <c r="BV143" s="8">
        <f t="shared" si="192"/>
        <v>9.2527080055260528E-4</v>
      </c>
      <c r="BW143" s="8">
        <f>MAX((BW$3*climate!$I253+BW$4*climate!$I253^2+BW$5*climate!$I253^6)*(K143/K$66)^$BP$1,-99)</f>
        <v>-32.652117618490543</v>
      </c>
      <c r="BX143" s="8">
        <f>MAX((BX$3*climate!$I253+BX$4*climate!$I253^2+BX$5*climate!$I253^6)*(L143/L$66)^$BP$1,-99)</f>
        <v>-28.849366380197587</v>
      </c>
      <c r="BY143" s="8">
        <f>MAX((BY$3*climate!$I253+BY$4*climate!$I253^2+BY$5*climate!$I253^6)*(M143/M$66)^$BP$1,-99)</f>
        <v>-32.9908294353434</v>
      </c>
      <c r="BZ143" s="8">
        <f>MAX((BZ$3*climate!$M253+BZ$4*climate!$M253^2+BZ$5*climate!$M253^6)*(K143/K$66)^$BP$1,-99)</f>
        <v>-32.652212328448961</v>
      </c>
      <c r="CA143" s="8">
        <f>MAX((CA$3*climate!$M253+CA$4*climate!$M253^2+CA$5*climate!$M253^6)*(L143/L$66)^$BP$1,-99)</f>
        <v>-28.849444148475616</v>
      </c>
      <c r="CB143" s="8">
        <f>MAX((CB$3*climate!$M253+CB$4*climate!$M253^2+CB$5*climate!$M253^6)*(M143/M$66)^$BP$1,-99)</f>
        <v>-32.990914297821071</v>
      </c>
      <c r="CC143" s="8">
        <f t="shared" si="193"/>
        <v>9.2647295396597953E-3</v>
      </c>
      <c r="CD143" s="8">
        <f t="shared" si="194"/>
        <v>2.1639973137350772E-4</v>
      </c>
      <c r="CE143" s="8">
        <f t="shared" si="195"/>
        <v>2.4422044559984306E-4</v>
      </c>
    </row>
    <row r="144" spans="1:83">
      <c r="A144">
        <f t="shared" si="148"/>
        <v>2098</v>
      </c>
      <c r="B144" s="4">
        <f t="shared" si="166"/>
        <v>1283.925393565293</v>
      </c>
      <c r="C144" s="4">
        <f t="shared" si="167"/>
        <v>3558.0976317630743</v>
      </c>
      <c r="D144" s="4">
        <f t="shared" si="168"/>
        <v>6748.7198751081833</v>
      </c>
      <c r="E144" s="11">
        <f t="shared" si="149"/>
        <v>1.068688125520437E-4</v>
      </c>
      <c r="F144" s="11">
        <f t="shared" si="150"/>
        <v>2.1424840935216008E-4</v>
      </c>
      <c r="G144" s="11">
        <f t="shared" si="151"/>
        <v>4.7302390865872665E-4</v>
      </c>
      <c r="H144" s="4">
        <f t="shared" si="169"/>
        <v>128423.77094608839</v>
      </c>
      <c r="I144" s="4">
        <f t="shared" si="170"/>
        <v>93290.829046851781</v>
      </c>
      <c r="J144" s="4">
        <f t="shared" si="171"/>
        <v>22170.787399278477</v>
      </c>
      <c r="K144" s="4">
        <f t="shared" si="139"/>
        <v>100024.32508128246</v>
      </c>
      <c r="L144" s="4">
        <f t="shared" si="140"/>
        <v>26219.299946703599</v>
      </c>
      <c r="M144" s="4">
        <f t="shared" si="141"/>
        <v>3285.1841252224258</v>
      </c>
      <c r="N144" s="11">
        <f t="shared" si="152"/>
        <v>4.5618850378108533E-3</v>
      </c>
      <c r="O144" s="11">
        <f t="shared" si="153"/>
        <v>1.1684158966872582E-2</v>
      </c>
      <c r="P144" s="11">
        <f t="shared" si="154"/>
        <v>7.881853714102327E-3</v>
      </c>
      <c r="Q144" s="4">
        <f t="shared" si="155"/>
        <v>5701.3673808948988</v>
      </c>
      <c r="R144" s="4">
        <f t="shared" si="156"/>
        <v>16617.590311133175</v>
      </c>
      <c r="S144" s="4">
        <f t="shared" si="157"/>
        <v>4488.0034613753587</v>
      </c>
      <c r="T144" s="4">
        <f t="shared" si="172"/>
        <v>44.394953822749073</v>
      </c>
      <c r="U144" s="4">
        <f t="shared" si="173"/>
        <v>178.12672993598997</v>
      </c>
      <c r="V144" s="4">
        <f t="shared" si="174"/>
        <v>202.42869053543023</v>
      </c>
      <c r="W144" s="11">
        <f t="shared" si="158"/>
        <v>-1.219247815263802E-2</v>
      </c>
      <c r="X144" s="11">
        <f t="shared" si="159"/>
        <v>-1.3228699347321071E-2</v>
      </c>
      <c r="Y144" s="11">
        <f t="shared" si="160"/>
        <v>-1.2203590333800474E-2</v>
      </c>
      <c r="Z144" s="4">
        <f t="shared" si="184"/>
        <v>10905.440244431955</v>
      </c>
      <c r="AA144" s="4">
        <f t="shared" si="175"/>
        <v>61406.854817408239</v>
      </c>
      <c r="AB144" s="4">
        <f t="shared" si="176"/>
        <v>8032.3888620726811</v>
      </c>
      <c r="AC144" s="12">
        <f t="shared" si="177"/>
        <v>1.8982771096199993</v>
      </c>
      <c r="AD144" s="12">
        <f t="shared" si="178"/>
        <v>3.6898040476179941</v>
      </c>
      <c r="AE144" s="12">
        <f t="shared" si="179"/>
        <v>1.7826824727668424</v>
      </c>
      <c r="AF144" s="11">
        <f t="shared" si="161"/>
        <v>-2.9039671966837322E-3</v>
      </c>
      <c r="AG144" s="11">
        <f t="shared" si="162"/>
        <v>2.0567434751257441E-3</v>
      </c>
      <c r="AH144" s="11">
        <f t="shared" si="163"/>
        <v>8.257041531207765E-4</v>
      </c>
      <c r="AI144" s="1">
        <f t="shared" si="142"/>
        <v>241757.67958075542</v>
      </c>
      <c r="AJ144" s="1">
        <f t="shared" si="143"/>
        <v>164281.69995627497</v>
      </c>
      <c r="AK144" s="1">
        <f t="shared" si="144"/>
        <v>40333.159227741548</v>
      </c>
      <c r="AL144" s="17">
        <f t="shared" si="180"/>
        <v>39.453107624346281</v>
      </c>
      <c r="AM144" s="17">
        <f t="shared" si="180"/>
        <v>13.397221444631523</v>
      </c>
      <c r="AN144" s="17">
        <f t="shared" si="180"/>
        <v>2.5411098642488081</v>
      </c>
      <c r="AO144" s="7">
        <f t="shared" si="197"/>
        <v>7.5472908185141418E-3</v>
      </c>
      <c r="AP144" s="7">
        <f t="shared" si="197"/>
        <v>1.1622260707809182E-2</v>
      </c>
      <c r="AQ144" s="7">
        <f t="shared" si="197"/>
        <v>8.4126582107767311E-3</v>
      </c>
      <c r="AR144" s="1">
        <f t="shared" si="181"/>
        <v>128423.77094608839</v>
      </c>
      <c r="AS144" s="1">
        <f t="shared" si="182"/>
        <v>93290.829046851781</v>
      </c>
      <c r="AT144" s="1">
        <f t="shared" si="183"/>
        <v>22170.787399278477</v>
      </c>
      <c r="AU144" s="1">
        <f t="shared" si="145"/>
        <v>25684.754189217681</v>
      </c>
      <c r="AV144" s="1">
        <f t="shared" si="146"/>
        <v>18658.165809370355</v>
      </c>
      <c r="AW144" s="1">
        <f t="shared" si="147"/>
        <v>4434.1574798556958</v>
      </c>
      <c r="AX144">
        <v>0</v>
      </c>
      <c r="AY144">
        <v>0</v>
      </c>
      <c r="AZ144">
        <v>0</v>
      </c>
      <c r="BA144">
        <f t="shared" si="187"/>
        <v>0</v>
      </c>
      <c r="BB144">
        <f t="shared" si="188"/>
        <v>0</v>
      </c>
      <c r="BC144">
        <f t="shared" si="188"/>
        <v>0</v>
      </c>
      <c r="BD144">
        <f t="shared" si="188"/>
        <v>0</v>
      </c>
      <c r="BE144">
        <f t="shared" si="189"/>
        <v>0</v>
      </c>
      <c r="BF144">
        <f t="shared" si="189"/>
        <v>0</v>
      </c>
      <c r="BG144">
        <f t="shared" si="189"/>
        <v>0</v>
      </c>
      <c r="BH144">
        <f t="shared" si="165"/>
        <v>0</v>
      </c>
      <c r="BI144">
        <f t="shared" si="198"/>
        <v>0</v>
      </c>
      <c r="BJ144">
        <f t="shared" si="198"/>
        <v>0</v>
      </c>
      <c r="BK144" s="7">
        <f t="shared" si="196"/>
        <v>7.7593596935781051E-3</v>
      </c>
      <c r="BL144" s="7">
        <f t="shared" si="185"/>
        <v>2.2245115885816936E-2</v>
      </c>
      <c r="BM144" s="7">
        <f t="shared" si="186"/>
        <v>2.5397096497290734E-2</v>
      </c>
      <c r="BN144" s="18">
        <f>MAX((BN$3*climate!$I254+BN$4*climate!$I254^2+BN$5*climate!$I254^6)*(K144/K$66)^$BP$1,-99)</f>
        <v>-11.447959507213755</v>
      </c>
      <c r="BO144" s="18">
        <f>MAX((BO$3*climate!$I254+BO$4*climate!$I254^2+BO$5*climate!$I254^6)*(L144/L$66)^$BP$1,-99)</f>
        <v>-9.3055278601512104</v>
      </c>
      <c r="BP144" s="18">
        <f>MAX((BP$3*climate!$I254+BP$4*climate!$I254^2+BP$5*climate!$I254^6)*(M144/M$66)^$BP$1,-99)</f>
        <v>-9.8059556228059499</v>
      </c>
      <c r="BQ144" s="18">
        <f>MAX((BQ$3*climate!$M254+BQ$4*climate!$M254^2+BQ$5*climate!$M254^6)*(K144/K$66)^$BP$1,-99)</f>
        <v>-11.447976771209669</v>
      </c>
      <c r="BR144" s="18">
        <f>MAX((BR$3*climate!$M254+BR$4*climate!$M254^2+BR$5*climate!$M254^6)*(L144/L$66)^$BP$1,-99)</f>
        <v>-9.3055396086101378</v>
      </c>
      <c r="BS144" s="18">
        <f>MAX((BS$3*climate!$M254+BS$4*climate!$M254^2+BS$5*climate!$M254^6)*(M144/M$66)^$BP$1,-99)</f>
        <v>-9.8059662352166832</v>
      </c>
      <c r="BT144" s="8">
        <f t="shared" si="190"/>
        <v>3.5484164324829599E-2</v>
      </c>
      <c r="BU144" s="8">
        <f t="shared" si="191"/>
        <v>7.893493475172055E-4</v>
      </c>
      <c r="BV144" s="8">
        <f t="shared" si="192"/>
        <v>9.0119474548341861E-4</v>
      </c>
      <c r="BW144" s="8">
        <f>MAX((BW$3*climate!$I254+BW$4*climate!$I254^2+BW$5*climate!$I254^6)*(K144/K$66)^$BP$1,-99)</f>
        <v>-34.816609504980185</v>
      </c>
      <c r="BX144" s="8">
        <f>MAX((BX$3*climate!$I254+BX$4*climate!$I254^2+BX$5*climate!$I254^6)*(L144/L$66)^$BP$1,-99)</f>
        <v>-30.56917983679552</v>
      </c>
      <c r="BY144" s="8">
        <f>MAX((BY$3*climate!$I254+BY$4*climate!$I254^2+BY$5*climate!$I254^6)*(M144/M$66)^$BP$1,-99)</f>
        <v>-34.895142717345344</v>
      </c>
      <c r="BZ144" s="8">
        <f>MAX((BZ$3*climate!$M254+BZ$4*climate!$M254^2+BZ$5*climate!$M254^6)*(K144/K$66)^$BP$1,-99)</f>
        <v>-34.816708175603075</v>
      </c>
      <c r="CA144" s="8">
        <f>MAX((CA$3*climate!$M254+CA$4*climate!$M254^2+CA$5*climate!$M254^6)*(L144/L$66)^$BP$1,-99)</f>
        <v>-30.569260614218113</v>
      </c>
      <c r="CB144" s="8">
        <f>MAX((CB$3*climate!$M254+CB$4*climate!$M254^2+CB$5*climate!$M254^6)*(M144/M$66)^$BP$1,-99)</f>
        <v>-34.895230872290149</v>
      </c>
      <c r="CC144" s="8">
        <f t="shared" si="193"/>
        <v>9.5819716822138148E-3</v>
      </c>
      <c r="CD144" s="8">
        <f t="shared" si="194"/>
        <v>2.1315207048546255E-4</v>
      </c>
      <c r="CE144" s="8">
        <f t="shared" si="195"/>
        <v>2.4335425944749147E-4</v>
      </c>
    </row>
    <row r="145" spans="1:83">
      <c r="A145">
        <f t="shared" si="148"/>
        <v>2099</v>
      </c>
      <c r="B145" s="4">
        <f t="shared" si="166"/>
        <v>1284.055744568398</v>
      </c>
      <c r="C145" s="4">
        <f t="shared" si="167"/>
        <v>3558.8218326831029</v>
      </c>
      <c r="D145" s="4">
        <f t="shared" si="168"/>
        <v>6751.7525656692615</v>
      </c>
      <c r="E145" s="11">
        <f t="shared" si="149"/>
        <v>1.0152537192444151E-4</v>
      </c>
      <c r="F145" s="11">
        <f t="shared" si="150"/>
        <v>2.0353598888455207E-4</v>
      </c>
      <c r="G145" s="11">
        <f t="shared" si="151"/>
        <v>4.493727132257903E-4</v>
      </c>
      <c r="H145" s="4">
        <f t="shared" si="169"/>
        <v>129001.96323242641</v>
      </c>
      <c r="I145" s="4">
        <f t="shared" si="170"/>
        <v>94383.913048610208</v>
      </c>
      <c r="J145" s="4">
        <f t="shared" si="171"/>
        <v>22352.596974615011</v>
      </c>
      <c r="K145" s="4">
        <f t="shared" si="139"/>
        <v>100464.45707525498</v>
      </c>
      <c r="L145" s="4">
        <f t="shared" si="140"/>
        <v>26521.112178704188</v>
      </c>
      <c r="M145" s="4">
        <f t="shared" si="141"/>
        <v>3310.6362766123275</v>
      </c>
      <c r="N145" s="11">
        <f t="shared" si="152"/>
        <v>4.4002495754393856E-3</v>
      </c>
      <c r="O145" s="11">
        <f t="shared" si="153"/>
        <v>1.1511071333486722E-2</v>
      </c>
      <c r="P145" s="11">
        <f t="shared" si="154"/>
        <v>7.7475570378200409E-3</v>
      </c>
      <c r="Q145" s="4">
        <f t="shared" si="155"/>
        <v>5657.2094369905626</v>
      </c>
      <c r="R145" s="4">
        <f t="shared" si="156"/>
        <v>16589.892957111377</v>
      </c>
      <c r="S145" s="4">
        <f t="shared" si="157"/>
        <v>4469.5880454554772</v>
      </c>
      <c r="T145" s="4">
        <f t="shared" si="172"/>
        <v>43.853669318177829</v>
      </c>
      <c r="U145" s="4">
        <f t="shared" si="173"/>
        <v>175.77034497994529</v>
      </c>
      <c r="V145" s="4">
        <f t="shared" si="174"/>
        <v>199.95833372432818</v>
      </c>
      <c r="W145" s="11">
        <f t="shared" si="158"/>
        <v>-1.219247815263802E-2</v>
      </c>
      <c r="X145" s="11">
        <f t="shared" si="159"/>
        <v>-1.3228699347321071E-2</v>
      </c>
      <c r="Y145" s="11">
        <f t="shared" si="160"/>
        <v>-1.2203590333800474E-2</v>
      </c>
      <c r="Z145" s="4">
        <f t="shared" si="184"/>
        <v>10791.346208550269</v>
      </c>
      <c r="AA145" s="4">
        <f t="shared" si="175"/>
        <v>61441.762558833711</v>
      </c>
      <c r="AB145" s="4">
        <f t="shared" si="176"/>
        <v>8007.2913072325164</v>
      </c>
      <c r="AC145" s="12">
        <f t="shared" si="177"/>
        <v>1.8927645751634472</v>
      </c>
      <c r="AD145" s="12">
        <f t="shared" si="178"/>
        <v>3.6973930280174248</v>
      </c>
      <c r="AE145" s="12">
        <f t="shared" si="179"/>
        <v>1.7841544410883017</v>
      </c>
      <c r="AF145" s="11">
        <f t="shared" si="161"/>
        <v>-2.9039671966837322E-3</v>
      </c>
      <c r="AG145" s="11">
        <f t="shared" si="162"/>
        <v>2.0567434751257441E-3</v>
      </c>
      <c r="AH145" s="11">
        <f t="shared" si="163"/>
        <v>8.257041531207765E-4</v>
      </c>
      <c r="AI145" s="1">
        <f t="shared" si="142"/>
        <v>243266.66581189755</v>
      </c>
      <c r="AJ145" s="1">
        <f t="shared" si="143"/>
        <v>166511.69577001783</v>
      </c>
      <c r="AK145" s="1">
        <f t="shared" si="144"/>
        <v>40734.000784823089</v>
      </c>
      <c r="AL145" s="17">
        <f t="shared" si="180"/>
        <v>39.74789406051201</v>
      </c>
      <c r="AM145" s="17">
        <f t="shared" si="180"/>
        <v>13.551370385017384</v>
      </c>
      <c r="AN145" s="17">
        <f t="shared" si="180"/>
        <v>2.5622735781251271</v>
      </c>
      <c r="AO145" s="7">
        <f t="shared" si="197"/>
        <v>7.4718179103290001E-3</v>
      </c>
      <c r="AP145" s="7">
        <f t="shared" si="197"/>
        <v>1.150603810073109E-2</v>
      </c>
      <c r="AQ145" s="7">
        <f t="shared" si="197"/>
        <v>8.3285316286689642E-3</v>
      </c>
      <c r="AR145" s="1">
        <f t="shared" si="181"/>
        <v>129001.96323242641</v>
      </c>
      <c r="AS145" s="1">
        <f t="shared" si="182"/>
        <v>94383.913048610208</v>
      </c>
      <c r="AT145" s="1">
        <f t="shared" si="183"/>
        <v>22352.596974615011</v>
      </c>
      <c r="AU145" s="1">
        <f t="shared" si="145"/>
        <v>25800.392646485285</v>
      </c>
      <c r="AV145" s="1">
        <f t="shared" si="146"/>
        <v>18876.782609722042</v>
      </c>
      <c r="AW145" s="1">
        <f t="shared" si="147"/>
        <v>4470.5193949230024</v>
      </c>
      <c r="AX145">
        <v>0</v>
      </c>
      <c r="AY145">
        <v>0</v>
      </c>
      <c r="AZ145">
        <v>0</v>
      </c>
      <c r="BA145">
        <f t="shared" si="187"/>
        <v>0</v>
      </c>
      <c r="BB145">
        <f t="shared" si="188"/>
        <v>0</v>
      </c>
      <c r="BC145">
        <f t="shared" si="188"/>
        <v>0</v>
      </c>
      <c r="BD145">
        <f t="shared" si="188"/>
        <v>0</v>
      </c>
      <c r="BE145">
        <f t="shared" si="189"/>
        <v>0</v>
      </c>
      <c r="BF145">
        <f t="shared" si="189"/>
        <v>0</v>
      </c>
      <c r="BG145">
        <f t="shared" si="189"/>
        <v>0</v>
      </c>
      <c r="BH145">
        <f t="shared" si="165"/>
        <v>0</v>
      </c>
      <c r="BI145">
        <f t="shared" si="198"/>
        <v>0</v>
      </c>
      <c r="BJ145">
        <f t="shared" si="198"/>
        <v>0</v>
      </c>
      <c r="BK145" s="7">
        <f t="shared" si="196"/>
        <v>7.5981832419209638E-3</v>
      </c>
      <c r="BL145" s="7">
        <f t="shared" si="185"/>
        <v>2.1185824653158988E-2</v>
      </c>
      <c r="BM145" s="7">
        <f t="shared" si="186"/>
        <v>2.4473011262254287E-2</v>
      </c>
      <c r="BN145" s="18">
        <f>MAX((BN$3*climate!$I255+BN$4*climate!$I255^2+BN$5*climate!$I255^6)*(K145/K$66)^$BP$1,-99)</f>
        <v>-11.830290865994439</v>
      </c>
      <c r="BO145" s="18">
        <f>MAX((BO$3*climate!$I255+BO$4*climate!$I255^2+BO$5*climate!$I255^6)*(L145/L$66)^$BP$1,-99)</f>
        <v>-9.5470618507400697</v>
      </c>
      <c r="BP145" s="18">
        <f>MAX((BP$3*climate!$I255+BP$4*climate!$I255^2+BP$5*climate!$I255^6)*(M145/M$66)^$BP$1,-99)</f>
        <v>-10.029350947577719</v>
      </c>
      <c r="BQ145" s="18">
        <f>MAX((BQ$3*climate!$M255+BQ$4*climate!$M255^2+BQ$5*climate!$M255^6)*(K145/K$66)^$BP$1,-99)</f>
        <v>-11.830308208660869</v>
      </c>
      <c r="BR145" s="18">
        <f>MAX((BR$3*climate!$M255+BR$4*climate!$M255^2+BR$5*climate!$M255^6)*(L145/L$66)^$BP$1,-99)</f>
        <v>-9.547073620223939</v>
      </c>
      <c r="BS145" s="18">
        <f>MAX((BS$3*climate!$M255+BS$4*climate!$M255^2+BS$5*climate!$M255^6)*(M145/M$66)^$BP$1,-99)</f>
        <v>-10.029361578054418</v>
      </c>
      <c r="BT145" s="8">
        <f t="shared" si="190"/>
        <v>3.5857067206251821E-2</v>
      </c>
      <c r="BU145" s="8">
        <f t="shared" si="191"/>
        <v>7.5966153840818849E-4</v>
      </c>
      <c r="BV145" s="8">
        <f t="shared" si="192"/>
        <v>8.775304095700097E-4</v>
      </c>
      <c r="BW145" s="8">
        <f>MAX((BW$3*climate!$I255+BW$4*climate!$I255^2+BW$5*climate!$I255^6)*(K145/K$66)^$BP$1,-99)</f>
        <v>-37.076174649189348</v>
      </c>
      <c r="BX145" s="8">
        <f>MAX((BX$3*climate!$I255+BX$4*climate!$I255^2+BX$5*climate!$I255^6)*(L145/L$66)^$BP$1,-99)</f>
        <v>-32.358483805980946</v>
      </c>
      <c r="BY145" s="8">
        <f>MAX((BY$3*climate!$I255+BY$4*climate!$I255^2+BY$5*climate!$I255^6)*(M145/M$66)^$BP$1,-99)</f>
        <v>-36.877004576227961</v>
      </c>
      <c r="BZ145" s="8">
        <f>MAX((BZ$3*climate!$M255+BZ$4*climate!$M255^2+BZ$5*climate!$M255^6)*(K145/K$66)^$BP$1,-99)</f>
        <v>-37.076277360732249</v>
      </c>
      <c r="CA145" s="8">
        <f>MAX((CA$3*climate!$M255+CA$4*climate!$M255^2+CA$5*climate!$M255^6)*(L145/L$66)^$BP$1,-99)</f>
        <v>-32.358567645210933</v>
      </c>
      <c r="CB145" s="8">
        <f>MAX((CB$3*climate!$M255+CB$4*climate!$M255^2+CB$5*climate!$M255^6)*(M145/M$66)^$BP$1,-99)</f>
        <v>-36.877096084989319</v>
      </c>
      <c r="CC145" s="8">
        <f t="shared" si="193"/>
        <v>9.9006717560704855E-3</v>
      </c>
      <c r="CD145" s="8">
        <f t="shared" si="194"/>
        <v>2.0975389577259298E-4</v>
      </c>
      <c r="CE145" s="8">
        <f t="shared" si="195"/>
        <v>2.4229925139019592E-4</v>
      </c>
    </row>
    <row r="146" spans="1:83">
      <c r="A146">
        <f t="shared" si="148"/>
        <v>2100</v>
      </c>
      <c r="B146" s="4">
        <f t="shared" si="166"/>
        <v>1284.1795905935851</v>
      </c>
      <c r="C146" s="4">
        <f t="shared" si="167"/>
        <v>3559.5099635880329</v>
      </c>
      <c r="D146" s="4">
        <f t="shared" si="168"/>
        <v>6754.6349163702516</v>
      </c>
      <c r="E146" s="11">
        <f t="shared" si="149"/>
        <v>9.6449103328219432E-5</v>
      </c>
      <c r="F146" s="11">
        <f t="shared" si="150"/>
        <v>1.9335918944032445E-4</v>
      </c>
      <c r="G146" s="11">
        <f t="shared" si="151"/>
        <v>4.2690407756450075E-4</v>
      </c>
      <c r="H146" s="4">
        <f t="shared" si="169"/>
        <v>129561.50043257125</v>
      </c>
      <c r="I146" s="4">
        <f t="shared" si="170"/>
        <v>95472.734816585042</v>
      </c>
      <c r="J146" s="4">
        <f t="shared" si="171"/>
        <v>22532.436022884485</v>
      </c>
      <c r="K146" s="4">
        <f t="shared" si="139"/>
        <v>100890.48399584372</v>
      </c>
      <c r="L146" s="4">
        <f t="shared" si="140"/>
        <v>26821.875986644878</v>
      </c>
      <c r="M146" s="4">
        <f t="shared" si="141"/>
        <v>3335.8480956943822</v>
      </c>
      <c r="N146" s="11">
        <f t="shared" si="152"/>
        <v>4.2405735619475138E-3</v>
      </c>
      <c r="O146" s="11">
        <f t="shared" si="153"/>
        <v>1.1340542806579368E-2</v>
      </c>
      <c r="P146" s="11">
        <f t="shared" si="154"/>
        <v>7.6153998734809214E-3</v>
      </c>
      <c r="Q146" s="4">
        <f t="shared" si="155"/>
        <v>5612.4726177767834</v>
      </c>
      <c r="R146" s="4">
        <f t="shared" si="156"/>
        <v>16559.281086174371</v>
      </c>
      <c r="S146" s="4">
        <f t="shared" si="157"/>
        <v>4450.5644954484269</v>
      </c>
      <c r="T146" s="4">
        <f t="shared" si="172"/>
        <v>43.318984413102932</v>
      </c>
      <c r="U146" s="4">
        <f t="shared" si="173"/>
        <v>173.44513193203068</v>
      </c>
      <c r="V146" s="4">
        <f t="shared" si="174"/>
        <v>197.51812413572713</v>
      </c>
      <c r="W146" s="11">
        <f t="shared" si="158"/>
        <v>-1.219247815263802E-2</v>
      </c>
      <c r="X146" s="11">
        <f t="shared" si="159"/>
        <v>-1.3228699347321071E-2</v>
      </c>
      <c r="Y146" s="11">
        <f t="shared" si="160"/>
        <v>-1.2203590333800474E-2</v>
      </c>
      <c r="Z146" s="4">
        <f t="shared" si="184"/>
        <v>10676.670616515656</v>
      </c>
      <c r="AA146" s="4">
        <f t="shared" si="175"/>
        <v>61465.513872428775</v>
      </c>
      <c r="AB146" s="4">
        <f t="shared" si="176"/>
        <v>7981.0198855310537</v>
      </c>
      <c r="AC146" s="12">
        <f t="shared" si="177"/>
        <v>1.8872680489261275</v>
      </c>
      <c r="AD146" s="12">
        <f t="shared" si="178"/>
        <v>3.7049976170027752</v>
      </c>
      <c r="AE146" s="12">
        <f t="shared" si="179"/>
        <v>1.7856276248201173</v>
      </c>
      <c r="AF146" s="11">
        <f t="shared" si="161"/>
        <v>-2.9039671966837322E-3</v>
      </c>
      <c r="AG146" s="11">
        <f t="shared" si="162"/>
        <v>2.0567434751257441E-3</v>
      </c>
      <c r="AH146" s="11">
        <f t="shared" si="163"/>
        <v>8.257041531207765E-4</v>
      </c>
      <c r="AI146" s="1">
        <f t="shared" si="142"/>
        <v>244740.39187719306</v>
      </c>
      <c r="AJ146" s="1">
        <f t="shared" si="143"/>
        <v>168737.30880273812</v>
      </c>
      <c r="AK146" s="1">
        <f t="shared" si="144"/>
        <v>41131.120101263783</v>
      </c>
      <c r="AL146" s="17">
        <f t="shared" si="180"/>
        <v>40.041913196983813</v>
      </c>
      <c r="AM146" s="17">
        <f t="shared" si="180"/>
        <v>13.705733743144842</v>
      </c>
      <c r="AN146" s="17">
        <f t="shared" si="180"/>
        <v>2.583400154896478</v>
      </c>
      <c r="AO146" s="7">
        <f t="shared" si="197"/>
        <v>7.3970997312257101E-3</v>
      </c>
      <c r="AP146" s="7">
        <f t="shared" si="197"/>
        <v>1.1390977719723779E-2</v>
      </c>
      <c r="AQ146" s="7">
        <f t="shared" si="197"/>
        <v>8.245246312382274E-3</v>
      </c>
      <c r="AR146" s="1">
        <f t="shared" si="181"/>
        <v>129561.50043257125</v>
      </c>
      <c r="AS146" s="1">
        <f t="shared" si="182"/>
        <v>95472.734816585042</v>
      </c>
      <c r="AT146" s="1">
        <f t="shared" si="183"/>
        <v>22532.436022884485</v>
      </c>
      <c r="AU146" s="1">
        <f t="shared" si="145"/>
        <v>25912.300086514253</v>
      </c>
      <c r="AV146" s="1">
        <f t="shared" si="146"/>
        <v>19094.546963317011</v>
      </c>
      <c r="AW146" s="1">
        <f t="shared" si="147"/>
        <v>4506.4872045768971</v>
      </c>
      <c r="AX146">
        <v>0</v>
      </c>
      <c r="AY146">
        <v>0</v>
      </c>
      <c r="AZ146">
        <v>0</v>
      </c>
      <c r="BA146">
        <f t="shared" si="187"/>
        <v>0</v>
      </c>
      <c r="BB146">
        <f t="shared" si="188"/>
        <v>0</v>
      </c>
      <c r="BC146">
        <f t="shared" si="188"/>
        <v>0</v>
      </c>
      <c r="BD146">
        <f t="shared" si="188"/>
        <v>0</v>
      </c>
      <c r="BE146">
        <f t="shared" si="189"/>
        <v>0</v>
      </c>
      <c r="BF146">
        <f t="shared" si="189"/>
        <v>0</v>
      </c>
      <c r="BG146">
        <f t="shared" si="189"/>
        <v>0</v>
      </c>
      <c r="BH146">
        <f t="shared" si="165"/>
        <v>0</v>
      </c>
      <c r="BI146">
        <f t="shared" si="198"/>
        <v>0</v>
      </c>
      <c r="BJ146">
        <f t="shared" si="198"/>
        <v>0</v>
      </c>
      <c r="BK146" s="7">
        <f t="shared" si="196"/>
        <v>7.4396084266674656E-3</v>
      </c>
      <c r="BL146" s="7">
        <f t="shared" si="185"/>
        <v>2.0176975860151415E-2</v>
      </c>
      <c r="BM146" s="7">
        <f t="shared" si="186"/>
        <v>2.3586212521873977E-2</v>
      </c>
      <c r="BN146" s="18">
        <f>MAX((BN$3*climate!$I256+BN$4*climate!$I256^2+BN$5*climate!$I256^6)*(K146/K$66)^$BP$1,-99)</f>
        <v>-12.215232180393498</v>
      </c>
      <c r="BO146" s="18">
        <f>MAX((BO$3*climate!$I256+BO$4*climate!$I256^2+BO$5*climate!$I256^6)*(L146/L$66)^$BP$1,-99)</f>
        <v>-9.7893064430078791</v>
      </c>
      <c r="BP146" s="18">
        <f>MAX((BP$3*climate!$I256+BP$4*climate!$I256^2+BP$5*climate!$I256^6)*(M146/M$66)^$BP$1,-99)</f>
        <v>-10.253527278767356</v>
      </c>
      <c r="BQ146" s="18">
        <f>MAX((BQ$3*climate!$M256+BQ$4*climate!$M256^2+BQ$5*climate!$M256^6)*(K146/K$66)^$BP$1,-99)</f>
        <v>-12.215249597892774</v>
      </c>
      <c r="BR146" s="18">
        <f>MAX((BR$3*climate!$M256+BR$4*climate!$M256^2+BR$5*climate!$M256^6)*(L146/L$66)^$BP$1,-99)</f>
        <v>-9.7893182311104354</v>
      </c>
      <c r="BS146" s="18">
        <f>MAX((BS$3*climate!$M256+BS$4*climate!$M256^2+BS$5*climate!$M256^6)*(M146/M$66)^$BP$1,-99)</f>
        <v>-10.253537925353145</v>
      </c>
      <c r="BT146" s="8">
        <f t="shared" si="190"/>
        <v>3.6219732424510605E-2</v>
      </c>
      <c r="BU146" s="8">
        <f t="shared" si="191"/>
        <v>7.3080466679049396E-4</v>
      </c>
      <c r="BV146" s="8">
        <f t="shared" si="192"/>
        <v>8.5428630644991687E-4</v>
      </c>
      <c r="BW146" s="8">
        <f>MAX((BW$3*climate!$I256+BW$4*climate!$I256^2+BW$5*climate!$I256^6)*(K146/K$66)^$BP$1,-99)</f>
        <v>-39.432726590492607</v>
      </c>
      <c r="BX146" s="8">
        <f>MAX((BX$3*climate!$I256+BX$4*climate!$I256^2+BX$5*climate!$I256^6)*(L146/L$66)^$BP$1,-99)</f>
        <v>-34.218405493173712</v>
      </c>
      <c r="BY146" s="8">
        <f>MAX((BY$3*climate!$I256+BY$4*climate!$I256^2+BY$5*climate!$I256^6)*(M146/M$66)^$BP$1,-99)</f>
        <v>-38.937771775677021</v>
      </c>
      <c r="BZ146" s="8">
        <f>MAX((BZ$3*climate!$M256+BZ$4*climate!$M256^2+BZ$5*climate!$M256^6)*(K146/K$66)^$BP$1,-99)</f>
        <v>-39.432833421897143</v>
      </c>
      <c r="CA146" s="8">
        <f>MAX((CA$3*climate!$M256+CA$4*climate!$M256^2+CA$5*climate!$M256^6)*(L146/L$66)^$BP$1,-99)</f>
        <v>-34.218492445551895</v>
      </c>
      <c r="CB146" s="8">
        <f>MAX((CB$3*climate!$M256+CB$4*climate!$M256^2+CB$5*climate!$M256^6)*(M146/M$66)^$BP$1,-99)</f>
        <v>-38.937866698279421</v>
      </c>
      <c r="CC146" s="8">
        <f t="shared" si="193"/>
        <v>1.0220474967414756E-2</v>
      </c>
      <c r="CD146" s="8">
        <f t="shared" si="194"/>
        <v>2.0621827669680936E-4</v>
      </c>
      <c r="CE146" s="8">
        <f t="shared" si="195"/>
        <v>2.4106229465593746E-4</v>
      </c>
    </row>
    <row r="147" spans="1:83">
      <c r="A147">
        <f t="shared" si="148"/>
        <v>2101</v>
      </c>
      <c r="B147" s="4">
        <f t="shared" si="166"/>
        <v>1284.2972556651091</v>
      </c>
      <c r="C147" s="4">
        <f t="shared" si="167"/>
        <v>3560.1638143513292</v>
      </c>
      <c r="D147" s="4">
        <f t="shared" si="168"/>
        <v>6757.3743184990963</v>
      </c>
      <c r="E147" s="11">
        <f t="shared" si="149"/>
        <v>9.1626648161808452E-5</v>
      </c>
      <c r="F147" s="11">
        <f t="shared" si="150"/>
        <v>1.8369122996830822E-4</v>
      </c>
      <c r="G147" s="11">
        <f t="shared" si="151"/>
        <v>4.0555887368627571E-4</v>
      </c>
      <c r="H147" s="4">
        <f t="shared" si="169"/>
        <v>130102.40121743581</v>
      </c>
      <c r="I147" s="4">
        <f t="shared" si="170"/>
        <v>96557.142779170856</v>
      </c>
      <c r="J147" s="4">
        <f t="shared" si="171"/>
        <v>22710.306199524486</v>
      </c>
      <c r="K147" s="4">
        <f t="shared" si="139"/>
        <v>101302.40537659536</v>
      </c>
      <c r="L147" s="4">
        <f t="shared" si="140"/>
        <v>27121.544910360764</v>
      </c>
      <c r="M147" s="4">
        <f t="shared" si="141"/>
        <v>3360.8181416489524</v>
      </c>
      <c r="N147" s="11">
        <f t="shared" si="152"/>
        <v>4.0828566227177898E-3</v>
      </c>
      <c r="O147" s="11">
        <f t="shared" si="153"/>
        <v>1.1172556455972593E-2</v>
      </c>
      <c r="P147" s="11">
        <f t="shared" si="154"/>
        <v>7.4853666109075956E-3</v>
      </c>
      <c r="Q147" s="4">
        <f t="shared" si="155"/>
        <v>5567.1882553907426</v>
      </c>
      <c r="R147" s="4">
        <f t="shared" si="156"/>
        <v>16525.820493767362</v>
      </c>
      <c r="S147" s="4">
        <f t="shared" si="157"/>
        <v>4430.955469563457</v>
      </c>
      <c r="T147" s="4">
        <f t="shared" si="172"/>
        <v>42.790818642051704</v>
      </c>
      <c r="U147" s="4">
        <f t="shared" si="173"/>
        <v>171.15067842844542</v>
      </c>
      <c r="V147" s="4">
        <f t="shared" si="174"/>
        <v>195.10769386527397</v>
      </c>
      <c r="W147" s="11">
        <f t="shared" si="158"/>
        <v>-1.219247815263802E-2</v>
      </c>
      <c r="X147" s="11">
        <f t="shared" si="159"/>
        <v>-1.3228699347321071E-2</v>
      </c>
      <c r="Y147" s="11">
        <f t="shared" si="160"/>
        <v>-1.2203590333800474E-2</v>
      </c>
      <c r="Z147" s="4">
        <f t="shared" si="184"/>
        <v>10561.480728786217</v>
      </c>
      <c r="AA147" s="4">
        <f t="shared" si="175"/>
        <v>61478.282488670251</v>
      </c>
      <c r="AB147" s="4">
        <f t="shared" si="176"/>
        <v>7953.6128220570381</v>
      </c>
      <c r="AC147" s="12">
        <f t="shared" si="177"/>
        <v>1.8817874844206968</v>
      </c>
      <c r="AD147" s="12">
        <f t="shared" si="178"/>
        <v>3.7126178466769022</v>
      </c>
      <c r="AE147" s="12">
        <f t="shared" si="179"/>
        <v>1.7871020249658585</v>
      </c>
      <c r="AF147" s="11">
        <f t="shared" si="161"/>
        <v>-2.9039671966837322E-3</v>
      </c>
      <c r="AG147" s="11">
        <f t="shared" si="162"/>
        <v>2.0567434751257441E-3</v>
      </c>
      <c r="AH147" s="11">
        <f t="shared" si="163"/>
        <v>8.257041531207765E-4</v>
      </c>
      <c r="AI147" s="1">
        <f t="shared" si="142"/>
        <v>246178.65277598804</v>
      </c>
      <c r="AJ147" s="1">
        <f t="shared" si="143"/>
        <v>170958.12488578132</v>
      </c>
      <c r="AK147" s="1">
        <f t="shared" si="144"/>
        <v>41524.495295714296</v>
      </c>
      <c r="AL147" s="17">
        <f t="shared" ref="AL147:AN162" si="199">AL146*(1+AO147)</f>
        <v>40.335145282077512</v>
      </c>
      <c r="AM147" s="17">
        <f t="shared" si="199"/>
        <v>13.860294233768464</v>
      </c>
      <c r="AN147" s="17">
        <f t="shared" si="199"/>
        <v>2.6044879177910407</v>
      </c>
      <c r="AO147" s="7">
        <f t="shared" si="197"/>
        <v>7.3231287339134525E-3</v>
      </c>
      <c r="AP147" s="7">
        <f t="shared" si="197"/>
        <v>1.1277067942526541E-2</v>
      </c>
      <c r="AQ147" s="7">
        <f t="shared" si="197"/>
        <v>8.1627938492584515E-3</v>
      </c>
      <c r="AR147" s="1">
        <f t="shared" si="181"/>
        <v>130102.40121743581</v>
      </c>
      <c r="AS147" s="1">
        <f t="shared" si="182"/>
        <v>96557.142779170856</v>
      </c>
      <c r="AT147" s="1">
        <f t="shared" si="183"/>
        <v>22710.306199524486</v>
      </c>
      <c r="AU147" s="1">
        <f t="shared" si="145"/>
        <v>26020.480243487164</v>
      </c>
      <c r="AV147" s="1">
        <f t="shared" si="146"/>
        <v>19311.428555834173</v>
      </c>
      <c r="AW147" s="1">
        <f t="shared" si="147"/>
        <v>4542.0612399048978</v>
      </c>
      <c r="AX147">
        <v>0</v>
      </c>
      <c r="AY147">
        <v>0</v>
      </c>
      <c r="AZ147">
        <v>0</v>
      </c>
      <c r="BA147">
        <f t="shared" si="187"/>
        <v>0</v>
      </c>
      <c r="BB147">
        <f t="shared" si="188"/>
        <v>0</v>
      </c>
      <c r="BC147">
        <f t="shared" si="188"/>
        <v>0</v>
      </c>
      <c r="BD147">
        <f t="shared" si="188"/>
        <v>0</v>
      </c>
      <c r="BE147">
        <f t="shared" si="189"/>
        <v>0</v>
      </c>
      <c r="BF147">
        <f t="shared" si="189"/>
        <v>0</v>
      </c>
      <c r="BG147">
        <f t="shared" si="189"/>
        <v>0</v>
      </c>
      <c r="BH147">
        <f t="shared" si="165"/>
        <v>0</v>
      </c>
      <c r="BI147">
        <f t="shared" si="198"/>
        <v>0</v>
      </c>
      <c r="BJ147">
        <f t="shared" si="198"/>
        <v>0</v>
      </c>
      <c r="BK147" s="7">
        <f t="shared" si="196"/>
        <v>7.2836093599568663E-3</v>
      </c>
      <c r="BL147" s="7">
        <f t="shared" si="185"/>
        <v>1.9216167485858488E-2</v>
      </c>
      <c r="BM147" s="7">
        <f t="shared" si="186"/>
        <v>2.2735022193382155E-2</v>
      </c>
      <c r="BN147" s="18">
        <f>MAX((BN$3*climate!$I257+BN$4*climate!$I257^2+BN$5*climate!$I257^6)*(K147/K$66)^$BP$1,-99)</f>
        <v>-12.602664644117363</v>
      </c>
      <c r="BO147" s="18">
        <f>MAX((BO$3*climate!$I257+BO$4*climate!$I257^2+BO$5*climate!$I257^6)*(L147/L$66)^$BP$1,-99)</f>
        <v>-10.032180322271783</v>
      </c>
      <c r="BP147" s="18">
        <f>MAX((BP$3*climate!$I257+BP$4*climate!$I257^2+BP$5*climate!$I257^6)*(M147/M$66)^$BP$1,-99)</f>
        <v>-10.478412645931675</v>
      </c>
      <c r="BQ147" s="18">
        <f>MAX((BQ$3*climate!$M257+BQ$4*climate!$M257^2+BQ$5*climate!$M257^6)*(K147/K$66)^$BP$1,-99)</f>
        <v>-12.602682132724116</v>
      </c>
      <c r="BR147" s="18">
        <f>MAX((BR$3*climate!$M257+BR$4*climate!$M257^2+BR$5*climate!$M257^6)*(L147/L$66)^$BP$1,-99)</f>
        <v>-10.032192126669996</v>
      </c>
      <c r="BS147" s="18">
        <f>MAX((BS$3*climate!$M257+BS$4*climate!$M257^2+BS$5*climate!$M257^6)*(M147/M$66)^$BP$1,-99)</f>
        <v>-10.478423306735351</v>
      </c>
      <c r="BT147" s="8">
        <f t="shared" si="190"/>
        <v>3.6572188119779428E-2</v>
      </c>
      <c r="BU147" s="8">
        <f t="shared" si="191"/>
        <v>7.0277729223400546E-4</v>
      </c>
      <c r="BV147" s="8">
        <f t="shared" si="192"/>
        <v>8.3146950856373251E-4</v>
      </c>
      <c r="BW147" s="8">
        <f>MAX((BW$3*climate!$I257+BW$4*climate!$I257^2+BW$5*climate!$I257^6)*(K147/K$66)^$BP$1,-99)</f>
        <v>-41.888118126484095</v>
      </c>
      <c r="BX147" s="8">
        <f>MAX((BX$3*climate!$I257+BX$4*climate!$I257^2+BX$5*climate!$I257^6)*(L147/L$66)^$BP$1,-99)</f>
        <v>-36.150015120168369</v>
      </c>
      <c r="BY147" s="8">
        <f>MAX((BY$3*climate!$I257+BY$4*climate!$I257^2+BY$5*climate!$I257^6)*(M147/M$66)^$BP$1,-99)</f>
        <v>-41.078741340814702</v>
      </c>
      <c r="BZ147" s="8">
        <f>MAX((BZ$3*climate!$M257+BZ$4*climate!$M257^2+BZ$5*climate!$M257^6)*(K147/K$66)^$BP$1,-99)</f>
        <v>-41.888229155300394</v>
      </c>
      <c r="CA147" s="8">
        <f>MAX((CA$3*climate!$M257+CA$4*climate!$M257^2+CA$5*climate!$M257^6)*(L147/L$66)^$BP$1,-99)</f>
        <v>-36.150105235659588</v>
      </c>
      <c r="CB147" s="8">
        <f>MAX((CB$3*climate!$M257+CB$4*climate!$M257^2+CB$5*climate!$M257^6)*(M147/M$66)^$BP$1,-99)</f>
        <v>-41.078839735892686</v>
      </c>
      <c r="CC147" s="8">
        <f t="shared" si="193"/>
        <v>1.0541025310817602E-2</v>
      </c>
      <c r="CD147" s="8">
        <f t="shared" si="194"/>
        <v>2.0255810784534456E-4</v>
      </c>
      <c r="CE147" s="8">
        <f t="shared" si="195"/>
        <v>2.3965044438244119E-4</v>
      </c>
    </row>
    <row r="148" spans="1:83">
      <c r="A148">
        <f t="shared" si="148"/>
        <v>2102</v>
      </c>
      <c r="B148" s="4">
        <f t="shared" si="166"/>
        <v>1284.4090477252503</v>
      </c>
      <c r="C148" s="4">
        <f t="shared" si="167"/>
        <v>3560.785086677779</v>
      </c>
      <c r="D148" s="4">
        <f t="shared" si="168"/>
        <v>6759.9778059608989</v>
      </c>
      <c r="E148" s="11">
        <f t="shared" si="149"/>
        <v>8.704531575371803E-5</v>
      </c>
      <c r="F148" s="11">
        <f t="shared" si="150"/>
        <v>1.745066684698928E-4</v>
      </c>
      <c r="G148" s="11">
        <f t="shared" si="151"/>
        <v>3.8528093000196189E-4</v>
      </c>
      <c r="H148" s="4">
        <f t="shared" si="169"/>
        <v>130624.69533861658</v>
      </c>
      <c r="I148" s="4">
        <f t="shared" si="170"/>
        <v>97636.9917454854</v>
      </c>
      <c r="J148" s="4">
        <f t="shared" si="171"/>
        <v>22886.210169635102</v>
      </c>
      <c r="K148" s="4">
        <f t="shared" si="139"/>
        <v>101700.22982161264</v>
      </c>
      <c r="L148" s="4">
        <f t="shared" si="140"/>
        <v>27420.074328771396</v>
      </c>
      <c r="M148" s="4">
        <f t="shared" si="141"/>
        <v>3385.5451639877001</v>
      </c>
      <c r="N148" s="11">
        <f t="shared" si="152"/>
        <v>3.9270977183449851E-3</v>
      </c>
      <c r="O148" s="11">
        <f t="shared" si="153"/>
        <v>1.1007094890696623E-2</v>
      </c>
      <c r="P148" s="11">
        <f t="shared" si="154"/>
        <v>7.3574413421297891E-3</v>
      </c>
      <c r="Q148" s="4">
        <f t="shared" si="155"/>
        <v>5521.3873327464371</v>
      </c>
      <c r="R148" s="4">
        <f t="shared" si="156"/>
        <v>16489.577379190541</v>
      </c>
      <c r="S148" s="4">
        <f t="shared" si="157"/>
        <v>4410.7832922955913</v>
      </c>
      <c r="T148" s="4">
        <f t="shared" si="172"/>
        <v>42.269092520624994</v>
      </c>
      <c r="U148" s="4">
        <f t="shared" si="173"/>
        <v>168.88657756042548</v>
      </c>
      <c r="V148" s="4">
        <f t="shared" si="174"/>
        <v>192.72667949836961</v>
      </c>
      <c r="W148" s="11">
        <f t="shared" si="158"/>
        <v>-1.219247815263802E-2</v>
      </c>
      <c r="X148" s="11">
        <f t="shared" si="159"/>
        <v>-1.3228699347321071E-2</v>
      </c>
      <c r="Y148" s="11">
        <f t="shared" si="160"/>
        <v>-1.2203590333800474E-2</v>
      </c>
      <c r="Z148" s="4">
        <f t="shared" si="184"/>
        <v>10445.84245197472</v>
      </c>
      <c r="AA148" s="4">
        <f t="shared" si="175"/>
        <v>61480.245650687837</v>
      </c>
      <c r="AB148" s="4">
        <f t="shared" si="176"/>
        <v>7925.1078879068773</v>
      </c>
      <c r="AC148" s="12">
        <f t="shared" si="177"/>
        <v>1.8763228352948091</v>
      </c>
      <c r="AD148" s="12">
        <f t="shared" si="178"/>
        <v>3.7202537492086902</v>
      </c>
      <c r="AE148" s="12">
        <f t="shared" si="179"/>
        <v>1.7885776425299234</v>
      </c>
      <c r="AF148" s="11">
        <f t="shared" si="161"/>
        <v>-2.9039671966837322E-3</v>
      </c>
      <c r="AG148" s="11">
        <f t="shared" si="162"/>
        <v>2.0567434751257441E-3</v>
      </c>
      <c r="AH148" s="11">
        <f t="shared" si="163"/>
        <v>8.257041531207765E-4</v>
      </c>
      <c r="AI148" s="1">
        <f t="shared" si="142"/>
        <v>247581.26774187642</v>
      </c>
      <c r="AJ148" s="1">
        <f t="shared" si="143"/>
        <v>173173.74095303737</v>
      </c>
      <c r="AK148" s="1">
        <f t="shared" si="144"/>
        <v>41914.107006047765</v>
      </c>
      <c r="AL148" s="17">
        <f t="shared" si="199"/>
        <v>40.627570948865248</v>
      </c>
      <c r="AM148" s="17">
        <f t="shared" si="199"/>
        <v>14.015034678748302</v>
      </c>
      <c r="AN148" s="17">
        <f t="shared" si="199"/>
        <v>2.625535216767295</v>
      </c>
      <c r="AO148" s="7">
        <f t="shared" si="197"/>
        <v>7.2498974465743183E-3</v>
      </c>
      <c r="AP148" s="7">
        <f t="shared" si="197"/>
        <v>1.1164297263101275E-2</v>
      </c>
      <c r="AQ148" s="7">
        <f t="shared" si="197"/>
        <v>8.0811659107658668E-3</v>
      </c>
      <c r="AR148" s="1">
        <f t="shared" si="181"/>
        <v>130624.69533861658</v>
      </c>
      <c r="AS148" s="1">
        <f t="shared" si="182"/>
        <v>97636.9917454854</v>
      </c>
      <c r="AT148" s="1">
        <f t="shared" si="183"/>
        <v>22886.210169635102</v>
      </c>
      <c r="AU148" s="1">
        <f t="shared" si="145"/>
        <v>26124.939067723317</v>
      </c>
      <c r="AV148" s="1">
        <f t="shared" si="146"/>
        <v>19527.398349097082</v>
      </c>
      <c r="AW148" s="1">
        <f t="shared" si="147"/>
        <v>4577.2420339270202</v>
      </c>
      <c r="AX148">
        <v>0</v>
      </c>
      <c r="AY148">
        <v>0</v>
      </c>
      <c r="AZ148">
        <v>0</v>
      </c>
      <c r="BA148">
        <f t="shared" si="187"/>
        <v>0</v>
      </c>
      <c r="BB148">
        <f t="shared" si="188"/>
        <v>0</v>
      </c>
      <c r="BC148">
        <f t="shared" si="188"/>
        <v>0</v>
      </c>
      <c r="BD148">
        <f t="shared" si="188"/>
        <v>0</v>
      </c>
      <c r="BE148">
        <f t="shared" si="189"/>
        <v>0</v>
      </c>
      <c r="BF148">
        <f t="shared" si="189"/>
        <v>0</v>
      </c>
      <c r="BG148">
        <f t="shared" si="189"/>
        <v>0</v>
      </c>
      <c r="BH148">
        <f t="shared" si="165"/>
        <v>0</v>
      </c>
      <c r="BI148">
        <f t="shared" si="198"/>
        <v>0</v>
      </c>
      <c r="BJ148">
        <f t="shared" si="198"/>
        <v>0</v>
      </c>
      <c r="BK148" s="7">
        <f t="shared" si="196"/>
        <v>7.1301605074050034E-3</v>
      </c>
      <c r="BL148" s="7">
        <f t="shared" si="185"/>
        <v>1.8301111891293798E-2</v>
      </c>
      <c r="BM148" s="7">
        <f t="shared" si="186"/>
        <v>2.1917845792830487E-2</v>
      </c>
      <c r="BN148" s="18">
        <f>MAX((BN$3*climate!$I258+BN$4*climate!$I258^2+BN$5*climate!$I258^6)*(K148/K$66)^$BP$1,-99)</f>
        <v>-12.992469952531945</v>
      </c>
      <c r="BO148" s="18">
        <f>MAX((BO$3*climate!$I258+BO$4*climate!$I258^2+BO$5*climate!$I258^6)*(L148/L$66)^$BP$1,-99)</f>
        <v>-10.275603021487402</v>
      </c>
      <c r="BP148" s="18">
        <f>MAX((BP$3*climate!$I258+BP$4*climate!$I258^2+BP$5*climate!$I258^6)*(M148/M$66)^$BP$1,-99)</f>
        <v>-10.703935650071044</v>
      </c>
      <c r="BQ148" s="18">
        <f>MAX((BQ$3*climate!$M258+BQ$4*climate!$M258^2+BQ$5*climate!$M258^6)*(K148/K$66)^$BP$1,-99)</f>
        <v>-12.992487508631957</v>
      </c>
      <c r="BR148" s="18">
        <f>MAX((BR$3*climate!$M258+BR$4*climate!$M258^2+BR$5*climate!$M258^6)*(L148/L$66)^$BP$1,-99)</f>
        <v>-10.275614839939985</v>
      </c>
      <c r="BS148" s="18">
        <f>MAX((BS$3*climate!$M258+BS$4*climate!$M258^2+BS$5*climate!$M258^6)*(M148/M$66)^$BP$1,-99)</f>
        <v>-10.703946323266003</v>
      </c>
      <c r="BT148" s="8">
        <f t="shared" si="190"/>
        <v>3.6914473556817408E-2</v>
      </c>
      <c r="BU148" s="8">
        <f t="shared" si="191"/>
        <v>6.7557591097152151E-4</v>
      </c>
      <c r="BV148" s="8">
        <f t="shared" si="192"/>
        <v>8.0908573894184269E-4</v>
      </c>
      <c r="BW148" s="8">
        <f>MAX((BW$3*climate!$I258+BW$4*climate!$I258^2+BW$5*climate!$I258^6)*(K148/K$66)^$BP$1,-99)</f>
        <v>-44.44413747839414</v>
      </c>
      <c r="BX148" s="8">
        <f>MAX((BX$3*climate!$I258+BX$4*climate!$I258^2+BX$5*climate!$I258^6)*(L148/L$66)^$BP$1,-99)</f>
        <v>-38.154323334040157</v>
      </c>
      <c r="BY148" s="8">
        <f>MAX((BY$3*climate!$I258+BY$4*climate!$I258^2+BY$5*climate!$I258^6)*(M148/M$66)^$BP$1,-99)</f>
        <v>-43.30114746636275</v>
      </c>
      <c r="BZ148" s="8">
        <f>MAX((BZ$3*climate!$M258+BZ$4*climate!$M258^2+BZ$5*climate!$M258^6)*(K148/K$66)^$BP$1,-99)</f>
        <v>-44.444252780706442</v>
      </c>
      <c r="CA148" s="8">
        <f>MAX((CA$3*climate!$M258+CA$4*climate!$M258^2+CA$5*climate!$M258^6)*(L148/L$66)^$BP$1,-99)</f>
        <v>-38.154416661182367</v>
      </c>
      <c r="CB148" s="8">
        <f>MAX((CB$3*climate!$M258+CB$4*climate!$M258^2+CB$5*climate!$M258^6)*(M148/M$66)^$BP$1,-99)</f>
        <v>-43.301249391098928</v>
      </c>
      <c r="CC148" s="8">
        <f t="shared" si="193"/>
        <v>1.0861966499892519E-2</v>
      </c>
      <c r="CD148" s="8">
        <f t="shared" si="194"/>
        <v>1.9878606427401783E-4</v>
      </c>
      <c r="CE148" s="8">
        <f t="shared" si="195"/>
        <v>2.3807090675153494E-4</v>
      </c>
    </row>
    <row r="149" spans="1:83">
      <c r="A149">
        <f t="shared" si="148"/>
        <v>2103</v>
      </c>
      <c r="B149" s="4">
        <f t="shared" si="166"/>
        <v>1284.5152594268106</v>
      </c>
      <c r="C149" s="4">
        <f t="shared" si="167"/>
        <v>3561.3753983832617</v>
      </c>
      <c r="D149" s="4">
        <f t="shared" si="168"/>
        <v>6762.4520719699776</v>
      </c>
      <c r="E149" s="11">
        <f t="shared" si="149"/>
        <v>8.2693049966032128E-5</v>
      </c>
      <c r="F149" s="11">
        <f t="shared" si="150"/>
        <v>1.6578133504639814E-4</v>
      </c>
      <c r="G149" s="11">
        <f t="shared" si="151"/>
        <v>3.6601688350186378E-4</v>
      </c>
      <c r="H149" s="4">
        <f t="shared" si="169"/>
        <v>131128.42338311937</v>
      </c>
      <c r="I149" s="4">
        <f t="shared" si="170"/>
        <v>98712.142898424543</v>
      </c>
      <c r="J149" s="4">
        <f t="shared" si="171"/>
        <v>23060.15158387988</v>
      </c>
      <c r="K149" s="4">
        <f t="shared" si="139"/>
        <v>102083.97480745602</v>
      </c>
      <c r="L149" s="4">
        <f t="shared" si="140"/>
        <v>27717.421461168164</v>
      </c>
      <c r="M149" s="4">
        <f t="shared" si="141"/>
        <v>3410.0280990475399</v>
      </c>
      <c r="N149" s="11">
        <f t="shared" si="152"/>
        <v>3.7732951687177163E-3</v>
      </c>
      <c r="O149" s="11">
        <f t="shared" si="153"/>
        <v>1.084414027589875E-2</v>
      </c>
      <c r="P149" s="11">
        <f t="shared" si="154"/>
        <v>7.2316078722760579E-3</v>
      </c>
      <c r="Q149" s="4">
        <f t="shared" si="155"/>
        <v>5475.1004618408442</v>
      </c>
      <c r="R149" s="4">
        <f t="shared" si="156"/>
        <v>16450.618267568356</v>
      </c>
      <c r="S149" s="4">
        <f t="shared" si="157"/>
        <v>4390.069948336014</v>
      </c>
      <c r="T149" s="4">
        <f t="shared" si="172"/>
        <v>41.753727533535439</v>
      </c>
      <c r="U149" s="4">
        <f t="shared" si="173"/>
        <v>166.65242780208058</v>
      </c>
      <c r="V149" s="4">
        <f t="shared" si="174"/>
        <v>190.37472205537784</v>
      </c>
      <c r="W149" s="11">
        <f t="shared" si="158"/>
        <v>-1.219247815263802E-2</v>
      </c>
      <c r="X149" s="11">
        <f t="shared" si="159"/>
        <v>-1.3228699347321071E-2</v>
      </c>
      <c r="Y149" s="11">
        <f t="shared" si="160"/>
        <v>-1.2203590333800474E-2</v>
      </c>
      <c r="Z149" s="4">
        <f t="shared" si="184"/>
        <v>10329.820310267018</v>
      </c>
      <c r="AA149" s="4">
        <f t="shared" si="175"/>
        <v>61471.583843799766</v>
      </c>
      <c r="AB149" s="4">
        <f t="shared" si="176"/>
        <v>7895.5423861440595</v>
      </c>
      <c r="AC149" s="12">
        <f t="shared" si="177"/>
        <v>1.8708740553307244</v>
      </c>
      <c r="AD149" s="12">
        <f t="shared" si="178"/>
        <v>3.7279053568331872</v>
      </c>
      <c r="AE149" s="12">
        <f t="shared" si="179"/>
        <v>1.7900544785175392</v>
      </c>
      <c r="AF149" s="11">
        <f t="shared" si="161"/>
        <v>-2.9039671966837322E-3</v>
      </c>
      <c r="AG149" s="11">
        <f t="shared" si="162"/>
        <v>2.0567434751257441E-3</v>
      </c>
      <c r="AH149" s="11">
        <f t="shared" si="163"/>
        <v>8.257041531207765E-4</v>
      </c>
      <c r="AI149" s="1">
        <f t="shared" si="142"/>
        <v>248948.0800354121</v>
      </c>
      <c r="AJ149" s="1">
        <f t="shared" si="143"/>
        <v>175383.76520683072</v>
      </c>
      <c r="AK149" s="1">
        <f t="shared" si="144"/>
        <v>42299.938339370005</v>
      </c>
      <c r="AL149" s="17">
        <f t="shared" si="199"/>
        <v>40.919171214519118</v>
      </c>
      <c r="AM149" s="17">
        <f t="shared" si="199"/>
        <v>14.16993801192146</v>
      </c>
      <c r="AN149" s="17">
        <f t="shared" si="199"/>
        <v>2.6465404286016376</v>
      </c>
      <c r="AO149" s="7">
        <f t="shared" si="197"/>
        <v>7.1773984721085751E-3</v>
      </c>
      <c r="AP149" s="7">
        <f t="shared" si="197"/>
        <v>1.1052654290470263E-2</v>
      </c>
      <c r="AQ149" s="7">
        <f t="shared" si="197"/>
        <v>8.0003542516582076E-3</v>
      </c>
      <c r="AR149" s="1">
        <f t="shared" si="181"/>
        <v>131128.42338311937</v>
      </c>
      <c r="AS149" s="1">
        <f t="shared" si="182"/>
        <v>98712.142898424543</v>
      </c>
      <c r="AT149" s="1">
        <f t="shared" si="183"/>
        <v>23060.15158387988</v>
      </c>
      <c r="AU149" s="1">
        <f t="shared" si="145"/>
        <v>26225.684676623874</v>
      </c>
      <c r="AV149" s="1">
        <f t="shared" si="146"/>
        <v>19742.428579684911</v>
      </c>
      <c r="AW149" s="1">
        <f t="shared" si="147"/>
        <v>4612.0303167759766</v>
      </c>
      <c r="AX149">
        <v>0</v>
      </c>
      <c r="AY149">
        <v>0</v>
      </c>
      <c r="AZ149">
        <v>0</v>
      </c>
      <c r="BA149">
        <f t="shared" si="187"/>
        <v>0</v>
      </c>
      <c r="BB149">
        <f t="shared" si="188"/>
        <v>0</v>
      </c>
      <c r="BC149">
        <f t="shared" si="188"/>
        <v>0</v>
      </c>
      <c r="BD149">
        <f t="shared" si="188"/>
        <v>0</v>
      </c>
      <c r="BE149">
        <f t="shared" si="189"/>
        <v>0</v>
      </c>
      <c r="BF149">
        <f t="shared" si="189"/>
        <v>0</v>
      </c>
      <c r="BG149">
        <f t="shared" si="189"/>
        <v>0</v>
      </c>
      <c r="BH149">
        <f t="shared" si="165"/>
        <v>0</v>
      </c>
      <c r="BI149">
        <f t="shared" si="198"/>
        <v>0</v>
      </c>
      <c r="BJ149">
        <f t="shared" si="198"/>
        <v>0</v>
      </c>
      <c r="BK149" s="7">
        <f t="shared" si="196"/>
        <v>6.9792366603644851E-3</v>
      </c>
      <c r="BL149" s="7">
        <f t="shared" si="185"/>
        <v>1.7429630372660758E-2</v>
      </c>
      <c r="BM149" s="7">
        <f t="shared" si="186"/>
        <v>2.1133167877508654E-2</v>
      </c>
      <c r="BN149" s="18">
        <f>MAX((BN$3*climate!$I259+BN$4*climate!$I259^2+BN$5*climate!$I259^6)*(K149/K$66)^$BP$1,-99)</f>
        <v>-13.384530399608209</v>
      </c>
      <c r="BO149" s="18">
        <f>MAX((BO$3*climate!$I259+BO$4*climate!$I259^2+BO$5*climate!$I259^6)*(L149/L$66)^$BP$1,-99)</f>
        <v>-10.519494975836134</v>
      </c>
      <c r="BP149" s="18">
        <f>MAX((BP$3*climate!$I259+BP$4*climate!$I259^2+BP$5*climate!$I259^6)*(M149/M$66)^$BP$1,-99)</f>
        <v>-10.930025516134524</v>
      </c>
      <c r="BQ149" s="18">
        <f>MAX((BQ$3*climate!$M259+BQ$4*climate!$M259^2+BQ$5*climate!$M259^6)*(K149/K$66)^$BP$1,-99)</f>
        <v>-13.384548019697302</v>
      </c>
      <c r="BR149" s="18">
        <f>MAX((BR$3*climate!$M259+BR$4*climate!$M259^2+BR$5*climate!$M259^6)*(L149/L$66)^$BP$1,-99)</f>
        <v>-10.519506806182111</v>
      </c>
      <c r="BS149" s="18">
        <f>MAX((BS$3*climate!$M259+BS$4*climate!$M259^2+BS$5*climate!$M259^6)*(M149/M$66)^$BP$1,-99)</f>
        <v>-10.930036199957687</v>
      </c>
      <c r="BT149" s="8">
        <f t="shared" si="190"/>
        <v>3.724663886897922E-2</v>
      </c>
      <c r="BU149" s="8">
        <f t="shared" si="191"/>
        <v>6.4919514811028693E-4</v>
      </c>
      <c r="BV149" s="8">
        <f t="shared" si="192"/>
        <v>7.8713947209107691E-4</v>
      </c>
      <c r="BW149" s="8">
        <f>MAX((BW$3*climate!$I259+BW$4*climate!$I259^2+BW$5*climate!$I259^6)*(K149/K$66)^$BP$1,-99)</f>
        <v>-47.102504595888988</v>
      </c>
      <c r="BX149" s="8">
        <f>MAX((BX$3*climate!$I259+BX$4*climate!$I259^2+BX$5*climate!$I259^6)*(L149/L$66)^$BP$1,-99)</f>
        <v>-40.23227875368574</v>
      </c>
      <c r="BY149" s="8">
        <f>MAX((BY$3*climate!$I259+BY$4*climate!$I259^2+BY$5*climate!$I259^6)*(M149/M$66)^$BP$1,-99)</f>
        <v>-45.606158566394555</v>
      </c>
      <c r="BZ149" s="8">
        <f>MAX((BZ$3*climate!$M259+BZ$4*climate!$M259^2+BZ$5*climate!$M259^6)*(K149/K$66)^$BP$1,-99)</f>
        <v>-47.102624246245377</v>
      </c>
      <c r="CA149" s="8">
        <f>MAX((CA$3*climate!$M259+CA$4*climate!$M259^2+CA$5*climate!$M259^6)*(L149/L$66)^$BP$1,-99)</f>
        <v>-40.232375339542806</v>
      </c>
      <c r="CB149" s="8">
        <f>MAX((CB$3*climate!$M259+CB$4*climate!$M259^2+CB$5*climate!$M259^6)*(M149/M$66)^$BP$1,-99)</f>
        <v>-45.606264076461613</v>
      </c>
      <c r="CC149" s="8">
        <f t="shared" si="193"/>
        <v>1.118294296164489E-2</v>
      </c>
      <c r="CD149" s="8">
        <f t="shared" si="194"/>
        <v>1.9491456230001861E-4</v>
      </c>
      <c r="CE149" s="8">
        <f t="shared" si="195"/>
        <v>2.3633101097304528E-4</v>
      </c>
    </row>
    <row r="150" spans="1:83">
      <c r="A150">
        <f t="shared" si="148"/>
        <v>2104</v>
      </c>
      <c r="B150" s="4">
        <f t="shared" si="166"/>
        <v>1284.6161688871139</v>
      </c>
      <c r="C150" s="4">
        <f t="shared" si="167"/>
        <v>3561.936287473</v>
      </c>
      <c r="D150" s="4">
        <f t="shared" si="168"/>
        <v>6764.8034850205804</v>
      </c>
      <c r="E150" s="11">
        <f t="shared" si="149"/>
        <v>7.8558397467730525E-5</v>
      </c>
      <c r="F150" s="11">
        <f t="shared" si="150"/>
        <v>1.5749226829407821E-4</v>
      </c>
      <c r="G150" s="11">
        <f t="shared" si="151"/>
        <v>3.4771603932677055E-4</v>
      </c>
      <c r="H150" s="4">
        <f t="shared" si="169"/>
        <v>131613.63652042602</v>
      </c>
      <c r="I150" s="4">
        <f t="shared" si="170"/>
        <v>99782.463779468409</v>
      </c>
      <c r="J150" s="4">
        <f t="shared" si="171"/>
        <v>23232.135054141567</v>
      </c>
      <c r="K150" s="4">
        <f t="shared" si="139"/>
        <v>102453.66647879365</v>
      </c>
      <c r="L150" s="4">
        <f t="shared" si="140"/>
        <v>28013.545365871392</v>
      </c>
      <c r="M150" s="4">
        <f t="shared" si="141"/>
        <v>3434.2660663513552</v>
      </c>
      <c r="N150" s="11">
        <f t="shared" si="152"/>
        <v>3.6214466769628473E-3</v>
      </c>
      <c r="O150" s="11">
        <f t="shared" si="153"/>
        <v>1.0683674349653893E-2</v>
      </c>
      <c r="P150" s="11">
        <f t="shared" si="154"/>
        <v>7.107849730207505E-3</v>
      </c>
      <c r="Q150" s="4">
        <f t="shared" si="155"/>
        <v>5428.3578632186927</v>
      </c>
      <c r="R150" s="4">
        <f t="shared" si="156"/>
        <v>16409.009933866371</v>
      </c>
      <c r="S150" s="4">
        <f t="shared" si="157"/>
        <v>4368.8370770215051</v>
      </c>
      <c r="T150" s="4">
        <f t="shared" si="172"/>
        <v>41.244646122791607</v>
      </c>
      <c r="U150" s="4">
        <f t="shared" si="173"/>
        <v>164.44783293918573</v>
      </c>
      <c r="V150" s="4">
        <f t="shared" si="174"/>
        <v>188.05146693750288</v>
      </c>
      <c r="W150" s="11">
        <f t="shared" si="158"/>
        <v>-1.219247815263802E-2</v>
      </c>
      <c r="X150" s="11">
        <f t="shared" si="159"/>
        <v>-1.3228699347321071E-2</v>
      </c>
      <c r="Y150" s="11">
        <f t="shared" si="160"/>
        <v>-1.2203590333800474E-2</v>
      </c>
      <c r="Z150" s="4">
        <f t="shared" si="184"/>
        <v>10213.477419632658</v>
      </c>
      <c r="AA150" s="4">
        <f t="shared" si="175"/>
        <v>61452.480528911918</v>
      </c>
      <c r="AB150" s="4">
        <f t="shared" si="176"/>
        <v>7864.9531386932758</v>
      </c>
      <c r="AC150" s="12">
        <f t="shared" si="177"/>
        <v>1.8654410984449172</v>
      </c>
      <c r="AD150" s="12">
        <f t="shared" si="178"/>
        <v>3.7355727018517402</v>
      </c>
      <c r="AE150" s="12">
        <f t="shared" si="179"/>
        <v>1.7915325339347636</v>
      </c>
      <c r="AF150" s="11">
        <f t="shared" si="161"/>
        <v>-2.9039671966837322E-3</v>
      </c>
      <c r="AG150" s="11">
        <f t="shared" si="162"/>
        <v>2.0567434751257441E-3</v>
      </c>
      <c r="AH150" s="11">
        <f t="shared" si="163"/>
        <v>8.257041531207765E-4</v>
      </c>
      <c r="AI150" s="1">
        <f t="shared" si="142"/>
        <v>250278.95670849478</v>
      </c>
      <c r="AJ150" s="1">
        <f t="shared" si="143"/>
        <v>177587.81726583256</v>
      </c>
      <c r="AK150" s="1">
        <f t="shared" si="144"/>
        <v>42681.974822208984</v>
      </c>
      <c r="AL150" s="17">
        <f t="shared" si="199"/>
        <v>41.209927479504607</v>
      </c>
      <c r="AM150" s="17">
        <f t="shared" si="199"/>
        <v>14.32498728382299</v>
      </c>
      <c r="AN150" s="17">
        <f t="shared" si="199"/>
        <v>2.6675019569620848</v>
      </c>
      <c r="AO150" s="7">
        <f t="shared" si="197"/>
        <v>7.1056244873874894E-3</v>
      </c>
      <c r="AP150" s="7">
        <f t="shared" si="197"/>
        <v>1.0942127747565559E-2</v>
      </c>
      <c r="AQ150" s="7">
        <f t="shared" si="197"/>
        <v>7.9203507091416252E-3</v>
      </c>
      <c r="AR150" s="1">
        <f t="shared" si="181"/>
        <v>131613.63652042602</v>
      </c>
      <c r="AS150" s="1">
        <f t="shared" si="182"/>
        <v>99782.463779468409</v>
      </c>
      <c r="AT150" s="1">
        <f t="shared" si="183"/>
        <v>23232.135054141567</v>
      </c>
      <c r="AU150" s="1">
        <f t="shared" si="145"/>
        <v>26322.727304085205</v>
      </c>
      <c r="AV150" s="1">
        <f t="shared" si="146"/>
        <v>19956.492755893683</v>
      </c>
      <c r="AW150" s="1">
        <f t="shared" si="147"/>
        <v>4646.4270108283135</v>
      </c>
      <c r="AX150">
        <v>0</v>
      </c>
      <c r="AY150">
        <v>0</v>
      </c>
      <c r="AZ150">
        <v>0</v>
      </c>
      <c r="BA150">
        <f t="shared" si="187"/>
        <v>0</v>
      </c>
      <c r="BB150">
        <f t="shared" si="188"/>
        <v>0</v>
      </c>
      <c r="BC150">
        <f t="shared" si="188"/>
        <v>0</v>
      </c>
      <c r="BD150">
        <f t="shared" si="188"/>
        <v>0</v>
      </c>
      <c r="BE150">
        <f t="shared" si="189"/>
        <v>0</v>
      </c>
      <c r="BF150">
        <f t="shared" si="189"/>
        <v>0</v>
      </c>
      <c r="BG150">
        <f t="shared" si="189"/>
        <v>0</v>
      </c>
      <c r="BH150">
        <f t="shared" si="165"/>
        <v>0</v>
      </c>
      <c r="BI150">
        <f t="shared" si="198"/>
        <v>0</v>
      </c>
      <c r="BJ150">
        <f t="shared" si="198"/>
        <v>0</v>
      </c>
      <c r="BK150" s="7">
        <f t="shared" si="196"/>
        <v>6.8308129102718773E-3</v>
      </c>
      <c r="BL150" s="7">
        <f t="shared" si="185"/>
        <v>1.6599647973962624E-2</v>
      </c>
      <c r="BM150" s="7">
        <f t="shared" si="186"/>
        <v>2.0379547757936711E-2</v>
      </c>
      <c r="BN150" s="18">
        <f>MAX((BN$3*climate!$I260+BN$4*climate!$I260^2+BN$5*climate!$I260^6)*(K150/K$66)^$BP$1,-99)</f>
        <v>-13.77872897015175</v>
      </c>
      <c r="BO150" s="18">
        <f>MAX((BO$3*climate!$I260+BO$4*climate!$I260^2+BO$5*climate!$I260^6)*(L150/L$66)^$BP$1,-99)</f>
        <v>-10.763777574040036</v>
      </c>
      <c r="BP150" s="18">
        <f>MAX((BP$3*climate!$I260+BP$4*climate!$I260^2+BP$5*climate!$I260^6)*(M150/M$66)^$BP$1,-99)</f>
        <v>-11.156612142833904</v>
      </c>
      <c r="BQ150" s="18">
        <f>MAX((BQ$3*climate!$M260+BQ$4*climate!$M260^2+BQ$5*climate!$M260^6)*(K150/K$66)^$BP$1,-99)</f>
        <v>-13.778746650834419</v>
      </c>
      <c r="BR150" s="18">
        <f>MAX((BR$3*climate!$M260+BR$4*climate!$M260^2+BR$5*climate!$M260^6)*(L150/L$66)^$BP$1,-99)</f>
        <v>-10.763789414197173</v>
      </c>
      <c r="BS150" s="18">
        <f>MAX((BS$3*climate!$M260+BS$4*climate!$M260^2+BS$5*climate!$M260^6)*(M150/M$66)^$BP$1,-99)</f>
        <v>-11.156622835584557</v>
      </c>
      <c r="BT150" s="8">
        <f t="shared" si="190"/>
        <v>3.7568744202120238E-2</v>
      </c>
      <c r="BU150" s="8">
        <f t="shared" si="191"/>
        <v>6.2362792857904533E-4</v>
      </c>
      <c r="BV150" s="8">
        <f t="shared" si="192"/>
        <v>7.6563401667281727E-4</v>
      </c>
      <c r="BW150" s="8">
        <f>MAX((BW$3*climate!$I260+BW$4*climate!$I260^2+BW$5*climate!$I260^6)*(K150/K$66)^$BP$1,-99)</f>
        <v>-49.864867611448801</v>
      </c>
      <c r="BX150" s="8">
        <f>MAX((BX$3*climate!$I260+BX$4*climate!$I260^2+BX$5*climate!$I260^6)*(L150/L$66)^$BP$1,-99)</f>
        <v>-42.384765660755875</v>
      </c>
      <c r="BY150" s="8">
        <f>MAX((BY$3*climate!$I260+BY$4*climate!$I260^2+BY$5*climate!$I260^6)*(M150/M$66)^$BP$1,-99)</f>
        <v>-47.994874474130967</v>
      </c>
      <c r="BZ150" s="8">
        <f>MAX((BZ$3*climate!$M260+BZ$4*climate!$M260^2+BZ$5*climate!$M260^6)*(K150/K$66)^$BP$1,-99)</f>
        <v>-49.864991682794347</v>
      </c>
      <c r="CA150" s="8">
        <f>MAX((CA$3*climate!$M260+CA$4*climate!$M260^2+CA$5*climate!$M260^6)*(L150/L$66)^$BP$1,-99)</f>
        <v>-42.384865550873357</v>
      </c>
      <c r="CB150" s="8">
        <f>MAX((CB$3*climate!$M260+CB$4*climate!$M260^2+CB$5*climate!$M260^6)*(M150/M$66)^$BP$1,-99)</f>
        <v>-47.994983623636777</v>
      </c>
      <c r="CC150" s="8">
        <f t="shared" si="193"/>
        <v>1.1503600721180052E-2</v>
      </c>
      <c r="CD150" s="8">
        <f t="shared" si="194"/>
        <v>1.9095572240461145E-4</v>
      </c>
      <c r="CE150" s="8">
        <f t="shared" si="195"/>
        <v>2.3443818028552407E-4</v>
      </c>
    </row>
    <row r="151" spans="1:83">
      <c r="A151">
        <f t="shared" si="148"/>
        <v>2105</v>
      </c>
      <c r="B151" s="4">
        <f t="shared" si="166"/>
        <v>1284.7120404053233</v>
      </c>
      <c r="C151" s="4">
        <f t="shared" si="167"/>
        <v>3562.4692160271616</v>
      </c>
      <c r="D151" s="4">
        <f t="shared" si="168"/>
        <v>6767.0381041614846</v>
      </c>
      <c r="E151" s="11">
        <f t="shared" si="149"/>
        <v>7.4630477594343992E-5</v>
      </c>
      <c r="F151" s="11">
        <f t="shared" si="150"/>
        <v>1.4961765487937431E-4</v>
      </c>
      <c r="G151" s="11">
        <f t="shared" si="151"/>
        <v>3.3033023736043203E-4</v>
      </c>
      <c r="H151" s="4">
        <f t="shared" si="169"/>
        <v>132080.39624262857</v>
      </c>
      <c r="I151" s="4">
        <f t="shared" si="170"/>
        <v>100847.8282655014</v>
      </c>
      <c r="J151" s="4">
        <f t="shared" si="171"/>
        <v>23402.166128944438</v>
      </c>
      <c r="K151" s="4">
        <f t="shared" si="139"/>
        <v>102809.33943839863</v>
      </c>
      <c r="L151" s="4">
        <f t="shared" si="140"/>
        <v>28308.406936345724</v>
      </c>
      <c r="M151" s="4">
        <f t="shared" si="141"/>
        <v>3458.2583648454629</v>
      </c>
      <c r="N151" s="11">
        <f t="shared" si="152"/>
        <v>3.4715493532737618E-3</v>
      </c>
      <c r="O151" s="11">
        <f t="shared" si="153"/>
        <v>1.0525678439600838E-2</v>
      </c>
      <c r="P151" s="11">
        <f t="shared" si="154"/>
        <v>6.9861501789807434E-3</v>
      </c>
      <c r="Q151" s="4">
        <f t="shared" si="155"/>
        <v>5381.1893465962403</v>
      </c>
      <c r="R151" s="4">
        <f t="shared" si="156"/>
        <v>16364.819329016964</v>
      </c>
      <c r="S151" s="4">
        <f t="shared" si="157"/>
        <v>4347.105967305486</v>
      </c>
      <c r="T151" s="4">
        <f t="shared" si="172"/>
        <v>40.741771676026183</v>
      </c>
      <c r="U151" s="4">
        <f t="shared" si="173"/>
        <v>162.27240199891477</v>
      </c>
      <c r="V151" s="4">
        <f t="shared" si="174"/>
        <v>185.75656387332737</v>
      </c>
      <c r="W151" s="11">
        <f t="shared" si="158"/>
        <v>-1.219247815263802E-2</v>
      </c>
      <c r="X151" s="11">
        <f t="shared" si="159"/>
        <v>-1.3228699347321071E-2</v>
      </c>
      <c r="Y151" s="11">
        <f t="shared" si="160"/>
        <v>-1.2203590333800474E-2</v>
      </c>
      <c r="Z151" s="4">
        <f t="shared" si="184"/>
        <v>10096.875464783154</v>
      </c>
      <c r="AA151" s="4">
        <f t="shared" si="175"/>
        <v>61423.121880119725</v>
      </c>
      <c r="AB151" s="4">
        <f t="shared" si="176"/>
        <v>7833.3764741413625</v>
      </c>
      <c r="AC151" s="12">
        <f t="shared" si="177"/>
        <v>1.8600239186876875</v>
      </c>
      <c r="AD151" s="12">
        <f t="shared" si="178"/>
        <v>3.7432558166321317</v>
      </c>
      <c r="AE151" s="12">
        <f t="shared" si="179"/>
        <v>1.7930118097884846</v>
      </c>
      <c r="AF151" s="11">
        <f t="shared" si="161"/>
        <v>-2.9039671966837322E-3</v>
      </c>
      <c r="AG151" s="11">
        <f t="shared" si="162"/>
        <v>2.0567434751257441E-3</v>
      </c>
      <c r="AH151" s="11">
        <f t="shared" si="163"/>
        <v>8.257041531207765E-4</v>
      </c>
      <c r="AI151" s="1">
        <f t="shared" si="142"/>
        <v>251573.78834173051</v>
      </c>
      <c r="AJ151" s="1">
        <f t="shared" si="143"/>
        <v>179785.52829514298</v>
      </c>
      <c r="AK151" s="1">
        <f t="shared" si="144"/>
        <v>43060.204350816406</v>
      </c>
      <c r="AL151" s="17">
        <f t="shared" si="199"/>
        <v>41.499821526628224</v>
      </c>
      <c r="AM151" s="17">
        <f t="shared" si="199"/>
        <v>14.480165666256415</v>
      </c>
      <c r="AN151" s="17">
        <f t="shared" si="199"/>
        <v>2.6884182324683819</v>
      </c>
      <c r="AO151" s="7">
        <f t="shared" si="197"/>
        <v>7.0345682425136148E-3</v>
      </c>
      <c r="AP151" s="7">
        <f t="shared" si="197"/>
        <v>1.0832706470089904E-2</v>
      </c>
      <c r="AQ151" s="7">
        <f t="shared" si="197"/>
        <v>7.8411472020502096E-3</v>
      </c>
      <c r="AR151" s="1">
        <f t="shared" si="181"/>
        <v>132080.39624262857</v>
      </c>
      <c r="AS151" s="1">
        <f t="shared" si="182"/>
        <v>100847.8282655014</v>
      </c>
      <c r="AT151" s="1">
        <f t="shared" si="183"/>
        <v>23402.166128944438</v>
      </c>
      <c r="AU151" s="1">
        <f t="shared" si="145"/>
        <v>26416.079248525715</v>
      </c>
      <c r="AV151" s="1">
        <f t="shared" si="146"/>
        <v>20169.565653100282</v>
      </c>
      <c r="AW151" s="1">
        <f t="shared" si="147"/>
        <v>4680.4332257888882</v>
      </c>
      <c r="AX151">
        <v>0</v>
      </c>
      <c r="AY151">
        <v>0</v>
      </c>
      <c r="AZ151">
        <v>0</v>
      </c>
      <c r="BA151">
        <f t="shared" si="187"/>
        <v>0</v>
      </c>
      <c r="BB151">
        <f t="shared" si="188"/>
        <v>0</v>
      </c>
      <c r="BC151">
        <f t="shared" si="188"/>
        <v>0</v>
      </c>
      <c r="BD151">
        <f t="shared" si="188"/>
        <v>0</v>
      </c>
      <c r="BE151">
        <f t="shared" si="189"/>
        <v>0</v>
      </c>
      <c r="BF151">
        <f t="shared" si="189"/>
        <v>0</v>
      </c>
      <c r="BG151">
        <f t="shared" si="189"/>
        <v>0</v>
      </c>
      <c r="BH151">
        <f t="shared" si="165"/>
        <v>0</v>
      </c>
      <c r="BI151">
        <f t="shared" si="198"/>
        <v>0</v>
      </c>
      <c r="BJ151">
        <f t="shared" si="198"/>
        <v>0</v>
      </c>
      <c r="BK151" s="7">
        <f t="shared" si="196"/>
        <v>6.6848646249766386E-3</v>
      </c>
      <c r="BL151" s="7">
        <f t="shared" si="185"/>
        <v>1.5809188546631069E-2</v>
      </c>
      <c r="BM151" s="7">
        <f t="shared" si="186"/>
        <v>1.9655615462211742E-2</v>
      </c>
      <c r="BN151" s="18">
        <f>MAX((BN$3*climate!$I261+BN$4*climate!$I261^2+BN$5*climate!$I261^6)*(K151/K$66)^$BP$1,-99)</f>
        <v>-14.17494942738333</v>
      </c>
      <c r="BO151" s="18">
        <f>MAX((BO$3*climate!$I261+BO$4*climate!$I261^2+BO$5*climate!$I261^6)*(L151/L$66)^$BP$1,-99)</f>
        <v>-11.008373206476255</v>
      </c>
      <c r="BP151" s="18">
        <f>MAX((BP$3*climate!$I261+BP$4*climate!$I261^2+BP$5*climate!$I261^6)*(M151/M$66)^$BP$1,-99)</f>
        <v>-11.383626149807085</v>
      </c>
      <c r="BQ151" s="18">
        <f>MAX((BQ$3*climate!$M261+BQ$4*climate!$M261^2+BQ$5*climate!$M261^6)*(K151/K$66)^$BP$1,-99)</f>
        <v>-14.174967165371328</v>
      </c>
      <c r="BR151" s="18">
        <f>MAX((BR$3*climate!$M261+BR$4*climate!$M261^2+BR$5*climate!$M261^6)*(L151/L$66)^$BP$1,-99)</f>
        <v>-11.008385054439527</v>
      </c>
      <c r="BS151" s="18">
        <f>MAX((BS$3*climate!$M261+BS$4*climate!$M261^2+BS$5*climate!$M261^6)*(M151/M$66)^$BP$1,-99)</f>
        <v>-11.383636849845738</v>
      </c>
      <c r="BT151" s="8">
        <f t="shared" si="190"/>
        <v>3.7880859307229744E-2</v>
      </c>
      <c r="BU151" s="8">
        <f t="shared" si="191"/>
        <v>5.9886564709639943E-4</v>
      </c>
      <c r="BV151" s="8">
        <f t="shared" si="192"/>
        <v>7.4457160392105257E-4</v>
      </c>
      <c r="BW151" s="8">
        <f>MAX((BW$3*climate!$I261+BW$4*climate!$I261^2+BW$5*climate!$I261^6)*(K151/K$66)^$BP$1,-99)</f>
        <v>-52.732799453767576</v>
      </c>
      <c r="BX151" s="8">
        <f>MAX((BX$3*climate!$I261+BX$4*climate!$I261^2+BX$5*climate!$I261^6)*(L151/L$66)^$BP$1,-99)</f>
        <v>-44.612601841056751</v>
      </c>
      <c r="BY151" s="8">
        <f>MAX((BY$3*climate!$I261+BY$4*climate!$I261^2+BY$5*climate!$I261^6)*(M151/M$66)^$BP$1,-99)</f>
        <v>-50.468323799507289</v>
      </c>
      <c r="BZ151" s="8">
        <f>MAX((BZ$3*climate!$M261+BZ$4*climate!$M261^2+BZ$5*climate!$M261^6)*(K151/K$66)^$BP$1,-99)</f>
        <v>-52.732928017381525</v>
      </c>
      <c r="CA151" s="8">
        <f>MAX((CA$3*climate!$M261+CA$4*climate!$M261^2+CA$5*climate!$M261^6)*(L151/L$66)^$BP$1,-99)</f>
        <v>-44.612705079421389</v>
      </c>
      <c r="CB151" s="8">
        <f>MAX((CB$3*climate!$M261+CB$4*climate!$M261^2+CB$5*climate!$M261^6)*(M151/M$66)^$BP$1,-99)</f>
        <v>-50.468436640944034</v>
      </c>
      <c r="CC151" s="8">
        <f t="shared" si="193"/>
        <v>1.1823588327764036E-2</v>
      </c>
      <c r="CD151" s="8">
        <f t="shared" si="194"/>
        <v>1.86921337171368E-4</v>
      </c>
      <c r="CE151" s="8">
        <f t="shared" si="195"/>
        <v>2.3239990555402507E-4</v>
      </c>
    </row>
    <row r="152" spans="1:83">
      <c r="A152">
        <f t="shared" si="148"/>
        <v>2106</v>
      </c>
      <c r="B152" s="4">
        <f t="shared" si="166"/>
        <v>1284.8031251448126</v>
      </c>
      <c r="C152" s="4">
        <f t="shared" si="167"/>
        <v>3562.9755739023599</v>
      </c>
      <c r="D152" s="4">
        <f t="shared" si="168"/>
        <v>6769.1616935994998</v>
      </c>
      <c r="E152" s="11">
        <f t="shared" si="149"/>
        <v>7.0898953714626788E-5</v>
      </c>
      <c r="F152" s="11">
        <f t="shared" si="150"/>
        <v>1.4213677213540559E-4</v>
      </c>
      <c r="G152" s="11">
        <f t="shared" si="151"/>
        <v>3.1381372549241042E-4</v>
      </c>
      <c r="H152" s="4">
        <f t="shared" si="169"/>
        <v>132528.77409833306</v>
      </c>
      <c r="I152" s="4">
        <f t="shared" si="170"/>
        <v>101908.11653791643</v>
      </c>
      <c r="J152" s="4">
        <f t="shared" si="171"/>
        <v>23570.251268656608</v>
      </c>
      <c r="K152" s="4">
        <f t="shared" si="139"/>
        <v>103151.03653207218</v>
      </c>
      <c r="L152" s="4">
        <f t="shared" si="140"/>
        <v>28601.968894864262</v>
      </c>
      <c r="M152" s="4">
        <f t="shared" si="141"/>
        <v>3482.0044690235686</v>
      </c>
      <c r="N152" s="11">
        <f t="shared" si="152"/>
        <v>3.3235997385070437E-3</v>
      </c>
      <c r="O152" s="11">
        <f t="shared" si="153"/>
        <v>1.0370133479380872E-2</v>
      </c>
      <c r="P152" s="11">
        <f t="shared" si="154"/>
        <v>6.8664922261141292E-3</v>
      </c>
      <c r="Q152" s="4">
        <f t="shared" si="155"/>
        <v>5333.6242926409623</v>
      </c>
      <c r="R152" s="4">
        <f t="shared" si="156"/>
        <v>16318.113508207929</v>
      </c>
      <c r="S152" s="4">
        <f t="shared" si="157"/>
        <v>4324.8975532337818</v>
      </c>
      <c r="T152" s="4">
        <f t="shared" si="172"/>
        <v>40.245028514966464</v>
      </c>
      <c r="U152" s="4">
        <f t="shared" si="173"/>
        <v>160.1257491805035</v>
      </c>
      <c r="V152" s="4">
        <f t="shared" si="174"/>
        <v>183.48966686600284</v>
      </c>
      <c r="W152" s="11">
        <f t="shared" si="158"/>
        <v>-1.219247815263802E-2</v>
      </c>
      <c r="X152" s="11">
        <f t="shared" si="159"/>
        <v>-1.3228699347321071E-2</v>
      </c>
      <c r="Y152" s="11">
        <f t="shared" si="160"/>
        <v>-1.2203590333800474E-2</v>
      </c>
      <c r="Z152" s="4">
        <f t="shared" si="184"/>
        <v>9980.0746788284032</v>
      </c>
      <c r="AA152" s="4">
        <f t="shared" si="175"/>
        <v>61383.696526827596</v>
      </c>
      <c r="AB152" s="4">
        <f t="shared" si="176"/>
        <v>7800.8482164191719</v>
      </c>
      <c r="AC152" s="12">
        <f t="shared" si="177"/>
        <v>1.8546224702427714</v>
      </c>
      <c r="AD152" s="12">
        <f t="shared" si="178"/>
        <v>3.7509547336087161</v>
      </c>
      <c r="AE152" s="12">
        <f t="shared" si="179"/>
        <v>1.7944923070864216</v>
      </c>
      <c r="AF152" s="11">
        <f t="shared" si="161"/>
        <v>-2.9039671966837322E-3</v>
      </c>
      <c r="AG152" s="11">
        <f t="shared" si="162"/>
        <v>2.0567434751257441E-3</v>
      </c>
      <c r="AH152" s="11">
        <f t="shared" si="163"/>
        <v>8.257041531207765E-4</v>
      </c>
      <c r="AI152" s="1">
        <f t="shared" si="142"/>
        <v>252832.48875608318</v>
      </c>
      <c r="AJ152" s="1">
        <f t="shared" si="143"/>
        <v>181976.54111872899</v>
      </c>
      <c r="AK152" s="1">
        <f t="shared" si="144"/>
        <v>43434.617141523653</v>
      </c>
      <c r="AL152" s="17">
        <f t="shared" si="199"/>
        <v>41.788835519943618</v>
      </c>
      <c r="AM152" s="17">
        <f t="shared" si="199"/>
        <v>14.635456456714238</v>
      </c>
      <c r="AN152" s="17">
        <f t="shared" si="199"/>
        <v>2.7092877127388273</v>
      </c>
      <c r="AO152" s="7">
        <f t="shared" si="197"/>
        <v>6.964222560088479E-3</v>
      </c>
      <c r="AP152" s="7">
        <f t="shared" si="197"/>
        <v>1.0724379405389005E-2</v>
      </c>
      <c r="AQ152" s="7">
        <f t="shared" si="197"/>
        <v>7.7627357300297075E-3</v>
      </c>
      <c r="AR152" s="1">
        <f t="shared" si="181"/>
        <v>132528.77409833306</v>
      </c>
      <c r="AS152" s="1">
        <f t="shared" si="182"/>
        <v>101908.11653791643</v>
      </c>
      <c r="AT152" s="1">
        <f t="shared" si="183"/>
        <v>23570.251268656608</v>
      </c>
      <c r="AU152" s="1">
        <f t="shared" si="145"/>
        <v>26505.754819666614</v>
      </c>
      <c r="AV152" s="1">
        <f t="shared" si="146"/>
        <v>20381.623307583286</v>
      </c>
      <c r="AW152" s="1">
        <f t="shared" si="147"/>
        <v>4714.0502537313214</v>
      </c>
      <c r="AX152">
        <v>0</v>
      </c>
      <c r="AY152">
        <v>0</v>
      </c>
      <c r="AZ152">
        <v>0</v>
      </c>
      <c r="BA152">
        <f t="shared" si="187"/>
        <v>0</v>
      </c>
      <c r="BB152">
        <f t="shared" si="188"/>
        <v>0</v>
      </c>
      <c r="BC152">
        <f t="shared" si="188"/>
        <v>0</v>
      </c>
      <c r="BD152">
        <f t="shared" si="188"/>
        <v>0</v>
      </c>
      <c r="BE152">
        <f t="shared" si="189"/>
        <v>0</v>
      </c>
      <c r="BF152">
        <f t="shared" si="189"/>
        <v>0</v>
      </c>
      <c r="BG152">
        <f t="shared" si="189"/>
        <v>0</v>
      </c>
      <c r="BH152">
        <f t="shared" si="165"/>
        <v>0</v>
      </c>
      <c r="BI152">
        <f t="shared" si="198"/>
        <v>0</v>
      </c>
      <c r="BJ152">
        <f t="shared" si="198"/>
        <v>0</v>
      </c>
      <c r="BK152" s="7">
        <f t="shared" si="196"/>
        <v>6.5413674268757216E-3</v>
      </c>
      <c r="BL152" s="7">
        <f t="shared" si="185"/>
        <v>1.5056370044410541E-2</v>
      </c>
      <c r="BM152" s="7">
        <f t="shared" si="186"/>
        <v>1.8960067936674478E-2</v>
      </c>
      <c r="BN152" s="18">
        <f>MAX((BN$3*climate!$I262+BN$4*climate!$I262^2+BN$5*climate!$I262^6)*(K152/K$66)^$BP$1,-99)</f>
        <v>-14.573076395944708</v>
      </c>
      <c r="BO152" s="18">
        <f>MAX((BO$3*climate!$I262+BO$4*climate!$I262^2+BO$5*climate!$I262^6)*(L152/L$66)^$BP$1,-99)</f>
        <v>-11.253205310166299</v>
      </c>
      <c r="BP152" s="18">
        <f>MAX((BP$3*climate!$I262+BP$4*climate!$I262^2+BP$5*climate!$I262^6)*(M152/M$66)^$BP$1,-99)</f>
        <v>-11.61099892217509</v>
      </c>
      <c r="BQ152" s="18">
        <f>MAX((BQ$3*climate!$M262+BQ$4*climate!$M262^2+BQ$5*climate!$M262^6)*(K152/K$66)^$BP$1,-99)</f>
        <v>-14.573094188055514</v>
      </c>
      <c r="BR152" s="18">
        <f>MAX((BR$3*climate!$M262+BR$4*climate!$M262^2+BR$5*climate!$M262^6)*(L152/L$66)^$BP$1,-99)</f>
        <v>-11.253217164006266</v>
      </c>
      <c r="BS152" s="18">
        <f>MAX((BS$3*climate!$M262+BS$4*climate!$M262^2+BS$5*climate!$M262^6)*(M152/M$66)^$BP$1,-99)</f>
        <v>-11.611009627922281</v>
      </c>
      <c r="BT152" s="8">
        <f t="shared" si="190"/>
        <v>3.8183062896381965E-2</v>
      </c>
      <c r="BU152" s="8">
        <f t="shared" si="191"/>
        <v>5.7489832439692903E-4</v>
      </c>
      <c r="BV152" s="8">
        <f t="shared" si="192"/>
        <v>7.2395346654571661E-4</v>
      </c>
      <c r="BW152" s="8">
        <f>MAX((BW$3*climate!$I262+BW$4*climate!$I262^2+BW$5*climate!$I262^6)*(K152/K$66)^$BP$1,-99)</f>
        <v>-55.707794628848717</v>
      </c>
      <c r="BX152" s="8">
        <f>MAX((BX$3*climate!$I262+BX$4*climate!$I262^2+BX$5*climate!$I262^6)*(L152/L$66)^$BP$1,-99)</f>
        <v>-46.916536581809936</v>
      </c>
      <c r="BY152" s="8">
        <f>MAX((BY$3*climate!$I262+BY$4*climate!$I262^2+BY$5*climate!$I262^6)*(M152/M$66)^$BP$1,-99)</f>
        <v>-53.027461451498787</v>
      </c>
      <c r="BZ152" s="8">
        <f>MAX((BZ$3*climate!$M262+BZ$4*climate!$M262^2+BZ$5*climate!$M262^6)*(K152/K$66)^$BP$1,-99)</f>
        <v>-55.707927754285471</v>
      </c>
      <c r="CA152" s="8">
        <f>MAX((CA$3*climate!$M262+CA$4*climate!$M262^2+CA$5*climate!$M262^6)*(L152/L$66)^$BP$1,-99)</f>
        <v>-46.916643210812367</v>
      </c>
      <c r="CB152" s="8">
        <f>MAX((CB$3*climate!$M262+CB$4*climate!$M262^2+CB$5*climate!$M262^6)*(M152/M$66)^$BP$1,-99)</f>
        <v>-53.027578035695363</v>
      </c>
      <c r="CC152" s="8">
        <f t="shared" si="193"/>
        <v>1.2142557699572802E-2</v>
      </c>
      <c r="CD152" s="8">
        <f t="shared" si="194"/>
        <v>1.828228420103745E-4</v>
      </c>
      <c r="CE152" s="8">
        <f t="shared" si="195"/>
        <v>2.302237189088901E-4</v>
      </c>
    </row>
    <row r="153" spans="1:83">
      <c r="A153">
        <f t="shared" si="148"/>
        <v>2107</v>
      </c>
      <c r="B153" s="4">
        <f t="shared" si="166"/>
        <v>1284.8896617822497</v>
      </c>
      <c r="C153" s="4">
        <f t="shared" si="167"/>
        <v>3563.4566822572679</v>
      </c>
      <c r="D153" s="4">
        <f t="shared" si="168"/>
        <v>6771.1797366565524</v>
      </c>
      <c r="E153" s="11">
        <f t="shared" si="149"/>
        <v>6.7354006028895447E-5</v>
      </c>
      <c r="F153" s="11">
        <f t="shared" si="150"/>
        <v>1.3502993352863531E-4</v>
      </c>
      <c r="G153" s="11">
        <f t="shared" si="151"/>
        <v>2.981230392177899E-4</v>
      </c>
      <c r="H153" s="4">
        <f t="shared" si="169"/>
        <v>132958.85142102288</v>
      </c>
      <c r="I153" s="4">
        <f t="shared" si="170"/>
        <v>102963.21504428488</v>
      </c>
      <c r="J153" s="4">
        <f t="shared" si="171"/>
        <v>23736.39782048808</v>
      </c>
      <c r="K153" s="4">
        <f t="shared" si="139"/>
        <v>103478.80862905987</v>
      </c>
      <c r="L153" s="4">
        <f t="shared" si="140"/>
        <v>28894.195783814874</v>
      </c>
      <c r="M153" s="4">
        <f t="shared" si="141"/>
        <v>3505.5040249468475</v>
      </c>
      <c r="N153" s="11">
        <f t="shared" si="152"/>
        <v>3.1775938275306892E-3</v>
      </c>
      <c r="O153" s="11">
        <f t="shared" si="153"/>
        <v>1.0217020024907653E-2</v>
      </c>
      <c r="P153" s="11">
        <f t="shared" si="154"/>
        <v>6.7488586336790224E-3</v>
      </c>
      <c r="Q153" s="4">
        <f t="shared" si="155"/>
        <v>5285.6916359013439</v>
      </c>
      <c r="R153" s="4">
        <f t="shared" si="156"/>
        <v>16268.959561381893</v>
      </c>
      <c r="S153" s="4">
        <f t="shared" si="157"/>
        <v>4302.2324099089583</v>
      </c>
      <c r="T153" s="4">
        <f t="shared" si="172"/>
        <v>39.754341884045438</v>
      </c>
      <c r="U153" s="4">
        <f t="shared" si="173"/>
        <v>158.00749378683008</v>
      </c>
      <c r="V153" s="4">
        <f t="shared" si="174"/>
        <v>181.25043414108461</v>
      </c>
      <c r="W153" s="11">
        <f t="shared" si="158"/>
        <v>-1.219247815263802E-2</v>
      </c>
      <c r="X153" s="11">
        <f t="shared" si="159"/>
        <v>-1.3228699347321071E-2</v>
      </c>
      <c r="Y153" s="11">
        <f t="shared" si="160"/>
        <v>-1.2203590333800474E-2</v>
      </c>
      <c r="Z153" s="4">
        <f t="shared" si="184"/>
        <v>9863.1338255757892</v>
      </c>
      <c r="AA153" s="4">
        <f t="shared" si="175"/>
        <v>61334.395300678254</v>
      </c>
      <c r="AB153" s="4">
        <f t="shared" si="176"/>
        <v>7767.403674339309</v>
      </c>
      <c r="AC153" s="12">
        <f t="shared" si="177"/>
        <v>1.8492367074269538</v>
      </c>
      <c r="AD153" s="12">
        <f t="shared" si="178"/>
        <v>3.758669485282558</v>
      </c>
      <c r="AE153" s="12">
        <f t="shared" si="179"/>
        <v>1.795974026837126</v>
      </c>
      <c r="AF153" s="11">
        <f t="shared" si="161"/>
        <v>-2.9039671966837322E-3</v>
      </c>
      <c r="AG153" s="11">
        <f t="shared" si="162"/>
        <v>2.0567434751257441E-3</v>
      </c>
      <c r="AH153" s="11">
        <f t="shared" si="163"/>
        <v>8.257041531207765E-4</v>
      </c>
      <c r="AI153" s="1">
        <f t="shared" si="142"/>
        <v>254054.99470014148</v>
      </c>
      <c r="AJ153" s="1">
        <f t="shared" si="143"/>
        <v>184160.51031443937</v>
      </c>
      <c r="AK153" s="1">
        <f t="shared" si="144"/>
        <v>43805.205681102612</v>
      </c>
      <c r="AL153" s="17">
        <f t="shared" si="199"/>
        <v>42.076952003520553</v>
      </c>
      <c r="AM153" s="17">
        <f t="shared" si="199"/>
        <v>14.790843082648964</v>
      </c>
      <c r="AN153" s="17">
        <f t="shared" si="199"/>
        <v>2.7301088824241293</v>
      </c>
      <c r="AO153" s="7">
        <f t="shared" si="197"/>
        <v>6.8945803344875939E-3</v>
      </c>
      <c r="AP153" s="7">
        <f t="shared" si="197"/>
        <v>1.0617135611335114E-2</v>
      </c>
      <c r="AQ153" s="7">
        <f t="shared" si="197"/>
        <v>7.6851083727294102E-3</v>
      </c>
      <c r="AR153" s="1">
        <f t="shared" si="181"/>
        <v>132958.85142102288</v>
      </c>
      <c r="AS153" s="1">
        <f t="shared" si="182"/>
        <v>102963.21504428488</v>
      </c>
      <c r="AT153" s="1">
        <f t="shared" si="183"/>
        <v>23736.39782048808</v>
      </c>
      <c r="AU153" s="1">
        <f t="shared" si="145"/>
        <v>26591.770284204576</v>
      </c>
      <c r="AV153" s="1">
        <f t="shared" si="146"/>
        <v>20592.643008856976</v>
      </c>
      <c r="AW153" s="1">
        <f t="shared" si="147"/>
        <v>4747.2795640976165</v>
      </c>
      <c r="AX153">
        <v>0</v>
      </c>
      <c r="AY153">
        <v>0</v>
      </c>
      <c r="AZ153">
        <v>0</v>
      </c>
      <c r="BA153">
        <f t="shared" si="187"/>
        <v>0</v>
      </c>
      <c r="BB153">
        <f t="shared" si="188"/>
        <v>0</v>
      </c>
      <c r="BC153">
        <f t="shared" si="188"/>
        <v>0</v>
      </c>
      <c r="BD153">
        <f t="shared" si="188"/>
        <v>0</v>
      </c>
      <c r="BE153">
        <f t="shared" si="189"/>
        <v>0</v>
      </c>
      <c r="BF153">
        <f t="shared" si="189"/>
        <v>0</v>
      </c>
      <c r="BG153">
        <f t="shared" si="189"/>
        <v>0</v>
      </c>
      <c r="BH153">
        <f t="shared" si="165"/>
        <v>0</v>
      </c>
      <c r="BI153">
        <f t="shared" si="198"/>
        <v>0</v>
      </c>
      <c r="BJ153">
        <f t="shared" si="198"/>
        <v>0</v>
      </c>
      <c r="BK153" s="7">
        <f t="shared" si="196"/>
        <v>6.4002971727750158E-3</v>
      </c>
      <c r="BL153" s="7">
        <f t="shared" si="185"/>
        <v>1.4339400042295752E-2</v>
      </c>
      <c r="BM153" s="7">
        <f t="shared" si="186"/>
        <v>1.8291665467960249E-2</v>
      </c>
      <c r="BN153" s="18">
        <f>MAX((BN$3*climate!$I263+BN$4*climate!$I263^2+BN$5*climate!$I263^6)*(K153/K$66)^$BP$1,-99)</f>
        <v>-14.972995440409628</v>
      </c>
      <c r="BO153" s="18">
        <f>MAX((BO$3*climate!$I263+BO$4*climate!$I263^2+BO$5*climate!$I263^6)*(L153/L$66)^$BP$1,-99)</f>
        <v>-11.498198410717436</v>
      </c>
      <c r="BP153" s="18">
        <f>MAX((BP$3*climate!$I263+BP$4*climate!$I263^2+BP$5*climate!$I263^6)*(M153/M$66)^$BP$1,-99)</f>
        <v>-11.838662652540023</v>
      </c>
      <c r="BQ153" s="18">
        <f>MAX((BQ$3*climate!$M263+BQ$4*climate!$M263^2+BQ$5*climate!$M263^6)*(K153/K$66)^$BP$1,-99)</f>
        <v>-14.973013283564896</v>
      </c>
      <c r="BR153" s="18">
        <f>MAX((BR$3*climate!$M263+BR$4*climate!$M263^2+BR$5*climate!$M263^6)*(L153/L$66)^$BP$1,-99)</f>
        <v>-11.498210268578644</v>
      </c>
      <c r="BS153" s="18">
        <f>MAX((BS$3*climate!$M263+BS$4*climate!$M263^2+BS$5*climate!$M263^6)*(M153/M$66)^$BP$1,-99)</f>
        <v>-11.838673362475101</v>
      </c>
      <c r="BT153" s="8">
        <f t="shared" si="190"/>
        <v>3.8475442233638656E-2</v>
      </c>
      <c r="BU153" s="8">
        <f t="shared" si="191"/>
        <v>5.517147579923859E-4</v>
      </c>
      <c r="BV153" s="8">
        <f t="shared" si="192"/>
        <v>7.0377991806954755E-4</v>
      </c>
      <c r="BW153" s="8">
        <f>MAX((BW$3*climate!$I263+BW$4*climate!$I263^2+BW$5*climate!$I263^6)*(K153/K$66)^$BP$1,-99)</f>
        <v>-58.791266176677077</v>
      </c>
      <c r="BX153" s="8">
        <f>MAX((BX$3*climate!$I263+BX$4*climate!$I263^2+BX$5*climate!$I263^6)*(L153/L$66)^$BP$1,-99)</f>
        <v>-49.297248829461893</v>
      </c>
      <c r="BY153" s="8">
        <f>MAX((BY$3*climate!$I263+BY$4*climate!$I263^2+BY$5*climate!$I263^6)*(M153/M$66)^$BP$1,-99)</f>
        <v>-55.673166331434722</v>
      </c>
      <c r="BZ153" s="8">
        <f>MAX((BZ$3*climate!$M263+BZ$4*climate!$M263^2+BZ$5*climate!$M263^6)*(K153/K$66)^$BP$1,-99)</f>
        <v>-58.79140393171118</v>
      </c>
      <c r="CA153" s="8">
        <f>MAX((CA$3*climate!$M263+CA$4*climate!$M263^2+CA$5*climate!$M263^6)*(L153/L$66)^$BP$1,-99)</f>
        <v>-49.297358889862885</v>
      </c>
      <c r="CB153" s="8">
        <f>MAX((CB$3*climate!$M263+CB$4*climate!$M263^2+CB$5*climate!$M263^6)*(M153/M$66)^$BP$1,-99)</f>
        <v>-55.673286707513192</v>
      </c>
      <c r="CC153" s="8">
        <f t="shared" si="193"/>
        <v>1.2460164977365464E-2</v>
      </c>
      <c r="CD153" s="8">
        <f t="shared" si="194"/>
        <v>1.7867129020344638E-4</v>
      </c>
      <c r="CE153" s="8">
        <f t="shared" si="195"/>
        <v>2.2791716944156354E-4</v>
      </c>
    </row>
    <row r="154" spans="1:83">
      <c r="A154">
        <f t="shared" si="148"/>
        <v>2108</v>
      </c>
      <c r="B154" s="4">
        <f t="shared" si="166"/>
        <v>1284.9718771249745</v>
      </c>
      <c r="C154" s="4">
        <f t="shared" si="167"/>
        <v>3563.913796910258</v>
      </c>
      <c r="D154" s="4">
        <f t="shared" si="168"/>
        <v>6773.0974491046254</v>
      </c>
      <c r="E154" s="11">
        <f t="shared" si="149"/>
        <v>6.3986305727450673E-5</v>
      </c>
      <c r="F154" s="11">
        <f t="shared" si="150"/>
        <v>1.2827843685220353E-4</v>
      </c>
      <c r="G154" s="11">
        <f t="shared" si="151"/>
        <v>2.8321688725690036E-4</v>
      </c>
      <c r="H154" s="4">
        <f t="shared" si="169"/>
        <v>133370.71905255364</v>
      </c>
      <c r="I154" s="4">
        <f t="shared" si="170"/>
        <v>104013.01645287526</v>
      </c>
      <c r="J154" s="4">
        <f t="shared" si="171"/>
        <v>23900.613993302188</v>
      </c>
      <c r="K154" s="4">
        <f t="shared" si="139"/>
        <v>103792.71439851301</v>
      </c>
      <c r="L154" s="4">
        <f t="shared" si="140"/>
        <v>29185.05395474199</v>
      </c>
      <c r="M154" s="4">
        <f t="shared" si="141"/>
        <v>3528.7568461696569</v>
      </c>
      <c r="N154" s="11">
        <f t="shared" si="152"/>
        <v>3.0335270922803304E-3</v>
      </c>
      <c r="O154" s="11">
        <f t="shared" si="153"/>
        <v>1.0066318270399499E-2</v>
      </c>
      <c r="P154" s="11">
        <f t="shared" si="154"/>
        <v>6.6332319282280672E-3</v>
      </c>
      <c r="Q154" s="4">
        <f t="shared" si="155"/>
        <v>5237.4198488781049</v>
      </c>
      <c r="R154" s="4">
        <f t="shared" si="156"/>
        <v>16217.424545986913</v>
      </c>
      <c r="S154" s="4">
        <f t="shared" si="157"/>
        <v>4279.1307499276636</v>
      </c>
      <c r="T154" s="4">
        <f t="shared" si="172"/>
        <v>39.269637939151714</v>
      </c>
      <c r="U154" s="4">
        <f t="shared" si="173"/>
        <v>155.9172601569004</v>
      </c>
      <c r="V154" s="4">
        <f t="shared" si="174"/>
        <v>179.03852809500333</v>
      </c>
      <c r="W154" s="11">
        <f t="shared" si="158"/>
        <v>-1.219247815263802E-2</v>
      </c>
      <c r="X154" s="11">
        <f t="shared" si="159"/>
        <v>-1.3228699347321071E-2</v>
      </c>
      <c r="Y154" s="11">
        <f t="shared" si="160"/>
        <v>-1.2203590333800474E-2</v>
      </c>
      <c r="Z154" s="4">
        <f t="shared" si="184"/>
        <v>9746.1101844122313</v>
      </c>
      <c r="AA154" s="4">
        <f t="shared" si="175"/>
        <v>61275.410987565221</v>
      </c>
      <c r="AB154" s="4">
        <f t="shared" si="176"/>
        <v>7733.0776319657907</v>
      </c>
      <c r="AC154" s="12">
        <f t="shared" si="177"/>
        <v>1.8438665846896825</v>
      </c>
      <c r="AD154" s="12">
        <f t="shared" si="178"/>
        <v>3.7664001042215669</v>
      </c>
      <c r="AE154" s="12">
        <f t="shared" si="179"/>
        <v>1.7974569700499825</v>
      </c>
      <c r="AF154" s="11">
        <f t="shared" si="161"/>
        <v>-2.9039671966837322E-3</v>
      </c>
      <c r="AG154" s="11">
        <f t="shared" si="162"/>
        <v>2.0567434751257441E-3</v>
      </c>
      <c r="AH154" s="11">
        <f t="shared" si="163"/>
        <v>8.257041531207765E-4</v>
      </c>
      <c r="AI154" s="1">
        <f t="shared" si="142"/>
        <v>255241.2655143319</v>
      </c>
      <c r="AJ154" s="1">
        <f t="shared" si="143"/>
        <v>186337.10229185241</v>
      </c>
      <c r="AK154" s="1">
        <f t="shared" si="144"/>
        <v>44171.964677089971</v>
      </c>
      <c r="AL154" s="17">
        <f t="shared" si="199"/>
        <v>42.364153900081021</v>
      </c>
      <c r="AM154" s="17">
        <f t="shared" si="199"/>
        <v>14.946309105595279</v>
      </c>
      <c r="AN154" s="17">
        <f t="shared" si="199"/>
        <v>2.7508802532286021</v>
      </c>
      <c r="AO154" s="7">
        <f t="shared" ref="AO154:AQ169" si="200">AO$5*AO153</f>
        <v>6.825634531142718E-3</v>
      </c>
      <c r="AP154" s="7">
        <f t="shared" si="200"/>
        <v>1.0510964255221763E-2</v>
      </c>
      <c r="AQ154" s="7">
        <f t="shared" si="200"/>
        <v>7.6082572890021159E-3</v>
      </c>
      <c r="AR154" s="1">
        <f t="shared" si="181"/>
        <v>133370.71905255364</v>
      </c>
      <c r="AS154" s="1">
        <f t="shared" si="182"/>
        <v>104013.01645287526</v>
      </c>
      <c r="AT154" s="1">
        <f t="shared" si="183"/>
        <v>23900.613993302188</v>
      </c>
      <c r="AU154" s="1">
        <f t="shared" si="145"/>
        <v>26674.14381051073</v>
      </c>
      <c r="AV154" s="1">
        <f t="shared" si="146"/>
        <v>20802.603290575054</v>
      </c>
      <c r="AW154" s="1">
        <f t="shared" si="147"/>
        <v>4780.1227986604381</v>
      </c>
      <c r="AX154">
        <v>0</v>
      </c>
      <c r="AY154">
        <v>0</v>
      </c>
      <c r="AZ154">
        <v>0</v>
      </c>
      <c r="BA154">
        <f t="shared" si="187"/>
        <v>0</v>
      </c>
      <c r="BB154">
        <f t="shared" si="188"/>
        <v>0</v>
      </c>
      <c r="BC154">
        <f t="shared" si="188"/>
        <v>0</v>
      </c>
      <c r="BD154">
        <f t="shared" si="188"/>
        <v>0</v>
      </c>
      <c r="BE154">
        <f t="shared" si="189"/>
        <v>0</v>
      </c>
      <c r="BF154">
        <f t="shared" si="189"/>
        <v>0</v>
      </c>
      <c r="BG154">
        <f t="shared" si="189"/>
        <v>0</v>
      </c>
      <c r="BH154">
        <f t="shared" si="165"/>
        <v>0</v>
      </c>
      <c r="BI154">
        <f t="shared" si="198"/>
        <v>0</v>
      </c>
      <c r="BJ154">
        <f t="shared" si="198"/>
        <v>0</v>
      </c>
      <c r="BK154" s="7">
        <f t="shared" si="196"/>
        <v>6.2616299353357441E-3</v>
      </c>
      <c r="BL154" s="7">
        <f t="shared" si="185"/>
        <v>1.3656571468853096E-2</v>
      </c>
      <c r="BM154" s="7">
        <f t="shared" si="186"/>
        <v>1.7649228312514562E-2</v>
      </c>
      <c r="BN154" s="18">
        <f>MAX((BN$3*climate!$I264+BN$4*climate!$I264^2+BN$5*climate!$I264^6)*(K154/K$66)^$BP$1,-99)</f>
        <v>-15.374593139385203</v>
      </c>
      <c r="BO154" s="18">
        <f>MAX((BO$3*climate!$I264+BO$4*climate!$I264^2+BO$5*climate!$I264^6)*(L154/L$66)^$BP$1,-99)</f>
        <v>-11.743278161295839</v>
      </c>
      <c r="BP154" s="18">
        <f>MAX((BP$3*climate!$I264+BP$4*climate!$I264^2+BP$5*climate!$I264^6)*(M154/M$66)^$BP$1,-99)</f>
        <v>-12.06655038047399</v>
      </c>
      <c r="BQ154" s="18">
        <f>MAX((BQ$3*climate!$M264+BQ$4*climate!$M264^2+BQ$5*climate!$M264^6)*(K154/K$66)^$BP$1,-99)</f>
        <v>-15.374611030609033</v>
      </c>
      <c r="BR154" s="18">
        <f>MAX((BR$3*climate!$M264+BR$4*climate!$M264^2+BR$5*climate!$M264^6)*(L154/L$66)^$BP$1,-99)</f>
        <v>-11.743290021395138</v>
      </c>
      <c r="BS154" s="18">
        <f>MAX((BS$3*climate!$M264+BS$4*climate!$M264^2+BS$5*climate!$M264^6)*(M154/M$66)^$BP$1,-99)</f>
        <v>-12.066561093133883</v>
      </c>
      <c r="BT154" s="8">
        <f t="shared" si="190"/>
        <v>3.8758092394800853E-2</v>
      </c>
      <c r="BU154" s="8">
        <f t="shared" si="191"/>
        <v>5.2930265878600952E-4</v>
      </c>
      <c r="BV154" s="8">
        <f t="shared" si="192"/>
        <v>6.8405042163337455E-4</v>
      </c>
      <c r="BW154" s="8">
        <f>MAX((BW$3*climate!$I264+BW$4*climate!$I264^2+BW$5*climate!$I264^6)*(K154/K$66)^$BP$1,-99)</f>
        <v>-61.984542810542166</v>
      </c>
      <c r="BX154" s="8">
        <f>MAX((BX$3*climate!$I264+BX$4*climate!$I264^2+BX$5*climate!$I264^6)*(L154/L$66)^$BP$1,-99)</f>
        <v>-51.755345512036754</v>
      </c>
      <c r="BY154" s="8">
        <f>MAX((BY$3*climate!$I264+BY$4*climate!$I264^2+BY$5*climate!$I264^6)*(M154/M$66)^$BP$1,-99)</f>
        <v>-58.406239202765931</v>
      </c>
      <c r="BZ154" s="8">
        <f>MAX((BZ$3*climate!$M264+BZ$4*climate!$M264^2+BZ$5*climate!$M264^6)*(K154/K$66)^$BP$1,-99)</f>
        <v>-61.984685261117022</v>
      </c>
      <c r="CA154" s="8">
        <f>MAX((CA$3*climate!$M264+CA$4*climate!$M264^2+CA$5*climate!$M264^6)*(L154/L$66)^$BP$1,-99)</f>
        <v>-51.755459042936721</v>
      </c>
      <c r="CB154" s="8">
        <f>MAX((CB$3*climate!$M264+CB$4*climate!$M264^2+CB$5*climate!$M264^6)*(M154/M$66)^$BP$1,-99)</f>
        <v>-58.406363418101222</v>
      </c>
      <c r="CC154" s="8">
        <f t="shared" si="193"/>
        <v>1.2776071290888407E-2</v>
      </c>
      <c r="CD154" s="8">
        <f t="shared" si="194"/>
        <v>1.7447733067517976E-4</v>
      </c>
      <c r="CE154" s="8">
        <f t="shared" si="195"/>
        <v>2.2548779914985213E-4</v>
      </c>
    </row>
    <row r="155" spans="1:83">
      <c r="A155">
        <f t="shared" si="148"/>
        <v>2109</v>
      </c>
      <c r="B155" s="4">
        <f t="shared" si="166"/>
        <v>1285.0499866981863</v>
      </c>
      <c r="C155" s="4">
        <f t="shared" si="167"/>
        <v>3564.3481115366544</v>
      </c>
      <c r="D155" s="4">
        <f t="shared" si="168"/>
        <v>6774.9197919024164</v>
      </c>
      <c r="E155" s="11">
        <f t="shared" si="149"/>
        <v>6.0786990441078135E-5</v>
      </c>
      <c r="F155" s="11">
        <f t="shared" si="150"/>
        <v>1.2186451500959335E-4</v>
      </c>
      <c r="G155" s="11">
        <f t="shared" si="151"/>
        <v>2.6905604289405533E-4</v>
      </c>
      <c r="H155" s="4">
        <f t="shared" si="169"/>
        <v>133764.47706243274</v>
      </c>
      <c r="I155" s="4">
        <f t="shared" si="170"/>
        <v>105057.41960031242</v>
      </c>
      <c r="J155" s="4">
        <f t="shared" si="171"/>
        <v>24062.908832260113</v>
      </c>
      <c r="K155" s="4">
        <f t="shared" si="139"/>
        <v>104092.82008253067</v>
      </c>
      <c r="L155" s="4">
        <f t="shared" si="140"/>
        <v>29474.51155521964</v>
      </c>
      <c r="M155" s="4">
        <f t="shared" si="141"/>
        <v>3551.7629095802449</v>
      </c>
      <c r="N155" s="11">
        <f t="shared" si="152"/>
        <v>2.8913945044870548E-3</v>
      </c>
      <c r="O155" s="11">
        <f t="shared" si="153"/>
        <v>9.9180080642138346E-3</v>
      </c>
      <c r="P155" s="11">
        <f t="shared" si="154"/>
        <v>6.5195944105811421E-3</v>
      </c>
      <c r="Q155" s="4">
        <f t="shared" si="155"/>
        <v>5188.8369272256878</v>
      </c>
      <c r="R155" s="4">
        <f t="shared" si="156"/>
        <v>16163.575422012753</v>
      </c>
      <c r="S155" s="4">
        <f t="shared" si="157"/>
        <v>4255.6124202759565</v>
      </c>
      <c r="T155" s="4">
        <f t="shared" si="172"/>
        <v>38.790843736516599</v>
      </c>
      <c r="U155" s="4">
        <f t="shared" si="173"/>
        <v>153.85467759922673</v>
      </c>
      <c r="V155" s="4">
        <f t="shared" si="174"/>
        <v>176.85361524416527</v>
      </c>
      <c r="W155" s="11">
        <f t="shared" si="158"/>
        <v>-1.219247815263802E-2</v>
      </c>
      <c r="X155" s="11">
        <f t="shared" si="159"/>
        <v>-1.3228699347321071E-2</v>
      </c>
      <c r="Y155" s="11">
        <f t="shared" si="160"/>
        <v>-1.2203590333800474E-2</v>
      </c>
      <c r="Z155" s="4">
        <f t="shared" si="184"/>
        <v>9629.0595377049685</v>
      </c>
      <c r="AA155" s="4">
        <f t="shared" si="175"/>
        <v>61206.938084977206</v>
      </c>
      <c r="AB155" s="4">
        <f t="shared" si="176"/>
        <v>7697.904339792588</v>
      </c>
      <c r="AC155" s="12">
        <f t="shared" si="177"/>
        <v>1.8385120566126822</v>
      </c>
      <c r="AD155" s="12">
        <f t="shared" si="178"/>
        <v>3.7741466230606378</v>
      </c>
      <c r="AE155" s="12">
        <f t="shared" si="179"/>
        <v>1.7989411377352087</v>
      </c>
      <c r="AF155" s="11">
        <f t="shared" si="161"/>
        <v>-2.9039671966837322E-3</v>
      </c>
      <c r="AG155" s="11">
        <f t="shared" si="162"/>
        <v>2.0567434751257441E-3</v>
      </c>
      <c r="AH155" s="11">
        <f t="shared" si="163"/>
        <v>8.257041531207765E-4</v>
      </c>
      <c r="AI155" s="1">
        <f t="shared" si="142"/>
        <v>256391.28277340945</v>
      </c>
      <c r="AJ155" s="1">
        <f t="shared" si="143"/>
        <v>188505.99535324224</v>
      </c>
      <c r="AK155" s="1">
        <f t="shared" si="144"/>
        <v>44534.891008041413</v>
      </c>
      <c r="AL155" s="17">
        <f t="shared" si="199"/>
        <v>42.650424509506628</v>
      </c>
      <c r="AM155" s="17">
        <f t="shared" si="199"/>
        <v>15.101838225144123</v>
      </c>
      <c r="AN155" s="17">
        <f t="shared" si="199"/>
        <v>2.7716003639190228</v>
      </c>
      <c r="AO155" s="7">
        <f t="shared" si="200"/>
        <v>6.757378185831291E-3</v>
      </c>
      <c r="AP155" s="7">
        <f t="shared" si="200"/>
        <v>1.0405854612669546E-2</v>
      </c>
      <c r="AQ155" s="7">
        <f t="shared" si="200"/>
        <v>7.532174716112095E-3</v>
      </c>
      <c r="AR155" s="1">
        <f t="shared" si="181"/>
        <v>133764.47706243274</v>
      </c>
      <c r="AS155" s="1">
        <f t="shared" si="182"/>
        <v>105057.41960031242</v>
      </c>
      <c r="AT155" s="1">
        <f t="shared" si="183"/>
        <v>24062.908832260113</v>
      </c>
      <c r="AU155" s="1">
        <f t="shared" si="145"/>
        <v>26752.895412486549</v>
      </c>
      <c r="AV155" s="1">
        <f t="shared" si="146"/>
        <v>21011.483920062485</v>
      </c>
      <c r="AW155" s="1">
        <f t="shared" si="147"/>
        <v>4812.5817664520227</v>
      </c>
      <c r="AX155">
        <v>0</v>
      </c>
      <c r="AY155">
        <v>0</v>
      </c>
      <c r="AZ155">
        <v>0</v>
      </c>
      <c r="BA155">
        <f t="shared" si="187"/>
        <v>0</v>
      </c>
      <c r="BB155">
        <f t="shared" si="188"/>
        <v>0</v>
      </c>
      <c r="BC155">
        <f t="shared" si="188"/>
        <v>0</v>
      </c>
      <c r="BD155">
        <f t="shared" si="188"/>
        <v>0</v>
      </c>
      <c r="BE155">
        <f t="shared" si="189"/>
        <v>0</v>
      </c>
      <c r="BF155">
        <f t="shared" si="189"/>
        <v>0</v>
      </c>
      <c r="BG155">
        <f t="shared" si="189"/>
        <v>0</v>
      </c>
      <c r="BH155">
        <f t="shared" si="165"/>
        <v>0</v>
      </c>
      <c r="BI155">
        <f t="shared" si="198"/>
        <v>0</v>
      </c>
      <c r="BJ155">
        <f t="shared" si="198"/>
        <v>0</v>
      </c>
      <c r="BK155" s="7">
        <f t="shared" si="196"/>
        <v>6.125341986018773E-3</v>
      </c>
      <c r="BL155" s="7">
        <f t="shared" si="185"/>
        <v>1.3006258541764853E-2</v>
      </c>
      <c r="BM155" s="7">
        <f t="shared" si="186"/>
        <v>1.7031633520596435E-2</v>
      </c>
      <c r="BN155" s="18">
        <f>MAX((BN$3*climate!$I265+BN$4*climate!$I265^2+BN$5*climate!$I265^6)*(K155/K$66)^$BP$1,-99)</f>
        <v>-15.777757155293239</v>
      </c>
      <c r="BO155" s="18">
        <f>MAX((BO$3*climate!$I265+BO$4*climate!$I265^2+BO$5*climate!$I265^6)*(L155/L$66)^$BP$1,-99)</f>
        <v>-11.988371378712417</v>
      </c>
      <c r="BP155" s="18">
        <f>MAX((BP$3*climate!$I265+BP$4*climate!$I265^2+BP$5*climate!$I265^6)*(M155/M$66)^$BP$1,-99)</f>
        <v>-12.294596029551577</v>
      </c>
      <c r="BQ155" s="18">
        <f>MAX((BQ$3*climate!$M265+BQ$4*climate!$M265^2+BQ$5*climate!$M265^6)*(K155/K$66)^$BP$1,-99)</f>
        <v>-15.777775091710458</v>
      </c>
      <c r="BR155" s="18">
        <f>MAX((BR$3*climate!$M265+BR$4*climate!$M265^2+BR$5*climate!$M265^6)*(L155/L$66)^$BP$1,-99)</f>
        <v>-11.988383239337333</v>
      </c>
      <c r="BS155" s="18">
        <f>MAX((BS$3*climate!$M265+BS$4*climate!$M265^2+BS$5*climate!$M265^6)*(M155/M$66)^$BP$1,-99)</f>
        <v>-12.294606743529542</v>
      </c>
      <c r="BT155" s="8">
        <f t="shared" si="190"/>
        <v>3.9031115931854134E-2</v>
      </c>
      <c r="BU155" s="8">
        <f t="shared" si="191"/>
        <v>5.076487849832921E-4</v>
      </c>
      <c r="BV155" s="8">
        <f t="shared" si="192"/>
        <v>6.6476366245125245E-4</v>
      </c>
      <c r="BW155" s="8">
        <f>MAX((BW$3*climate!$I265+BW$4*climate!$I265^2+BW$5*climate!$I265^6)*(K155/K$66)^$BP$1,-99)</f>
        <v>-65.288866245270214</v>
      </c>
      <c r="BX155" s="8">
        <f>MAX((BX$3*climate!$I265+BX$4*climate!$I265^2+BX$5*climate!$I265^6)*(L155/L$66)^$BP$1,-99)</f>
        <v>-54.291360029326263</v>
      </c>
      <c r="BY155" s="8">
        <f>MAX((BY$3*climate!$I265+BY$4*climate!$I265^2+BY$5*climate!$I265^6)*(M155/M$66)^$BP$1,-99)</f>
        <v>-61.227400741980361</v>
      </c>
      <c r="BZ155" s="8">
        <f>MAX((BZ$3*climate!$M265+BZ$4*climate!$M265^2+BZ$5*climate!$M265^6)*(K155/K$66)^$BP$1,-99)</f>
        <v>-65.289013455451013</v>
      </c>
      <c r="CA155" s="8">
        <f>MAX((CA$3*climate!$M265+CA$4*climate!$M265^2+CA$5*climate!$M265^6)*(L155/L$66)^$BP$1,-99)</f>
        <v>-54.291477068138235</v>
      </c>
      <c r="CB155" s="8">
        <f>MAX((CB$3*climate!$M265+CB$4*climate!$M265^2+CB$5*climate!$M265^6)*(M155/M$66)^$BP$1,-99)</f>
        <v>-61.227528842164055</v>
      </c>
      <c r="CC155" s="8">
        <f t="shared" si="193"/>
        <v>1.3089943549633132E-2</v>
      </c>
      <c r="CD155" s="8">
        <f t="shared" si="194"/>
        <v>1.7025119010363567E-4</v>
      </c>
      <c r="CE155" s="8">
        <f t="shared" si="195"/>
        <v>2.2294312134264673E-4</v>
      </c>
    </row>
    <row r="156" spans="1:83">
      <c r="A156">
        <f t="shared" si="148"/>
        <v>2110</v>
      </c>
      <c r="B156" s="4">
        <f t="shared" si="166"/>
        <v>1285.1241953033812</v>
      </c>
      <c r="C156" s="4">
        <f t="shared" si="167"/>
        <v>3564.7607607128957</v>
      </c>
      <c r="D156" s="4">
        <f t="shared" si="168"/>
        <v>6776.6514833570427</v>
      </c>
      <c r="E156" s="11">
        <f t="shared" si="149"/>
        <v>5.7747640919024228E-5</v>
      </c>
      <c r="F156" s="11">
        <f t="shared" si="150"/>
        <v>1.1577128925911368E-4</v>
      </c>
      <c r="G156" s="11">
        <f t="shared" si="151"/>
        <v>2.5560324074935255E-4</v>
      </c>
      <c r="H156" s="4">
        <f t="shared" si="169"/>
        <v>134140.23446351851</v>
      </c>
      <c r="I156" s="4">
        <f t="shared" si="170"/>
        <v>106096.32943267126</v>
      </c>
      <c r="J156" s="4">
        <f t="shared" si="171"/>
        <v>24223.292193318819</v>
      </c>
      <c r="K156" s="4">
        <f t="shared" si="139"/>
        <v>104379.19926630269</v>
      </c>
      <c r="L156" s="4">
        <f t="shared" si="140"/>
        <v>29762.538513651525</v>
      </c>
      <c r="M156" s="4">
        <f t="shared" si="141"/>
        <v>3574.522351165534</v>
      </c>
      <c r="N156" s="11">
        <f t="shared" si="152"/>
        <v>2.7511905580515084E-3</v>
      </c>
      <c r="O156" s="11">
        <f t="shared" si="153"/>
        <v>9.7720689244424896E-3</v>
      </c>
      <c r="P156" s="11">
        <f t="shared" si="154"/>
        <v>6.4079281654469966E-3</v>
      </c>
      <c r="Q156" s="4">
        <f t="shared" si="155"/>
        <v>5139.9703760704242</v>
      </c>
      <c r="R156" s="4">
        <f t="shared" si="156"/>
        <v>16107.478989340596</v>
      </c>
      <c r="S156" s="4">
        <f t="shared" si="157"/>
        <v>4231.6968996679507</v>
      </c>
      <c r="T156" s="4">
        <f t="shared" si="172"/>
        <v>38.317887221736726</v>
      </c>
      <c r="U156" s="4">
        <f t="shared" si="173"/>
        <v>151.81938032608755</v>
      </c>
      <c r="V156" s="4">
        <f t="shared" si="174"/>
        <v>174.69536617467389</v>
      </c>
      <c r="W156" s="11">
        <f t="shared" si="158"/>
        <v>-1.219247815263802E-2</v>
      </c>
      <c r="X156" s="11">
        <f t="shared" si="159"/>
        <v>-1.3228699347321071E-2</v>
      </c>
      <c r="Y156" s="11">
        <f t="shared" si="160"/>
        <v>-1.2203590333800474E-2</v>
      </c>
      <c r="Z156" s="4">
        <f t="shared" si="184"/>
        <v>9512.0361606531569</v>
      </c>
      <c r="AA156" s="4">
        <f t="shared" si="175"/>
        <v>61129.172564904053</v>
      </c>
      <c r="AB156" s="4">
        <f t="shared" si="176"/>
        <v>7661.9175067088054</v>
      </c>
      <c r="AC156" s="12">
        <f t="shared" si="177"/>
        <v>1.8331730779095714</v>
      </c>
      <c r="AD156" s="12">
        <f t="shared" si="178"/>
        <v>3.7819090745017854</v>
      </c>
      <c r="AE156" s="12">
        <f t="shared" si="179"/>
        <v>1.8004265309038565</v>
      </c>
      <c r="AF156" s="11">
        <f t="shared" si="161"/>
        <v>-2.9039671966837322E-3</v>
      </c>
      <c r="AG156" s="11">
        <f t="shared" si="162"/>
        <v>2.0567434751257441E-3</v>
      </c>
      <c r="AH156" s="11">
        <f t="shared" si="163"/>
        <v>8.257041531207765E-4</v>
      </c>
      <c r="AI156" s="1">
        <f t="shared" si="142"/>
        <v>257505.04990855505</v>
      </c>
      <c r="AJ156" s="1">
        <f t="shared" si="143"/>
        <v>190666.87973798049</v>
      </c>
      <c r="AK156" s="1">
        <f t="shared" si="144"/>
        <v>44893.983673689298</v>
      </c>
      <c r="AL156" s="17">
        <f t="shared" si="199"/>
        <v>42.935747507221642</v>
      </c>
      <c r="AM156" s="17">
        <f t="shared" si="199"/>
        <v>15.257414282769478</v>
      </c>
      <c r="AN156" s="17">
        <f t="shared" si="199"/>
        <v>2.7922677803214579</v>
      </c>
      <c r="AO156" s="7">
        <f t="shared" si="200"/>
        <v>6.689804403972978E-3</v>
      </c>
      <c r="AP156" s="7">
        <f t="shared" si="200"/>
        <v>1.0301796066542851E-2</v>
      </c>
      <c r="AQ156" s="7">
        <f t="shared" si="200"/>
        <v>7.4568529689509741E-3</v>
      </c>
      <c r="AR156" s="1">
        <f t="shared" si="181"/>
        <v>134140.23446351851</v>
      </c>
      <c r="AS156" s="1">
        <f t="shared" si="182"/>
        <v>106096.32943267126</v>
      </c>
      <c r="AT156" s="1">
        <f t="shared" si="183"/>
        <v>24223.292193318819</v>
      </c>
      <c r="AU156" s="1">
        <f t="shared" si="145"/>
        <v>26828.046892703704</v>
      </c>
      <c r="AV156" s="1">
        <f t="shared" si="146"/>
        <v>21219.265886534253</v>
      </c>
      <c r="AW156" s="1">
        <f t="shared" si="147"/>
        <v>4844.6584386637642</v>
      </c>
      <c r="AX156">
        <v>0</v>
      </c>
      <c r="AY156">
        <v>0</v>
      </c>
      <c r="AZ156">
        <v>0</v>
      </c>
      <c r="BA156">
        <f t="shared" si="187"/>
        <v>0</v>
      </c>
      <c r="BB156">
        <f t="shared" si="188"/>
        <v>0</v>
      </c>
      <c r="BC156">
        <f t="shared" si="188"/>
        <v>0</v>
      </c>
      <c r="BD156">
        <f t="shared" si="188"/>
        <v>0</v>
      </c>
      <c r="BE156">
        <f t="shared" si="189"/>
        <v>0</v>
      </c>
      <c r="BF156">
        <f t="shared" si="189"/>
        <v>0</v>
      </c>
      <c r="BG156">
        <f t="shared" si="189"/>
        <v>0</v>
      </c>
      <c r="BH156">
        <f t="shared" si="165"/>
        <v>0</v>
      </c>
      <c r="BI156">
        <f t="shared" si="198"/>
        <v>0</v>
      </c>
      <c r="BJ156">
        <f t="shared" si="198"/>
        <v>0</v>
      </c>
      <c r="BK156" s="7">
        <f t="shared" si="196"/>
        <v>5.9914097794186993E-3</v>
      </c>
      <c r="BL156" s="7">
        <f t="shared" si="185"/>
        <v>1.2386912896918907E-2</v>
      </c>
      <c r="BM156" s="7">
        <f t="shared" si="186"/>
        <v>1.6437811942665768E-2</v>
      </c>
      <c r="BN156" s="18">
        <f>MAX((BN$3*climate!$I266+BN$4*climate!$I266^2+BN$5*climate!$I266^6)*(K156/K$66)^$BP$1,-99)</f>
        <v>-16.182376299925398</v>
      </c>
      <c r="BO156" s="18">
        <f>MAX((BO$3*climate!$I266+BO$4*climate!$I266^2+BO$5*climate!$I266^6)*(L156/L$66)^$BP$1,-99)</f>
        <v>-12.233406076703803</v>
      </c>
      <c r="BP156" s="18">
        <f>MAX((BP$3*climate!$I266+BP$4*climate!$I266^2+BP$5*climate!$I266^6)*(M156/M$66)^$BP$1,-99)</f>
        <v>-12.522734441980447</v>
      </c>
      <c r="BQ156" s="18">
        <f>MAX((BQ$3*climate!$M266+BQ$4*climate!$M266^2+BQ$5*climate!$M266^6)*(K156/K$66)^$BP$1,-99)</f>
        <v>-16.182394278759762</v>
      </c>
      <c r="BR156" s="18">
        <f>MAX((BR$3*climate!$M266+BR$4*climate!$M266^2+BR$5*climate!$M266^6)*(L156/L$66)^$BP$1,-99)</f>
        <v>-12.233417936210859</v>
      </c>
      <c r="BS156" s="18">
        <f>MAX((BS$3*climate!$M266+BS$4*climate!$M266^2+BS$5*climate!$M266^6)*(M156/M$66)^$BP$1,-99)</f>
        <v>-12.522745155924817</v>
      </c>
      <c r="BT156" s="8">
        <f t="shared" si="190"/>
        <v>3.9294622295995681E-2</v>
      </c>
      <c r="BU156" s="8">
        <f t="shared" si="191"/>
        <v>4.8673906369782612E-4</v>
      </c>
      <c r="BV156" s="8">
        <f t="shared" si="192"/>
        <v>6.4591761165965834E-4</v>
      </c>
      <c r="BW156" s="8">
        <f>MAX((BW$3*climate!$I266+BW$4*climate!$I266^2+BW$5*climate!$I266^6)*(K156/K$66)^$BP$1,-99)</f>
        <v>-68.705388719804091</v>
      </c>
      <c r="BX156" s="8">
        <f>MAX((BX$3*climate!$I266+BX$4*climate!$I266^2+BX$5*climate!$I266^6)*(L156/L$66)^$BP$1,-99)</f>
        <v>-56.905750913518325</v>
      </c>
      <c r="BY156" s="8">
        <f>MAX((BY$3*climate!$I266+BY$4*climate!$I266^2+BY$5*climate!$I266^6)*(M156/M$66)^$BP$1,-99)</f>
        <v>-64.137289774592048</v>
      </c>
      <c r="BZ156" s="8">
        <f>MAX((BZ$3*climate!$M266+BZ$4*climate!$M266^2+BZ$5*climate!$M266^6)*(K156/K$66)^$BP$1,-99)</f>
        <v>-68.705540751734389</v>
      </c>
      <c r="CA156" s="8">
        <f>MAX((CA$3*climate!$M266+CA$4*climate!$M266^2+CA$5*climate!$M266^6)*(L156/L$66)^$BP$1,-99)</f>
        <v>-56.905871495944176</v>
      </c>
      <c r="CB156" s="8">
        <f>MAX((CB$3*climate!$M266+CB$4*climate!$M266^2+CB$5*climate!$M266^6)*(M156/M$66)^$BP$1,-99)</f>
        <v>-64.137421803399405</v>
      </c>
      <c r="CC156" s="8">
        <f t="shared" si="193"/>
        <v>1.3401455127105137E-2</v>
      </c>
      <c r="CD156" s="8">
        <f t="shared" si="194"/>
        <v>1.6600265735141863E-4</v>
      </c>
      <c r="CE156" s="8">
        <f t="shared" si="195"/>
        <v>2.2029059913742822E-4</v>
      </c>
    </row>
    <row r="157" spans="1:83">
      <c r="A157">
        <f t="shared" si="148"/>
        <v>2111</v>
      </c>
      <c r="B157" s="4">
        <f t="shared" si="166"/>
        <v>1285.1946975494195</v>
      </c>
      <c r="C157" s="4">
        <f t="shared" si="167"/>
        <v>3565.1528228146053</v>
      </c>
      <c r="D157" s="4">
        <f t="shared" si="168"/>
        <v>6778.2970107335896</v>
      </c>
      <c r="E157" s="11">
        <f t="shared" si="149"/>
        <v>5.4860258873073016E-5</v>
      </c>
      <c r="F157" s="11">
        <f t="shared" si="150"/>
        <v>1.0998272479615799E-4</v>
      </c>
      <c r="G157" s="11">
        <f t="shared" si="151"/>
        <v>2.4282307871188491E-4</v>
      </c>
      <c r="H157" s="4">
        <f t="shared" si="169"/>
        <v>134498.10892475181</v>
      </c>
      <c r="I157" s="4">
        <f t="shared" si="170"/>
        <v>107129.65694030109</v>
      </c>
      <c r="J157" s="4">
        <f t="shared" si="171"/>
        <v>24381.774717605254</v>
      </c>
      <c r="K157" s="4">
        <f t="shared" si="139"/>
        <v>104651.93264585499</v>
      </c>
      <c r="L157" s="4">
        <f t="shared" si="140"/>
        <v>30049.106522094251</v>
      </c>
      <c r="M157" s="4">
        <f t="shared" si="141"/>
        <v>3597.0354617090625</v>
      </c>
      <c r="N157" s="11">
        <f t="shared" si="152"/>
        <v>2.6129092910214258E-3</v>
      </c>
      <c r="O157" s="11">
        <f t="shared" si="153"/>
        <v>9.6284800542560944E-3</v>
      </c>
      <c r="P157" s="11">
        <f t="shared" si="154"/>
        <v>6.2982150709416374E-3</v>
      </c>
      <c r="Q157" s="4">
        <f t="shared" si="155"/>
        <v>5090.8471974295089</v>
      </c>
      <c r="R157" s="4">
        <f t="shared" si="156"/>
        <v>16049.201827427753</v>
      </c>
      <c r="S157" s="4">
        <f t="shared" si="157"/>
        <v>4207.4032963136569</v>
      </c>
      <c r="T157" s="4">
        <f t="shared" si="172"/>
        <v>37.850697218930456</v>
      </c>
      <c r="U157" s="4">
        <f t="shared" si="173"/>
        <v>149.81100738865715</v>
      </c>
      <c r="V157" s="4">
        <f t="shared" si="174"/>
        <v>172.5634554926649</v>
      </c>
      <c r="W157" s="11">
        <f t="shared" si="158"/>
        <v>-1.219247815263802E-2</v>
      </c>
      <c r="X157" s="11">
        <f t="shared" si="159"/>
        <v>-1.3228699347321071E-2</v>
      </c>
      <c r="Y157" s="11">
        <f t="shared" si="160"/>
        <v>-1.2203590333800474E-2</v>
      </c>
      <c r="Z157" s="4">
        <f t="shared" si="184"/>
        <v>9395.0928135190316</v>
      </c>
      <c r="AA157" s="4">
        <f t="shared" si="175"/>
        <v>61042.311642511733</v>
      </c>
      <c r="AB157" s="4">
        <f t="shared" si="176"/>
        <v>7625.1502927287229</v>
      </c>
      <c r="AC157" s="12">
        <f t="shared" si="177"/>
        <v>1.8278496034254783</v>
      </c>
      <c r="AD157" s="12">
        <f t="shared" si="178"/>
        <v>3.7896874913142859</v>
      </c>
      <c r="AE157" s="12">
        <f t="shared" si="179"/>
        <v>1.8019131505678128</v>
      </c>
      <c r="AF157" s="11">
        <f t="shared" si="161"/>
        <v>-2.9039671966837322E-3</v>
      </c>
      <c r="AG157" s="11">
        <f t="shared" si="162"/>
        <v>2.0567434751257441E-3</v>
      </c>
      <c r="AH157" s="11">
        <f t="shared" si="163"/>
        <v>8.257041531207765E-4</v>
      </c>
      <c r="AI157" s="1">
        <f t="shared" si="142"/>
        <v>258582.59181040328</v>
      </c>
      <c r="AJ157" s="1">
        <f t="shared" si="143"/>
        <v>192819.45765071671</v>
      </c>
      <c r="AK157" s="1">
        <f t="shared" si="144"/>
        <v>45249.243744984131</v>
      </c>
      <c r="AL157" s="17">
        <f t="shared" si="199"/>
        <v>43.220106942455708</v>
      </c>
      <c r="AM157" s="17">
        <f t="shared" si="199"/>
        <v>15.413021265508888</v>
      </c>
      <c r="AN157" s="17">
        <f t="shared" si="199"/>
        <v>2.8128810953063761</v>
      </c>
      <c r="AO157" s="7">
        <f t="shared" si="200"/>
        <v>6.6229063599332486E-3</v>
      </c>
      <c r="AP157" s="7">
        <f t="shared" si="200"/>
        <v>1.0198778105877424E-2</v>
      </c>
      <c r="AQ157" s="7">
        <f t="shared" si="200"/>
        <v>7.3822844392614642E-3</v>
      </c>
      <c r="AR157" s="1">
        <f t="shared" si="181"/>
        <v>134498.10892475181</v>
      </c>
      <c r="AS157" s="1">
        <f t="shared" si="182"/>
        <v>107129.65694030109</v>
      </c>
      <c r="AT157" s="1">
        <f t="shared" si="183"/>
        <v>24381.774717605254</v>
      </c>
      <c r="AU157" s="1">
        <f t="shared" si="145"/>
        <v>26899.621784950363</v>
      </c>
      <c r="AV157" s="1">
        <f t="shared" si="146"/>
        <v>21425.93138806022</v>
      </c>
      <c r="AW157" s="1">
        <f t="shared" si="147"/>
        <v>4876.3549435210507</v>
      </c>
      <c r="AX157">
        <v>0</v>
      </c>
      <c r="AY157">
        <v>0</v>
      </c>
      <c r="AZ157">
        <v>0</v>
      </c>
      <c r="BA157">
        <f t="shared" si="187"/>
        <v>0</v>
      </c>
      <c r="BB157">
        <f t="shared" si="188"/>
        <v>0</v>
      </c>
      <c r="BC157">
        <f t="shared" si="188"/>
        <v>0</v>
      </c>
      <c r="BD157">
        <f t="shared" si="188"/>
        <v>0</v>
      </c>
      <c r="BE157">
        <f t="shared" si="189"/>
        <v>0</v>
      </c>
      <c r="BF157">
        <f t="shared" si="189"/>
        <v>0</v>
      </c>
      <c r="BG157">
        <f t="shared" si="189"/>
        <v>0</v>
      </c>
      <c r="BH157">
        <f t="shared" si="165"/>
        <v>0</v>
      </c>
      <c r="BI157">
        <f t="shared" si="198"/>
        <v>0</v>
      </c>
      <c r="BJ157">
        <f t="shared" si="198"/>
        <v>0</v>
      </c>
      <c r="BK157" s="7">
        <f t="shared" si="196"/>
        <v>5.859809938885352E-3</v>
      </c>
      <c r="BL157" s="7">
        <f t="shared" si="185"/>
        <v>1.179705990182753E-2</v>
      </c>
      <c r="BM157" s="7">
        <f t="shared" si="186"/>
        <v>1.5866745406861699E-2</v>
      </c>
      <c r="BN157" s="18">
        <f>MAX((BN$3*climate!$I267+BN$4*climate!$I267^2+BN$5*climate!$I267^6)*(K157/K$66)^$BP$1,-99)</f>
        <v>-16.588340595869454</v>
      </c>
      <c r="BO157" s="18">
        <f>MAX((BO$3*climate!$I267+BO$4*climate!$I267^2+BO$5*climate!$I267^6)*(L157/L$66)^$BP$1,-99)</f>
        <v>-12.478311496491937</v>
      </c>
      <c r="BP157" s="18">
        <f>MAX((BP$3*climate!$I267+BP$4*climate!$I267^2+BP$5*climate!$I267^6)*(M157/M$66)^$BP$1,-99)</f>
        <v>-12.750901410886653</v>
      </c>
      <c r="BQ157" s="18">
        <f>MAX((BQ$3*climate!$M267+BQ$4*climate!$M267^2+BQ$5*climate!$M267^6)*(K157/K$66)^$BP$1,-99)</f>
        <v>-16.588358614441766</v>
      </c>
      <c r="BR157" s="18">
        <f>MAX((BR$3*climate!$M267+BR$4*climate!$M267^2+BR$5*climate!$M267^6)*(L157/L$66)^$BP$1,-99)</f>
        <v>-12.478323353304949</v>
      </c>
      <c r="BS157" s="18">
        <f>MAX((BS$3*climate!$M267+BS$4*climate!$M267^2+BS$5*climate!$M267^6)*(M157/M$66)^$BP$1,-99)</f>
        <v>-12.750912123499539</v>
      </c>
      <c r="BT157" s="8">
        <f t="shared" si="190"/>
        <v>3.9548727259735336E-2</v>
      </c>
      <c r="BU157" s="8">
        <f t="shared" si="191"/>
        <v>4.6655870452413711E-4</v>
      </c>
      <c r="BV157" s="8">
        <f t="shared" si="192"/>
        <v>6.2750958659563171E-4</v>
      </c>
      <c r="BW157" s="8">
        <f>MAX((BW$3*climate!$I267+BW$4*climate!$I267^2+BW$5*climate!$I267^6)*(K157/K$66)^$BP$1,-99)</f>
        <v>-72.235170718748293</v>
      </c>
      <c r="BX157" s="8">
        <f>MAX((BX$3*climate!$I267+BX$4*climate!$I267^2+BX$5*climate!$I267^6)*(L157/L$66)^$BP$1,-99)</f>
        <v>-59.598900662181457</v>
      </c>
      <c r="BY157" s="8">
        <f>MAX((BY$3*climate!$I267+BY$4*climate!$I267^2+BY$5*climate!$I267^6)*(M157/M$66)^$BP$1,-99)</f>
        <v>-67.136461699362115</v>
      </c>
      <c r="BZ157" s="8">
        <f>MAX((BZ$3*climate!$M267+BZ$4*climate!$M267^2+BZ$5*climate!$M267^6)*(K157/K$66)^$BP$1,-99)</f>
        <v>-72.235327632610606</v>
      </c>
      <c r="CA157" s="8">
        <f>MAX((CA$3*climate!$M267+CA$4*climate!$M267^2+CA$5*climate!$M267^6)*(L157/L$66)^$BP$1,-99)</f>
        <v>-59.59902482219141</v>
      </c>
      <c r="CB157" s="8">
        <f>MAX((CB$3*climate!$M267+CB$4*climate!$M267^2+CB$5*climate!$M267^6)*(M157/M$66)^$BP$1,-99)</f>
        <v>-67.136597698722923</v>
      </c>
      <c r="CC157" s="8">
        <f t="shared" si="193"/>
        <v>1.3710286551503071E-2</v>
      </c>
      <c r="CD157" s="8">
        <f t="shared" si="194"/>
        <v>1.6174107171930212E-4</v>
      </c>
      <c r="CE157" s="8">
        <f t="shared" si="195"/>
        <v>2.1753762616781908E-4</v>
      </c>
    </row>
    <row r="158" spans="1:83">
      <c r="A158">
        <f t="shared" si="148"/>
        <v>2112</v>
      </c>
      <c r="B158" s="4">
        <f t="shared" si="166"/>
        <v>1285.2616783575388</v>
      </c>
      <c r="C158" s="4">
        <f t="shared" si="167"/>
        <v>3565.5253227752851</v>
      </c>
      <c r="D158" s="4">
        <f t="shared" si="168"/>
        <v>6779.8606413347316</v>
      </c>
      <c r="E158" s="11">
        <f t="shared" si="149"/>
        <v>5.2117245929419362E-5</v>
      </c>
      <c r="F158" s="11">
        <f t="shared" si="150"/>
        <v>1.0448358855635008E-4</v>
      </c>
      <c r="G158" s="11">
        <f t="shared" si="151"/>
        <v>2.3068192477629067E-4</v>
      </c>
      <c r="H158" s="4">
        <f t="shared" si="169"/>
        <v>134838.22648151682</v>
      </c>
      <c r="I158" s="4">
        <f t="shared" si="170"/>
        <v>108157.31908668252</v>
      </c>
      <c r="J158" s="4">
        <f t="shared" si="171"/>
        <v>24538.367805688711</v>
      </c>
      <c r="K158" s="4">
        <f t="shared" si="139"/>
        <v>104911.10779388463</v>
      </c>
      <c r="L158" s="4">
        <f t="shared" si="140"/>
        <v>30334.189017201115</v>
      </c>
      <c r="M158" s="4">
        <f t="shared" si="141"/>
        <v>3619.3026824306398</v>
      </c>
      <c r="N158" s="11">
        <f t="shared" si="152"/>
        <v>2.4765443071814719E-3</v>
      </c>
      <c r="O158" s="11">
        <f t="shared" si="153"/>
        <v>9.4872203570262048E-3</v>
      </c>
      <c r="P158" s="11">
        <f t="shared" si="154"/>
        <v>6.1904368079255256E-3</v>
      </c>
      <c r="Q158" s="4">
        <f t="shared" si="155"/>
        <v>5041.4938787130404</v>
      </c>
      <c r="R158" s="4">
        <f t="shared" si="156"/>
        <v>15988.810237343358</v>
      </c>
      <c r="S158" s="4">
        <f t="shared" si="157"/>
        <v>4182.7503461019251</v>
      </c>
      <c r="T158" s="4">
        <f t="shared" si="172"/>
        <v>37.389203420026533</v>
      </c>
      <c r="U158" s="4">
        <f t="shared" si="173"/>
        <v>147.8292026129933</v>
      </c>
      <c r="V158" s="4">
        <f t="shared" si="174"/>
        <v>170.4575617752474</v>
      </c>
      <c r="W158" s="11">
        <f t="shared" si="158"/>
        <v>-1.219247815263802E-2</v>
      </c>
      <c r="X158" s="11">
        <f t="shared" si="159"/>
        <v>-1.3228699347321071E-2</v>
      </c>
      <c r="Y158" s="11">
        <f t="shared" si="160"/>
        <v>-1.2203590333800474E-2</v>
      </c>
      <c r="Z158" s="4">
        <f t="shared" si="184"/>
        <v>9278.280736164239</v>
      </c>
      <c r="AA158" s="4">
        <f t="shared" si="175"/>
        <v>60946.5535507725</v>
      </c>
      <c r="AB158" s="4">
        <f t="shared" si="176"/>
        <v>7587.6353024657701</v>
      </c>
      <c r="AC158" s="12">
        <f t="shared" si="177"/>
        <v>1.8225415881366593</v>
      </c>
      <c r="AD158" s="12">
        <f t="shared" si="178"/>
        <v>3.7974819063348124</v>
      </c>
      <c r="AE158" s="12">
        <f t="shared" si="179"/>
        <v>1.8034009977397996</v>
      </c>
      <c r="AF158" s="11">
        <f t="shared" si="161"/>
        <v>-2.9039671966837322E-3</v>
      </c>
      <c r="AG158" s="11">
        <f t="shared" si="162"/>
        <v>2.0567434751257441E-3</v>
      </c>
      <c r="AH158" s="11">
        <f t="shared" si="163"/>
        <v>8.257041531207765E-4</v>
      </c>
      <c r="AI158" s="1">
        <f t="shared" si="142"/>
        <v>259623.95441431334</v>
      </c>
      <c r="AJ158" s="1">
        <f t="shared" si="143"/>
        <v>194963.44327370526</v>
      </c>
      <c r="AK158" s="1">
        <f t="shared" si="144"/>
        <v>45600.67431400677</v>
      </c>
      <c r="AL158" s="17">
        <f t="shared" si="199"/>
        <v>43.503487236390434</v>
      </c>
      <c r="AM158" s="17">
        <f t="shared" si="199"/>
        <v>15.568643309498702</v>
      </c>
      <c r="AN158" s="17">
        <f t="shared" si="199"/>
        <v>2.8334389287623556</v>
      </c>
      <c r="AO158" s="7">
        <f t="shared" si="200"/>
        <v>6.5566772963339161E-3</v>
      </c>
      <c r="AP158" s="7">
        <f t="shared" si="200"/>
        <v>1.0096790324818649E-2</v>
      </c>
      <c r="AQ158" s="7">
        <f t="shared" si="200"/>
        <v>7.30846159486885E-3</v>
      </c>
      <c r="AR158" s="1">
        <f t="shared" si="181"/>
        <v>134838.22648151682</v>
      </c>
      <c r="AS158" s="1">
        <f t="shared" si="182"/>
        <v>108157.31908668252</v>
      </c>
      <c r="AT158" s="1">
        <f t="shared" si="183"/>
        <v>24538.367805688711</v>
      </c>
      <c r="AU158" s="1">
        <f t="shared" si="145"/>
        <v>26967.645296303366</v>
      </c>
      <c r="AV158" s="1">
        <f t="shared" si="146"/>
        <v>21631.463817336506</v>
      </c>
      <c r="AW158" s="1">
        <f t="shared" si="147"/>
        <v>4907.6735611377426</v>
      </c>
      <c r="AX158">
        <v>0</v>
      </c>
      <c r="AY158">
        <v>0</v>
      </c>
      <c r="AZ158">
        <v>0</v>
      </c>
      <c r="BA158">
        <f t="shared" si="187"/>
        <v>0</v>
      </c>
      <c r="BB158">
        <f t="shared" si="188"/>
        <v>0</v>
      </c>
      <c r="BC158">
        <f t="shared" si="188"/>
        <v>0</v>
      </c>
      <c r="BD158">
        <f t="shared" si="188"/>
        <v>0</v>
      </c>
      <c r="BE158">
        <f t="shared" si="189"/>
        <v>0</v>
      </c>
      <c r="BF158">
        <f t="shared" si="189"/>
        <v>0</v>
      </c>
      <c r="BG158">
        <f t="shared" si="189"/>
        <v>0</v>
      </c>
      <c r="BH158">
        <f t="shared" si="165"/>
        <v>0</v>
      </c>
      <c r="BI158">
        <f t="shared" si="198"/>
        <v>0</v>
      </c>
      <c r="BJ158">
        <f t="shared" si="198"/>
        <v>0</v>
      </c>
      <c r="BK158" s="7">
        <f t="shared" si="196"/>
        <v>5.730519243373644E-3</v>
      </c>
      <c r="BL158" s="7">
        <f t="shared" si="185"/>
        <v>1.1235295144597647E-2</v>
      </c>
      <c r="BM158" s="7">
        <f t="shared" si="186"/>
        <v>1.5317464057030864E-2</v>
      </c>
      <c r="BN158" s="18">
        <f>MAX((BN$3*climate!$I268+BN$4*climate!$I268^2+BN$5*climate!$I268^6)*(K158/K$66)^$BP$1,-99)</f>
        <v>-16.995541333906509</v>
      </c>
      <c r="BO158" s="18">
        <f>MAX((BO$3*climate!$I268+BO$4*climate!$I268^2+BO$5*climate!$I268^6)*(L158/L$66)^$BP$1,-99)</f>
        <v>-12.723018134705971</v>
      </c>
      <c r="BP158" s="18">
        <f>MAX((BP$3*climate!$I268+BP$4*climate!$I268^2+BP$5*climate!$I268^6)*(M158/M$66)^$BP$1,-99)</f>
        <v>-12.979033710312583</v>
      </c>
      <c r="BQ158" s="18">
        <f>MAX((BQ$3*climate!$M268+BQ$4*climate!$M268^2+BQ$5*climate!$M268^6)*(K158/K$66)^$BP$1,-99)</f>
        <v>-16.995559389632774</v>
      </c>
      <c r="BR158" s="18">
        <f>MAX((BR$3*climate!$M268+BR$4*climate!$M268^2+BR$5*climate!$M268^6)*(L158/L$66)^$BP$1,-99)</f>
        <v>-12.723029987314389</v>
      </c>
      <c r="BS158" s="18">
        <f>MAX((BS$3*climate!$M268+BS$4*climate!$M268^2+BS$5*climate!$M268^6)*(M158/M$66)^$BP$1,-99)</f>
        <v>-12.979044420348639</v>
      </c>
      <c r="BT158" s="8">
        <f t="shared" si="190"/>
        <v>3.9793552621067041E-2</v>
      </c>
      <c r="BU158" s="8">
        <f t="shared" si="191"/>
        <v>4.470923085497655E-4</v>
      </c>
      <c r="BV158" s="8">
        <f t="shared" si="192"/>
        <v>6.0953631197476074E-4</v>
      </c>
      <c r="BW158" s="8">
        <f>MAX((BW$3*climate!$I268+BW$4*climate!$I268^2+BW$5*climate!$I268^6)*(K158/K$66)^$BP$1,-99)</f>
        <v>-75.879178896678539</v>
      </c>
      <c r="BX158" s="8">
        <f>MAX((BX$3*climate!$I268+BX$4*climate!$I268^2+BX$5*climate!$I268^6)*(L158/L$66)^$BP$1,-99)</f>
        <v>-62.371114744846871</v>
      </c>
      <c r="BY158" s="8">
        <f>MAX((BY$3*climate!$I268+BY$4*climate!$I268^2+BY$5*climate!$I268^6)*(M158/M$66)^$BP$1,-99)</f>
        <v>-70.225387103152428</v>
      </c>
      <c r="BZ158" s="8">
        <f>MAX((BZ$3*climate!$M268+BZ$4*climate!$M268^2+BZ$5*climate!$M268^6)*(K158/K$66)^$BP$1,-99)</f>
        <v>-75.879340750659125</v>
      </c>
      <c r="CA158" s="8">
        <f>MAX((CA$3*climate!$M268+CA$4*climate!$M268^2+CA$5*climate!$M268^6)*(L158/L$66)^$BP$1,-99)</f>
        <v>-62.371242514662477</v>
      </c>
      <c r="CB158" s="8">
        <f>MAX((CB$3*climate!$M268+CB$4*climate!$M268^2+CB$5*climate!$M268^6)*(M158/M$66)^$BP$1,-99)</f>
        <v>-70.225527113125608</v>
      </c>
      <c r="CC158" s="8">
        <f t="shared" si="193"/>
        <v>1.4016126161450511E-2</v>
      </c>
      <c r="CD158" s="8">
        <f t="shared" si="194"/>
        <v>1.57475314207813E-4</v>
      </c>
      <c r="CE158" s="8">
        <f t="shared" si="195"/>
        <v>2.1469150869682819E-4</v>
      </c>
    </row>
    <row r="159" spans="1:83">
      <c r="A159">
        <f t="shared" si="148"/>
        <v>2113</v>
      </c>
      <c r="B159" s="4">
        <f t="shared" si="166"/>
        <v>1285.3253134415647</v>
      </c>
      <c r="C159" s="4">
        <f t="shared" si="167"/>
        <v>3565.8792347120561</v>
      </c>
      <c r="D159" s="4">
        <f t="shared" si="168"/>
        <v>6781.3464330720662</v>
      </c>
      <c r="E159" s="11">
        <f t="shared" si="149"/>
        <v>4.9511383632948394E-5</v>
      </c>
      <c r="F159" s="11">
        <f t="shared" si="150"/>
        <v>9.9259409128532572E-5</v>
      </c>
      <c r="G159" s="11">
        <f t="shared" si="151"/>
        <v>2.1914782853747612E-4</v>
      </c>
      <c r="H159" s="4">
        <f t="shared" si="169"/>
        <v>135160.72124420365</v>
      </c>
      <c r="I159" s="4">
        <f t="shared" si="170"/>
        <v>109179.23873161711</v>
      </c>
      <c r="J159" s="4">
        <f t="shared" si="171"/>
        <v>24693.083591776671</v>
      </c>
      <c r="K159" s="4">
        <f t="shared" si="139"/>
        <v>105156.81892415209</v>
      </c>
      <c r="L159" s="4">
        <f t="shared" si="140"/>
        <v>30617.761159382982</v>
      </c>
      <c r="M159" s="4">
        <f t="shared" si="141"/>
        <v>3641.3246005764495</v>
      </c>
      <c r="N159" s="11">
        <f t="shared" si="152"/>
        <v>2.3420887972149806E-3</v>
      </c>
      <c r="O159" s="11">
        <f t="shared" si="153"/>
        <v>9.3482684511878578E-3</v>
      </c>
      <c r="P159" s="11">
        <f t="shared" si="154"/>
        <v>6.0845748692730517E-3</v>
      </c>
      <c r="Q159" s="4">
        <f t="shared" si="155"/>
        <v>4991.9363822893993</v>
      </c>
      <c r="R159" s="4">
        <f t="shared" si="156"/>
        <v>15926.370186165019</v>
      </c>
      <c r="S159" s="4">
        <f t="shared" si="157"/>
        <v>4157.7564111851298</v>
      </c>
      <c r="T159" s="4">
        <f t="shared" si="172"/>
        <v>36.93333637418332</v>
      </c>
      <c r="U159" s="4">
        <f t="shared" si="173"/>
        <v>145.8736145368718</v>
      </c>
      <c r="V159" s="4">
        <f t="shared" si="174"/>
        <v>168.37736752204378</v>
      </c>
      <c r="W159" s="11">
        <f t="shared" si="158"/>
        <v>-1.219247815263802E-2</v>
      </c>
      <c r="X159" s="11">
        <f t="shared" si="159"/>
        <v>-1.3228699347321071E-2</v>
      </c>
      <c r="Y159" s="11">
        <f t="shared" si="160"/>
        <v>-1.2203590333800474E-2</v>
      </c>
      <c r="Z159" s="4">
        <f t="shared" si="184"/>
        <v>9161.6496448147955</v>
      </c>
      <c r="AA159" s="4">
        <f t="shared" si="175"/>
        <v>60842.097321217945</v>
      </c>
      <c r="AB159" s="4">
        <f t="shared" si="176"/>
        <v>7549.4045793293799</v>
      </c>
      <c r="AC159" s="12">
        <f t="shared" si="177"/>
        <v>1.8172489871501185</v>
      </c>
      <c r="AD159" s="12">
        <f t="shared" si="178"/>
        <v>3.8052923524675748</v>
      </c>
      <c r="AE159" s="12">
        <f t="shared" si="179"/>
        <v>1.8048900734333755</v>
      </c>
      <c r="AF159" s="11">
        <f t="shared" si="161"/>
        <v>-2.9039671966837322E-3</v>
      </c>
      <c r="AG159" s="11">
        <f t="shared" si="162"/>
        <v>2.0567434751257441E-3</v>
      </c>
      <c r="AH159" s="11">
        <f t="shared" si="163"/>
        <v>8.257041531207765E-4</v>
      </c>
      <c r="AI159" s="1">
        <f t="shared" si="142"/>
        <v>260629.20426918537</v>
      </c>
      <c r="AJ159" s="1">
        <f t="shared" si="143"/>
        <v>197098.56276367125</v>
      </c>
      <c r="AK159" s="1">
        <f t="shared" si="144"/>
        <v>45948.280443743839</v>
      </c>
      <c r="AL159" s="17">
        <f t="shared" si="199"/>
        <v>43.785873180193882</v>
      </c>
      <c r="AM159" s="17">
        <f t="shared" si="199"/>
        <v>15.72426470336522</v>
      </c>
      <c r="AN159" s="17">
        <f t="shared" si="199"/>
        <v>2.8539399275586992</v>
      </c>
      <c r="AO159" s="7">
        <f t="shared" si="200"/>
        <v>6.4911105233705765E-3</v>
      </c>
      <c r="AP159" s="7">
        <f t="shared" si="200"/>
        <v>9.9958224215704623E-3</v>
      </c>
      <c r="AQ159" s="7">
        <f t="shared" si="200"/>
        <v>7.235376978920161E-3</v>
      </c>
      <c r="AR159" s="1">
        <f t="shared" si="181"/>
        <v>135160.72124420365</v>
      </c>
      <c r="AS159" s="1">
        <f t="shared" si="182"/>
        <v>109179.23873161711</v>
      </c>
      <c r="AT159" s="1">
        <f t="shared" si="183"/>
        <v>24693.083591776671</v>
      </c>
      <c r="AU159" s="1">
        <f t="shared" si="145"/>
        <v>27032.144248840734</v>
      </c>
      <c r="AV159" s="1">
        <f t="shared" si="146"/>
        <v>21835.847746323423</v>
      </c>
      <c r="AW159" s="1">
        <f t="shared" si="147"/>
        <v>4938.6167183553343</v>
      </c>
      <c r="AX159">
        <v>0</v>
      </c>
      <c r="AY159">
        <v>0</v>
      </c>
      <c r="AZ159">
        <v>0</v>
      </c>
      <c r="BA159">
        <f t="shared" si="187"/>
        <v>0</v>
      </c>
      <c r="BB159">
        <f t="shared" si="188"/>
        <v>0</v>
      </c>
      <c r="BC159">
        <f t="shared" si="188"/>
        <v>0</v>
      </c>
      <c r="BD159">
        <f t="shared" si="188"/>
        <v>0</v>
      </c>
      <c r="BE159">
        <f t="shared" si="189"/>
        <v>0</v>
      </c>
      <c r="BF159">
        <f t="shared" si="189"/>
        <v>0</v>
      </c>
      <c r="BG159">
        <f t="shared" si="189"/>
        <v>0</v>
      </c>
      <c r="BH159">
        <f t="shared" si="165"/>
        <v>0</v>
      </c>
      <c r="BI159">
        <f t="shared" si="198"/>
        <v>0</v>
      </c>
      <c r="BJ159">
        <f t="shared" si="198"/>
        <v>0</v>
      </c>
      <c r="BK159" s="7">
        <f t="shared" si="196"/>
        <v>5.6035146154136406E-3</v>
      </c>
      <c r="BL159" s="7">
        <f t="shared" si="185"/>
        <v>1.0700281090092996E-2</v>
      </c>
      <c r="BM159" s="7">
        <f t="shared" si="186"/>
        <v>1.4789043841462395E-2</v>
      </c>
      <c r="BN159" s="18">
        <f>MAX((BN$3*climate!$I269+BN$4*climate!$I269^2+BN$5*climate!$I269^6)*(K159/K$66)^$BP$1,-99)</f>
        <v>-17.403871126482041</v>
      </c>
      <c r="BO159" s="18">
        <f>MAX((BO$3*climate!$I269+BO$4*climate!$I269^2+BO$5*climate!$I269^6)*(L159/L$66)^$BP$1,-99)</f>
        <v>-12.967457768751094</v>
      </c>
      <c r="BP159" s="18">
        <f>MAX((BP$3*climate!$I269+BP$4*climate!$I269^2+BP$5*climate!$I269^6)*(M159/M$66)^$BP$1,-99)</f>
        <v>-13.207069122986935</v>
      </c>
      <c r="BQ159" s="18">
        <f>MAX((BQ$3*climate!$M269+BQ$4*climate!$M269^2+BQ$5*climate!$M269^6)*(K159/K$66)^$BP$1,-99)</f>
        <v>-17.403889216871466</v>
      </c>
      <c r="BR159" s="18">
        <f>MAX((BR$3*climate!$M269+BR$4*climate!$M269^2+BR$5*climate!$M269^6)*(L159/L$66)^$BP$1,-99)</f>
        <v>-12.967469615708294</v>
      </c>
      <c r="BS159" s="18">
        <f>MAX((BS$3*climate!$M269+BS$4*climate!$M269^2+BS$5*climate!$M269^6)*(M159/M$66)^$BP$1,-99)</f>
        <v>-13.207079829252038</v>
      </c>
      <c r="BT159" s="8">
        <f t="shared" si="190"/>
        <v>4.0029225497676235E-2</v>
      </c>
      <c r="BU159" s="8">
        <f t="shared" si="191"/>
        <v>4.2832396464385344E-4</v>
      </c>
      <c r="BV159" s="8">
        <f t="shared" si="192"/>
        <v>5.9199397082491815E-4</v>
      </c>
      <c r="BW159" s="8">
        <f>MAX((BW$3*climate!$I269+BW$4*climate!$I269^2+BW$5*climate!$I269^6)*(K159/K$66)^$BP$1,-99)</f>
        <v>-79.638284208209853</v>
      </c>
      <c r="BX159" s="8">
        <f>MAX((BX$3*climate!$I269+BX$4*climate!$I269^2+BX$5*climate!$I269^6)*(L159/L$66)^$BP$1,-99)</f>
        <v>-65.222620783774758</v>
      </c>
      <c r="BY159" s="8">
        <f>MAX((BY$3*climate!$I269+BY$4*climate!$I269^2+BY$5*climate!$I269^6)*(M159/M$66)^$BP$1,-99)</f>
        <v>-73.404450568066522</v>
      </c>
      <c r="BZ159" s="8">
        <f>MAX((BZ$3*climate!$M269+BZ$4*climate!$M269^2+BZ$5*climate!$M269^6)*(K159/K$66)^$BP$1,-99)</f>
        <v>-79.638451058466458</v>
      </c>
      <c r="CA159" s="8">
        <f>MAX((CA$3*climate!$M269+CA$4*climate!$M269^2+CA$5*climate!$M269^6)*(L159/L$66)^$BP$1,-99)</f>
        <v>-65.222752193854433</v>
      </c>
      <c r="CB159" s="8">
        <f>MAX((CB$3*climate!$M269+CB$4*climate!$M269^2+CB$5*climate!$M269^6)*(M159/M$66)^$BP$1,-99)</f>
        <v>-73.404594626817612</v>
      </c>
      <c r="CC159" s="8">
        <f t="shared" si="193"/>
        <v>1.4318670622711858E-2</v>
      </c>
      <c r="CD159" s="8">
        <f t="shared" si="194"/>
        <v>1.5321380049947381E-4</v>
      </c>
      <c r="CE159" s="8">
        <f t="shared" si="195"/>
        <v>2.1175944759074531E-4</v>
      </c>
    </row>
    <row r="160" spans="1:83">
      <c r="A160">
        <f t="shared" si="148"/>
        <v>2114</v>
      </c>
      <c r="B160" s="4">
        <f t="shared" si="166"/>
        <v>1285.3857697645174</v>
      </c>
      <c r="C160" s="4">
        <f t="shared" si="167"/>
        <v>3566.2154844246243</v>
      </c>
      <c r="D160" s="4">
        <f t="shared" si="168"/>
        <v>6782.7582445501657</v>
      </c>
      <c r="E160" s="11">
        <f t="shared" si="149"/>
        <v>4.703581445130097E-5</v>
      </c>
      <c r="F160" s="11">
        <f t="shared" si="150"/>
        <v>9.4296438672105944E-5</v>
      </c>
      <c r="G160" s="11">
        <f t="shared" si="151"/>
        <v>2.081904371106023E-4</v>
      </c>
      <c r="H160" s="4">
        <f t="shared" si="169"/>
        <v>135465.73510552428</v>
      </c>
      <c r="I160" s="4">
        <f t="shared" si="170"/>
        <v>110195.34454904895</v>
      </c>
      <c r="J160" s="4">
        <f t="shared" si="171"/>
        <v>24845.934917857387</v>
      </c>
      <c r="K160" s="4">
        <f t="shared" si="139"/>
        <v>105389.16665488028</v>
      </c>
      <c r="L160" s="4">
        <f t="shared" si="140"/>
        <v>30899.79981028206</v>
      </c>
      <c r="M160" s="4">
        <f t="shared" si="141"/>
        <v>3663.101944967696</v>
      </c>
      <c r="N160" s="11">
        <f t="shared" si="152"/>
        <v>2.2095355594178301E-3</v>
      </c>
      <c r="O160" s="11">
        <f t="shared" si="153"/>
        <v>9.2116026848241273E-3</v>
      </c>
      <c r="P160" s="11">
        <f t="shared" si="154"/>
        <v>5.9806105689668154E-3</v>
      </c>
      <c r="Q160" s="4">
        <f t="shared" si="155"/>
        <v>4942.2001360925051</v>
      </c>
      <c r="R160" s="4">
        <f t="shared" si="156"/>
        <v>15861.947253740562</v>
      </c>
      <c r="S160" s="4">
        <f t="shared" si="157"/>
        <v>4132.4394789519865</v>
      </c>
      <c r="T160" s="4">
        <f t="shared" si="172"/>
        <v>36.48302747733706</v>
      </c>
      <c r="U160" s="4">
        <f t="shared" si="173"/>
        <v>143.94389634745653</v>
      </c>
      <c r="V160" s="4">
        <f t="shared" si="174"/>
        <v>166.32255910732101</v>
      </c>
      <c r="W160" s="11">
        <f t="shared" si="158"/>
        <v>-1.219247815263802E-2</v>
      </c>
      <c r="X160" s="11">
        <f t="shared" si="159"/>
        <v>-1.3228699347321071E-2</v>
      </c>
      <c r="Y160" s="11">
        <f t="shared" si="160"/>
        <v>-1.2203590333800474E-2</v>
      </c>
      <c r="Z160" s="4">
        <f t="shared" si="184"/>
        <v>9045.2477309757414</v>
      </c>
      <c r="AA160" s="4">
        <f t="shared" si="175"/>
        <v>60729.142570961223</v>
      </c>
      <c r="AB160" s="4">
        <f t="shared" si="176"/>
        <v>7510.4896004248449</v>
      </c>
      <c r="AC160" s="12">
        <f t="shared" si="177"/>
        <v>1.8119717557032278</v>
      </c>
      <c r="AD160" s="12">
        <f t="shared" si="178"/>
        <v>3.8131188626844583</v>
      </c>
      <c r="AE160" s="12">
        <f t="shared" si="179"/>
        <v>1.806380378662936</v>
      </c>
      <c r="AF160" s="11">
        <f t="shared" si="161"/>
        <v>-2.9039671966837322E-3</v>
      </c>
      <c r="AG160" s="11">
        <f t="shared" si="162"/>
        <v>2.0567434751257441E-3</v>
      </c>
      <c r="AH160" s="11">
        <f t="shared" si="163"/>
        <v>8.257041531207765E-4</v>
      </c>
      <c r="AI160" s="1">
        <f t="shared" si="142"/>
        <v>261598.42809110758</v>
      </c>
      <c r="AJ160" s="1">
        <f t="shared" si="143"/>
        <v>199224.55423362754</v>
      </c>
      <c r="AK160" s="1">
        <f t="shared" si="144"/>
        <v>46292.069117724786</v>
      </c>
      <c r="AL160" s="17">
        <f t="shared" si="199"/>
        <v>44.067249932947064</v>
      </c>
      <c r="AM160" s="17">
        <f t="shared" si="199"/>
        <v>15.879869891472982</v>
      </c>
      <c r="AN160" s="17">
        <f t="shared" si="199"/>
        <v>2.8743827654972676</v>
      </c>
      <c r="AO160" s="7">
        <f t="shared" si="200"/>
        <v>6.4261994181368711E-3</v>
      </c>
      <c r="AP160" s="7">
        <f t="shared" si="200"/>
        <v>9.8958641973547583E-3</v>
      </c>
      <c r="AQ160" s="7">
        <f t="shared" si="200"/>
        <v>7.1630232091309592E-3</v>
      </c>
      <c r="AR160" s="1">
        <f t="shared" si="181"/>
        <v>135465.73510552428</v>
      </c>
      <c r="AS160" s="1">
        <f t="shared" si="182"/>
        <v>110195.34454904895</v>
      </c>
      <c r="AT160" s="1">
        <f t="shared" si="183"/>
        <v>24845.934917857387</v>
      </c>
      <c r="AU160" s="1">
        <f t="shared" si="145"/>
        <v>27093.147021104858</v>
      </c>
      <c r="AV160" s="1">
        <f t="shared" si="146"/>
        <v>22039.068909809794</v>
      </c>
      <c r="AW160" s="1">
        <f t="shared" si="147"/>
        <v>4969.1869835714779</v>
      </c>
      <c r="AX160">
        <v>0</v>
      </c>
      <c r="AY160">
        <v>0</v>
      </c>
      <c r="AZ160">
        <v>0</v>
      </c>
      <c r="BA160">
        <f t="shared" si="187"/>
        <v>0</v>
      </c>
      <c r="BB160">
        <f t="shared" si="188"/>
        <v>0</v>
      </c>
      <c r="BC160">
        <f t="shared" si="188"/>
        <v>0</v>
      </c>
      <c r="BD160">
        <f t="shared" si="188"/>
        <v>0</v>
      </c>
      <c r="BE160">
        <f t="shared" si="189"/>
        <v>0</v>
      </c>
      <c r="BF160">
        <f t="shared" si="189"/>
        <v>0</v>
      </c>
      <c r="BG160">
        <f t="shared" si="189"/>
        <v>0</v>
      </c>
      <c r="BH160">
        <f t="shared" si="165"/>
        <v>0</v>
      </c>
      <c r="BI160">
        <f t="shared" si="198"/>
        <v>0</v>
      </c>
      <c r="BJ160">
        <f t="shared" si="198"/>
        <v>0</v>
      </c>
      <c r="BK160" s="7">
        <f t="shared" si="196"/>
        <v>5.4787731101246795E-3</v>
      </c>
      <c r="BL160" s="7">
        <f t="shared" si="185"/>
        <v>1.0190743895326662E-2</v>
      </c>
      <c r="BM160" s="7">
        <f t="shared" si="186"/>
        <v>1.4280604143135339E-2</v>
      </c>
      <c r="BN160" s="18">
        <f>MAX((BN$3*climate!$I270+BN$4*climate!$I270^2+BN$5*climate!$I270^6)*(K160/K$66)^$BP$1,-99)</f>
        <v>-17.813223957355277</v>
      </c>
      <c r="BO160" s="18">
        <f>MAX((BO$3*climate!$I270+BO$4*climate!$I270^2+BO$5*climate!$I270^6)*(L160/L$66)^$BP$1,-99)</f>
        <v>-13.21156347970879</v>
      </c>
      <c r="BP160" s="18">
        <f>MAX((BP$3*climate!$I270+BP$4*climate!$I270^2+BP$5*climate!$I270^6)*(M160/M$66)^$BP$1,-99)</f>
        <v>-13.43494646592705</v>
      </c>
      <c r="BQ160" s="18">
        <f>MAX((BQ$3*climate!$M270+BQ$4*climate!$M270^2+BQ$5*climate!$M270^6)*(K160/K$66)^$BP$1,-99)</f>
        <v>-17.813242080008379</v>
      </c>
      <c r="BR160" s="18">
        <f>MAX((BR$3*climate!$M270+BR$4*climate!$M270^2+BR$5*climate!$M270^6)*(L160/L$66)^$BP$1,-99)</f>
        <v>-13.211575319630422</v>
      </c>
      <c r="BS160" s="18">
        <f>MAX((BS$3*climate!$M270+BS$4*climate!$M270^2+BS$5*climate!$M270^6)*(M160/M$66)^$BP$1,-99)</f>
        <v>-13.434957167277053</v>
      </c>
      <c r="BT160" s="8">
        <f t="shared" si="190"/>
        <v>4.0255878139543483E-2</v>
      </c>
      <c r="BU160" s="8">
        <f t="shared" si="191"/>
        <v>4.1023734440156676E-4</v>
      </c>
      <c r="BV160" s="8">
        <f t="shared" si="192"/>
        <v>5.7487826014511597E-4</v>
      </c>
      <c r="BW160" s="8">
        <f>MAX((BW$3*climate!$I270+BW$4*climate!$I270^2+BW$5*climate!$I270^6)*(K160/K$66)^$BP$1,-99)</f>
        <v>-83.513260246018064</v>
      </c>
      <c r="BX160" s="8">
        <f>MAX((BX$3*climate!$I270+BX$4*climate!$I270^2+BX$5*climate!$I270^6)*(L160/L$66)^$BP$1,-99)</f>
        <v>-68.153567908848245</v>
      </c>
      <c r="BY160" s="8">
        <f>MAX((BY$3*climate!$I270+BY$4*climate!$I270^2+BY$5*climate!$I270^6)*(M160/M$66)^$BP$1,-99)</f>
        <v>-76.673949671800557</v>
      </c>
      <c r="BZ160" s="8">
        <f>MAX((BZ$3*climate!$M270+BZ$4*climate!$M270^2+BZ$5*climate!$M270^6)*(K160/K$66)^$BP$1,-99)</f>
        <v>-83.513432146652548</v>
      </c>
      <c r="CA160" s="8">
        <f>MAX((CA$3*climate!$M270+CA$4*climate!$M270^2+CA$5*climate!$M270^6)*(L160/L$66)^$BP$1,-99)</f>
        <v>-68.153702987876727</v>
      </c>
      <c r="CB160" s="8">
        <f>MAX((CB$3*climate!$M270+CB$4*climate!$M270^2+CB$5*climate!$M270^6)*(M160/M$66)^$BP$1,-99)</f>
        <v>-76.674097815583494</v>
      </c>
      <c r="CC160" s="8">
        <f t="shared" si="193"/>
        <v>1.4617625563122769E-2</v>
      </c>
      <c r="CD160" s="8">
        <f t="shared" si="194"/>
        <v>1.4896447847156434E-4</v>
      </c>
      <c r="CE160" s="8">
        <f t="shared" si="195"/>
        <v>2.0874852417953206E-4</v>
      </c>
    </row>
    <row r="161" spans="1:83">
      <c r="A161">
        <f t="shared" si="148"/>
        <v>2115</v>
      </c>
      <c r="B161" s="4">
        <f t="shared" si="166"/>
        <v>1285.443205972754</v>
      </c>
      <c r="C161" s="4">
        <f t="shared" si="167"/>
        <v>3566.5349517733571</v>
      </c>
      <c r="D161" s="4">
        <f t="shared" si="168"/>
        <v>6784.0997446837273</v>
      </c>
      <c r="E161" s="11">
        <f t="shared" si="149"/>
        <v>4.4684023728735917E-5</v>
      </c>
      <c r="F161" s="11">
        <f t="shared" si="150"/>
        <v>8.9581616738500637E-5</v>
      </c>
      <c r="G161" s="11">
        <f t="shared" si="151"/>
        <v>1.9778091525507216E-4</v>
      </c>
      <c r="H161" s="4">
        <f t="shared" si="169"/>
        <v>135753.41744711515</v>
      </c>
      <c r="I161" s="4">
        <f t="shared" si="170"/>
        <v>111205.5709398258</v>
      </c>
      <c r="J161" s="4">
        <f t="shared" si="171"/>
        <v>24996.935307815071</v>
      </c>
      <c r="K161" s="4">
        <f t="shared" si="139"/>
        <v>105608.25777159426</v>
      </c>
      <c r="L161" s="4">
        <f t="shared" si="140"/>
        <v>31180.283508656499</v>
      </c>
      <c r="M161" s="4">
        <f t="shared" si="141"/>
        <v>3684.63558151597</v>
      </c>
      <c r="N161" s="11">
        <f t="shared" si="152"/>
        <v>2.0788770199828832E-3</v>
      </c>
      <c r="O161" s="11">
        <f t="shared" si="153"/>
        <v>9.0772011500575012E-3</v>
      </c>
      <c r="P161" s="11">
        <f t="shared" si="154"/>
        <v>5.8785250511130815E-3</v>
      </c>
      <c r="Q161" s="4">
        <f t="shared" si="155"/>
        <v>4892.3100252481272</v>
      </c>
      <c r="R161" s="4">
        <f t="shared" si="156"/>
        <v>15795.6065818151</v>
      </c>
      <c r="S161" s="4">
        <f t="shared" si="157"/>
        <v>4106.8171613755212</v>
      </c>
      <c r="T161" s="4">
        <f t="shared" si="172"/>
        <v>36.038208961877537</v>
      </c>
      <c r="U161" s="4">
        <f t="shared" si="173"/>
        <v>142.03970581979408</v>
      </c>
      <c r="V161" s="4">
        <f t="shared" si="174"/>
        <v>164.29282673270595</v>
      </c>
      <c r="W161" s="11">
        <f t="shared" si="158"/>
        <v>-1.219247815263802E-2</v>
      </c>
      <c r="X161" s="11">
        <f t="shared" si="159"/>
        <v>-1.3228699347321071E-2</v>
      </c>
      <c r="Y161" s="11">
        <f t="shared" si="160"/>
        <v>-1.2203590333800474E-2</v>
      </c>
      <c r="Z161" s="4">
        <f t="shared" si="184"/>
        <v>8929.1216624147692</v>
      </c>
      <c r="AA161" s="4">
        <f t="shared" si="175"/>
        <v>60607.889296114139</v>
      </c>
      <c r="AB161" s="4">
        <f t="shared" si="176"/>
        <v>7470.9212721357117</v>
      </c>
      <c r="AC161" s="12">
        <f t="shared" si="177"/>
        <v>1.8067098491633482</v>
      </c>
      <c r="AD161" s="12">
        <f t="shared" si="178"/>
        <v>3.8209614700251633</v>
      </c>
      <c r="AE161" s="12">
        <f t="shared" si="179"/>
        <v>1.8078719144437139</v>
      </c>
      <c r="AF161" s="11">
        <f t="shared" si="161"/>
        <v>-2.9039671966837322E-3</v>
      </c>
      <c r="AG161" s="11">
        <f t="shared" si="162"/>
        <v>2.0567434751257441E-3</v>
      </c>
      <c r="AH161" s="11">
        <f t="shared" si="163"/>
        <v>8.257041531207765E-4</v>
      </c>
      <c r="AI161" s="1">
        <f t="shared" si="142"/>
        <v>262531.73230310169</v>
      </c>
      <c r="AJ161" s="1">
        <f t="shared" si="143"/>
        <v>201341.16772007459</v>
      </c>
      <c r="AK161" s="1">
        <f t="shared" si="144"/>
        <v>46632.049189523786</v>
      </c>
      <c r="AL161" s="17">
        <f t="shared" si="199"/>
        <v>44.347603019466277</v>
      </c>
      <c r="AM161" s="17">
        <f t="shared" si="199"/>
        <v>16.035443477031485</v>
      </c>
      <c r="AN161" s="17">
        <f t="shared" si="199"/>
        <v>2.8947661432538392</v>
      </c>
      <c r="AO161" s="7">
        <f t="shared" si="200"/>
        <v>6.3619374239555024E-3</v>
      </c>
      <c r="AP161" s="7">
        <f t="shared" si="200"/>
        <v>9.7969055553812114E-3</v>
      </c>
      <c r="AQ161" s="7">
        <f t="shared" si="200"/>
        <v>7.0913929770396499E-3</v>
      </c>
      <c r="AR161" s="1">
        <f t="shared" si="181"/>
        <v>135753.41744711515</v>
      </c>
      <c r="AS161" s="1">
        <f t="shared" si="182"/>
        <v>111205.5709398258</v>
      </c>
      <c r="AT161" s="1">
        <f t="shared" si="183"/>
        <v>24996.935307815071</v>
      </c>
      <c r="AU161" s="1">
        <f t="shared" si="145"/>
        <v>27150.683489423031</v>
      </c>
      <c r="AV161" s="1">
        <f t="shared" si="146"/>
        <v>22241.114187965162</v>
      </c>
      <c r="AW161" s="1">
        <f t="shared" si="147"/>
        <v>4999.3870615630149</v>
      </c>
      <c r="AX161">
        <v>0</v>
      </c>
      <c r="AY161">
        <v>0</v>
      </c>
      <c r="AZ161">
        <v>0</v>
      </c>
      <c r="BA161">
        <f t="shared" si="187"/>
        <v>0</v>
      </c>
      <c r="BB161">
        <f t="shared" si="188"/>
        <v>0</v>
      </c>
      <c r="BC161">
        <f t="shared" si="188"/>
        <v>0</v>
      </c>
      <c r="BD161">
        <f t="shared" si="188"/>
        <v>0</v>
      </c>
      <c r="BE161">
        <f t="shared" si="189"/>
        <v>0</v>
      </c>
      <c r="BF161">
        <f t="shared" si="189"/>
        <v>0</v>
      </c>
      <c r="BG161">
        <f t="shared" si="189"/>
        <v>0</v>
      </c>
      <c r="BH161">
        <f t="shared" si="165"/>
        <v>0</v>
      </c>
      <c r="BI161">
        <f t="shared" si="198"/>
        <v>0</v>
      </c>
      <c r="BJ161">
        <f t="shared" si="198"/>
        <v>0</v>
      </c>
      <c r="BK161" s="7">
        <f t="shared" si="196"/>
        <v>5.3562719052429042E-3</v>
      </c>
      <c r="BL161" s="7">
        <f t="shared" si="185"/>
        <v>9.7054703765015824E-3</v>
      </c>
      <c r="BM161" s="7">
        <f t="shared" si="186"/>
        <v>1.3791305542886852E-2</v>
      </c>
      <c r="BN161" s="18">
        <f>MAX((BN$3*climate!$I271+BN$4*climate!$I271^2+BN$5*climate!$I271^6)*(K161/K$66)^$BP$1,-99)</f>
        <v>-18.223495227533039</v>
      </c>
      <c r="BO161" s="18">
        <f>MAX((BO$3*climate!$I271+BO$4*climate!$I271^2+BO$5*climate!$I271^6)*(L161/L$66)^$BP$1,-99)</f>
        <v>-13.455269672852712</v>
      </c>
      <c r="BP161" s="18">
        <f>MAX((BP$3*climate!$I271+BP$4*climate!$I271^2+BP$5*climate!$I271^6)*(M161/M$66)^$BP$1,-99)</f>
        <v>-13.66260561393486</v>
      </c>
      <c r="BQ161" s="18">
        <f>MAX((BQ$3*climate!$M271+BQ$4*climate!$M271^2+BQ$5*climate!$M271^6)*(K161/K$66)^$BP$1,-99)</f>
        <v>-18.223513380139575</v>
      </c>
      <c r="BR161" s="18">
        <f>MAX((BR$3*climate!$M271+BR$4*climate!$M271^2+BR$5*climate!$M271^6)*(L161/L$66)^$BP$1,-99)</f>
        <v>-13.455281504414964</v>
      </c>
      <c r="BS161" s="18">
        <f>MAX((BS$3*climate!$M271+BS$4*climate!$M271^2+BS$5*climate!$M271^6)*(M161/M$66)^$BP$1,-99)</f>
        <v>-13.662616309274267</v>
      </c>
      <c r="BT161" s="8">
        <f t="shared" si="190"/>
        <v>4.0473647155170184E-2</v>
      </c>
      <c r="BU161" s="8">
        <f t="shared" si="191"/>
        <v>3.9281578349348176E-4</v>
      </c>
      <c r="BV161" s="8">
        <f t="shared" si="192"/>
        <v>5.5818443435194523E-4</v>
      </c>
      <c r="BW161" s="8">
        <f>MAX((BW$3*climate!$I271+BW$4*climate!$I271^2+BW$5*climate!$I271^6)*(K161/K$66)^$BP$1,-99)</f>
        <v>-87.50478178823171</v>
      </c>
      <c r="BX161" s="8">
        <f>MAX((BX$3*climate!$I271+BX$4*climate!$I271^2+BX$5*climate!$I271^6)*(L161/L$66)^$BP$1,-99)</f>
        <v>-71.164026285919121</v>
      </c>
      <c r="BY161" s="8">
        <f>MAX((BY$3*climate!$I271+BY$4*climate!$I271^2+BY$5*climate!$I271^6)*(M161/M$66)^$BP$1,-99)</f>
        <v>-80.034094181414943</v>
      </c>
      <c r="BZ161" s="8">
        <f>MAX((BZ$3*climate!$M271+BZ$4*climate!$M271^2+BZ$5*climate!$M271^6)*(K161/K$66)^$BP$1,-99)</f>
        <v>-87.504958791265139</v>
      </c>
      <c r="CA161" s="8">
        <f>MAX((CA$3*climate!$M271+CA$4*climate!$M271^2+CA$5*climate!$M271^6)*(L161/L$66)^$BP$1,-99)</f>
        <v>-71.16416506079895</v>
      </c>
      <c r="CB161" s="8">
        <f>MAX((CB$3*climate!$M271+CB$4*climate!$M271^2+CB$5*climate!$M271^6)*(M161/M$66)^$BP$1,-99)</f>
        <v>-80.034246444556203</v>
      </c>
      <c r="CC161" s="8">
        <f t="shared" si="193"/>
        <v>1.4912705965123228E-2</v>
      </c>
      <c r="CD161" s="8">
        <f t="shared" si="194"/>
        <v>1.4473482597798193E-4</v>
      </c>
      <c r="CE161" s="8">
        <f t="shared" si="195"/>
        <v>2.056656844362458E-4</v>
      </c>
    </row>
    <row r="162" spans="1:83">
      <c r="A162">
        <f t="shared" si="148"/>
        <v>2116</v>
      </c>
      <c r="B162" s="4">
        <f t="shared" si="166"/>
        <v>1285.4977728087356</v>
      </c>
      <c r="C162" s="4">
        <f t="shared" si="167"/>
        <v>3566.838472942135</v>
      </c>
      <c r="D162" s="4">
        <f t="shared" si="168"/>
        <v>6785.3744218675793</v>
      </c>
      <c r="E162" s="11">
        <f t="shared" si="149"/>
        <v>4.2449822542299117E-5</v>
      </c>
      <c r="F162" s="11">
        <f t="shared" si="150"/>
        <v>8.5102535901575597E-5</v>
      </c>
      <c r="G162" s="11">
        <f t="shared" si="151"/>
        <v>1.8789186949231854E-4</v>
      </c>
      <c r="H162" s="4">
        <f t="shared" si="169"/>
        <v>136023.92484593418</v>
      </c>
      <c r="I162" s="4">
        <f t="shared" si="170"/>
        <v>112209.85793969246</v>
      </c>
      <c r="J162" s="4">
        <f t="shared" si="171"/>
        <v>25146.098941542561</v>
      </c>
      <c r="K162" s="4">
        <f t="shared" si="139"/>
        <v>105814.204989815</v>
      </c>
      <c r="L162" s="4">
        <f t="shared" si="140"/>
        <v>31459.19244476896</v>
      </c>
      <c r="M162" s="4">
        <f t="shared" si="141"/>
        <v>3705.926508713052</v>
      </c>
      <c r="N162" s="11">
        <f t="shared" si="152"/>
        <v>1.9501052528123619E-3</v>
      </c>
      <c r="O162" s="11">
        <f t="shared" si="153"/>
        <v>8.9450416971041946E-3</v>
      </c>
      <c r="P162" s="11">
        <f t="shared" si="154"/>
        <v>5.7782992988202331E-3</v>
      </c>
      <c r="Q162" s="4">
        <f t="shared" si="155"/>
        <v>4842.2903846948238</v>
      </c>
      <c r="R162" s="4">
        <f t="shared" si="156"/>
        <v>15727.412825516567</v>
      </c>
      <c r="S162" s="4">
        <f t="shared" si="157"/>
        <v>4080.906694723139</v>
      </c>
      <c r="T162" s="4">
        <f t="shared" si="172"/>
        <v>35.598813886449641</v>
      </c>
      <c r="U162" s="4">
        <f t="shared" si="173"/>
        <v>140.1607052561221</v>
      </c>
      <c r="V162" s="4">
        <f t="shared" si="174"/>
        <v>162.28786438047794</v>
      </c>
      <c r="W162" s="11">
        <f t="shared" si="158"/>
        <v>-1.219247815263802E-2</v>
      </c>
      <c r="X162" s="11">
        <f t="shared" si="159"/>
        <v>-1.3228699347321071E-2</v>
      </c>
      <c r="Y162" s="11">
        <f t="shared" si="160"/>
        <v>-1.2203590333800474E-2</v>
      </c>
      <c r="Z162" s="4">
        <f t="shared" si="184"/>
        <v>8813.3165861330071</v>
      </c>
      <c r="AA162" s="4">
        <f t="shared" si="175"/>
        <v>60478.537671711274</v>
      </c>
      <c r="AB162" s="4">
        <f t="shared" si="176"/>
        <v>7430.729926369243</v>
      </c>
      <c r="AC162" s="12">
        <f t="shared" si="177"/>
        <v>1.8014632230274523</v>
      </c>
      <c r="AD162" s="12">
        <f t="shared" si="178"/>
        <v>3.8288202075973445</v>
      </c>
      <c r="AE162" s="12">
        <f t="shared" si="179"/>
        <v>1.8093646817917806</v>
      </c>
      <c r="AF162" s="11">
        <f t="shared" si="161"/>
        <v>-2.9039671966837322E-3</v>
      </c>
      <c r="AG162" s="11">
        <f t="shared" si="162"/>
        <v>2.0567434751257441E-3</v>
      </c>
      <c r="AH162" s="11">
        <f t="shared" si="163"/>
        <v>8.257041531207765E-4</v>
      </c>
      <c r="AI162" s="1">
        <f t="shared" si="142"/>
        <v>263429.24256221455</v>
      </c>
      <c r="AJ162" s="1">
        <f t="shared" si="143"/>
        <v>203448.1651360323</v>
      </c>
      <c r="AK162" s="1">
        <f t="shared" si="144"/>
        <v>46968.231332134426</v>
      </c>
      <c r="AL162" s="17">
        <f t="shared" si="199"/>
        <v>44.626918328025425</v>
      </c>
      <c r="AM162" s="17">
        <f t="shared" si="199"/>
        <v>16.190970225061786</v>
      </c>
      <c r="AN162" s="17">
        <f t="shared" si="199"/>
        <v>2.9150887883092969</v>
      </c>
      <c r="AO162" s="7">
        <f t="shared" si="200"/>
        <v>6.2983180497159473E-3</v>
      </c>
      <c r="AP162" s="7">
        <f t="shared" si="200"/>
        <v>9.6989364998274E-3</v>
      </c>
      <c r="AQ162" s="7">
        <f t="shared" si="200"/>
        <v>7.0204790472692532E-3</v>
      </c>
      <c r="AR162" s="1">
        <f t="shared" si="181"/>
        <v>136023.92484593418</v>
      </c>
      <c r="AS162" s="1">
        <f t="shared" si="182"/>
        <v>112209.85793969246</v>
      </c>
      <c r="AT162" s="1">
        <f t="shared" si="183"/>
        <v>25146.098941542561</v>
      </c>
      <c r="AU162" s="1">
        <f t="shared" si="145"/>
        <v>27204.784969186836</v>
      </c>
      <c r="AV162" s="1">
        <f t="shared" si="146"/>
        <v>22441.971587938493</v>
      </c>
      <c r="AW162" s="1">
        <f t="shared" si="147"/>
        <v>5029.2197883085128</v>
      </c>
      <c r="AX162">
        <v>0</v>
      </c>
      <c r="AY162">
        <v>0</v>
      </c>
      <c r="AZ162">
        <v>0</v>
      </c>
      <c r="BA162">
        <f t="shared" si="187"/>
        <v>0</v>
      </c>
      <c r="BB162">
        <f t="shared" si="188"/>
        <v>0</v>
      </c>
      <c r="BC162">
        <f t="shared" si="188"/>
        <v>0</v>
      </c>
      <c r="BD162">
        <f t="shared" si="188"/>
        <v>0</v>
      </c>
      <c r="BE162">
        <f t="shared" si="189"/>
        <v>0</v>
      </c>
      <c r="BF162">
        <f t="shared" si="189"/>
        <v>0</v>
      </c>
      <c r="BG162">
        <f t="shared" si="189"/>
        <v>0</v>
      </c>
      <c r="BH162">
        <f t="shared" si="165"/>
        <v>0</v>
      </c>
      <c r="BI162">
        <f t="shared" si="198"/>
        <v>0</v>
      </c>
      <c r="BJ162">
        <f t="shared" si="198"/>
        <v>0</v>
      </c>
      <c r="BK162" s="7">
        <f t="shared" si="196"/>
        <v>5.2359882920269829E-3</v>
      </c>
      <c r="BL162" s="7">
        <f t="shared" si="185"/>
        <v>9.2433051204776975E-3</v>
      </c>
      <c r="BM162" s="7">
        <f t="shared" si="186"/>
        <v>1.3320347707469192E-2</v>
      </c>
      <c r="BN162" s="18">
        <f>MAX((BN$3*climate!$I272+BN$4*climate!$I272^2+BN$5*climate!$I272^6)*(K162/K$66)^$BP$1,-99)</f>
        <v>-18.634581797595505</v>
      </c>
      <c r="BO162" s="18">
        <f>MAX((BO$3*climate!$I272+BO$4*climate!$I272^2+BO$5*climate!$I272^6)*(L162/L$66)^$BP$1,-99)</f>
        <v>-13.698512095864483</v>
      </c>
      <c r="BP162" s="18">
        <f>MAX((BP$3*climate!$I272+BP$4*climate!$I272^2+BP$5*climate!$I272^6)*(M162/M$66)^$BP$1,-99)</f>
        <v>-13.889987521048125</v>
      </c>
      <c r="BQ162" s="18">
        <f>MAX((BQ$3*climate!$M272+BQ$4*climate!$M272^2+BQ$5*climate!$M272^6)*(K162/K$66)^$BP$1,-99)</f>
        <v>-18.63459997793252</v>
      </c>
      <c r="BR162" s="18">
        <f>MAX((BR$3*climate!$M272+BR$4*climate!$M272^2+BR$5*climate!$M272^6)*(L162/L$66)^$BP$1,-99)</f>
        <v>-13.698523917802472</v>
      </c>
      <c r="BS162" s="18">
        <f>MAX((BS$3*climate!$M272+BS$4*climate!$M272^2+BS$5*climate!$M272^6)*(M162/M$66)^$BP$1,-99)</f>
        <v>-13.889998209328848</v>
      </c>
      <c r="BT162" s="8">
        <f t="shared" si="190"/>
        <v>4.0682673426901267E-2</v>
      </c>
      <c r="BU162" s="8">
        <f t="shared" si="191"/>
        <v>3.7604236360159842E-4</v>
      </c>
      <c r="BV162" s="8">
        <f t="shared" si="192"/>
        <v>5.4190735571574213E-4</v>
      </c>
      <c r="BW162" s="8">
        <f>MAX((BW$3*climate!$I272+BW$4*climate!$I272^2+BW$5*climate!$I272^6)*(K162/K$66)^$BP$1,-99)</f>
        <v>-91.613423555847447</v>
      </c>
      <c r="BX162" s="8">
        <f>MAX((BX$3*climate!$I272+BX$4*climate!$I272^2+BX$5*climate!$I272^6)*(L162/L$66)^$BP$1,-99)</f>
        <v>-74.25398681733212</v>
      </c>
      <c r="BY162" s="8">
        <f>MAX((BY$3*climate!$I272+BY$4*climate!$I272^2+BY$5*climate!$I272^6)*(M162/M$66)^$BP$1,-99)</f>
        <v>-83.485005440043992</v>
      </c>
      <c r="BZ162" s="8">
        <f>MAX((BZ$3*climate!$M272+BZ$4*climate!$M272^2+BZ$5*climate!$M272^6)*(K162/K$66)^$BP$1,-99)</f>
        <v>-91.613605711199867</v>
      </c>
      <c r="CA162" s="8">
        <f>MAX((CA$3*climate!$M272+CA$4*climate!$M272^2+CA$5*climate!$M272^6)*(L162/L$66)^$BP$1,-99)</f>
        <v>-74.254129313178964</v>
      </c>
      <c r="CB162" s="8">
        <f>MAX((CB$3*climate!$M272+CB$4*climate!$M272^2+CB$5*climate!$M272^6)*(M162/M$66)^$BP$1,-99)</f>
        <v>-83.485161854931007</v>
      </c>
      <c r="CC162" s="8">
        <f t="shared" si="193"/>
        <v>1.5203636711191848E-2</v>
      </c>
      <c r="CD162" s="8">
        <f t="shared" si="194"/>
        <v>1.405318530624423E-4</v>
      </c>
      <c r="CE162" s="8">
        <f t="shared" si="195"/>
        <v>2.0251772741111879E-4</v>
      </c>
    </row>
    <row r="163" spans="1:83">
      <c r="A163">
        <f t="shared" si="148"/>
        <v>2117</v>
      </c>
      <c r="B163" s="4">
        <f t="shared" si="166"/>
        <v>1285.549613503453</v>
      </c>
      <c r="C163" s="4">
        <f t="shared" si="167"/>
        <v>3567.126842591374</v>
      </c>
      <c r="D163" s="4">
        <f t="shared" si="168"/>
        <v>6786.5855927186431</v>
      </c>
      <c r="E163" s="11">
        <f t="shared" si="149"/>
        <v>4.0327331415184157E-5</v>
      </c>
      <c r="F163" s="11">
        <f t="shared" si="150"/>
        <v>8.0847409106496815E-5</v>
      </c>
      <c r="G163" s="11">
        <f t="shared" si="151"/>
        <v>1.784972760177026E-4</v>
      </c>
      <c r="H163" s="4">
        <f t="shared" si="169"/>
        <v>136277.42078094112</v>
      </c>
      <c r="I163" s="4">
        <f t="shared" si="170"/>
        <v>113208.15112282139</v>
      </c>
      <c r="J163" s="4">
        <f t="shared" si="171"/>
        <v>25293.440629077391</v>
      </c>
      <c r="K163" s="4">
        <f t="shared" si="139"/>
        <v>106007.12671800362</v>
      </c>
      <c r="L163" s="4">
        <f t="shared" si="140"/>
        <v>31736.508433375537</v>
      </c>
      <c r="M163" s="4">
        <f t="shared" si="141"/>
        <v>3726.9758531027492</v>
      </c>
      <c r="N163" s="11">
        <f t="shared" si="152"/>
        <v>1.823211998872809E-3</v>
      </c>
      <c r="O163" s="11">
        <f t="shared" si="153"/>
        <v>8.8151019481330639E-3</v>
      </c>
      <c r="P163" s="11">
        <f t="shared" si="154"/>
        <v>5.679914142983522E-3</v>
      </c>
      <c r="Q163" s="4">
        <f t="shared" si="155"/>
        <v>4792.1649927740436</v>
      </c>
      <c r="R163" s="4">
        <f t="shared" si="156"/>
        <v>15657.430107190165</v>
      </c>
      <c r="S163" s="4">
        <f t="shared" si="157"/>
        <v>4054.7249396160778</v>
      </c>
      <c r="T163" s="4">
        <f t="shared" si="172"/>
        <v>35.164776125879278</v>
      </c>
      <c r="U163" s="4">
        <f t="shared" si="173"/>
        <v>138.30656142598036</v>
      </c>
      <c r="V163" s="4">
        <f t="shared" si="174"/>
        <v>160.30736976743123</v>
      </c>
      <c r="W163" s="11">
        <f t="shared" si="158"/>
        <v>-1.219247815263802E-2</v>
      </c>
      <c r="X163" s="11">
        <f t="shared" si="159"/>
        <v>-1.3228699347321071E-2</v>
      </c>
      <c r="Y163" s="11">
        <f t="shared" si="160"/>
        <v>-1.2203590333800474E-2</v>
      </c>
      <c r="Z163" s="4">
        <f t="shared" si="184"/>
        <v>8697.8761332397407</v>
      </c>
      <c r="AA163" s="4">
        <f t="shared" si="175"/>
        <v>60341.287858226657</v>
      </c>
      <c r="AB163" s="4">
        <f t="shared" si="176"/>
        <v>7389.9453174451783</v>
      </c>
      <c r="AC163" s="12">
        <f t="shared" si="177"/>
        <v>1.7962318329217484</v>
      </c>
      <c r="AD163" s="12">
        <f t="shared" si="178"/>
        <v>3.83669510857675</v>
      </c>
      <c r="AE163" s="12">
        <f t="shared" si="179"/>
        <v>1.8108586817240462</v>
      </c>
      <c r="AF163" s="11">
        <f t="shared" si="161"/>
        <v>-2.9039671966837322E-3</v>
      </c>
      <c r="AG163" s="11">
        <f t="shared" si="162"/>
        <v>2.0567434751257441E-3</v>
      </c>
      <c r="AH163" s="11">
        <f t="shared" si="163"/>
        <v>8.257041531207765E-4</v>
      </c>
      <c r="AI163" s="1">
        <f t="shared" si="142"/>
        <v>264291.10327517992</v>
      </c>
      <c r="AJ163" s="1">
        <f t="shared" si="143"/>
        <v>205545.32021036756</v>
      </c>
      <c r="AK163" s="1">
        <f t="shared" si="144"/>
        <v>47300.627987229498</v>
      </c>
      <c r="AL163" s="17">
        <f t="shared" ref="AL163:AN178" si="201">AL162*(1+AO163)</f>
        <v>44.905182107981943</v>
      </c>
      <c r="AM163" s="17">
        <f t="shared" si="201"/>
        <v>16.346435065224423</v>
      </c>
      <c r="AN163" s="17">
        <f t="shared" si="201"/>
        <v>2.9353494548709596</v>
      </c>
      <c r="AO163" s="7">
        <f t="shared" si="200"/>
        <v>6.2353348692187876E-3</v>
      </c>
      <c r="AP163" s="7">
        <f t="shared" si="200"/>
        <v>9.6019471348291266E-3</v>
      </c>
      <c r="AQ163" s="7">
        <f t="shared" si="200"/>
        <v>6.9502742567965608E-3</v>
      </c>
      <c r="AR163" s="1">
        <f t="shared" si="181"/>
        <v>136277.42078094112</v>
      </c>
      <c r="AS163" s="1">
        <f t="shared" si="182"/>
        <v>113208.15112282139</v>
      </c>
      <c r="AT163" s="1">
        <f t="shared" si="183"/>
        <v>25293.440629077391</v>
      </c>
      <c r="AU163" s="1">
        <f t="shared" si="145"/>
        <v>27255.484156188224</v>
      </c>
      <c r="AV163" s="1">
        <f t="shared" si="146"/>
        <v>22641.63022456428</v>
      </c>
      <c r="AW163" s="1">
        <f t="shared" si="147"/>
        <v>5058.688125815479</v>
      </c>
      <c r="AX163">
        <v>0</v>
      </c>
      <c r="AY163">
        <v>0</v>
      </c>
      <c r="AZ163">
        <v>0</v>
      </c>
      <c r="BA163">
        <f t="shared" si="187"/>
        <v>0</v>
      </c>
      <c r="BB163">
        <f t="shared" si="188"/>
        <v>0</v>
      </c>
      <c r="BC163">
        <f t="shared" si="188"/>
        <v>0</v>
      </c>
      <c r="BD163">
        <f t="shared" si="188"/>
        <v>0</v>
      </c>
      <c r="BE163">
        <f t="shared" si="189"/>
        <v>0</v>
      </c>
      <c r="BF163">
        <f t="shared" si="189"/>
        <v>0</v>
      </c>
      <c r="BG163">
        <f t="shared" si="189"/>
        <v>0</v>
      </c>
      <c r="BH163">
        <f t="shared" si="165"/>
        <v>0</v>
      </c>
      <c r="BI163">
        <f t="shared" si="198"/>
        <v>0</v>
      </c>
      <c r="BJ163">
        <f t="shared" si="198"/>
        <v>0</v>
      </c>
      <c r="BK163" s="7">
        <f t="shared" si="196"/>
        <v>5.1178996670537824E-3</v>
      </c>
      <c r="BL163" s="7">
        <f t="shared" si="185"/>
        <v>8.8031477337882826E-3</v>
      </c>
      <c r="BM163" s="7">
        <f t="shared" si="186"/>
        <v>1.2866967394985588E-2</v>
      </c>
      <c r="BN163" s="18">
        <f>MAX((BN$3*climate!$I273+BN$4*climate!$I273^2+BN$5*climate!$I273^6)*(K163/K$66)^$BP$1,-99)</f>
        <v>-19.046382026522235</v>
      </c>
      <c r="BO163" s="18">
        <f>MAX((BO$3*climate!$I273+BO$4*climate!$I273^2+BO$5*climate!$I273^6)*(L163/L$66)^$BP$1,-99)</f>
        <v>-13.941227854832976</v>
      </c>
      <c r="BP163" s="18">
        <f>MAX((BP$3*climate!$I273+BP$4*climate!$I273^2+BP$5*climate!$I273^6)*(M163/M$66)^$BP$1,-99)</f>
        <v>-14.117034240009335</v>
      </c>
      <c r="BQ163" s="18">
        <f>MAX((BQ$3*climate!$M273+BQ$4*climate!$M273^2+BQ$5*climate!$M273^6)*(K163/K$66)^$BP$1,-99)</f>
        <v>-19.046400232452015</v>
      </c>
      <c r="BR163" s="18">
        <f>MAX((BR$3*climate!$M273+BR$4*climate!$M273^2+BR$5*climate!$M273^6)*(L163/L$66)^$BP$1,-99)</f>
        <v>-13.941239665939056</v>
      </c>
      <c r="BS163" s="18">
        <f>MAX((BS$3*climate!$M273+BS$4*climate!$M273^2+BS$5*climate!$M273^6)*(M163/M$66)^$BP$1,-99)</f>
        <v>-14.1170449202294</v>
      </c>
      <c r="BT163" s="8">
        <f t="shared" si="190"/>
        <v>4.0883101476526733E-2</v>
      </c>
      <c r="BU163" s="8">
        <f t="shared" si="191"/>
        <v>3.5989998211332269E-4</v>
      </c>
      <c r="BV163" s="8">
        <f t="shared" si="192"/>
        <v>5.2604153370435663E-4</v>
      </c>
      <c r="BW163" s="8">
        <f>MAX((BW$3*climate!$I273+BW$4*climate!$I273^2+BW$5*climate!$I273^6)*(K163/K$66)^$BP$1,-99)</f>
        <v>-95.839659180086841</v>
      </c>
      <c r="BX163" s="8">
        <f>MAX((BX$3*climate!$I273+BX$4*climate!$I273^2+BX$5*climate!$I273^6)*(L163/L$66)^$BP$1,-99)</f>
        <v>-77.423361012781697</v>
      </c>
      <c r="BY163" s="8">
        <f>MAX((BY$3*climate!$I273+BY$4*climate!$I273^2+BY$5*climate!$I273^6)*(M163/M$66)^$BP$1,-99)</f>
        <v>-87.026715945396205</v>
      </c>
      <c r="BZ163" s="8">
        <f>MAX((BZ$3*climate!$M273+BZ$4*climate!$M273^2+BZ$5*climate!$M273^6)*(K163/K$66)^$BP$1,-99)</f>
        <v>-95.839846535560014</v>
      </c>
      <c r="CA163" s="8">
        <f>MAX((CA$3*climate!$M273+CA$4*climate!$M273^2+CA$5*climate!$M273^6)*(L163/L$66)^$BP$1,-99)</f>
        <v>-77.423507252921951</v>
      </c>
      <c r="CB163" s="8">
        <f>MAX((CB$3*climate!$M273+CB$4*climate!$M273^2+CB$5*climate!$M273^6)*(M163/M$66)^$BP$1,-99)</f>
        <v>-87.026876542468386</v>
      </c>
      <c r="CC163" s="8">
        <f t="shared" si="193"/>
        <v>1.5490152935469324E-2</v>
      </c>
      <c r="CD163" s="8">
        <f t="shared" si="194"/>
        <v>1.363621047099107E-4</v>
      </c>
      <c r="CE163" s="8">
        <f t="shared" si="195"/>
        <v>1.9931129276402407E-4</v>
      </c>
    </row>
    <row r="164" spans="1:83">
      <c r="A164">
        <f t="shared" si="148"/>
        <v>2118</v>
      </c>
      <c r="B164" s="4">
        <f t="shared" si="166"/>
        <v>1285.5988641495019</v>
      </c>
      <c r="C164" s="4">
        <f t="shared" si="167"/>
        <v>3567.4008159063933</v>
      </c>
      <c r="D164" s="4">
        <f t="shared" si="168"/>
        <v>6787.7364104083163</v>
      </c>
      <c r="E164" s="11">
        <f t="shared" si="149"/>
        <v>3.8310964844424948E-5</v>
      </c>
      <c r="F164" s="11">
        <f t="shared" si="150"/>
        <v>7.6805038651171965E-5</v>
      </c>
      <c r="G164" s="11">
        <f t="shared" si="151"/>
        <v>1.6957241221681745E-4</v>
      </c>
      <c r="H164" s="4">
        <f t="shared" si="169"/>
        <v>136514.07534052606</v>
      </c>
      <c r="I164" s="4">
        <f t="shared" si="170"/>
        <v>114200.40150117461</v>
      </c>
      <c r="J164" s="4">
        <f t="shared" si="171"/>
        <v>25438.975784786115</v>
      </c>
      <c r="K164" s="4">
        <f t="shared" si="139"/>
        <v>106187.14682113385</v>
      </c>
      <c r="L164" s="4">
        <f t="shared" si="140"/>
        <v>32012.214885407808</v>
      </c>
      <c r="M164" s="4">
        <f t="shared" si="141"/>
        <v>3747.7848647419464</v>
      </c>
      <c r="N164" s="11">
        <f t="shared" si="152"/>
        <v>1.6981886850788719E-3</v>
      </c>
      <c r="O164" s="11">
        <f t="shared" si="153"/>
        <v>8.6873593108409697E-3</v>
      </c>
      <c r="P164" s="11">
        <f t="shared" si="154"/>
        <v>5.5833502709370375E-3</v>
      </c>
      <c r="Q164" s="4">
        <f t="shared" si="155"/>
        <v>4741.9570657626737</v>
      </c>
      <c r="R164" s="4">
        <f t="shared" si="156"/>
        <v>15585.721972566378</v>
      </c>
      <c r="S164" s="4">
        <f t="shared" si="157"/>
        <v>4028.2883814254965</v>
      </c>
      <c r="T164" s="4">
        <f t="shared" si="172"/>
        <v>34.736030361222092</v>
      </c>
      <c r="U164" s="4">
        <f t="shared" si="173"/>
        <v>136.47694550711427</v>
      </c>
      <c r="V164" s="4">
        <f t="shared" si="174"/>
        <v>158.35104429930041</v>
      </c>
      <c r="W164" s="11">
        <f t="shared" si="158"/>
        <v>-1.219247815263802E-2</v>
      </c>
      <c r="X164" s="11">
        <f t="shared" si="159"/>
        <v>-1.3228699347321071E-2</v>
      </c>
      <c r="Y164" s="11">
        <f t="shared" si="160"/>
        <v>-1.2203590333800474E-2</v>
      </c>
      <c r="Z164" s="4">
        <f t="shared" si="184"/>
        <v>8582.8424256473591</v>
      </c>
      <c r="AA164" s="4">
        <f t="shared" si="175"/>
        <v>60196.339814759165</v>
      </c>
      <c r="AB164" s="4">
        <f t="shared" si="176"/>
        <v>7348.5966196085128</v>
      </c>
      <c r="AC164" s="12">
        <f t="shared" si="177"/>
        <v>1.7910156346013044</v>
      </c>
      <c r="AD164" s="12">
        <f t="shared" si="178"/>
        <v>3.8445862062073619</v>
      </c>
      <c r="AE164" s="12">
        <f t="shared" si="179"/>
        <v>1.8123539152582606</v>
      </c>
      <c r="AF164" s="11">
        <f t="shared" si="161"/>
        <v>-2.9039671966837322E-3</v>
      </c>
      <c r="AG164" s="11">
        <f t="shared" si="162"/>
        <v>2.0567434751257441E-3</v>
      </c>
      <c r="AH164" s="11">
        <f t="shared" si="163"/>
        <v>8.257041531207765E-4</v>
      </c>
      <c r="AI164" s="1">
        <f t="shared" si="142"/>
        <v>265117.47710385016</v>
      </c>
      <c r="AJ164" s="1">
        <f t="shared" si="143"/>
        <v>207632.4184138951</v>
      </c>
      <c r="AK164" s="1">
        <f t="shared" si="144"/>
        <v>47629.253314322035</v>
      </c>
      <c r="AL164" s="17">
        <f t="shared" si="201"/>
        <v>45.182380967310401</v>
      </c>
      <c r="AM164" s="17">
        <f t="shared" si="201"/>
        <v>16.501823094510232</v>
      </c>
      <c r="AN164" s="17">
        <f t="shared" si="201"/>
        <v>2.9555469237843419</v>
      </c>
      <c r="AO164" s="7">
        <f t="shared" si="200"/>
        <v>6.1729815205265994E-3</v>
      </c>
      <c r="AP164" s="7">
        <f t="shared" si="200"/>
        <v>9.5059276634808353E-3</v>
      </c>
      <c r="AQ164" s="7">
        <f t="shared" si="200"/>
        <v>6.8807715142285954E-3</v>
      </c>
      <c r="AR164" s="1">
        <f t="shared" si="181"/>
        <v>136514.07534052606</v>
      </c>
      <c r="AS164" s="1">
        <f t="shared" si="182"/>
        <v>114200.40150117461</v>
      </c>
      <c r="AT164" s="1">
        <f t="shared" si="183"/>
        <v>25438.975784786115</v>
      </c>
      <c r="AU164" s="1">
        <f t="shared" si="145"/>
        <v>27302.815068105214</v>
      </c>
      <c r="AV164" s="1">
        <f t="shared" si="146"/>
        <v>22840.080300234924</v>
      </c>
      <c r="AW164" s="1">
        <f t="shared" si="147"/>
        <v>5087.7951569572233</v>
      </c>
      <c r="AX164">
        <v>0</v>
      </c>
      <c r="AY164">
        <v>0</v>
      </c>
      <c r="AZ164">
        <v>0</v>
      </c>
      <c r="BA164">
        <f t="shared" si="187"/>
        <v>0</v>
      </c>
      <c r="BB164">
        <f t="shared" si="188"/>
        <v>0</v>
      </c>
      <c r="BC164">
        <f t="shared" si="188"/>
        <v>0</v>
      </c>
      <c r="BD164">
        <f t="shared" si="188"/>
        <v>0</v>
      </c>
      <c r="BE164">
        <f t="shared" si="189"/>
        <v>0</v>
      </c>
      <c r="BF164">
        <f t="shared" si="189"/>
        <v>0</v>
      </c>
      <c r="BG164">
        <f t="shared" si="189"/>
        <v>0</v>
      </c>
      <c r="BH164">
        <f t="shared" si="165"/>
        <v>0</v>
      </c>
      <c r="BI164">
        <f t="shared" si="198"/>
        <v>0</v>
      </c>
      <c r="BJ164">
        <f t="shared" si="198"/>
        <v>0</v>
      </c>
      <c r="BK164" s="7">
        <f t="shared" si="196"/>
        <v>5.0019835247883115E-3</v>
      </c>
      <c r="BL164" s="7">
        <f t="shared" si="185"/>
        <v>8.3839502226555063E-3</v>
      </c>
      <c r="BM164" s="7">
        <f t="shared" si="186"/>
        <v>1.2430436570678813E-2</v>
      </c>
      <c r="BN164" s="18">
        <f>MAX((BN$3*climate!$I274+BN$4*climate!$I274^2+BN$5*climate!$I274^6)*(K164/K$66)^$BP$1,-99)</f>
        <v>-19.458795807127093</v>
      </c>
      <c r="BO164" s="18">
        <f>MAX((BO$3*climate!$I274+BO$4*climate!$I274^2+BO$5*climate!$I274^6)*(L164/L$66)^$BP$1,-99)</f>
        <v>-14.183355428119791</v>
      </c>
      <c r="BP164" s="18">
        <f>MAX((BP$3*climate!$I274+BP$4*climate!$I274^2+BP$5*climate!$I274^6)*(M164/M$66)^$BP$1,-99)</f>
        <v>-14.343688939814617</v>
      </c>
      <c r="BQ164" s="18">
        <f>MAX((BQ$3*climate!$M274+BQ$4*climate!$M274^2+BQ$5*climate!$M274^6)*(K164/K$66)^$BP$1,-99)</f>
        <v>-19.458814036595179</v>
      </c>
      <c r="BR164" s="18">
        <f>MAX((BR$3*climate!$M274+BR$4*climate!$M274^2+BR$5*climate!$M274^6)*(L164/L$66)^$BP$1,-99)</f>
        <v>-14.183367227241943</v>
      </c>
      <c r="BS164" s="18">
        <f>MAX((BS$3*climate!$M274+BS$4*climate!$M274^2+BS$5*climate!$M274^6)*(M164/M$66)^$BP$1,-99)</f>
        <v>-14.343699611016937</v>
      </c>
      <c r="BT164" s="8">
        <f t="shared" si="190"/>
        <v>4.1075079242893109E-2</v>
      </c>
      <c r="BU164" s="8">
        <f t="shared" si="191"/>
        <v>3.4437141976404622E-4</v>
      </c>
      <c r="BV164" s="8">
        <f t="shared" si="192"/>
        <v>5.1058116716438875E-4</v>
      </c>
      <c r="BW164" s="8">
        <f>MAX((BW$3*climate!$I274+BW$4*climate!$I274^2+BW$5*climate!$I274^6)*(K164/K$66)^$BP$1,-99)</f>
        <v>-99</v>
      </c>
      <c r="BX164" s="8">
        <f>MAX((BX$3*climate!$I274+BX$4*climate!$I274^2+BX$5*climate!$I274^6)*(L164/L$66)^$BP$1,-99)</f>
        <v>-80.671981028107467</v>
      </c>
      <c r="BY164" s="8">
        <f>MAX((BY$3*climate!$I274+BY$4*climate!$I274^2+BY$5*climate!$I274^6)*(M164/M$66)^$BP$1,-99)</f>
        <v>-90.659169118253203</v>
      </c>
      <c r="BZ164" s="8">
        <f>MAX((BZ$3*climate!$M274+BZ$4*climate!$M274^2+BZ$5*climate!$M274^6)*(K164/K$66)^$BP$1,-99)</f>
        <v>-99</v>
      </c>
      <c r="CA164" s="8">
        <f>MAX((CA$3*climate!$M274+CA$4*climate!$M274^2+CA$5*climate!$M274^6)*(L164/L$66)^$BP$1,-99)</f>
        <v>-80.672131034079086</v>
      </c>
      <c r="CB164" s="8">
        <f>MAX((CB$3*climate!$M274+CB$4*climate!$M274^2+CB$5*climate!$M274^6)*(M164/M$66)^$BP$1,-99)</f>
        <v>-90.659333925996592</v>
      </c>
      <c r="CC164" s="8">
        <f t="shared" si="193"/>
        <v>6.6389311786065166E-3</v>
      </c>
      <c r="CD164" s="8">
        <f t="shared" si="194"/>
        <v>5.566046853307269E-5</v>
      </c>
      <c r="CE164" s="8">
        <f t="shared" si="195"/>
        <v>8.2524812912770232E-5</v>
      </c>
    </row>
    <row r="165" spans="1:83">
      <c r="A165">
        <f t="shared" si="148"/>
        <v>2119</v>
      </c>
      <c r="B165" s="4">
        <f t="shared" si="166"/>
        <v>1285.645654055746</v>
      </c>
      <c r="C165" s="4">
        <f t="shared" si="167"/>
        <v>3567.6611105460656</v>
      </c>
      <c r="D165" s="4">
        <f t="shared" si="168"/>
        <v>6788.8298726030907</v>
      </c>
      <c r="E165" s="11">
        <f t="shared" si="149"/>
        <v>3.6395416602203696E-5</v>
      </c>
      <c r="F165" s="11">
        <f t="shared" si="150"/>
        <v>7.2964786718613365E-5</v>
      </c>
      <c r="G165" s="11">
        <f t="shared" si="151"/>
        <v>1.6109379160597658E-4</v>
      </c>
      <c r="H165" s="4">
        <f t="shared" si="169"/>
        <v>136734.06493113199</v>
      </c>
      <c r="I165" s="4">
        <f t="shared" si="170"/>
        <v>115186.56541999022</v>
      </c>
      <c r="J165" s="4">
        <f t="shared" si="171"/>
        <v>25582.720401623144</v>
      </c>
      <c r="K165" s="4">
        <f t="shared" si="139"/>
        <v>106354.39438525349</v>
      </c>
      <c r="L165" s="4">
        <f t="shared" si="140"/>
        <v>32286.296778440308</v>
      </c>
      <c r="M165" s="4">
        <f t="shared" si="141"/>
        <v>3768.3549126579856</v>
      </c>
      <c r="N165" s="11">
        <f t="shared" si="152"/>
        <v>1.5750264427139005E-3</v>
      </c>
      <c r="O165" s="11">
        <f t="shared" si="153"/>
        <v>8.5617909917703461E-3</v>
      </c>
      <c r="P165" s="11">
        <f t="shared" si="154"/>
        <v>5.4885882350281801E-3</v>
      </c>
      <c r="Q165" s="4">
        <f t="shared" si="155"/>
        <v>4691.6892533205391</v>
      </c>
      <c r="R165" s="4">
        <f t="shared" si="156"/>
        <v>15512.351349243332</v>
      </c>
      <c r="S165" s="4">
        <f t="shared" si="157"/>
        <v>4001.6131309928442</v>
      </c>
      <c r="T165" s="4">
        <f t="shared" si="172"/>
        <v>34.312512069933518</v>
      </c>
      <c r="U165" s="4">
        <f t="shared" si="173"/>
        <v>134.67153302715994</v>
      </c>
      <c r="V165" s="4">
        <f t="shared" si="174"/>
        <v>156.41859302574227</v>
      </c>
      <c r="W165" s="11">
        <f t="shared" si="158"/>
        <v>-1.219247815263802E-2</v>
      </c>
      <c r="X165" s="11">
        <f t="shared" si="159"/>
        <v>-1.3228699347321071E-2</v>
      </c>
      <c r="Y165" s="11">
        <f t="shared" si="160"/>
        <v>-1.2203590333800474E-2</v>
      </c>
      <c r="Z165" s="4">
        <f t="shared" si="184"/>
        <v>8468.256084502189</v>
      </c>
      <c r="AA165" s="4">
        <f t="shared" si="175"/>
        <v>60043.893118940512</v>
      </c>
      <c r="AB165" s="4">
        <f t="shared" si="176"/>
        <v>7306.7124251468258</v>
      </c>
      <c r="AC165" s="12">
        <f t="shared" si="177"/>
        <v>1.7858145839496746</v>
      </c>
      <c r="AD165" s="12">
        <f t="shared" si="178"/>
        <v>3.8524935338015371</v>
      </c>
      <c r="AE165" s="12">
        <f t="shared" si="179"/>
        <v>1.813850383413014</v>
      </c>
      <c r="AF165" s="11">
        <f t="shared" si="161"/>
        <v>-2.9039671966837322E-3</v>
      </c>
      <c r="AG165" s="11">
        <f t="shared" si="162"/>
        <v>2.0567434751257441E-3</v>
      </c>
      <c r="AH165" s="11">
        <f t="shared" si="163"/>
        <v>8.257041531207765E-4</v>
      </c>
      <c r="AI165" s="1">
        <f t="shared" si="142"/>
        <v>265908.54446157039</v>
      </c>
      <c r="AJ165" s="1">
        <f t="shared" si="143"/>
        <v>209709.25687274052</v>
      </c>
      <c r="AK165" s="1">
        <f t="shared" si="144"/>
        <v>47954.123139847055</v>
      </c>
      <c r="AL165" s="17">
        <f t="shared" si="201"/>
        <v>45.45850187004735</v>
      </c>
      <c r="AM165" s="17">
        <f t="shared" si="201"/>
        <v>16.657119579795687</v>
      </c>
      <c r="AN165" s="17">
        <f t="shared" si="201"/>
        <v>2.9756800024356616</v>
      </c>
      <c r="AO165" s="7">
        <f t="shared" si="200"/>
        <v>6.1112517053213333E-3</v>
      </c>
      <c r="AP165" s="7">
        <f t="shared" si="200"/>
        <v>9.4108683868460268E-3</v>
      </c>
      <c r="AQ165" s="7">
        <f t="shared" si="200"/>
        <v>6.8119637990863091E-3</v>
      </c>
      <c r="AR165" s="1">
        <f t="shared" si="181"/>
        <v>136734.06493113199</v>
      </c>
      <c r="AS165" s="1">
        <f t="shared" si="182"/>
        <v>115186.56541999022</v>
      </c>
      <c r="AT165" s="1">
        <f t="shared" si="183"/>
        <v>25582.720401623144</v>
      </c>
      <c r="AU165" s="1">
        <f t="shared" si="145"/>
        <v>27346.8129862264</v>
      </c>
      <c r="AV165" s="1">
        <f t="shared" si="146"/>
        <v>23037.313083998044</v>
      </c>
      <c r="AW165" s="1">
        <f t="shared" si="147"/>
        <v>5116.5440803246292</v>
      </c>
      <c r="AX165">
        <v>0</v>
      </c>
      <c r="AY165">
        <v>0</v>
      </c>
      <c r="AZ165">
        <v>0</v>
      </c>
      <c r="BA165">
        <f t="shared" si="187"/>
        <v>0</v>
      </c>
      <c r="BB165">
        <f t="shared" si="188"/>
        <v>0</v>
      </c>
      <c r="BC165">
        <f t="shared" si="188"/>
        <v>0</v>
      </c>
      <c r="BD165">
        <f t="shared" si="188"/>
        <v>0</v>
      </c>
      <c r="BE165">
        <f t="shared" si="189"/>
        <v>0</v>
      </c>
      <c r="BF165">
        <f t="shared" si="189"/>
        <v>0</v>
      </c>
      <c r="BG165">
        <f t="shared" si="189"/>
        <v>0</v>
      </c>
      <c r="BH165">
        <f t="shared" si="165"/>
        <v>0</v>
      </c>
      <c r="BI165">
        <f t="shared" si="198"/>
        <v>0</v>
      </c>
      <c r="BJ165">
        <f t="shared" si="198"/>
        <v>0</v>
      </c>
      <c r="BK165" s="7">
        <f t="shared" si="196"/>
        <v>4.8882174509126131E-3</v>
      </c>
      <c r="BL165" s="7">
        <f t="shared" si="185"/>
        <v>7.9847144977671491E-3</v>
      </c>
      <c r="BM165" s="7">
        <f t="shared" si="186"/>
        <v>1.2010060626498406E-2</v>
      </c>
      <c r="BN165" s="18">
        <f>MAX((BN$3*climate!$I275+BN$4*climate!$I275^2+BN$5*climate!$I275^6)*(K165/K$66)^$BP$1,-99)</f>
        <v>-19.871724598211223</v>
      </c>
      <c r="BO165" s="18">
        <f>MAX((BO$3*climate!$I275+BO$4*climate!$I275^2+BO$5*climate!$I275^6)*(L165/L$66)^$BP$1,-99)</f>
        <v>-14.424834678173296</v>
      </c>
      <c r="BP165" s="18">
        <f>MAX((BP$3*climate!$I275+BP$4*climate!$I275^2+BP$5*climate!$I275^6)*(M165/M$66)^$BP$1,-99)</f>
        <v>-14.569895921405253</v>
      </c>
      <c r="BQ165" s="18">
        <f>MAX((BQ$3*climate!$M275+BQ$4*climate!$M275^2+BQ$5*climate!$M275^6)*(K165/K$66)^$BP$1,-99)</f>
        <v>-19.871742849244285</v>
      </c>
      <c r="BR165" s="18">
        <f>MAX((BR$3*climate!$M275+BR$4*climate!$M275^2+BR$5*climate!$M275^6)*(L165/L$66)^$BP$1,-99)</f>
        <v>-14.424846464213442</v>
      </c>
      <c r="BS165" s="18">
        <f>MAX((BS$3*climate!$M275+BS$4*climate!$M275^2+BS$5*climate!$M275^6)*(M165/M$66)^$BP$1,-99)</f>
        <v>-14.569906582676325</v>
      </c>
      <c r="BT165" s="8">
        <f t="shared" si="190"/>
        <v>4.1258757409442001E-2</v>
      </c>
      <c r="BU165" s="8">
        <f t="shared" si="191"/>
        <v>3.2943939844702933E-4</v>
      </c>
      <c r="BV165" s="8">
        <f t="shared" si="192"/>
        <v>4.9552017786138876E-4</v>
      </c>
      <c r="BW165" s="8">
        <f>MAX((BW$3*climate!$I275+BW$4*climate!$I275^2+BW$5*climate!$I275^6)*(K165/K$66)^$BP$1,-99)</f>
        <v>-99</v>
      </c>
      <c r="BX165" s="8">
        <f>MAX((BX$3*climate!$I275+BX$4*climate!$I275^2+BX$5*climate!$I275^6)*(L165/L$66)^$BP$1,-99)</f>
        <v>-83.99959986911999</v>
      </c>
      <c r="BY165" s="8">
        <f>MAX((BY$3*climate!$I275+BY$4*climate!$I275^2+BY$5*climate!$I275^6)*(M165/M$66)^$BP$1,-99)</f>
        <v>-94.382219258565641</v>
      </c>
      <c r="BZ165" s="8">
        <f>MAX((BZ$3*climate!$M275+BZ$4*climate!$M275^2+BZ$5*climate!$M275^6)*(K165/K$66)^$BP$1,-99)</f>
        <v>-99</v>
      </c>
      <c r="CA165" s="8">
        <f>MAX((CA$3*climate!$M275+CA$4*climate!$M275^2+CA$5*climate!$M275^6)*(L165/L$66)^$BP$1,-99)</f>
        <v>-83.999753660675154</v>
      </c>
      <c r="CB165" s="8">
        <f>MAX((CB$3*climate!$M275+CB$4*climate!$M275^2+CB$5*climate!$M275^6)*(M165/M$66)^$BP$1,-99)</f>
        <v>-94.382388303509771</v>
      </c>
      <c r="CC165" s="8">
        <f t="shared" si="193"/>
        <v>6.7645246815790728E-3</v>
      </c>
      <c r="CD165" s="8">
        <f t="shared" si="194"/>
        <v>5.4012798295508132E-5</v>
      </c>
      <c r="CE165" s="8">
        <f t="shared" si="195"/>
        <v>8.124235153520949E-5</v>
      </c>
    </row>
    <row r="166" spans="1:83">
      <c r="A166">
        <f t="shared" si="148"/>
        <v>2120</v>
      </c>
      <c r="B166" s="4">
        <f t="shared" si="166"/>
        <v>1285.6901060844691</v>
      </c>
      <c r="C166" s="4">
        <f t="shared" si="167"/>
        <v>3567.9084084964798</v>
      </c>
      <c r="D166" s="4">
        <f t="shared" si="168"/>
        <v>6789.868829030599</v>
      </c>
      <c r="E166" s="11">
        <f t="shared" si="149"/>
        <v>3.4575645772093508E-5</v>
      </c>
      <c r="F166" s="11">
        <f t="shared" si="150"/>
        <v>6.931654738268269E-5</v>
      </c>
      <c r="G166" s="11">
        <f t="shared" si="151"/>
        <v>1.5303910202567775E-4</v>
      </c>
      <c r="H166" s="4">
        <f t="shared" si="169"/>
        <v>136937.5719874927</v>
      </c>
      <c r="I166" s="4">
        <f t="shared" si="170"/>
        <v>116166.60444968444</v>
      </c>
      <c r="J166" s="4">
        <f t="shared" si="171"/>
        <v>25724.691025488584</v>
      </c>
      <c r="K166" s="4">
        <f t="shared" si="139"/>
        <v>106509.00348337594</v>
      </c>
      <c r="L166" s="4">
        <f t="shared" si="140"/>
        <v>32558.740626034498</v>
      </c>
      <c r="M166" s="4">
        <f t="shared" si="141"/>
        <v>3788.6874803090036</v>
      </c>
      <c r="N166" s="11">
        <f t="shared" si="152"/>
        <v>1.4537161253760367E-3</v>
      </c>
      <c r="O166" s="11">
        <f t="shared" si="153"/>
        <v>8.4383740093758597E-3</v>
      </c>
      <c r="P166" s="11">
        <f t="shared" si="154"/>
        <v>5.3956084610609079E-3</v>
      </c>
      <c r="Q166" s="4">
        <f t="shared" si="155"/>
        <v>4641.3836348244022</v>
      </c>
      <c r="R166" s="4">
        <f t="shared" si="156"/>
        <v>15437.380507460375</v>
      </c>
      <c r="S166" s="4">
        <f t="shared" si="157"/>
        <v>3974.7149256620041</v>
      </c>
      <c r="T166" s="4">
        <f t="shared" si="172"/>
        <v>33.894157516158728</v>
      </c>
      <c r="U166" s="4">
        <f t="shared" si="173"/>
        <v>132.89000380610082</v>
      </c>
      <c r="V166" s="4">
        <f t="shared" si="174"/>
        <v>154.50972459586666</v>
      </c>
      <c r="W166" s="11">
        <f t="shared" si="158"/>
        <v>-1.219247815263802E-2</v>
      </c>
      <c r="X166" s="11">
        <f t="shared" si="159"/>
        <v>-1.3228699347321071E-2</v>
      </c>
      <c r="Y166" s="11">
        <f t="shared" si="160"/>
        <v>-1.2203590333800474E-2</v>
      </c>
      <c r="Z166" s="4">
        <f t="shared" si="184"/>
        <v>8354.1562402669479</v>
      </c>
      <c r="AA166" s="4">
        <f t="shared" si="175"/>
        <v>59884.146793604894</v>
      </c>
      <c r="AB166" s="4">
        <f t="shared" si="176"/>
        <v>7264.3207430932271</v>
      </c>
      <c r="AC166" s="12">
        <f t="shared" si="177"/>
        <v>1.7806286369785254</v>
      </c>
      <c r="AD166" s="12">
        <f t="shared" si="178"/>
        <v>3.8604171247401475</v>
      </c>
      <c r="AE166" s="12">
        <f t="shared" si="179"/>
        <v>1.8153480872077379</v>
      </c>
      <c r="AF166" s="11">
        <f t="shared" si="161"/>
        <v>-2.9039671966837322E-3</v>
      </c>
      <c r="AG166" s="11">
        <f t="shared" si="162"/>
        <v>2.0567434751257441E-3</v>
      </c>
      <c r="AH166" s="11">
        <f t="shared" si="163"/>
        <v>8.257041531207765E-4</v>
      </c>
      <c r="AI166" s="1">
        <f t="shared" si="142"/>
        <v>266664.50300163974</v>
      </c>
      <c r="AJ166" s="1">
        <f t="shared" si="143"/>
        <v>211775.64426946451</v>
      </c>
      <c r="AK166" s="1">
        <f t="shared" si="144"/>
        <v>48275.254906186979</v>
      </c>
      <c r="AL166" s="17">
        <f t="shared" si="201"/>
        <v>45.733532133651281</v>
      </c>
      <c r="AM166" s="17">
        <f t="shared" si="201"/>
        <v>16.812309960264404</v>
      </c>
      <c r="AN166" s="17">
        <f t="shared" si="201"/>
        <v>2.9957475246453757</v>
      </c>
      <c r="AO166" s="7">
        <f t="shared" si="200"/>
        <v>6.0501391882681202E-3</v>
      </c>
      <c r="AP166" s="7">
        <f t="shared" si="200"/>
        <v>9.3167597029775659E-3</v>
      </c>
      <c r="AQ166" s="7">
        <f t="shared" si="200"/>
        <v>6.7438441610954457E-3</v>
      </c>
      <c r="AR166" s="1">
        <f t="shared" si="181"/>
        <v>136937.5719874927</v>
      </c>
      <c r="AS166" s="1">
        <f t="shared" si="182"/>
        <v>116166.60444968444</v>
      </c>
      <c r="AT166" s="1">
        <f t="shared" si="183"/>
        <v>25724.691025488584</v>
      </c>
      <c r="AU166" s="1">
        <f t="shared" si="145"/>
        <v>27387.51439749854</v>
      </c>
      <c r="AV166" s="1">
        <f t="shared" si="146"/>
        <v>23233.320889936891</v>
      </c>
      <c r="AW166" s="1">
        <f t="shared" si="147"/>
        <v>5144.9382050977174</v>
      </c>
      <c r="AX166">
        <v>0</v>
      </c>
      <c r="AY166">
        <v>0</v>
      </c>
      <c r="AZ166">
        <v>0</v>
      </c>
      <c r="BA166">
        <f t="shared" si="187"/>
        <v>0</v>
      </c>
      <c r="BB166">
        <f t="shared" si="188"/>
        <v>0</v>
      </c>
      <c r="BC166">
        <f t="shared" si="188"/>
        <v>0</v>
      </c>
      <c r="BD166">
        <f t="shared" si="188"/>
        <v>0</v>
      </c>
      <c r="BE166">
        <f t="shared" si="189"/>
        <v>0</v>
      </c>
      <c r="BF166">
        <f t="shared" si="189"/>
        <v>0</v>
      </c>
      <c r="BG166">
        <f t="shared" si="189"/>
        <v>0</v>
      </c>
      <c r="BH166">
        <f t="shared" si="165"/>
        <v>0</v>
      </c>
      <c r="BI166">
        <f t="shared" si="198"/>
        <v>0</v>
      </c>
      <c r="BJ166">
        <f t="shared" si="198"/>
        <v>0</v>
      </c>
      <c r="BK166" s="7">
        <f t="shared" si="196"/>
        <v>4.7765791163416615E-3</v>
      </c>
      <c r="BL166" s="7">
        <f t="shared" si="185"/>
        <v>7.6044899978734747E-3</v>
      </c>
      <c r="BM166" s="7">
        <f t="shared" si="186"/>
        <v>1.1605176698292126E-2</v>
      </c>
      <c r="BN166" s="18">
        <f>MAX((BN$3*climate!$I276+BN$4*climate!$I276^2+BN$5*climate!$I276^6)*(K166/K$66)^$BP$1,-99)</f>
        <v>-20.285071453542759</v>
      </c>
      <c r="BO166" s="18">
        <f>MAX((BO$3*climate!$I276+BO$4*climate!$I276^2+BO$5*climate!$I276^6)*(L166/L$66)^$BP$1,-99)</f>
        <v>-14.665606861371955</v>
      </c>
      <c r="BP166" s="18">
        <f>MAX((BP$3*climate!$I276+BP$4*climate!$I276^2+BP$5*climate!$I276^6)*(M166/M$66)^$BP$1,-99)</f>
        <v>-14.795600631564136</v>
      </c>
      <c r="BQ166" s="18">
        <f>MAX((BQ$3*climate!$M276+BQ$4*climate!$M276^2+BQ$5*climate!$M276^6)*(K166/K$66)^$BP$1,-99)</f>
        <v>-20.285089724246642</v>
      </c>
      <c r="BR166" s="18">
        <f>MAX((BR$3*climate!$M276+BR$4*climate!$M276^2+BR$5*climate!$M276^6)*(L166/L$66)^$BP$1,-99)</f>
        <v>-14.665618633284414</v>
      </c>
      <c r="BS166" s="18">
        <f>MAX((BS$3*climate!$M276+BS$4*climate!$M276^2+BS$5*climate!$M276^6)*(M166/M$66)^$BP$1,-99)</f>
        <v>-14.795611282032812</v>
      </c>
      <c r="BT166" s="8">
        <f t="shared" si="190"/>
        <v>4.1434289423692733E-2</v>
      </c>
      <c r="BU166" s="8">
        <f t="shared" si="191"/>
        <v>3.1508663949146609E-4</v>
      </c>
      <c r="BV166" s="8">
        <f t="shared" si="192"/>
        <v>4.8085225013013078E-4</v>
      </c>
      <c r="BW166" s="8">
        <f>MAX((BW$3*climate!$I276+BW$4*climate!$I276^2+BW$5*climate!$I276^6)*(K166/K$66)^$BP$1,-99)</f>
        <v>-99</v>
      </c>
      <c r="BX166" s="8">
        <f>MAX((BX$3*climate!$I276+BX$4*climate!$I276^2+BX$5*climate!$I276^6)*(L166/L$66)^$BP$1,-99)</f>
        <v>-87.405891757055585</v>
      </c>
      <c r="BY166" s="8">
        <f>MAX((BY$3*climate!$I276+BY$4*climate!$I276^2+BY$5*climate!$I276^6)*(M166/M$66)^$BP$1,-99)</f>
        <v>-98.195631686158976</v>
      </c>
      <c r="BZ166" s="8">
        <f>MAX((BZ$3*climate!$M276+BZ$4*climate!$M276^2+BZ$5*climate!$M276^6)*(K166/K$66)^$BP$1,-99)</f>
        <v>-99</v>
      </c>
      <c r="CA166" s="8">
        <f>MAX((CA$3*climate!$M276+CA$4*climate!$M276^2+CA$5*climate!$M276^6)*(L166/L$66)^$BP$1,-99)</f>
        <v>-87.406049352166676</v>
      </c>
      <c r="CB166" s="8">
        <f>MAX((CB$3*climate!$M276+CB$4*climate!$M276^2+CB$5*climate!$M276^6)*(M166/M$66)^$BP$1,-99)</f>
        <v>-98.195804992877513</v>
      </c>
      <c r="CC166" s="8">
        <f t="shared" si="193"/>
        <v>6.8884480088648552E-3</v>
      </c>
      <c r="CD166" s="8">
        <f t="shared" si="194"/>
        <v>5.2383133984284242E-5</v>
      </c>
      <c r="CE166" s="8">
        <f t="shared" si="195"/>
        <v>7.994165631987521E-5</v>
      </c>
    </row>
    <row r="167" spans="1:83">
      <c r="A167">
        <f t="shared" si="148"/>
        <v>2121</v>
      </c>
      <c r="B167" s="4">
        <f t="shared" si="166"/>
        <v>1285.7323369718658</v>
      </c>
      <c r="C167" s="4">
        <f t="shared" si="167"/>
        <v>3568.1433578341216</v>
      </c>
      <c r="D167" s="4">
        <f t="shared" si="168"/>
        <v>6790.8559886876428</v>
      </c>
      <c r="E167" s="11">
        <f t="shared" si="149"/>
        <v>3.284686348348883E-5</v>
      </c>
      <c r="F167" s="11">
        <f t="shared" si="150"/>
        <v>6.5850720013548554E-5</v>
      </c>
      <c r="G167" s="11">
        <f t="shared" si="151"/>
        <v>1.4538714692439384E-4</v>
      </c>
      <c r="H167" s="4">
        <f t="shared" si="169"/>
        <v>137124.78468488625</v>
      </c>
      <c r="I167" s="4">
        <f t="shared" si="170"/>
        <v>117140.48527445496</v>
      </c>
      <c r="J167" s="4">
        <f t="shared" si="171"/>
        <v>25864.90472971079</v>
      </c>
      <c r="K167" s="4">
        <f t="shared" si="139"/>
        <v>106651.11294302523</v>
      </c>
      <c r="L167" s="4">
        <f t="shared" si="140"/>
        <v>32829.534446048638</v>
      </c>
      <c r="M167" s="4">
        <f t="shared" si="141"/>
        <v>3808.784161053793</v>
      </c>
      <c r="N167" s="11">
        <f t="shared" si="152"/>
        <v>1.3342483264475735E-3</v>
      </c>
      <c r="O167" s="11">
        <f t="shared" si="153"/>
        <v>8.317085206840158E-3</v>
      </c>
      <c r="P167" s="11">
        <f t="shared" si="154"/>
        <v>5.3043912566654861E-3</v>
      </c>
      <c r="Q167" s="4">
        <f t="shared" si="155"/>
        <v>4591.0617165593476</v>
      </c>
      <c r="R167" s="4">
        <f t="shared" si="156"/>
        <v>15360.871023135898</v>
      </c>
      <c r="S167" s="4">
        <f t="shared" si="157"/>
        <v>3947.6091306111111</v>
      </c>
      <c r="T167" s="4">
        <f t="shared" si="172"/>
        <v>33.480903741140892</v>
      </c>
      <c r="U167" s="4">
        <f t="shared" si="173"/>
        <v>131.13204189948556</v>
      </c>
      <c r="V167" s="4">
        <f t="shared" si="174"/>
        <v>152.62415121431036</v>
      </c>
      <c r="W167" s="11">
        <f t="shared" si="158"/>
        <v>-1.219247815263802E-2</v>
      </c>
      <c r="X167" s="11">
        <f t="shared" si="159"/>
        <v>-1.3228699347321071E-2</v>
      </c>
      <c r="Y167" s="11">
        <f t="shared" si="160"/>
        <v>-1.2203590333800474E-2</v>
      </c>
      <c r="Z167" s="4">
        <f t="shared" si="184"/>
        <v>8240.5805443704212</v>
      </c>
      <c r="AA167" s="4">
        <f t="shared" si="175"/>
        <v>59717.299140244031</v>
      </c>
      <c r="AB167" s="4">
        <f t="shared" si="176"/>
        <v>7221.4489984956017</v>
      </c>
      <c r="AC167" s="12">
        <f t="shared" si="177"/>
        <v>1.7754577498272641</v>
      </c>
      <c r="AD167" s="12">
        <f t="shared" si="178"/>
        <v>3.8683570124727207</v>
      </c>
      <c r="AE167" s="12">
        <f t="shared" si="179"/>
        <v>1.8168470276627051</v>
      </c>
      <c r="AF167" s="11">
        <f t="shared" si="161"/>
        <v>-2.9039671966837322E-3</v>
      </c>
      <c r="AG167" s="11">
        <f t="shared" si="162"/>
        <v>2.0567434751257441E-3</v>
      </c>
      <c r="AH167" s="11">
        <f t="shared" si="163"/>
        <v>8.257041531207765E-4</v>
      </c>
      <c r="AI167" s="1">
        <f t="shared" si="142"/>
        <v>267385.56709897431</v>
      </c>
      <c r="AJ167" s="1">
        <f t="shared" si="143"/>
        <v>213831.40073245496</v>
      </c>
      <c r="AK167" s="1">
        <f t="shared" si="144"/>
        <v>48592.667620665998</v>
      </c>
      <c r="AL167" s="17">
        <f t="shared" si="201"/>
        <v>46.007459426281208</v>
      </c>
      <c r="AM167" s="17">
        <f t="shared" si="201"/>
        <v>16.967379849696645</v>
      </c>
      <c r="AN167" s="17">
        <f t="shared" si="201"/>
        <v>3.01574835055305</v>
      </c>
      <c r="AO167" s="7">
        <f t="shared" si="200"/>
        <v>5.9896377963854393E-3</v>
      </c>
      <c r="AP167" s="7">
        <f t="shared" si="200"/>
        <v>9.2235921059477897E-3</v>
      </c>
      <c r="AQ167" s="7">
        <f t="shared" si="200"/>
        <v>6.6764057194844909E-3</v>
      </c>
      <c r="AR167" s="1">
        <f t="shared" si="181"/>
        <v>137124.78468488625</v>
      </c>
      <c r="AS167" s="1">
        <f t="shared" si="182"/>
        <v>117140.48527445496</v>
      </c>
      <c r="AT167" s="1">
        <f t="shared" si="183"/>
        <v>25864.90472971079</v>
      </c>
      <c r="AU167" s="1">
        <f t="shared" si="145"/>
        <v>27424.956936977251</v>
      </c>
      <c r="AV167" s="1">
        <f t="shared" si="146"/>
        <v>23428.097054890994</v>
      </c>
      <c r="AW167" s="1">
        <f t="shared" si="147"/>
        <v>5172.9809459421585</v>
      </c>
      <c r="AX167">
        <v>0</v>
      </c>
      <c r="AY167">
        <v>0</v>
      </c>
      <c r="AZ167">
        <v>0</v>
      </c>
      <c r="BA167">
        <f t="shared" si="187"/>
        <v>0</v>
      </c>
      <c r="BB167">
        <f t="shared" si="188"/>
        <v>0</v>
      </c>
      <c r="BC167">
        <f t="shared" si="188"/>
        <v>0</v>
      </c>
      <c r="BD167">
        <f t="shared" si="188"/>
        <v>0</v>
      </c>
      <c r="BE167">
        <f t="shared" si="189"/>
        <v>0</v>
      </c>
      <c r="BF167">
        <f t="shared" si="189"/>
        <v>0</v>
      </c>
      <c r="BG167">
        <f t="shared" si="189"/>
        <v>0</v>
      </c>
      <c r="BH167">
        <f t="shared" si="165"/>
        <v>0</v>
      </c>
      <c r="BI167">
        <f t="shared" si="198"/>
        <v>0</v>
      </c>
      <c r="BJ167">
        <f t="shared" si="198"/>
        <v>0</v>
      </c>
      <c r="BK167" s="7">
        <f t="shared" si="196"/>
        <v>4.6670462718876315E-3</v>
      </c>
      <c r="BL167" s="7">
        <f t="shared" si="185"/>
        <v>7.2423714265461665E-3</v>
      </c>
      <c r="BM167" s="7">
        <f t="shared" si="186"/>
        <v>1.1215152074858988E-2</v>
      </c>
      <c r="BN167" s="18">
        <f>MAX((BN$3*climate!$I277+BN$4*climate!$I277^2+BN$5*climate!$I277^6)*(K167/K$66)^$BP$1,-99)</f>
        <v>-20.698741047772245</v>
      </c>
      <c r="BO167" s="18">
        <f>MAX((BO$3*climate!$I277+BO$4*climate!$I277^2+BO$5*climate!$I277^6)*(L167/L$66)^$BP$1,-99)</f>
        <v>-14.905614635977303</v>
      </c>
      <c r="BP167" s="18">
        <f>MAX((BP$3*climate!$I277+BP$4*climate!$I277^2+BP$5*climate!$I277^6)*(M167/M$66)^$BP$1,-99)</f>
        <v>-15.020749675079468</v>
      </c>
      <c r="BQ167" s="18">
        <f>MAX((BQ$3*climate!$M277+BQ$4*climate!$M277^2+BQ$5*climate!$M277^6)*(K167/K$66)^$BP$1,-99)</f>
        <v>-20.698759336329882</v>
      </c>
      <c r="BR167" s="18">
        <f>MAX((BR$3*climate!$M277+BR$4*climate!$M277^2+BR$5*climate!$M277^6)*(L167/L$66)^$BP$1,-99)</f>
        <v>-14.90562639276715</v>
      </c>
      <c r="BS167" s="18">
        <f>MAX((BS$3*climate!$M277+BS$4*climate!$M277^2+BS$5*climate!$M277^6)*(M167/M$66)^$BP$1,-99)</f>
        <v>-15.020760313915742</v>
      </c>
      <c r="BT167" s="8">
        <f t="shared" si="190"/>
        <v>4.1601830828621893E-2</v>
      </c>
      <c r="BU167" s="8">
        <f t="shared" si="191"/>
        <v>3.0129591088521863E-4</v>
      </c>
      <c r="BV167" s="8">
        <f t="shared" si="192"/>
        <v>4.6657085933555142E-4</v>
      </c>
      <c r="BW167" s="8">
        <f>MAX((BW$3*climate!$I277+BW$4*climate!$I277^2+BW$5*climate!$I277^6)*(K167/K$66)^$BP$1,-99)</f>
        <v>-99</v>
      </c>
      <c r="BX167" s="8">
        <f>MAX((BX$3*climate!$I277+BX$4*climate!$I277^2+BX$5*climate!$I277^6)*(L167/L$66)^$BP$1,-99)</f>
        <v>-90.890452651806257</v>
      </c>
      <c r="BY167" s="8">
        <f>MAX((BY$3*climate!$I277+BY$4*climate!$I277^2+BY$5*climate!$I277^6)*(M167/M$66)^$BP$1,-99)</f>
        <v>-99</v>
      </c>
      <c r="BZ167" s="8">
        <f>MAX((BZ$3*climate!$M277+BZ$4*climate!$M277^2+BZ$5*climate!$M277^6)*(K167/K$66)^$BP$1,-99)</f>
        <v>-99</v>
      </c>
      <c r="CA167" s="8">
        <f>MAX((CA$3*climate!$M277+CA$4*climate!$M277^2+CA$5*climate!$M277^6)*(L167/L$66)^$BP$1,-99)</f>
        <v>-90.890614066674061</v>
      </c>
      <c r="CB167" s="8">
        <f>MAX((CB$3*climate!$M277+CB$4*climate!$M277^2+CB$5*climate!$M277^6)*(M167/M$66)^$BP$1,-99)</f>
        <v>-99</v>
      </c>
      <c r="CC167" s="8">
        <f t="shared" si="193"/>
        <v>0</v>
      </c>
      <c r="CD167" s="8">
        <f t="shared" si="194"/>
        <v>0</v>
      </c>
      <c r="CE167" s="8">
        <f t="shared" si="195"/>
        <v>0</v>
      </c>
    </row>
    <row r="168" spans="1:83">
      <c r="A168">
        <f t="shared" si="148"/>
        <v>2122</v>
      </c>
      <c r="B168" s="4">
        <f t="shared" si="166"/>
        <v>1285.7724576326871</v>
      </c>
      <c r="C168" s="4">
        <f t="shared" si="167"/>
        <v>3568.3665744028849</v>
      </c>
      <c r="D168" s="4">
        <f t="shared" si="168"/>
        <v>6791.7939267061447</v>
      </c>
      <c r="E168" s="11">
        <f t="shared" si="149"/>
        <v>3.1204520309314386E-5</v>
      </c>
      <c r="F168" s="11">
        <f t="shared" si="150"/>
        <v>6.2558184012871123E-5</v>
      </c>
      <c r="G168" s="11">
        <f t="shared" si="151"/>
        <v>1.3811778957817416E-4</v>
      </c>
      <c r="H168" s="4">
        <f t="shared" si="169"/>
        <v>137295.89665378554</v>
      </c>
      <c r="I168" s="4">
        <f t="shared" si="170"/>
        <v>118108.17957786871</v>
      </c>
      <c r="J168" s="4">
        <f t="shared" si="171"/>
        <v>26003.379089677244</v>
      </c>
      <c r="K168" s="4">
        <f t="shared" si="139"/>
        <v>106780.86611574281</v>
      </c>
      <c r="L168" s="4">
        <f t="shared" si="140"/>
        <v>33098.667728001696</v>
      </c>
      <c r="M168" s="4">
        <f t="shared" si="141"/>
        <v>3828.646653637245</v>
      </c>
      <c r="N168" s="11">
        <f t="shared" si="152"/>
        <v>1.2166133961200032E-3</v>
      </c>
      <c r="O168" s="11">
        <f t="shared" si="153"/>
        <v>8.1979012646478111E-3</v>
      </c>
      <c r="P168" s="11">
        <f t="shared" si="154"/>
        <v>5.214916819533455E-3</v>
      </c>
      <c r="Q168" s="4">
        <f t="shared" si="155"/>
        <v>4540.7444297380098</v>
      </c>
      <c r="R168" s="4">
        <f t="shared" si="156"/>
        <v>15282.883743139151</v>
      </c>
      <c r="S168" s="4">
        <f t="shared" si="157"/>
        <v>3920.3107404717753</v>
      </c>
      <c r="T168" s="4">
        <f t="shared" si="172"/>
        <v>33.072688553746453</v>
      </c>
      <c r="U168" s="4">
        <f t="shared" si="173"/>
        <v>129.39733554239695</v>
      </c>
      <c r="V168" s="4">
        <f t="shared" si="174"/>
        <v>150.7615885978469</v>
      </c>
      <c r="W168" s="11">
        <f t="shared" si="158"/>
        <v>-1.219247815263802E-2</v>
      </c>
      <c r="X168" s="11">
        <f t="shared" si="159"/>
        <v>-1.3228699347321071E-2</v>
      </c>
      <c r="Y168" s="11">
        <f t="shared" si="160"/>
        <v>-1.2203590333800474E-2</v>
      </c>
      <c r="Z168" s="4">
        <f t="shared" si="184"/>
        <v>8127.5651823403723</v>
      </c>
      <c r="AA168" s="4">
        <f t="shared" si="175"/>
        <v>59543.547579255806</v>
      </c>
      <c r="AB168" s="4">
        <f t="shared" si="176"/>
        <v>7178.124032233457</v>
      </c>
      <c r="AC168" s="12">
        <f t="shared" si="177"/>
        <v>1.7703018787626679</v>
      </c>
      <c r="AD168" s="12">
        <f t="shared" si="178"/>
        <v>3.8763132305175807</v>
      </c>
      <c r="AE168" s="12">
        <f t="shared" si="179"/>
        <v>1.8183472057990313</v>
      </c>
      <c r="AF168" s="11">
        <f t="shared" si="161"/>
        <v>-2.9039671966837322E-3</v>
      </c>
      <c r="AG168" s="11">
        <f t="shared" si="162"/>
        <v>2.0567434751257441E-3</v>
      </c>
      <c r="AH168" s="11">
        <f t="shared" si="163"/>
        <v>8.257041531207765E-4</v>
      </c>
      <c r="AI168" s="1">
        <f t="shared" si="142"/>
        <v>268071.96732605412</v>
      </c>
      <c r="AJ168" s="1">
        <f t="shared" si="143"/>
        <v>215876.35771410048</v>
      </c>
      <c r="AK168" s="1">
        <f t="shared" si="144"/>
        <v>48906.381804541561</v>
      </c>
      <c r="AL168" s="17">
        <f t="shared" si="201"/>
        <v>46.280271763997582</v>
      </c>
      <c r="AM168" s="17">
        <f t="shared" si="201"/>
        <v>17.122315038628521</v>
      </c>
      <c r="AN168" s="17">
        <f t="shared" si="201"/>
        <v>3.0356813664938467</v>
      </c>
      <c r="AO168" s="7">
        <f t="shared" si="200"/>
        <v>5.9297414184215852E-3</v>
      </c>
      <c r="AP168" s="7">
        <f t="shared" si="200"/>
        <v>9.1313561848883115E-3</v>
      </c>
      <c r="AQ168" s="7">
        <f t="shared" si="200"/>
        <v>6.6096416622896462E-3</v>
      </c>
      <c r="AR168" s="1">
        <f t="shared" si="181"/>
        <v>137295.89665378554</v>
      </c>
      <c r="AS168" s="1">
        <f t="shared" si="182"/>
        <v>118108.17957786871</v>
      </c>
      <c r="AT168" s="1">
        <f t="shared" si="183"/>
        <v>26003.379089677244</v>
      </c>
      <c r="AU168" s="1">
        <f t="shared" si="145"/>
        <v>27459.17933075711</v>
      </c>
      <c r="AV168" s="1">
        <f t="shared" si="146"/>
        <v>23621.635915573745</v>
      </c>
      <c r="AW168" s="1">
        <f t="shared" si="147"/>
        <v>5200.6758179354492</v>
      </c>
      <c r="AX168">
        <v>0</v>
      </c>
      <c r="AY168">
        <v>0</v>
      </c>
      <c r="AZ168">
        <v>0</v>
      </c>
      <c r="BA168">
        <f t="shared" si="187"/>
        <v>0</v>
      </c>
      <c r="BB168">
        <f t="shared" si="188"/>
        <v>0</v>
      </c>
      <c r="BC168">
        <f t="shared" si="188"/>
        <v>0</v>
      </c>
      <c r="BD168">
        <f t="shared" si="188"/>
        <v>0</v>
      </c>
      <c r="BE168">
        <f t="shared" si="189"/>
        <v>0</v>
      </c>
      <c r="BF168">
        <f t="shared" si="189"/>
        <v>0</v>
      </c>
      <c r="BG168">
        <f t="shared" si="189"/>
        <v>0</v>
      </c>
      <c r="BH168">
        <f t="shared" si="165"/>
        <v>0</v>
      </c>
      <c r="BI168">
        <f t="shared" si="198"/>
        <v>0</v>
      </c>
      <c r="BJ168">
        <f t="shared" si="198"/>
        <v>0</v>
      </c>
      <c r="BK168" s="7">
        <f t="shared" si="196"/>
        <v>4.5595967435401175E-3</v>
      </c>
      <c r="BL168" s="7">
        <f t="shared" si="185"/>
        <v>6.8974965967106344E-3</v>
      </c>
      <c r="BM168" s="7">
        <f t="shared" si="186"/>
        <v>1.0839382693465908E-2</v>
      </c>
      <c r="BN168" s="18">
        <f>MAX((BN$3*climate!$I278+BN$4*climate!$I278^2+BN$5*climate!$I278^6)*(K168/K$66)^$BP$1,-99)</f>
        <v>-21.112639699391451</v>
      </c>
      <c r="BO168" s="18">
        <f>MAX((BO$3*climate!$I278+BO$4*climate!$I278^2+BO$5*climate!$I278^6)*(L168/L$66)^$BP$1,-99)</f>
        <v>-15.144802068274959</v>
      </c>
      <c r="BP168" s="18">
        <f>MAX((BP$3*climate!$I278+BP$4*climate!$I278^2+BP$5*climate!$I278^6)*(M168/M$66)^$BP$1,-99)</f>
        <v>-15.245290825237541</v>
      </c>
      <c r="BQ168" s="18">
        <f>MAX((BQ$3*climate!$M278+BQ$4*climate!$M278^2+BQ$5*climate!$M278^6)*(K168/K$66)^$BP$1,-99)</f>
        <v>-21.11265800406089</v>
      </c>
      <c r="BR168" s="18">
        <f>MAX((BR$3*climate!$M278+BR$4*climate!$M278^2+BR$5*climate!$M278^6)*(L168/L$66)^$BP$1,-99)</f>
        <v>-15.144813808996494</v>
      </c>
      <c r="BS168" s="18">
        <f>MAX((BS$3*climate!$M278+BS$4*climate!$M278^2+BS$5*climate!$M278^6)*(M168/M$66)^$BP$1,-99)</f>
        <v>-15.24530145165132</v>
      </c>
      <c r="BT168" s="8">
        <f t="shared" si="190"/>
        <v>4.1761539167971727E-2</v>
      </c>
      <c r="BU168" s="8">
        <f t="shared" si="191"/>
        <v>2.8805007428448284E-4</v>
      </c>
      <c r="BV168" s="8">
        <f t="shared" si="192"/>
        <v>4.5266930490981137E-4</v>
      </c>
      <c r="BW168" s="8">
        <f>MAX((BW$3*climate!$I278+BW$4*climate!$I278^2+BW$5*climate!$I278^6)*(K168/K$66)^$BP$1,-99)</f>
        <v>-99</v>
      </c>
      <c r="BX168" s="8">
        <f>MAX((BX$3*climate!$I278+BX$4*climate!$I278^2+BX$5*climate!$I278^6)*(L168/L$66)^$BP$1,-99)</f>
        <v>-94.452800928641423</v>
      </c>
      <c r="BY168" s="8">
        <f>MAX((BY$3*climate!$I278+BY$4*climate!$I278^2+BY$5*climate!$I278^6)*(M168/M$66)^$BP$1,-99)</f>
        <v>-99</v>
      </c>
      <c r="BZ168" s="8">
        <f>MAX((BZ$3*climate!$M278+BZ$4*climate!$M278^2+BZ$5*climate!$M278^6)*(K168/K$66)^$BP$1,-99)</f>
        <v>-99</v>
      </c>
      <c r="CA168" s="8">
        <f>MAX((CA$3*climate!$M278+CA$4*climate!$M278^2+CA$5*climate!$M278^6)*(L168/L$66)^$BP$1,-99)</f>
        <v>-94.452966177705633</v>
      </c>
      <c r="CB168" s="8">
        <f>MAX((CB$3*climate!$M278+CB$4*climate!$M278^2+CB$5*climate!$M278^6)*(M168/M$66)^$BP$1,-99)</f>
        <v>-99</v>
      </c>
      <c r="CC168" s="8">
        <f t="shared" si="193"/>
        <v>0</v>
      </c>
      <c r="CD168" s="8">
        <f t="shared" si="194"/>
        <v>0</v>
      </c>
      <c r="CE168" s="8">
        <f t="shared" si="195"/>
        <v>0</v>
      </c>
    </row>
    <row r="169" spans="1:83">
      <c r="A169">
        <f t="shared" si="148"/>
        <v>2123</v>
      </c>
      <c r="B169" s="4">
        <f t="shared" si="166"/>
        <v>1285.8105734498158</v>
      </c>
      <c r="C169" s="4">
        <f t="shared" si="167"/>
        <v>3568.5786434090323</v>
      </c>
      <c r="D169" s="4">
        <f t="shared" si="168"/>
        <v>6792.6850908923507</v>
      </c>
      <c r="E169" s="11">
        <f t="shared" si="149"/>
        <v>2.9644294293848666E-5</v>
      </c>
      <c r="F169" s="11">
        <f t="shared" si="150"/>
        <v>5.9430274812227565E-5</v>
      </c>
      <c r="G169" s="11">
        <f t="shared" si="151"/>
        <v>1.3121190009926544E-4</v>
      </c>
      <c r="H169" s="4">
        <f t="shared" si="169"/>
        <v>137451.10669726023</v>
      </c>
      <c r="I169" s="4">
        <f t="shared" si="170"/>
        <v>119069.66392570747</v>
      </c>
      <c r="J169" s="4">
        <f t="shared" si="171"/>
        <v>26140.13215763864</v>
      </c>
      <c r="K169" s="4">
        <f t="shared" si="139"/>
        <v>106898.41064884106</v>
      </c>
      <c r="L169" s="4">
        <f t="shared" si="140"/>
        <v>33366.13139957629</v>
      </c>
      <c r="M169" s="4">
        <f t="shared" si="141"/>
        <v>3848.2767576973934</v>
      </c>
      <c r="N169" s="11">
        <f t="shared" si="152"/>
        <v>1.100801457920797E-3</v>
      </c>
      <c r="O169" s="11">
        <f t="shared" si="153"/>
        <v>8.0807987128834746E-3</v>
      </c>
      <c r="P169" s="11">
        <f t="shared" si="154"/>
        <v>5.1271652455835426E-3</v>
      </c>
      <c r="Q169" s="4">
        <f t="shared" si="155"/>
        <v>4490.4521293173902</v>
      </c>
      <c r="R169" s="4">
        <f t="shared" si="156"/>
        <v>15203.478752761901</v>
      </c>
      <c r="S169" s="4">
        <f t="shared" si="157"/>
        <v>3892.8343812238304</v>
      </c>
      <c r="T169" s="4">
        <f t="shared" si="172"/>
        <v>32.669450521105894</v>
      </c>
      <c r="U169" s="4">
        <f t="shared" si="173"/>
        <v>127.68557709416216</v>
      </c>
      <c r="V169" s="4">
        <f t="shared" si="174"/>
        <v>148.9217559325258</v>
      </c>
      <c r="W169" s="11">
        <f t="shared" si="158"/>
        <v>-1.219247815263802E-2</v>
      </c>
      <c r="X169" s="11">
        <f t="shared" si="159"/>
        <v>-1.3228699347321071E-2</v>
      </c>
      <c r="Y169" s="11">
        <f t="shared" si="160"/>
        <v>-1.2203590333800474E-2</v>
      </c>
      <c r="Z169" s="4">
        <f t="shared" si="184"/>
        <v>8015.144888336471</v>
      </c>
      <c r="AA169" s="4">
        <f t="shared" si="175"/>
        <v>59363.088496981414</v>
      </c>
      <c r="AB169" s="4">
        <f t="shared" si="176"/>
        <v>7134.3721013631648</v>
      </c>
      <c r="AC169" s="12">
        <f t="shared" si="177"/>
        <v>1.7651609801785135</v>
      </c>
      <c r="AD169" s="12">
        <f t="shared" si="178"/>
        <v>3.8842858124619912</v>
      </c>
      <c r="AE169" s="12">
        <f t="shared" si="179"/>
        <v>1.8198486226386752</v>
      </c>
      <c r="AF169" s="11">
        <f t="shared" si="161"/>
        <v>-2.9039671966837322E-3</v>
      </c>
      <c r="AG169" s="11">
        <f t="shared" si="162"/>
        <v>2.0567434751257441E-3</v>
      </c>
      <c r="AH169" s="11">
        <f t="shared" si="163"/>
        <v>8.257041531207765E-4</v>
      </c>
      <c r="AI169" s="1">
        <f t="shared" si="142"/>
        <v>268723.94992420584</v>
      </c>
      <c r="AJ169" s="1">
        <f t="shared" si="143"/>
        <v>217910.35785826418</v>
      </c>
      <c r="AK169" s="1">
        <f t="shared" si="144"/>
        <v>49216.41944202286</v>
      </c>
      <c r="AL169" s="17">
        <f t="shared" si="201"/>
        <v>46.551957507889021</v>
      </c>
      <c r="AM169" s="17">
        <f t="shared" si="201"/>
        <v>17.277101496382834</v>
      </c>
      <c r="AN169" s="17">
        <f t="shared" si="201"/>
        <v>3.055545484866927</v>
      </c>
      <c r="AO169" s="7">
        <f t="shared" si="200"/>
        <v>5.870444004237369E-3</v>
      </c>
      <c r="AP169" s="7">
        <f t="shared" si="200"/>
        <v>9.0400426230394289E-3</v>
      </c>
      <c r="AQ169" s="7">
        <f t="shared" si="200"/>
        <v>6.5435452456667495E-3</v>
      </c>
      <c r="AR169" s="1">
        <f t="shared" si="181"/>
        <v>137451.10669726023</v>
      </c>
      <c r="AS169" s="1">
        <f t="shared" si="182"/>
        <v>119069.66392570747</v>
      </c>
      <c r="AT169" s="1">
        <f t="shared" si="183"/>
        <v>26140.13215763864</v>
      </c>
      <c r="AU169" s="1">
        <f t="shared" si="145"/>
        <v>27490.221339452048</v>
      </c>
      <c r="AV169" s="1">
        <f t="shared" si="146"/>
        <v>23813.932785141496</v>
      </c>
      <c r="AW169" s="1">
        <f t="shared" si="147"/>
        <v>5228.0264315277282</v>
      </c>
      <c r="AX169">
        <v>0</v>
      </c>
      <c r="AY169">
        <v>0</v>
      </c>
      <c r="AZ169">
        <v>0</v>
      </c>
      <c r="BA169">
        <f t="shared" si="187"/>
        <v>0</v>
      </c>
      <c r="BB169">
        <f t="shared" si="188"/>
        <v>0</v>
      </c>
      <c r="BC169">
        <f t="shared" si="188"/>
        <v>0</v>
      </c>
      <c r="BD169">
        <f t="shared" si="188"/>
        <v>0</v>
      </c>
      <c r="BE169">
        <f t="shared" si="189"/>
        <v>0</v>
      </c>
      <c r="BF169">
        <f t="shared" si="189"/>
        <v>0</v>
      </c>
      <c r="BG169">
        <f t="shared" si="189"/>
        <v>0</v>
      </c>
      <c r="BH169">
        <f t="shared" si="165"/>
        <v>0</v>
      </c>
      <c r="BI169">
        <f t="shared" si="198"/>
        <v>0</v>
      </c>
      <c r="BJ169">
        <f t="shared" si="198"/>
        <v>0</v>
      </c>
      <c r="BK169" s="7">
        <f t="shared" si="196"/>
        <v>4.4542084282859218E-3</v>
      </c>
      <c r="BL169" s="7">
        <f t="shared" si="185"/>
        <v>6.5690443778196519E-3</v>
      </c>
      <c r="BM169" s="7">
        <f t="shared" si="186"/>
        <v>1.0477291716769907E-2</v>
      </c>
      <c r="BN169" s="18">
        <f>MAX((BN$3*climate!$I279+BN$4*climate!$I279^2+BN$5*climate!$I279^6)*(K169/K$66)^$BP$1,-99)</f>
        <v>-21.526675390843224</v>
      </c>
      <c r="BO169" s="18">
        <f>MAX((BO$3*climate!$I279+BO$4*climate!$I279^2+BO$5*climate!$I279^6)*(L169/L$66)^$BP$1,-99)</f>
        <v>-15.383114636981368</v>
      </c>
      <c r="BP169" s="18">
        <f>MAX((BP$3*climate!$I279+BP$4*climate!$I279^2+BP$5*climate!$I279^6)*(M169/M$66)^$BP$1,-99)</f>
        <v>-15.469173032705891</v>
      </c>
      <c r="BQ169" s="18">
        <f>MAX((BQ$3*climate!$M279+BQ$4*climate!$M279^2+BQ$5*climate!$M279^6)*(K169/K$66)^$BP$1,-99)</f>
        <v>-21.526693709955548</v>
      </c>
      <c r="BR169" s="18">
        <f>MAX((BR$3*climate!$M279+BR$4*climate!$M279^2+BR$5*climate!$M279^6)*(L169/L$66)^$BP$1,-99)</f>
        <v>-15.383126360736551</v>
      </c>
      <c r="BS169" s="18">
        <f>MAX((BS$3*climate!$M279+BS$4*climate!$M279^2+BS$5*climate!$M279^6)*(M169/M$66)^$BP$1,-99)</f>
        <v>-15.469183645945778</v>
      </c>
      <c r="BT169" s="8">
        <f t="shared" si="190"/>
        <v>4.1913573455750523E-2</v>
      </c>
      <c r="BU169" s="8">
        <f t="shared" si="191"/>
        <v>2.7533212406382897E-4</v>
      </c>
      <c r="BV169" s="8">
        <f t="shared" si="192"/>
        <v>4.3914073598816199E-4</v>
      </c>
      <c r="BW169" s="8">
        <f>MAX((BW$3*climate!$I279+BW$4*climate!$I279^2+BW$5*climate!$I279^6)*(K169/K$66)^$BP$1,-99)</f>
        <v>-99</v>
      </c>
      <c r="BX169" s="8">
        <f>MAX((BX$3*climate!$I279+BX$4*climate!$I279^2+BX$5*climate!$I279^6)*(L169/L$66)^$BP$1,-99)</f>
        <v>-98.092378203745952</v>
      </c>
      <c r="BY169" s="8">
        <f>MAX((BY$3*climate!$I279+BY$4*climate!$I279^2+BY$5*climate!$I279^6)*(M169/M$66)^$BP$1,-99)</f>
        <v>-99</v>
      </c>
      <c r="BZ169" s="8">
        <f>MAX((BZ$3*climate!$M279+BZ$4*climate!$M279^2+BZ$5*climate!$M279^6)*(K169/K$66)^$BP$1,-99)</f>
        <v>-99</v>
      </c>
      <c r="CA169" s="8">
        <f>MAX((CA$3*climate!$M279+CA$4*climate!$M279^2+CA$5*climate!$M279^6)*(L169/L$66)^$BP$1,-99)</f>
        <v>-98.092547299697657</v>
      </c>
      <c r="CB169" s="8">
        <f>MAX((CB$3*climate!$M279+CB$4*climate!$M279^2+CB$5*climate!$M279^6)*(M169/M$66)^$BP$1,-99)</f>
        <v>-99</v>
      </c>
      <c r="CC169" s="8">
        <f t="shared" si="193"/>
        <v>0</v>
      </c>
      <c r="CD169" s="8">
        <f t="shared" si="194"/>
        <v>0</v>
      </c>
      <c r="CE169" s="8">
        <f t="shared" si="195"/>
        <v>0</v>
      </c>
    </row>
    <row r="170" spans="1:83">
      <c r="A170">
        <f t="shared" si="148"/>
        <v>2124</v>
      </c>
      <c r="B170" s="4">
        <f t="shared" si="166"/>
        <v>1285.846784549509</v>
      </c>
      <c r="C170" s="4">
        <f t="shared" si="167"/>
        <v>3568.7801209380259</v>
      </c>
      <c r="D170" s="4">
        <f t="shared" si="168"/>
        <v>6793.5318079540248</v>
      </c>
      <c r="E170" s="11">
        <f t="shared" si="149"/>
        <v>2.8162079579156232E-5</v>
      </c>
      <c r="F170" s="11">
        <f t="shared" si="150"/>
        <v>5.6458761071616184E-5</v>
      </c>
      <c r="G170" s="11">
        <f t="shared" si="151"/>
        <v>1.2465130509430215E-4</v>
      </c>
      <c r="H170" s="4">
        <f t="shared" si="169"/>
        <v>137590.61851147228</v>
      </c>
      <c r="I170" s="4">
        <f t="shared" si="170"/>
        <v>120024.91964634652</v>
      </c>
      <c r="J170" s="4">
        <f t="shared" si="171"/>
        <v>26275.182437709009</v>
      </c>
      <c r="K170" s="4">
        <f t="shared" si="139"/>
        <v>107003.89825967996</v>
      </c>
      <c r="L170" s="4">
        <f t="shared" si="140"/>
        <v>33631.917792346059</v>
      </c>
      <c r="M170" s="4">
        <f t="shared" si="141"/>
        <v>3867.676369299606</v>
      </c>
      <c r="N170" s="11">
        <f t="shared" si="152"/>
        <v>9.8680242483140113E-4</v>
      </c>
      <c r="O170" s="11">
        <f t="shared" si="153"/>
        <v>7.9657539433277691E-3</v>
      </c>
      <c r="P170" s="11">
        <f t="shared" si="154"/>
        <v>5.0411165370081168E-3</v>
      </c>
      <c r="Q170" s="4">
        <f t="shared" si="155"/>
        <v>4440.2045935830138</v>
      </c>
      <c r="R170" s="4">
        <f t="shared" si="156"/>
        <v>15122.715345353785</v>
      </c>
      <c r="S170" s="4">
        <f t="shared" si="157"/>
        <v>3865.1943123536398</v>
      </c>
      <c r="T170" s="4">
        <f t="shared" si="172"/>
        <v>32.271128959368625</v>
      </c>
      <c r="U170" s="4">
        <f t="shared" si="173"/>
        <v>125.9964629837943</v>
      </c>
      <c r="V170" s="4">
        <f t="shared" si="174"/>
        <v>147.10437583133503</v>
      </c>
      <c r="W170" s="11">
        <f t="shared" si="158"/>
        <v>-1.219247815263802E-2</v>
      </c>
      <c r="X170" s="11">
        <f t="shared" si="159"/>
        <v>-1.3228699347321071E-2</v>
      </c>
      <c r="Y170" s="11">
        <f t="shared" si="160"/>
        <v>-1.2203590333800474E-2</v>
      </c>
      <c r="Z170" s="4">
        <f t="shared" si="184"/>
        <v>7903.3529610004116</v>
      </c>
      <c r="AA170" s="4">
        <f t="shared" si="175"/>
        <v>59176.117099509509</v>
      </c>
      <c r="AB170" s="4">
        <f t="shared" si="176"/>
        <v>7090.2188799730447</v>
      </c>
      <c r="AC170" s="12">
        <f t="shared" si="177"/>
        <v>1.7600350105952089</v>
      </c>
      <c r="AD170" s="12">
        <f t="shared" si="178"/>
        <v>3.8922747919622958</v>
      </c>
      <c r="AE170" s="12">
        <f t="shared" si="179"/>
        <v>1.8213512792044391</v>
      </c>
      <c r="AF170" s="11">
        <f t="shared" si="161"/>
        <v>-2.9039671966837322E-3</v>
      </c>
      <c r="AG170" s="11">
        <f t="shared" si="162"/>
        <v>2.0567434751257441E-3</v>
      </c>
      <c r="AH170" s="11">
        <f t="shared" si="163"/>
        <v>8.257041531207765E-4</v>
      </c>
      <c r="AI170" s="1">
        <f t="shared" si="142"/>
        <v>269341.77627123729</v>
      </c>
      <c r="AJ170" s="1">
        <f t="shared" si="143"/>
        <v>219933.25485757925</v>
      </c>
      <c r="AK170" s="1">
        <f t="shared" si="144"/>
        <v>49522.803929348309</v>
      </c>
      <c r="AL170" s="17">
        <f t="shared" si="201"/>
        <v>46.822505361128343</v>
      </c>
      <c r="AM170" s="17">
        <f t="shared" si="201"/>
        <v>17.431725372973411</v>
      </c>
      <c r="AN170" s="17">
        <f t="shared" si="201"/>
        <v>3.0753396439960423</v>
      </c>
      <c r="AO170" s="7">
        <f t="shared" ref="AO170:AQ185" si="202">AO$5*AO169</f>
        <v>5.8117395641949952E-3</v>
      </c>
      <c r="AP170" s="7">
        <f t="shared" si="202"/>
        <v>8.9496421968090351E-3</v>
      </c>
      <c r="AQ170" s="7">
        <f t="shared" si="202"/>
        <v>6.4781097932100819E-3</v>
      </c>
      <c r="AR170" s="1">
        <f t="shared" si="181"/>
        <v>137590.61851147228</v>
      </c>
      <c r="AS170" s="1">
        <f t="shared" si="182"/>
        <v>120024.91964634652</v>
      </c>
      <c r="AT170" s="1">
        <f t="shared" si="183"/>
        <v>26275.182437709009</v>
      </c>
      <c r="AU170" s="1">
        <f t="shared" si="145"/>
        <v>27518.123702294455</v>
      </c>
      <c r="AV170" s="1">
        <f t="shared" si="146"/>
        <v>24004.983929269307</v>
      </c>
      <c r="AW170" s="1">
        <f t="shared" si="147"/>
        <v>5255.0364875418018</v>
      </c>
      <c r="AX170">
        <v>0</v>
      </c>
      <c r="AY170">
        <v>0</v>
      </c>
      <c r="AZ170">
        <v>0</v>
      </c>
      <c r="BA170">
        <f t="shared" si="187"/>
        <v>0</v>
      </c>
      <c r="BB170">
        <f t="shared" si="188"/>
        <v>0</v>
      </c>
      <c r="BC170">
        <f t="shared" si="188"/>
        <v>0</v>
      </c>
      <c r="BD170">
        <f t="shared" si="188"/>
        <v>0</v>
      </c>
      <c r="BE170">
        <f t="shared" si="189"/>
        <v>0</v>
      </c>
      <c r="BF170">
        <f t="shared" si="189"/>
        <v>0</v>
      </c>
      <c r="BG170">
        <f t="shared" si="189"/>
        <v>0</v>
      </c>
      <c r="BH170">
        <f t="shared" si="165"/>
        <v>0</v>
      </c>
      <c r="BI170">
        <f t="shared" si="198"/>
        <v>0</v>
      </c>
      <c r="BJ170">
        <f t="shared" si="198"/>
        <v>0</v>
      </c>
      <c r="BK170" s="7">
        <f t="shared" si="196"/>
        <v>4.3508592904906163E-3</v>
      </c>
      <c r="BL170" s="7">
        <f t="shared" si="185"/>
        <v>6.2562327407806205E-3</v>
      </c>
      <c r="BM170" s="7">
        <f t="shared" si="186"/>
        <v>1.0128328186405411E-2</v>
      </c>
      <c r="BN170" s="18">
        <f>MAX((BN$3*climate!$I280+BN$4*climate!$I280^2+BN$5*climate!$I280^6)*(K170/K$66)^$BP$1,-99)</f>
        <v>-21.940757785888295</v>
      </c>
      <c r="BO170" s="18">
        <f>MAX((BO$3*climate!$I280+BO$4*climate!$I280^2+BO$5*climate!$I280^6)*(L170/L$66)^$BP$1,-99)</f>
        <v>-15.620499235992172</v>
      </c>
      <c r="BP170" s="18">
        <f>MAX((BP$3*climate!$I280+BP$4*climate!$I280^2+BP$5*climate!$I280^6)*(M170/M$66)^$BP$1,-99)</f>
        <v>-15.692346432867753</v>
      </c>
      <c r="BQ170" s="18">
        <f>MAX((BQ$3*climate!$M280+BQ$4*climate!$M280^2+BQ$5*climate!$M280^6)*(K170/K$66)^$BP$1,-99)</f>
        <v>-21.940776117845644</v>
      </c>
      <c r="BR170" s="18">
        <f>MAX((BR$3*climate!$M280+BR$4*climate!$M280^2+BR$5*climate!$M280^6)*(L170/L$66)^$BP$1,-99)</f>
        <v>-15.620510941929085</v>
      </c>
      <c r="BS170" s="18">
        <f>MAX((BS$3*climate!$M280+BS$4*climate!$M280^2+BS$5*climate!$M280^6)*(M170/M$66)^$BP$1,-99)</f>
        <v>-15.692357032219867</v>
      </c>
      <c r="BT170" s="8">
        <f t="shared" si="190"/>
        <v>4.2058093981447262E-2</v>
      </c>
      <c r="BU170" s="8">
        <f t="shared" si="191"/>
        <v>2.6312522458155871E-4</v>
      </c>
      <c r="BV170" s="8">
        <f t="shared" si="192"/>
        <v>4.2597817873878005E-4</v>
      </c>
      <c r="BW170" s="8">
        <f>MAX((BW$3*climate!$I280+BW$4*climate!$I280^2+BW$5*climate!$I280^6)*(K170/K$66)^$BP$1,-99)</f>
        <v>-99</v>
      </c>
      <c r="BX170" s="8">
        <f>MAX((BX$3*climate!$I280+BX$4*climate!$I280^2+BX$5*climate!$I280^6)*(L170/L$66)^$BP$1,-99)</f>
        <v>-99</v>
      </c>
      <c r="BY170" s="8">
        <f>MAX((BY$3*climate!$I280+BY$4*climate!$I280^2+BY$5*climate!$I280^6)*(M170/M$66)^$BP$1,-99)</f>
        <v>-99</v>
      </c>
      <c r="BZ170" s="8">
        <f>MAX((BZ$3*climate!$M280+BZ$4*climate!$M280^2+BZ$5*climate!$M280^6)*(K170/K$66)^$BP$1,-99)</f>
        <v>-99</v>
      </c>
      <c r="CA170" s="8">
        <f>MAX((CA$3*climate!$M280+CA$4*climate!$M280^2+CA$5*climate!$M280^6)*(L170/L$66)^$BP$1,-99)</f>
        <v>-99</v>
      </c>
      <c r="CB170" s="8">
        <f>MAX((CB$3*climate!$M280+CB$4*climate!$M280^2+CB$5*climate!$M280^6)*(M170/M$66)^$BP$1,-99)</f>
        <v>-99</v>
      </c>
      <c r="CC170" s="8">
        <f t="shared" si="193"/>
        <v>0</v>
      </c>
      <c r="CD170" s="8">
        <f t="shared" si="194"/>
        <v>0</v>
      </c>
      <c r="CE170" s="8">
        <f t="shared" si="195"/>
        <v>0</v>
      </c>
    </row>
    <row r="171" spans="1:83">
      <c r="A171">
        <f t="shared" si="148"/>
        <v>2125</v>
      </c>
      <c r="B171" s="4">
        <f t="shared" si="166"/>
        <v>1285.8811860630085</v>
      </c>
      <c r="C171" s="4">
        <f t="shared" si="167"/>
        <v>3568.9715353969832</v>
      </c>
      <c r="D171" s="4">
        <f t="shared" si="168"/>
        <v>6794.3362894297825</v>
      </c>
      <c r="E171" s="11">
        <f t="shared" si="149"/>
        <v>2.6753975600198419E-5</v>
      </c>
      <c r="F171" s="11">
        <f t="shared" si="150"/>
        <v>5.3635823018035373E-5</v>
      </c>
      <c r="G171" s="11">
        <f t="shared" si="151"/>
        <v>1.1841873983958704E-4</v>
      </c>
      <c r="H171" s="4">
        <f t="shared" si="169"/>
        <v>137714.64040957531</v>
      </c>
      <c r="I171" s="4">
        <f t="shared" si="170"/>
        <v>120973.93270892932</v>
      </c>
      <c r="J171" s="4">
        <f t="shared" si="171"/>
        <v>26408.548861085241</v>
      </c>
      <c r="K171" s="4">
        <f t="shared" si="139"/>
        <v>107097.48451271551</v>
      </c>
      <c r="L171" s="4">
        <f t="shared" si="140"/>
        <v>33896.020606808554</v>
      </c>
      <c r="M171" s="4">
        <f t="shared" si="141"/>
        <v>3886.8474765033434</v>
      </c>
      <c r="N171" s="11">
        <f t="shared" si="152"/>
        <v>8.7460601489897094E-4</v>
      </c>
      <c r="O171" s="11">
        <f t="shared" si="153"/>
        <v>7.8527432212800452E-3</v>
      </c>
      <c r="P171" s="11">
        <f t="shared" si="154"/>
        <v>4.956750610240146E-3</v>
      </c>
      <c r="Q171" s="4">
        <f t="shared" si="155"/>
        <v>4390.0210244695254</v>
      </c>
      <c r="R171" s="4">
        <f t="shared" si="156"/>
        <v>15040.651994081592</v>
      </c>
      <c r="S171" s="4">
        <f t="shared" si="157"/>
        <v>3837.4044292642684</v>
      </c>
      <c r="T171" s="4">
        <f t="shared" si="172"/>
        <v>31.877663924570559</v>
      </c>
      <c r="U171" s="4">
        <f t="shared" si="173"/>
        <v>124.32969365615583</v>
      </c>
      <c r="V171" s="4">
        <f t="shared" si="174"/>
        <v>145.30917429237999</v>
      </c>
      <c r="W171" s="11">
        <f t="shared" si="158"/>
        <v>-1.219247815263802E-2</v>
      </c>
      <c r="X171" s="11">
        <f t="shared" si="159"/>
        <v>-1.3228699347321071E-2</v>
      </c>
      <c r="Y171" s="11">
        <f t="shared" si="160"/>
        <v>-1.2203590333800474E-2</v>
      </c>
      <c r="Z171" s="4">
        <f t="shared" si="184"/>
        <v>7792.2212805419222</v>
      </c>
      <c r="AA171" s="4">
        <f t="shared" si="175"/>
        <v>58982.827273217175</v>
      </c>
      <c r="AB171" s="4">
        <f t="shared" si="176"/>
        <v>7045.6894605293783</v>
      </c>
      <c r="AC171" s="12">
        <f t="shared" si="177"/>
        <v>1.7549239266594256</v>
      </c>
      <c r="AD171" s="12">
        <f t="shared" si="178"/>
        <v>3.9002802027440606</v>
      </c>
      <c r="AE171" s="12">
        <f t="shared" si="179"/>
        <v>1.8228551765199701</v>
      </c>
      <c r="AF171" s="11">
        <f t="shared" si="161"/>
        <v>-2.9039671966837322E-3</v>
      </c>
      <c r="AG171" s="11">
        <f t="shared" si="162"/>
        <v>2.0567434751257441E-3</v>
      </c>
      <c r="AH171" s="11">
        <f t="shared" si="163"/>
        <v>8.257041531207765E-4</v>
      </c>
      <c r="AI171" s="1">
        <f t="shared" si="142"/>
        <v>269925.72234640806</v>
      </c>
      <c r="AJ171" s="1">
        <f t="shared" si="143"/>
        <v>221944.91330109062</v>
      </c>
      <c r="AK171" s="1">
        <f t="shared" si="144"/>
        <v>49825.56002395528</v>
      </c>
      <c r="AL171" s="17">
        <f t="shared" si="201"/>
        <v>47.091904365961327</v>
      </c>
      <c r="AM171" s="17">
        <f t="shared" si="201"/>
        <v>17.586173000884948</v>
      </c>
      <c r="AN171" s="17">
        <f t="shared" si="201"/>
        <v>3.0950628079826079</v>
      </c>
      <c r="AO171" s="7">
        <f t="shared" si="202"/>
        <v>5.7536221685530456E-3</v>
      </c>
      <c r="AP171" s="7">
        <f t="shared" si="202"/>
        <v>8.8601457748409447E-3</v>
      </c>
      <c r="AQ171" s="7">
        <f t="shared" si="202"/>
        <v>6.4133286952779813E-3</v>
      </c>
      <c r="AR171" s="1">
        <f t="shared" si="181"/>
        <v>137714.64040957531</v>
      </c>
      <c r="AS171" s="1">
        <f t="shared" si="182"/>
        <v>120973.93270892932</v>
      </c>
      <c r="AT171" s="1">
        <f t="shared" si="183"/>
        <v>26408.548861085241</v>
      </c>
      <c r="AU171" s="1">
        <f t="shared" si="145"/>
        <v>27542.928081915063</v>
      </c>
      <c r="AV171" s="1">
        <f t="shared" si="146"/>
        <v>24194.786541785867</v>
      </c>
      <c r="AW171" s="1">
        <f t="shared" si="147"/>
        <v>5281.7097722170483</v>
      </c>
      <c r="AX171">
        <v>0</v>
      </c>
      <c r="AY171">
        <v>0</v>
      </c>
      <c r="AZ171">
        <v>0</v>
      </c>
      <c r="BA171">
        <f t="shared" si="187"/>
        <v>0</v>
      </c>
      <c r="BB171">
        <f t="shared" si="188"/>
        <v>0</v>
      </c>
      <c r="BC171">
        <f t="shared" si="188"/>
        <v>0</v>
      </c>
      <c r="BD171">
        <f t="shared" si="188"/>
        <v>0</v>
      </c>
      <c r="BE171">
        <f t="shared" si="189"/>
        <v>0</v>
      </c>
      <c r="BF171">
        <f t="shared" si="189"/>
        <v>0</v>
      </c>
      <c r="BG171">
        <f t="shared" si="189"/>
        <v>0</v>
      </c>
      <c r="BH171">
        <f t="shared" si="165"/>
        <v>0</v>
      </c>
      <c r="BI171">
        <f t="shared" si="198"/>
        <v>0</v>
      </c>
      <c r="BJ171">
        <f t="shared" si="198"/>
        <v>0</v>
      </c>
      <c r="BK171" s="7">
        <f t="shared" si="196"/>
        <v>4.2495273587364046E-3</v>
      </c>
      <c r="BL171" s="7">
        <f t="shared" si="185"/>
        <v>5.9583168959815433E-3</v>
      </c>
      <c r="BM171" s="7">
        <f t="shared" si="186"/>
        <v>9.7919657487913741E-3</v>
      </c>
      <c r="BN171" s="18">
        <f>MAX((BN$3*climate!$I281+BN$4*climate!$I281^2+BN$5*climate!$I281^6)*(K171/K$66)^$BP$1,-99)</f>
        <v>-22.35479824433466</v>
      </c>
      <c r="BO171" s="18">
        <f>MAX((BO$3*climate!$I281+BO$4*climate!$I281^2+BO$5*climate!$I281^6)*(L171/L$66)^$BP$1,-99)</f>
        <v>-15.856904175546779</v>
      </c>
      <c r="BP171" s="18">
        <f>MAX((BP$3*climate!$I281+BP$4*climate!$I281^2+BP$5*climate!$I281^6)*(M171/M$66)^$BP$1,-99)</f>
        <v>-15.914762351667791</v>
      </c>
      <c r="BQ171" s="18">
        <f>MAX((BQ$3*climate!$M281+BQ$4*climate!$M281^2+BQ$5*climate!$M281^6)*(K171/K$66)^$BP$1,-99)</f>
        <v>-22.354816587608234</v>
      </c>
      <c r="BR171" s="18">
        <f>MAX((BR$3*climate!$M281+BR$4*climate!$M281^2+BR$5*climate!$M281^6)*(L171/L$66)^$BP$1,-99)</f>
        <v>-15.856915862858155</v>
      </c>
      <c r="BS171" s="18">
        <f>MAX((BS$3*climate!$M281+BS$4*climate!$M281^2+BS$5*climate!$M281^6)*(M171/M$66)^$BP$1,-99)</f>
        <v>-15.914772936454593</v>
      </c>
      <c r="BT171" s="8">
        <f t="shared" si="190"/>
        <v>4.2195262036006265E-2</v>
      </c>
      <c r="BU171" s="8">
        <f t="shared" si="191"/>
        <v>2.5141274271950472E-4</v>
      </c>
      <c r="BV171" s="8">
        <f t="shared" si="192"/>
        <v>4.131745606178503E-4</v>
      </c>
      <c r="BW171" s="8">
        <f>MAX((BW$3*climate!$I281+BW$4*climate!$I281^2+BW$5*climate!$I281^6)*(K171/K$66)^$BP$1,-99)</f>
        <v>-99</v>
      </c>
      <c r="BX171" s="8">
        <f>MAX((BX$3*climate!$I281+BX$4*climate!$I281^2+BX$5*climate!$I281^6)*(L171/L$66)^$BP$1,-99)</f>
        <v>-99</v>
      </c>
      <c r="BY171" s="8">
        <f>MAX((BY$3*climate!$I281+BY$4*climate!$I281^2+BY$5*climate!$I281^6)*(M171/M$66)^$BP$1,-99)</f>
        <v>-99</v>
      </c>
      <c r="BZ171" s="8">
        <f>MAX((BZ$3*climate!$M281+BZ$4*climate!$M281^2+BZ$5*climate!$M281^6)*(K171/K$66)^$BP$1,-99)</f>
        <v>-99</v>
      </c>
      <c r="CA171" s="8">
        <f>MAX((CA$3*climate!$M281+CA$4*climate!$M281^2+CA$5*climate!$M281^6)*(L171/L$66)^$BP$1,-99)</f>
        <v>-99</v>
      </c>
      <c r="CB171" s="8">
        <f>MAX((CB$3*climate!$M281+CB$4*climate!$M281^2+CB$5*climate!$M281^6)*(M171/M$66)^$BP$1,-99)</f>
        <v>-99</v>
      </c>
      <c r="CC171" s="8">
        <f t="shared" si="193"/>
        <v>0</v>
      </c>
      <c r="CD171" s="8">
        <f t="shared" si="194"/>
        <v>0</v>
      </c>
      <c r="CE171" s="8">
        <f t="shared" si="195"/>
        <v>0</v>
      </c>
    </row>
    <row r="172" spans="1:83">
      <c r="A172">
        <f t="shared" si="148"/>
        <v>2126</v>
      </c>
      <c r="B172" s="4">
        <f t="shared" si="166"/>
        <v>1285.9138683751914</v>
      </c>
      <c r="C172" s="4">
        <f t="shared" si="167"/>
        <v>3569.153388886331</v>
      </c>
      <c r="D172" s="4">
        <f t="shared" si="168"/>
        <v>6795.1006373341506</v>
      </c>
      <c r="E172" s="11">
        <f t="shared" si="149"/>
        <v>2.5416276820188498E-5</v>
      </c>
      <c r="F172" s="11">
        <f t="shared" si="150"/>
        <v>5.09540318671336E-5</v>
      </c>
      <c r="G172" s="11">
        <f t="shared" si="151"/>
        <v>1.1249780284760769E-4</v>
      </c>
      <c r="H172" s="4">
        <f t="shared" si="169"/>
        <v>137823.38504931913</v>
      </c>
      <c r="I172" s="4">
        <f t="shared" si="170"/>
        <v>121916.69359959858</v>
      </c>
      <c r="J172" s="4">
        <f t="shared" si="171"/>
        <v>26540.250761507763</v>
      </c>
      <c r="K172" s="4">
        <f t="shared" si="139"/>
        <v>107179.32859956243</v>
      </c>
      <c r="L172" s="4">
        <f t="shared" si="140"/>
        <v>34158.434876804153</v>
      </c>
      <c r="M172" s="4">
        <f t="shared" si="141"/>
        <v>3905.7921549665252</v>
      </c>
      <c r="N172" s="11">
        <f t="shared" si="152"/>
        <v>7.6420176644953486E-4</v>
      </c>
      <c r="O172" s="11">
        <f t="shared" si="153"/>
        <v>7.7417426971615466E-3</v>
      </c>
      <c r="P172" s="11">
        <f t="shared" si="154"/>
        <v>4.8740473038124676E-3</v>
      </c>
      <c r="Q172" s="4">
        <f t="shared" si="155"/>
        <v>4339.9200485871152</v>
      </c>
      <c r="R172" s="4">
        <f t="shared" si="156"/>
        <v>14957.346325770553</v>
      </c>
      <c r="S172" s="4">
        <f t="shared" si="157"/>
        <v>3809.478265925839</v>
      </c>
      <c r="T172" s="4">
        <f t="shared" si="172"/>
        <v>31.488996203613095</v>
      </c>
      <c r="U172" s="4">
        <f t="shared" si="173"/>
        <v>122.68497351883401</v>
      </c>
      <c r="V172" s="4">
        <f t="shared" si="174"/>
        <v>143.53588065757299</v>
      </c>
      <c r="W172" s="11">
        <f t="shared" si="158"/>
        <v>-1.219247815263802E-2</v>
      </c>
      <c r="X172" s="11">
        <f t="shared" si="159"/>
        <v>-1.3228699347321071E-2</v>
      </c>
      <c r="Y172" s="11">
        <f t="shared" si="160"/>
        <v>-1.2203590333800474E-2</v>
      </c>
      <c r="Z172" s="4">
        <f t="shared" si="184"/>
        <v>7681.7803269798214</v>
      </c>
      <c r="AA172" s="4">
        <f t="shared" si="175"/>
        <v>58783.411452001659</v>
      </c>
      <c r="AB172" s="4">
        <f t="shared" si="176"/>
        <v>7000.8083556948532</v>
      </c>
      <c r="AC172" s="12">
        <f t="shared" si="177"/>
        <v>1.7498276851437313</v>
      </c>
      <c r="AD172" s="12">
        <f t="shared" si="178"/>
        <v>3.9083020786022167</v>
      </c>
      <c r="AE172" s="12">
        <f t="shared" si="179"/>
        <v>1.8243603156097603</v>
      </c>
      <c r="AF172" s="11">
        <f t="shared" si="161"/>
        <v>-2.9039671966837322E-3</v>
      </c>
      <c r="AG172" s="11">
        <f t="shared" si="162"/>
        <v>2.0567434751257441E-3</v>
      </c>
      <c r="AH172" s="11">
        <f t="shared" si="163"/>
        <v>8.257041531207765E-4</v>
      </c>
      <c r="AI172" s="1">
        <f t="shared" si="142"/>
        <v>270476.0781936823</v>
      </c>
      <c r="AJ172" s="1">
        <f t="shared" si="143"/>
        <v>223945.20851276742</v>
      </c>
      <c r="AK172" s="1">
        <f t="shared" si="144"/>
        <v>50124.713793776806</v>
      </c>
      <c r="AL172" s="17">
        <f t="shared" si="201"/>
        <v>47.360143900631506</v>
      </c>
      <c r="AM172" s="17">
        <f t="shared" si="201"/>
        <v>17.740430896730267</v>
      </c>
      <c r="AN172" s="17">
        <f t="shared" si="201"/>
        <v>3.1147139665515291</v>
      </c>
      <c r="AO172" s="7">
        <f t="shared" si="202"/>
        <v>5.696085946867515E-3</v>
      </c>
      <c r="AP172" s="7">
        <f t="shared" si="202"/>
        <v>8.7715443170925354E-3</v>
      </c>
      <c r="AQ172" s="7">
        <f t="shared" si="202"/>
        <v>6.3491954083252011E-3</v>
      </c>
      <c r="AR172" s="1">
        <f t="shared" si="181"/>
        <v>137823.38504931913</v>
      </c>
      <c r="AS172" s="1">
        <f t="shared" si="182"/>
        <v>121916.69359959858</v>
      </c>
      <c r="AT172" s="1">
        <f t="shared" si="183"/>
        <v>26540.250761507763</v>
      </c>
      <c r="AU172" s="1">
        <f t="shared" si="145"/>
        <v>27564.677009863826</v>
      </c>
      <c r="AV172" s="1">
        <f t="shared" si="146"/>
        <v>24383.338719919717</v>
      </c>
      <c r="AW172" s="1">
        <f t="shared" si="147"/>
        <v>5308.0501523015528</v>
      </c>
      <c r="AX172">
        <v>0</v>
      </c>
      <c r="AY172">
        <v>0</v>
      </c>
      <c r="AZ172">
        <v>0</v>
      </c>
      <c r="BA172">
        <f t="shared" si="187"/>
        <v>0</v>
      </c>
      <c r="BB172">
        <f t="shared" si="188"/>
        <v>0</v>
      </c>
      <c r="BC172">
        <f t="shared" si="188"/>
        <v>0</v>
      </c>
      <c r="BD172">
        <f t="shared" si="188"/>
        <v>0</v>
      </c>
      <c r="BE172">
        <f t="shared" si="189"/>
        <v>0</v>
      </c>
      <c r="BF172">
        <f t="shared" si="189"/>
        <v>0</v>
      </c>
      <c r="BG172">
        <f t="shared" si="189"/>
        <v>0</v>
      </c>
      <c r="BH172">
        <f t="shared" si="165"/>
        <v>0</v>
      </c>
      <c r="BI172">
        <f t="shared" si="198"/>
        <v>0</v>
      </c>
      <c r="BJ172">
        <f t="shared" si="198"/>
        <v>0</v>
      </c>
      <c r="BK172" s="7">
        <f t="shared" si="196"/>
        <v>4.1501907231471513E-3</v>
      </c>
      <c r="BL172" s="7">
        <f t="shared" si="185"/>
        <v>5.6745875199824217E-3</v>
      </c>
      <c r="BM172" s="7">
        <f t="shared" si="186"/>
        <v>9.4677014489898473E-3</v>
      </c>
      <c r="BN172" s="18">
        <f>MAX((BN$3*climate!$I282+BN$4*climate!$I282^2+BN$5*climate!$I282^6)*(K172/K$66)^$BP$1,-99)</f>
        <v>-22.768709834232933</v>
      </c>
      <c r="BO172" s="18">
        <f>MAX((BO$3*climate!$I282+BO$4*climate!$I282^2+BO$5*climate!$I282^6)*(L172/L$66)^$BP$1,-99)</f>
        <v>-16.092279181882059</v>
      </c>
      <c r="BP172" s="18">
        <f>MAX((BP$3*climate!$I282+BP$4*climate!$I282^2+BP$5*climate!$I282^6)*(M172/M$66)^$BP$1,-99)</f>
        <v>-16.136373310028471</v>
      </c>
      <c r="BQ172" s="18">
        <f>MAX((BQ$3*climate!$M282+BQ$4*climate!$M282^2+BQ$5*climate!$M282^6)*(K172/K$66)^$BP$1,-99)</f>
        <v>-22.768728187361052</v>
      </c>
      <c r="BR172" s="18">
        <f>MAX((BR$3*climate!$M282+BR$4*climate!$M282^2+BR$5*climate!$M282^6)*(L172/L$66)^$BP$1,-99)</f>
        <v>-16.092290849803806</v>
      </c>
      <c r="BS172" s="18">
        <f>MAX((BS$3*climate!$M282+BS$4*climate!$M282^2+BS$5*climate!$M282^6)*(M172/M$66)^$BP$1,-99)</f>
        <v>-16.136383879607635</v>
      </c>
      <c r="BT172" s="8">
        <f t="shared" si="190"/>
        <v>4.2325239656986043E-2</v>
      </c>
      <c r="BU172" s="8">
        <f t="shared" si="191"/>
        <v>2.4017827673779809E-4</v>
      </c>
      <c r="BV172" s="8">
        <f t="shared" si="192"/>
        <v>4.0072273282928928E-4</v>
      </c>
      <c r="BW172" s="8">
        <f>MAX((BW$3*climate!$I282+BW$4*climate!$I282^2+BW$5*climate!$I282^6)*(K172/K$66)^$BP$1,-99)</f>
        <v>-99</v>
      </c>
      <c r="BX172" s="8">
        <f>MAX((BX$3*climate!$I282+BX$4*climate!$I282^2+BX$5*climate!$I282^6)*(L172/L$66)^$BP$1,-99)</f>
        <v>-99</v>
      </c>
      <c r="BY172" s="8">
        <f>MAX((BY$3*climate!$I282+BY$4*climate!$I282^2+BY$5*climate!$I282^6)*(M172/M$66)^$BP$1,-99)</f>
        <v>-99</v>
      </c>
      <c r="BZ172" s="8">
        <f>MAX((BZ$3*climate!$M282+BZ$4*climate!$M282^2+BZ$5*climate!$M282^6)*(K172/K$66)^$BP$1,-99)</f>
        <v>-99</v>
      </c>
      <c r="CA172" s="8">
        <f>MAX((CA$3*climate!$M282+CA$4*climate!$M282^2+CA$5*climate!$M282^6)*(L172/L$66)^$BP$1,-99)</f>
        <v>-99</v>
      </c>
      <c r="CB172" s="8">
        <f>MAX((CB$3*climate!$M282+CB$4*climate!$M282^2+CB$5*climate!$M282^6)*(M172/M$66)^$BP$1,-99)</f>
        <v>-99</v>
      </c>
      <c r="CC172" s="8">
        <f t="shared" si="193"/>
        <v>0</v>
      </c>
      <c r="CD172" s="8">
        <f t="shared" si="194"/>
        <v>0</v>
      </c>
      <c r="CE172" s="8">
        <f t="shared" si="195"/>
        <v>0</v>
      </c>
    </row>
    <row r="173" spans="1:83">
      <c r="A173">
        <f t="shared" si="148"/>
        <v>2127</v>
      </c>
      <c r="B173" s="4">
        <f t="shared" si="166"/>
        <v>1285.9449173608948</v>
      </c>
      <c r="C173" s="4">
        <f t="shared" si="167"/>
        <v>3569.3261585040709</v>
      </c>
      <c r="D173" s="4">
        <f t="shared" si="168"/>
        <v>6795.8268495313869</v>
      </c>
      <c r="E173" s="11">
        <f t="shared" si="149"/>
        <v>2.4145462979179073E-5</v>
      </c>
      <c r="F173" s="11">
        <f t="shared" si="150"/>
        <v>4.8406330273776918E-5</v>
      </c>
      <c r="G173" s="11">
        <f t="shared" si="151"/>
        <v>1.068729127052273E-4</v>
      </c>
      <c r="H173" s="4">
        <f t="shared" si="169"/>
        <v>137917.0691646318</v>
      </c>
      <c r="I173" s="4">
        <f t="shared" si="170"/>
        <v>122853.19719603783</v>
      </c>
      <c r="J173" s="4">
        <f t="shared" si="171"/>
        <v>26670.307850983834</v>
      </c>
      <c r="K173" s="4">
        <f t="shared" si="139"/>
        <v>107249.59312228921</v>
      </c>
      <c r="L173" s="4">
        <f t="shared" si="140"/>
        <v>34419.156933399005</v>
      </c>
      <c r="M173" s="4">
        <f t="shared" si="141"/>
        <v>3924.5125635923041</v>
      </c>
      <c r="N173" s="11">
        <f t="shared" si="152"/>
        <v>6.5557905283486484E-4</v>
      </c>
      <c r="O173" s="11">
        <f t="shared" si="153"/>
        <v>7.6327284178907551E-3</v>
      </c>
      <c r="P173" s="11">
        <f t="shared" si="154"/>
        <v>4.7929863861224664E-3</v>
      </c>
      <c r="Q173" s="4">
        <f t="shared" si="155"/>
        <v>4289.9197189227652</v>
      </c>
      <c r="R173" s="4">
        <f t="shared" si="156"/>
        <v>14872.855096783567</v>
      </c>
      <c r="S173" s="4">
        <f t="shared" si="157"/>
        <v>3781.4289977545682</v>
      </c>
      <c r="T173" s="4">
        <f t="shared" si="172"/>
        <v>31.105067305352041</v>
      </c>
      <c r="U173" s="4">
        <f t="shared" si="173"/>
        <v>121.06201088971932</v>
      </c>
      <c r="V173" s="4">
        <f t="shared" si="174"/>
        <v>141.7842275718267</v>
      </c>
      <c r="W173" s="11">
        <f t="shared" si="158"/>
        <v>-1.219247815263802E-2</v>
      </c>
      <c r="X173" s="11">
        <f t="shared" si="159"/>
        <v>-1.3228699347321071E-2</v>
      </c>
      <c r="Y173" s="11">
        <f t="shared" si="160"/>
        <v>-1.2203590333800474E-2</v>
      </c>
      <c r="Z173" s="4">
        <f t="shared" si="184"/>
        <v>7572.0591994593669</v>
      </c>
      <c r="AA173" s="4">
        <f t="shared" si="175"/>
        <v>58578.060491147058</v>
      </c>
      <c r="AB173" s="4">
        <f t="shared" si="176"/>
        <v>6955.5995006007925</v>
      </c>
      <c r="AC173" s="12">
        <f t="shared" si="177"/>
        <v>1.7447462429462248</v>
      </c>
      <c r="AD173" s="12">
        <f t="shared" si="178"/>
        <v>3.9163404534012023</v>
      </c>
      <c r="AE173" s="12">
        <f t="shared" si="179"/>
        <v>1.825866697499148</v>
      </c>
      <c r="AF173" s="11">
        <f t="shared" si="161"/>
        <v>-2.9039671966837322E-3</v>
      </c>
      <c r="AG173" s="11">
        <f t="shared" si="162"/>
        <v>2.0567434751257441E-3</v>
      </c>
      <c r="AH173" s="11">
        <f t="shared" si="163"/>
        <v>8.257041531207765E-4</v>
      </c>
      <c r="AI173" s="1">
        <f t="shared" si="142"/>
        <v>270993.14738417789</v>
      </c>
      <c r="AJ173" s="1">
        <f t="shared" si="143"/>
        <v>225934.02638141043</v>
      </c>
      <c r="AK173" s="1">
        <f t="shared" si="144"/>
        <v>50420.292566700678</v>
      </c>
      <c r="AL173" s="17">
        <f t="shared" si="201"/>
        <v>47.627213676244374</v>
      </c>
      <c r="AM173" s="17">
        <f t="shared" si="201"/>
        <v>17.894485762787106</v>
      </c>
      <c r="AN173" s="17">
        <f t="shared" si="201"/>
        <v>3.1342921348900572</v>
      </c>
      <c r="AO173" s="7">
        <f t="shared" si="202"/>
        <v>5.6391250873988399E-3</v>
      </c>
      <c r="AP173" s="7">
        <f t="shared" si="202"/>
        <v>8.6838288739216098E-3</v>
      </c>
      <c r="AQ173" s="7">
        <f t="shared" si="202"/>
        <v>6.2857034542419489E-3</v>
      </c>
      <c r="AR173" s="1">
        <f t="shared" si="181"/>
        <v>137917.0691646318</v>
      </c>
      <c r="AS173" s="1">
        <f t="shared" si="182"/>
        <v>122853.19719603783</v>
      </c>
      <c r="AT173" s="1">
        <f t="shared" si="183"/>
        <v>26670.307850983834</v>
      </c>
      <c r="AU173" s="1">
        <f t="shared" si="145"/>
        <v>27583.413832926362</v>
      </c>
      <c r="AV173" s="1">
        <f t="shared" si="146"/>
        <v>24570.639439207567</v>
      </c>
      <c r="AW173" s="1">
        <f t="shared" si="147"/>
        <v>5334.0615701967672</v>
      </c>
      <c r="AX173">
        <v>0</v>
      </c>
      <c r="AY173">
        <v>0</v>
      </c>
      <c r="AZ173">
        <v>0</v>
      </c>
      <c r="BA173">
        <f t="shared" si="187"/>
        <v>0</v>
      </c>
      <c r="BB173">
        <f t="shared" si="188"/>
        <v>0</v>
      </c>
      <c r="BC173">
        <f t="shared" si="188"/>
        <v>0</v>
      </c>
      <c r="BD173">
        <f t="shared" si="188"/>
        <v>0</v>
      </c>
      <c r="BE173">
        <f t="shared" si="189"/>
        <v>0</v>
      </c>
      <c r="BF173">
        <f t="shared" si="189"/>
        <v>0</v>
      </c>
      <c r="BG173">
        <f t="shared" si="189"/>
        <v>0</v>
      </c>
      <c r="BH173">
        <f t="shared" si="165"/>
        <v>0</v>
      </c>
      <c r="BI173">
        <f t="shared" si="198"/>
        <v>0</v>
      </c>
      <c r="BJ173">
        <f t="shared" si="198"/>
        <v>0</v>
      </c>
      <c r="BK173" s="7">
        <f t="shared" si="196"/>
        <v>4.0528275331295216E-3</v>
      </c>
      <c r="BL173" s="7">
        <f t="shared" si="185"/>
        <v>5.4043690666499252E-3</v>
      </c>
      <c r="BM173" s="7">
        <f t="shared" si="186"/>
        <v>9.1550545887047561E-3</v>
      </c>
      <c r="BN173" s="18">
        <f>MAX((BN$3*climate!$I283+BN$4*climate!$I283^2+BN$5*climate!$I283^6)*(K173/K$66)^$BP$1,-99)</f>
        <v>-23.182407341640591</v>
      </c>
      <c r="BO173" s="18">
        <f>MAX((BO$3*climate!$I283+BO$4*climate!$I283^2+BO$5*climate!$I283^6)*(L173/L$66)^$BP$1,-99)</f>
        <v>-16.32657539544666</v>
      </c>
      <c r="BP173" s="18">
        <f>MAX((BP$3*climate!$I283+BP$4*climate!$I283^2+BP$5*climate!$I283^6)*(M173/M$66)^$BP$1,-99)</f>
        <v>-16.357133026895742</v>
      </c>
      <c r="BQ173" s="18">
        <f>MAX((BQ$3*climate!$M283+BQ$4*climate!$M283^2+BQ$5*climate!$M283^6)*(K173/K$66)^$BP$1,-99)</f>
        <v>-23.182425703226688</v>
      </c>
      <c r="BR173" s="18">
        <f>MAX((BR$3*climate!$M283+BR$4*climate!$M283^2+BR$5*climate!$M283^6)*(L173/L$66)^$BP$1,-99)</f>
        <v>-16.326587043256389</v>
      </c>
      <c r="BS173" s="18">
        <f>MAX((BS$3*climate!$M283+BS$4*climate!$M283^2+BS$5*climate!$M283^6)*(M173/M$66)^$BP$1,-99)</f>
        <v>-16.357143580658978</v>
      </c>
      <c r="BT173" s="8">
        <f t="shared" si="190"/>
        <v>4.2448189196364818E-2</v>
      </c>
      <c r="BU173" s="8">
        <f t="shared" si="191"/>
        <v>2.2940568062813755E-4</v>
      </c>
      <c r="BV173" s="8">
        <f t="shared" si="192"/>
        <v>3.886154892843874E-4</v>
      </c>
      <c r="BW173" s="8">
        <f>MAX((BW$3*climate!$I283+BW$4*climate!$I283^2+BW$5*climate!$I283^6)*(K173/K$66)^$BP$1,-99)</f>
        <v>-99</v>
      </c>
      <c r="BX173" s="8">
        <f>MAX((BX$3*climate!$I283+BX$4*climate!$I283^2+BX$5*climate!$I283^6)*(L173/L$66)^$BP$1,-99)</f>
        <v>-99</v>
      </c>
      <c r="BY173" s="8">
        <f>MAX((BY$3*climate!$I283+BY$4*climate!$I283^2+BY$5*climate!$I283^6)*(M173/M$66)^$BP$1,-99)</f>
        <v>-99</v>
      </c>
      <c r="BZ173" s="8">
        <f>MAX((BZ$3*climate!$M283+BZ$4*climate!$M283^2+BZ$5*climate!$M283^6)*(K173/K$66)^$BP$1,-99)</f>
        <v>-99</v>
      </c>
      <c r="CA173" s="8">
        <f>MAX((CA$3*climate!$M283+CA$4*climate!$M283^2+CA$5*climate!$M283^6)*(L173/L$66)^$BP$1,-99)</f>
        <v>-99</v>
      </c>
      <c r="CB173" s="8">
        <f>MAX((CB$3*climate!$M283+CB$4*climate!$M283^2+CB$5*climate!$M283^6)*(M173/M$66)^$BP$1,-99)</f>
        <v>-99</v>
      </c>
      <c r="CC173" s="8">
        <f t="shared" si="193"/>
        <v>0</v>
      </c>
      <c r="CD173" s="8">
        <f t="shared" si="194"/>
        <v>0</v>
      </c>
      <c r="CE173" s="8">
        <f t="shared" si="195"/>
        <v>0</v>
      </c>
    </row>
    <row r="174" spans="1:83">
      <c r="A174">
        <f t="shared" si="148"/>
        <v>2128</v>
      </c>
      <c r="B174" s="4">
        <f t="shared" si="166"/>
        <v>1285.9744146095204</v>
      </c>
      <c r="C174" s="4">
        <f t="shared" si="167"/>
        <v>3569.49029758591</v>
      </c>
      <c r="D174" s="4">
        <f t="shared" si="168"/>
        <v>6796.5168248505533</v>
      </c>
      <c r="E174" s="11">
        <f t="shared" si="149"/>
        <v>2.2938189830220119E-5</v>
      </c>
      <c r="F174" s="11">
        <f t="shared" si="150"/>
        <v>4.598601376008807E-5</v>
      </c>
      <c r="G174" s="11">
        <f t="shared" si="151"/>
        <v>1.0152926706996594E-4</v>
      </c>
      <c r="H174" s="4">
        <f t="shared" si="169"/>
        <v>137995.91330143664</v>
      </c>
      <c r="I174" s="4">
        <f t="shared" si="170"/>
        <v>123783.44264056737</v>
      </c>
      <c r="J174" s="4">
        <f t="shared" si="171"/>
        <v>26798.740195794104</v>
      </c>
      <c r="K174" s="4">
        <f t="shared" si="139"/>
        <v>107308.44388015168</v>
      </c>
      <c r="L174" s="4">
        <f t="shared" si="140"/>
        <v>34678.184368307047</v>
      </c>
      <c r="M174" s="4">
        <f t="shared" si="141"/>
        <v>3943.0109402228063</v>
      </c>
      <c r="N174" s="11">
        <f t="shared" si="152"/>
        <v>5.487270967579061E-4</v>
      </c>
      <c r="O174" s="11">
        <f t="shared" si="153"/>
        <v>7.5256763380131542E-3</v>
      </c>
      <c r="P174" s="11">
        <f t="shared" si="154"/>
        <v>4.7135475631068235E-3</v>
      </c>
      <c r="Q174" s="4">
        <f t="shared" si="155"/>
        <v>4240.0375171855258</v>
      </c>
      <c r="R174" s="4">
        <f t="shared" si="156"/>
        <v>14787.234170891679</v>
      </c>
      <c r="S174" s="4">
        <f t="shared" si="157"/>
        <v>3753.2694447091371</v>
      </c>
      <c r="T174" s="4">
        <f t="shared" si="172"/>
        <v>30.7258194517952</v>
      </c>
      <c r="U174" s="4">
        <f t="shared" si="173"/>
        <v>119.46051794527712</v>
      </c>
      <c r="V174" s="4">
        <f t="shared" si="174"/>
        <v>140.05395094274579</v>
      </c>
      <c r="W174" s="11">
        <f t="shared" si="158"/>
        <v>-1.219247815263802E-2</v>
      </c>
      <c r="X174" s="11">
        <f t="shared" si="159"/>
        <v>-1.3228699347321071E-2</v>
      </c>
      <c r="Y174" s="11">
        <f t="shared" si="160"/>
        <v>-1.2203590333800474E-2</v>
      </c>
      <c r="Z174" s="4">
        <f t="shared" si="184"/>
        <v>7463.0856365679501</v>
      </c>
      <c r="AA174" s="4">
        <f t="shared" si="175"/>
        <v>58366.963547759682</v>
      </c>
      <c r="AB174" s="4">
        <f t="shared" si="176"/>
        <v>6910.086255554751</v>
      </c>
      <c r="AC174" s="12">
        <f t="shared" si="177"/>
        <v>1.7396795570901717</v>
      </c>
      <c r="AD174" s="12">
        <f t="shared" si="178"/>
        <v>3.9243953610751063</v>
      </c>
      <c r="AE174" s="12">
        <f t="shared" si="179"/>
        <v>1.827374323214318</v>
      </c>
      <c r="AF174" s="11">
        <f t="shared" si="161"/>
        <v>-2.9039671966837322E-3</v>
      </c>
      <c r="AG174" s="11">
        <f t="shared" si="162"/>
        <v>2.0567434751257441E-3</v>
      </c>
      <c r="AH174" s="11">
        <f t="shared" si="163"/>
        <v>8.257041531207765E-4</v>
      </c>
      <c r="AI174" s="1">
        <f t="shared" si="142"/>
        <v>271477.24647868646</v>
      </c>
      <c r="AJ174" s="1">
        <f t="shared" si="143"/>
        <v>227911.26318247695</v>
      </c>
      <c r="AK174" s="1">
        <f t="shared" si="144"/>
        <v>50712.324880227381</v>
      </c>
      <c r="AL174" s="17">
        <f t="shared" si="201"/>
        <v>47.893103733574144</v>
      </c>
      <c r="AM174" s="17">
        <f t="shared" si="201"/>
        <v>18.048324488416466</v>
      </c>
      <c r="AN174" s="17">
        <f t="shared" si="201"/>
        <v>3.1537963534799505</v>
      </c>
      <c r="AO174" s="7">
        <f t="shared" si="202"/>
        <v>5.5827338365248514E-3</v>
      </c>
      <c r="AP174" s="7">
        <f t="shared" si="202"/>
        <v>8.5969905851823944E-3</v>
      </c>
      <c r="AQ174" s="7">
        <f t="shared" si="202"/>
        <v>6.2228464196995292E-3</v>
      </c>
      <c r="AR174" s="1">
        <f t="shared" si="181"/>
        <v>137995.91330143664</v>
      </c>
      <c r="AS174" s="1">
        <f t="shared" si="182"/>
        <v>123783.44264056737</v>
      </c>
      <c r="AT174" s="1">
        <f t="shared" si="183"/>
        <v>26798.740195794104</v>
      </c>
      <c r="AU174" s="1">
        <f t="shared" si="145"/>
        <v>27599.18266028733</v>
      </c>
      <c r="AV174" s="1">
        <f t="shared" si="146"/>
        <v>24756.688528113475</v>
      </c>
      <c r="AW174" s="1">
        <f t="shared" si="147"/>
        <v>5359.7480391588215</v>
      </c>
      <c r="AX174">
        <v>0</v>
      </c>
      <c r="AY174">
        <v>0</v>
      </c>
      <c r="AZ174">
        <v>0</v>
      </c>
      <c r="BA174">
        <f t="shared" si="187"/>
        <v>0</v>
      </c>
      <c r="BB174">
        <f t="shared" si="188"/>
        <v>0</v>
      </c>
      <c r="BC174">
        <f t="shared" si="188"/>
        <v>0</v>
      </c>
      <c r="BD174">
        <f t="shared" si="188"/>
        <v>0</v>
      </c>
      <c r="BE174">
        <f t="shared" si="189"/>
        <v>0</v>
      </c>
      <c r="BF174">
        <f t="shared" si="189"/>
        <v>0</v>
      </c>
      <c r="BG174">
        <f t="shared" si="189"/>
        <v>0</v>
      </c>
      <c r="BH174">
        <f t="shared" si="165"/>
        <v>0</v>
      </c>
      <c r="BI174">
        <f t="shared" si="198"/>
        <v>0</v>
      </c>
      <c r="BJ174">
        <f t="shared" si="198"/>
        <v>0</v>
      </c>
      <c r="BK174" s="7">
        <f t="shared" si="196"/>
        <v>3.9574159955131361E-3</v>
      </c>
      <c r="BL174" s="7">
        <f t="shared" si="185"/>
        <v>5.1470181587142142E-3</v>
      </c>
      <c r="BM174" s="7">
        <f t="shared" si="186"/>
        <v>8.853565644750816E-3</v>
      </c>
      <c r="BN174" s="18">
        <f>MAX((BN$3*climate!$I284+BN$4*climate!$I284^2+BN$5*climate!$I284^6)*(K174/K$66)^$BP$1,-99)</f>
        <v>-23.59580727805556</v>
      </c>
      <c r="BO174" s="18">
        <f>MAX((BO$3*climate!$I284+BO$4*climate!$I284^2+BO$5*climate!$I284^6)*(L174/L$66)^$BP$1,-99)</f>
        <v>-16.559745367745567</v>
      </c>
      <c r="BP174" s="18">
        <f>MAX((BP$3*climate!$I284+BP$4*climate!$I284^2+BP$5*climate!$I284^6)*(M174/M$66)^$BP$1,-99)</f>
        <v>-16.576996420971327</v>
      </c>
      <c r="BQ174" s="18">
        <f>MAX((BQ$3*climate!$M284+BQ$4*climate!$M284^2+BQ$5*climate!$M284^6)*(K174/K$66)^$BP$1,-99)</f>
        <v>-23.595825646766279</v>
      </c>
      <c r="BR174" s="18">
        <f>MAX((BR$3*climate!$M284+BR$4*climate!$M284^2+BR$5*climate!$M284^6)*(L174/L$66)^$BP$1,-99)</f>
        <v>-16.559756994761216</v>
      </c>
      <c r="BS174" s="18">
        <f>MAX((BS$3*climate!$M284+BS$4*climate!$M284^2+BS$5*climate!$M284^6)*(M174/M$66)^$BP$1,-99)</f>
        <v>-16.57700695834329</v>
      </c>
      <c r="BT174" s="8">
        <f t="shared" si="190"/>
        <v>4.2564273301752588E-2</v>
      </c>
      <c r="BU174" s="8">
        <f t="shared" si="191"/>
        <v>2.1907908759659519E-4</v>
      </c>
      <c r="BV174" s="8">
        <f t="shared" si="192"/>
        <v>3.7684558779818112E-4</v>
      </c>
      <c r="BW174" s="8">
        <f>MAX((BW$3*climate!$I284+BW$4*climate!$I284^2+BW$5*climate!$I284^6)*(K174/K$66)^$BP$1,-99)</f>
        <v>-99</v>
      </c>
      <c r="BX174" s="8">
        <f>MAX((BX$3*climate!$I284+BX$4*climate!$I284^2+BX$5*climate!$I284^6)*(L174/L$66)^$BP$1,-99)</f>
        <v>-99</v>
      </c>
      <c r="BY174" s="8">
        <f>MAX((BY$3*climate!$I284+BY$4*climate!$I284^2+BY$5*climate!$I284^6)*(M174/M$66)^$BP$1,-99)</f>
        <v>-99</v>
      </c>
      <c r="BZ174" s="8">
        <f>MAX((BZ$3*climate!$M284+BZ$4*climate!$M284^2+BZ$5*climate!$M284^6)*(K174/K$66)^$BP$1,-99)</f>
        <v>-99</v>
      </c>
      <c r="CA174" s="8">
        <f>MAX((CA$3*climate!$M284+CA$4*climate!$M284^2+CA$5*climate!$M284^6)*(L174/L$66)^$BP$1,-99)</f>
        <v>-99</v>
      </c>
      <c r="CB174" s="8">
        <f>MAX((CB$3*climate!$M284+CB$4*climate!$M284^2+CB$5*climate!$M284^6)*(M174/M$66)^$BP$1,-99)</f>
        <v>-99</v>
      </c>
      <c r="CC174" s="8">
        <f t="shared" si="193"/>
        <v>0</v>
      </c>
      <c r="CD174" s="8">
        <f t="shared" si="194"/>
        <v>0</v>
      </c>
      <c r="CE174" s="8">
        <f t="shared" si="195"/>
        <v>0</v>
      </c>
    </row>
    <row r="175" spans="1:83">
      <c r="A175">
        <f t="shared" si="148"/>
        <v>2129</v>
      </c>
      <c r="B175" s="4">
        <f t="shared" si="166"/>
        <v>1286.0024376384974</v>
      </c>
      <c r="C175" s="4">
        <f t="shared" si="167"/>
        <v>3569.6462368843536</v>
      </c>
      <c r="D175" s="4">
        <f t="shared" si="168"/>
        <v>6797.1723679538154</v>
      </c>
      <c r="E175" s="11">
        <f t="shared" si="149"/>
        <v>2.1791280338709114E-5</v>
      </c>
      <c r="F175" s="11">
        <f t="shared" si="150"/>
        <v>4.3686713072083661E-5</v>
      </c>
      <c r="G175" s="11">
        <f t="shared" si="151"/>
        <v>9.6452803716467637E-5</v>
      </c>
      <c r="H175" s="4">
        <f t="shared" si="169"/>
        <v>138060.14155794238</v>
      </c>
      <c r="I175" s="4">
        <f t="shared" si="170"/>
        <v>124707.43321203813</v>
      </c>
      <c r="J175" s="4">
        <f t="shared" si="171"/>
        <v>26925.568192802406</v>
      </c>
      <c r="K175" s="4">
        <f t="shared" si="139"/>
        <v>107356.04965995552</v>
      </c>
      <c r="L175" s="4">
        <f t="shared" si="140"/>
        <v>34935.515996925467</v>
      </c>
      <c r="M175" s="4">
        <f t="shared" si="141"/>
        <v>3961.2895973841451</v>
      </c>
      <c r="N175" s="11">
        <f t="shared" si="152"/>
        <v>4.4363498418631409E-4</v>
      </c>
      <c r="O175" s="11">
        <f t="shared" si="153"/>
        <v>7.4205623306391466E-3</v>
      </c>
      <c r="P175" s="11">
        <f t="shared" si="154"/>
        <v>4.6357104858314457E-3</v>
      </c>
      <c r="Q175" s="4">
        <f t="shared" si="155"/>
        <v>4190.2903567651638</v>
      </c>
      <c r="R175" s="4">
        <f t="shared" si="156"/>
        <v>14700.538499088128</v>
      </c>
      <c r="S175" s="4">
        <f t="shared" si="157"/>
        <v>3725.0120745931899</v>
      </c>
      <c r="T175" s="4">
        <f t="shared" si="172"/>
        <v>30.351195569407288</v>
      </c>
      <c r="U175" s="4">
        <f t="shared" si="173"/>
        <v>117.8802106695038</v>
      </c>
      <c r="V175" s="4">
        <f t="shared" si="174"/>
        <v>138.34478990081033</v>
      </c>
      <c r="W175" s="11">
        <f t="shared" si="158"/>
        <v>-1.219247815263802E-2</v>
      </c>
      <c r="X175" s="11">
        <f t="shared" si="159"/>
        <v>-1.3228699347321071E-2</v>
      </c>
      <c r="Y175" s="11">
        <f t="shared" si="160"/>
        <v>-1.2203590333800474E-2</v>
      </c>
      <c r="Z175" s="4">
        <f t="shared" si="184"/>
        <v>7354.8860375731501</v>
      </c>
      <c r="AA175" s="4">
        <f t="shared" si="175"/>
        <v>58150.307967693843</v>
      </c>
      <c r="AB175" s="4">
        <f t="shared" si="176"/>
        <v>6864.2914091651755</v>
      </c>
      <c r="AC175" s="12">
        <f t="shared" si="177"/>
        <v>1.7346275847236405</v>
      </c>
      <c r="AD175" s="12">
        <f t="shared" si="178"/>
        <v>3.9324668356278112</v>
      </c>
      <c r="AE175" s="12">
        <f t="shared" si="179"/>
        <v>1.8288831937823025</v>
      </c>
      <c r="AF175" s="11">
        <f t="shared" si="161"/>
        <v>-2.9039671966837322E-3</v>
      </c>
      <c r="AG175" s="11">
        <f t="shared" si="162"/>
        <v>2.0567434751257441E-3</v>
      </c>
      <c r="AH175" s="11">
        <f t="shared" si="163"/>
        <v>8.257041531207765E-4</v>
      </c>
      <c r="AI175" s="1">
        <f t="shared" si="142"/>
        <v>271928.70449110516</v>
      </c>
      <c r="AJ175" s="1">
        <f t="shared" si="143"/>
        <v>229876.82539234273</v>
      </c>
      <c r="AK175" s="1">
        <f t="shared" si="144"/>
        <v>51000.840431363467</v>
      </c>
      <c r="AL175" s="17">
        <f t="shared" si="201"/>
        <v>48.157804439816267</v>
      </c>
      <c r="AM175" s="17">
        <f t="shared" si="201"/>
        <v>18.201934151364647</v>
      </c>
      <c r="AN175" s="17">
        <f t="shared" si="201"/>
        <v>3.1732256879231975</v>
      </c>
      <c r="AO175" s="7">
        <f t="shared" si="202"/>
        <v>5.5269064981596028E-3</v>
      </c>
      <c r="AP175" s="7">
        <f t="shared" si="202"/>
        <v>8.5110206793305703E-3</v>
      </c>
      <c r="AQ175" s="7">
        <f t="shared" si="202"/>
        <v>6.160617955502534E-3</v>
      </c>
      <c r="AR175" s="1">
        <f t="shared" si="181"/>
        <v>138060.14155794238</v>
      </c>
      <c r="AS175" s="1">
        <f t="shared" si="182"/>
        <v>124707.43321203813</v>
      </c>
      <c r="AT175" s="1">
        <f t="shared" si="183"/>
        <v>26925.568192802406</v>
      </c>
      <c r="AU175" s="1">
        <f t="shared" si="145"/>
        <v>27612.028311588478</v>
      </c>
      <c r="AV175" s="1">
        <f t="shared" si="146"/>
        <v>24941.486642407628</v>
      </c>
      <c r="AW175" s="1">
        <f t="shared" si="147"/>
        <v>5385.1136385604814</v>
      </c>
      <c r="AX175">
        <v>0</v>
      </c>
      <c r="AY175">
        <v>0</v>
      </c>
      <c r="AZ175">
        <v>0</v>
      </c>
      <c r="BA175">
        <f t="shared" si="187"/>
        <v>0</v>
      </c>
      <c r="BB175">
        <f t="shared" si="188"/>
        <v>0</v>
      </c>
      <c r="BC175">
        <f t="shared" si="188"/>
        <v>0</v>
      </c>
      <c r="BD175">
        <f t="shared" si="188"/>
        <v>0</v>
      </c>
      <c r="BE175">
        <f t="shared" si="189"/>
        <v>0</v>
      </c>
      <c r="BF175">
        <f t="shared" si="189"/>
        <v>0</v>
      </c>
      <c r="BG175">
        <f t="shared" si="189"/>
        <v>0</v>
      </c>
      <c r="BH175">
        <f t="shared" si="165"/>
        <v>0</v>
      </c>
      <c r="BI175">
        <f t="shared" si="198"/>
        <v>0</v>
      </c>
      <c r="BJ175">
        <f t="shared" si="198"/>
        <v>0</v>
      </c>
      <c r="BK175" s="7">
        <f t="shared" si="196"/>
        <v>3.8639343730799691E-3</v>
      </c>
      <c r="BL175" s="7">
        <f t="shared" si="185"/>
        <v>4.901922055918299E-3</v>
      </c>
      <c r="BM175" s="7">
        <f t="shared" si="186"/>
        <v>8.5627952445473214E-3</v>
      </c>
      <c r="BN175" s="18">
        <f>MAX((BN$3*climate!$I285+BN$4*climate!$I285^2+BN$5*climate!$I285^6)*(K175/K$66)^$BP$1,-99)</f>
        <v>-24.008827885618459</v>
      </c>
      <c r="BO175" s="18">
        <f>MAX((BO$3*climate!$I285+BO$4*climate!$I285^2+BO$5*climate!$I285^6)*(L175/L$66)^$BP$1,-99)</f>
        <v>-16.791743056882908</v>
      </c>
      <c r="BP175" s="18">
        <f>MAX((BP$3*climate!$I285+BP$4*climate!$I285^2+BP$5*climate!$I285^6)*(M175/M$66)^$BP$1,-99)</f>
        <v>-16.79591961118842</v>
      </c>
      <c r="BQ175" s="18">
        <f>MAX((BQ$3*climate!$M285+BQ$4*climate!$M285^2+BQ$5*climate!$M285^6)*(K175/K$66)^$BP$1,-99)</f>
        <v>-24.008846260181766</v>
      </c>
      <c r="BR175" s="18">
        <f>MAX((BR$3*climate!$M285+BR$4*climate!$M285^2+BR$5*climate!$M285^6)*(L175/L$66)^$BP$1,-99)</f>
        <v>-16.791754662461326</v>
      </c>
      <c r="BS175" s="18">
        <f>MAX((BS$3*climate!$M285+BS$4*climate!$M285^2+BS$5*climate!$M285^6)*(M175/M$66)^$BP$1,-99)</f>
        <v>-16.795930131625617</v>
      </c>
      <c r="BT175" s="8">
        <f t="shared" si="190"/>
        <v>4.2673654559257146E-2</v>
      </c>
      <c r="BU175" s="8">
        <f t="shared" si="191"/>
        <v>2.091829284906611E-4</v>
      </c>
      <c r="BV175" s="8">
        <f t="shared" si="192"/>
        <v>3.6540576632746222E-4</v>
      </c>
      <c r="BW175" s="8">
        <f>MAX((BW$3*climate!$I285+BW$4*climate!$I285^2+BW$5*climate!$I285^6)*(K175/K$66)^$BP$1,-99)</f>
        <v>-99</v>
      </c>
      <c r="BX175" s="8">
        <f>MAX((BX$3*climate!$I285+BX$4*climate!$I285^2+BX$5*climate!$I285^6)*(L175/L$66)^$BP$1,-99)</f>
        <v>-99</v>
      </c>
      <c r="BY175" s="8">
        <f>MAX((BY$3*climate!$I285+BY$4*climate!$I285^2+BY$5*climate!$I285^6)*(M175/M$66)^$BP$1,-99)</f>
        <v>-99</v>
      </c>
      <c r="BZ175" s="8">
        <f>MAX((BZ$3*climate!$M285+BZ$4*climate!$M285^2+BZ$5*climate!$M285^6)*(K175/K$66)^$BP$1,-99)</f>
        <v>-99</v>
      </c>
      <c r="CA175" s="8">
        <f>MAX((CA$3*climate!$M285+CA$4*climate!$M285^2+CA$5*climate!$M285^6)*(L175/L$66)^$BP$1,-99)</f>
        <v>-99</v>
      </c>
      <c r="CB175" s="8">
        <f>MAX((CB$3*climate!$M285+CB$4*climate!$M285^2+CB$5*climate!$M285^6)*(M175/M$66)^$BP$1,-99)</f>
        <v>-99</v>
      </c>
      <c r="CC175" s="8">
        <f t="shared" si="193"/>
        <v>0</v>
      </c>
      <c r="CD175" s="8">
        <f t="shared" si="194"/>
        <v>0</v>
      </c>
      <c r="CE175" s="8">
        <f t="shared" si="195"/>
        <v>0</v>
      </c>
    </row>
    <row r="176" spans="1:83">
      <c r="A176">
        <f t="shared" si="148"/>
        <v>2130</v>
      </c>
      <c r="B176" s="4">
        <f t="shared" si="166"/>
        <v>1286.0290600961507</v>
      </c>
      <c r="C176" s="4">
        <f t="shared" si="167"/>
        <v>3569.7943856897273</v>
      </c>
      <c r="D176" s="4">
        <f t="shared" si="168"/>
        <v>6797.7951939694376</v>
      </c>
      <c r="E176" s="11">
        <f t="shared" si="149"/>
        <v>2.0701716321773657E-5</v>
      </c>
      <c r="F176" s="11">
        <f t="shared" si="150"/>
        <v>4.1502377418479475E-5</v>
      </c>
      <c r="G176" s="11">
        <f t="shared" si="151"/>
        <v>9.1630163530644255E-5</v>
      </c>
      <c r="H176" s="4">
        <f t="shared" si="169"/>
        <v>138109.98132962253</v>
      </c>
      <c r="I176" s="4">
        <f t="shared" si="170"/>
        <v>125625.17619675146</v>
      </c>
      <c r="J176" s="4">
        <f t="shared" si="171"/>
        <v>27050.812546086934</v>
      </c>
      <c r="K176" s="4">
        <f t="shared" si="139"/>
        <v>107392.58203021996</v>
      </c>
      <c r="L176" s="4">
        <f t="shared" si="140"/>
        <v>35191.151821053456</v>
      </c>
      <c r="M176" s="4">
        <f t="shared" si="141"/>
        <v>3979.3509180865963</v>
      </c>
      <c r="N176" s="11">
        <f t="shared" si="152"/>
        <v>3.4029167783411474E-4</v>
      </c>
      <c r="O176" s="11">
        <f t="shared" si="153"/>
        <v>7.3173621981277304E-3</v>
      </c>
      <c r="P176" s="11">
        <f t="shared" si="154"/>
        <v>4.5594547579601574E-3</v>
      </c>
      <c r="Q176" s="4">
        <f t="shared" si="155"/>
        <v>4140.6945862735465</v>
      </c>
      <c r="R176" s="4">
        <f t="shared" si="156"/>
        <v>14612.82210129562</v>
      </c>
      <c r="S176" s="4">
        <f t="shared" si="157"/>
        <v>3696.6690065527923</v>
      </c>
      <c r="T176" s="4">
        <f t="shared" si="172"/>
        <v>29.981139280520846</v>
      </c>
      <c r="U176" s="4">
        <f t="shared" si="173"/>
        <v>116.32080880355807</v>
      </c>
      <c r="V176" s="4">
        <f t="shared" si="174"/>
        <v>136.65648676004514</v>
      </c>
      <c r="W176" s="11">
        <f t="shared" si="158"/>
        <v>-1.219247815263802E-2</v>
      </c>
      <c r="X176" s="11">
        <f t="shared" si="159"/>
        <v>-1.3228699347321071E-2</v>
      </c>
      <c r="Y176" s="11">
        <f t="shared" si="160"/>
        <v>-1.2203590333800474E-2</v>
      </c>
      <c r="Z176" s="4">
        <f t="shared" si="184"/>
        <v>7247.485484508863</v>
      </c>
      <c r="AA176" s="4">
        <f t="shared" si="175"/>
        <v>57928.27917888348</v>
      </c>
      <c r="AB176" s="4">
        <f t="shared" si="176"/>
        <v>6818.2371818650035</v>
      </c>
      <c r="AC176" s="12">
        <f t="shared" si="177"/>
        <v>1.7295902831191403</v>
      </c>
      <c r="AD176" s="12">
        <f t="shared" si="178"/>
        <v>3.9405549111331371</v>
      </c>
      <c r="AE176" s="12">
        <f t="shared" si="179"/>
        <v>1.8303933102309813</v>
      </c>
      <c r="AF176" s="11">
        <f t="shared" si="161"/>
        <v>-2.9039671966837322E-3</v>
      </c>
      <c r="AG176" s="11">
        <f t="shared" si="162"/>
        <v>2.0567434751257441E-3</v>
      </c>
      <c r="AH176" s="11">
        <f t="shared" si="163"/>
        <v>8.257041531207765E-4</v>
      </c>
      <c r="AI176" s="1">
        <f t="shared" si="142"/>
        <v>272347.8623535831</v>
      </c>
      <c r="AJ176" s="1">
        <f t="shared" si="143"/>
        <v>231830.6294955161</v>
      </c>
      <c r="AK176" s="1">
        <f t="shared" si="144"/>
        <v>51285.870026787605</v>
      </c>
      <c r="AL176" s="17">
        <f t="shared" si="201"/>
        <v>48.421306485288831</v>
      </c>
      <c r="AM176" s="17">
        <f t="shared" si="201"/>
        <v>18.355302018951065</v>
      </c>
      <c r="AN176" s="17">
        <f t="shared" si="201"/>
        <v>3.1925792287615797</v>
      </c>
      <c r="AO176" s="7">
        <f t="shared" si="202"/>
        <v>5.471637433178007E-3</v>
      </c>
      <c r="AP176" s="7">
        <f t="shared" si="202"/>
        <v>8.4259104725372645E-3</v>
      </c>
      <c r="AQ176" s="7">
        <f t="shared" si="202"/>
        <v>6.099011775947509E-3</v>
      </c>
      <c r="AR176" s="1">
        <f t="shared" si="181"/>
        <v>138109.98132962253</v>
      </c>
      <c r="AS176" s="1">
        <f t="shared" si="182"/>
        <v>125625.17619675146</v>
      </c>
      <c r="AT176" s="1">
        <f t="shared" si="183"/>
        <v>27050.812546086934</v>
      </c>
      <c r="AU176" s="1">
        <f t="shared" si="145"/>
        <v>27621.996265924507</v>
      </c>
      <c r="AV176" s="1">
        <f t="shared" si="146"/>
        <v>25125.035239350294</v>
      </c>
      <c r="AW176" s="1">
        <f t="shared" si="147"/>
        <v>5410.1625092173872</v>
      </c>
      <c r="AX176">
        <v>0</v>
      </c>
      <c r="AY176">
        <v>0</v>
      </c>
      <c r="AZ176">
        <v>0</v>
      </c>
      <c r="BA176">
        <f t="shared" si="187"/>
        <v>0</v>
      </c>
      <c r="BB176">
        <f t="shared" si="188"/>
        <v>0</v>
      </c>
      <c r="BC176">
        <f t="shared" si="188"/>
        <v>0</v>
      </c>
      <c r="BD176">
        <f t="shared" si="188"/>
        <v>0</v>
      </c>
      <c r="BE176">
        <f t="shared" si="189"/>
        <v>0</v>
      </c>
      <c r="BF176">
        <f t="shared" si="189"/>
        <v>0</v>
      </c>
      <c r="BG176">
        <f t="shared" si="189"/>
        <v>0</v>
      </c>
      <c r="BH176">
        <f t="shared" si="165"/>
        <v>0</v>
      </c>
      <c r="BI176">
        <f t="shared" si="198"/>
        <v>0</v>
      </c>
      <c r="BJ176">
        <f t="shared" si="198"/>
        <v>0</v>
      </c>
      <c r="BK176" s="7">
        <f t="shared" si="196"/>
        <v>3.7723609834230398E-3</v>
      </c>
      <c r="BL176" s="7">
        <f t="shared" si="185"/>
        <v>4.6684971961126658E-3</v>
      </c>
      <c r="BM176" s="7">
        <f t="shared" si="186"/>
        <v>8.282323195401604E-3</v>
      </c>
      <c r="BN176" s="18">
        <f>MAX((BN$3*climate!$I286+BN$4*climate!$I286^2+BN$5*climate!$I286^6)*(K176/K$66)^$BP$1,-99)</f>
        <v>-24.421389140180992</v>
      </c>
      <c r="BO176" s="18">
        <f>MAX((BO$3*climate!$I286+BO$4*climate!$I286^2+BO$5*climate!$I286^6)*(L176/L$66)^$BP$1,-99)</f>
        <v>-17.022523821869459</v>
      </c>
      <c r="BP176" s="18">
        <f>MAX((BP$3*climate!$I286+BP$4*climate!$I286^2+BP$5*climate!$I286^6)*(M176/M$66)^$BP$1,-99)</f>
        <v>-17.013859915986334</v>
      </c>
      <c r="BQ176" s="18">
        <f>MAX((BQ$3*climate!$M286+BQ$4*climate!$M286^2+BQ$5*climate!$M286^6)*(K176/K$66)^$BP$1,-99)</f>
        <v>-24.421407519384285</v>
      </c>
      <c r="BR176" s="18">
        <f>MAX((BR$3*climate!$M286+BR$4*climate!$M286^2+BR$5*climate!$M286^6)*(L176/L$66)^$BP$1,-99)</f>
        <v>-17.022535405405055</v>
      </c>
      <c r="BS176" s="18">
        <f>MAX((BS$3*climate!$M286+BS$4*climate!$M286^2+BS$5*climate!$M286^6)*(M176/M$66)^$BP$1,-99)</f>
        <v>-17.013870418976065</v>
      </c>
      <c r="BT176" s="8">
        <f t="shared" si="190"/>
        <v>4.2776495302925953E-2</v>
      </c>
      <c r="BU176" s="8">
        <f t="shared" si="191"/>
        <v>1.9970194838123644E-4</v>
      </c>
      <c r="BV176" s="8">
        <f t="shared" si="192"/>
        <v>3.5428875926541136E-4</v>
      </c>
      <c r="BW176" s="8">
        <f>MAX((BW$3*climate!$I286+BW$4*climate!$I286^2+BW$5*climate!$I286^6)*(K176/K$66)^$BP$1,-99)</f>
        <v>-99</v>
      </c>
      <c r="BX176" s="8">
        <f>MAX((BX$3*climate!$I286+BX$4*climate!$I286^2+BX$5*climate!$I286^6)*(L176/L$66)^$BP$1,-99)</f>
        <v>-99</v>
      </c>
      <c r="BY176" s="8">
        <f>MAX((BY$3*climate!$I286+BY$4*climate!$I286^2+BY$5*climate!$I286^6)*(M176/M$66)^$BP$1,-99)</f>
        <v>-99</v>
      </c>
      <c r="BZ176" s="8">
        <f>MAX((BZ$3*climate!$M286+BZ$4*climate!$M286^2+BZ$5*climate!$M286^6)*(K176/K$66)^$BP$1,-99)</f>
        <v>-99</v>
      </c>
      <c r="CA176" s="8">
        <f>MAX((CA$3*climate!$M286+CA$4*climate!$M286^2+CA$5*climate!$M286^6)*(L176/L$66)^$BP$1,-99)</f>
        <v>-99</v>
      </c>
      <c r="CB176" s="8">
        <f>MAX((CB$3*climate!$M286+CB$4*climate!$M286^2+CB$5*climate!$M286^6)*(M176/M$66)^$BP$1,-99)</f>
        <v>-99</v>
      </c>
      <c r="CC176" s="8">
        <f t="shared" si="193"/>
        <v>0</v>
      </c>
      <c r="CD176" s="8">
        <f t="shared" si="194"/>
        <v>0</v>
      </c>
      <c r="CE176" s="8">
        <f t="shared" si="195"/>
        <v>0</v>
      </c>
    </row>
    <row r="177" spans="1:83">
      <c r="A177">
        <f t="shared" si="148"/>
        <v>2131</v>
      </c>
      <c r="B177" s="4">
        <f t="shared" si="166"/>
        <v>1286.0543519544951</v>
      </c>
      <c r="C177" s="4">
        <f t="shared" si="167"/>
        <v>3569.9351328959333</v>
      </c>
      <c r="D177" s="4">
        <f t="shared" si="168"/>
        <v>6798.3869329004456</v>
      </c>
      <c r="E177" s="11">
        <f t="shared" si="149"/>
        <v>1.9666630505684973E-5</v>
      </c>
      <c r="F177" s="11">
        <f t="shared" si="150"/>
        <v>3.9427258547555497E-5</v>
      </c>
      <c r="G177" s="11">
        <f t="shared" si="151"/>
        <v>8.704865535411204E-5</v>
      </c>
      <c r="H177" s="4">
        <f t="shared" si="169"/>
        <v>138145.66305908692</v>
      </c>
      <c r="I177" s="4">
        <f t="shared" si="170"/>
        <v>126536.68275863383</v>
      </c>
      <c r="J177" s="4">
        <f t="shared" si="171"/>
        <v>27174.494243911879</v>
      </c>
      <c r="K177" s="4">
        <f t="shared" si="139"/>
        <v>107418.21513930461</v>
      </c>
      <c r="L177" s="4">
        <f t="shared" si="140"/>
        <v>35445.092991364021</v>
      </c>
      <c r="M177" s="4">
        <f t="shared" si="141"/>
        <v>3997.1973516838684</v>
      </c>
      <c r="N177" s="11">
        <f t="shared" si="152"/>
        <v>2.3868603026455659E-4</v>
      </c>
      <c r="O177" s="11">
        <f t="shared" si="153"/>
        <v>7.2160516825892085E-3</v>
      </c>
      <c r="P177" s="11">
        <f t="shared" si="154"/>
        <v>4.4847599431752094E-3</v>
      </c>
      <c r="Q177" s="4">
        <f t="shared" si="155"/>
        <v>4091.2659936386249</v>
      </c>
      <c r="R177" s="4">
        <f t="shared" si="156"/>
        <v>14524.138049916019</v>
      </c>
      <c r="S177" s="4">
        <f t="shared" si="157"/>
        <v>3668.2520147580785</v>
      </c>
      <c r="T177" s="4">
        <f t="shared" si="172"/>
        <v>29.615594894851899</v>
      </c>
      <c r="U177" s="4">
        <f t="shared" si="173"/>
        <v>114.78203579605858</v>
      </c>
      <c r="V177" s="4">
        <f t="shared" si="174"/>
        <v>134.98878697916913</v>
      </c>
      <c r="W177" s="11">
        <f t="shared" si="158"/>
        <v>-1.219247815263802E-2</v>
      </c>
      <c r="X177" s="11">
        <f t="shared" si="159"/>
        <v>-1.3228699347321071E-2</v>
      </c>
      <c r="Y177" s="11">
        <f t="shared" si="160"/>
        <v>-1.2203590333800474E-2</v>
      </c>
      <c r="Z177" s="4">
        <f t="shared" si="184"/>
        <v>7140.9077650367763</v>
      </c>
      <c r="AA177" s="4">
        <f t="shared" si="175"/>
        <v>57701.06059098259</v>
      </c>
      <c r="AB177" s="4">
        <f t="shared" si="176"/>
        <v>6771.9452298159749</v>
      </c>
      <c r="AC177" s="12">
        <f t="shared" si="177"/>
        <v>1.7245676096732594</v>
      </c>
      <c r="AD177" s="12">
        <f t="shared" si="178"/>
        <v>3.948659621734985</v>
      </c>
      <c r="AE177" s="12">
        <f t="shared" si="179"/>
        <v>1.8319046735890836</v>
      </c>
      <c r="AF177" s="11">
        <f t="shared" si="161"/>
        <v>-2.9039671966837322E-3</v>
      </c>
      <c r="AG177" s="11">
        <f t="shared" si="162"/>
        <v>2.0567434751257441E-3</v>
      </c>
      <c r="AH177" s="11">
        <f t="shared" si="163"/>
        <v>8.257041531207765E-4</v>
      </c>
      <c r="AI177" s="1">
        <f t="shared" si="142"/>
        <v>272735.0723841493</v>
      </c>
      <c r="AJ177" s="1">
        <f t="shared" si="143"/>
        <v>233772.60178531476</v>
      </c>
      <c r="AK177" s="1">
        <f t="shared" si="144"/>
        <v>51567.44553332623</v>
      </c>
      <c r="AL177" s="17">
        <f t="shared" si="201"/>
        <v>48.683600880085834</v>
      </c>
      <c r="AM177" s="17">
        <f t="shared" si="201"/>
        <v>18.508415549144047</v>
      </c>
      <c r="AN177" s="17">
        <f t="shared" si="201"/>
        <v>3.2118560912903238</v>
      </c>
      <c r="AO177" s="7">
        <f t="shared" si="202"/>
        <v>5.4169210588462273E-3</v>
      </c>
      <c r="AP177" s="7">
        <f t="shared" si="202"/>
        <v>8.3416513678118923E-3</v>
      </c>
      <c r="AQ177" s="7">
        <f t="shared" si="202"/>
        <v>6.0380216581880338E-3</v>
      </c>
      <c r="AR177" s="1">
        <f t="shared" si="181"/>
        <v>138145.66305908692</v>
      </c>
      <c r="AS177" s="1">
        <f t="shared" si="182"/>
        <v>126536.68275863383</v>
      </c>
      <c r="AT177" s="1">
        <f t="shared" si="183"/>
        <v>27174.494243911879</v>
      </c>
      <c r="AU177" s="1">
        <f t="shared" si="145"/>
        <v>27629.132611817386</v>
      </c>
      <c r="AV177" s="1">
        <f t="shared" si="146"/>
        <v>25307.336551726767</v>
      </c>
      <c r="AW177" s="1">
        <f t="shared" si="147"/>
        <v>5434.8988487823763</v>
      </c>
      <c r="AX177">
        <v>0</v>
      </c>
      <c r="AY177">
        <v>0</v>
      </c>
      <c r="AZ177">
        <v>0</v>
      </c>
      <c r="BA177">
        <f t="shared" si="187"/>
        <v>0</v>
      </c>
      <c r="BB177">
        <f t="shared" si="188"/>
        <v>0</v>
      </c>
      <c r="BC177">
        <f t="shared" si="188"/>
        <v>0</v>
      </c>
      <c r="BD177">
        <f t="shared" si="188"/>
        <v>0</v>
      </c>
      <c r="BE177">
        <f t="shared" si="189"/>
        <v>0</v>
      </c>
      <c r="BF177">
        <f t="shared" si="189"/>
        <v>0</v>
      </c>
      <c r="BG177">
        <f t="shared" si="189"/>
        <v>0</v>
      </c>
      <c r="BH177">
        <f t="shared" si="165"/>
        <v>0</v>
      </c>
      <c r="BI177">
        <f t="shared" si="198"/>
        <v>0</v>
      </c>
      <c r="BJ177">
        <f t="shared" si="198"/>
        <v>0</v>
      </c>
      <c r="BK177" s="7">
        <f t="shared" si="196"/>
        <v>3.682674198156155E-3</v>
      </c>
      <c r="BL177" s="7">
        <f t="shared" si="185"/>
        <v>4.4461878058215864E-3</v>
      </c>
      <c r="BM177" s="7">
        <f t="shared" si="186"/>
        <v>8.0117475645437707E-3</v>
      </c>
      <c r="BN177" s="18">
        <f>MAX((BN$3*climate!$I287+BN$4*climate!$I287^2+BN$5*climate!$I287^6)*(K177/K$66)^$BP$1,-99)</f>
        <v>-24.833412752335725</v>
      </c>
      <c r="BO177" s="18">
        <f>MAX((BO$3*climate!$I287+BO$4*climate!$I287^2+BO$5*climate!$I287^6)*(L177/L$66)^$BP$1,-99)</f>
        <v>-17.252044415759187</v>
      </c>
      <c r="BP177" s="18">
        <f>MAX((BP$3*climate!$I287+BP$4*climate!$I287^2+BP$5*climate!$I287^6)*(M177/M$66)^$BP$1,-99)</f>
        <v>-17.230775851438455</v>
      </c>
      <c r="BQ177" s="18">
        <f>MAX((BQ$3*climate!$M287+BQ$4*climate!$M287^2+BQ$5*climate!$M287^6)*(K177/K$66)^$BP$1,-99)</f>
        <v>-24.833431135023961</v>
      </c>
      <c r="BR177" s="18">
        <f>MAX((BR$3*climate!$M287+BR$4*climate!$M287^2+BR$5*climate!$M287^6)*(L177/L$66)^$BP$1,-99)</f>
        <v>-17.252055976682598</v>
      </c>
      <c r="BS177" s="18">
        <f>MAX((BS$3*climate!$M287+BS$4*climate!$M287^2+BS$5*climate!$M287^6)*(M177/M$66)^$BP$1,-99)</f>
        <v>-17.230786336497712</v>
      </c>
      <c r="BT177" s="8">
        <f t="shared" si="190"/>
        <v>4.2872957356429431E-2</v>
      </c>
      <c r="BU177" s="8">
        <f t="shared" si="191"/>
        <v>1.9062122019766542E-4</v>
      </c>
      <c r="BV177" s="8">
        <f t="shared" si="192"/>
        <v>3.4348731168516245E-4</v>
      </c>
      <c r="BW177" s="8">
        <f>MAX((BW$3*climate!$I287+BW$4*climate!$I287^2+BW$5*climate!$I287^6)*(K177/K$66)^$BP$1,-99)</f>
        <v>-99</v>
      </c>
      <c r="BX177" s="8">
        <f>MAX((BX$3*climate!$I287+BX$4*climate!$I287^2+BX$5*climate!$I287^6)*(L177/L$66)^$BP$1,-99)</f>
        <v>-99</v>
      </c>
      <c r="BY177" s="8">
        <f>MAX((BY$3*climate!$I287+BY$4*climate!$I287^2+BY$5*climate!$I287^6)*(M177/M$66)^$BP$1,-99)</f>
        <v>-99</v>
      </c>
      <c r="BZ177" s="8">
        <f>MAX((BZ$3*climate!$M287+BZ$4*climate!$M287^2+BZ$5*climate!$M287^6)*(K177/K$66)^$BP$1,-99)</f>
        <v>-99</v>
      </c>
      <c r="CA177" s="8">
        <f>MAX((CA$3*climate!$M287+CA$4*climate!$M287^2+CA$5*climate!$M287^6)*(L177/L$66)^$BP$1,-99)</f>
        <v>-99</v>
      </c>
      <c r="CB177" s="8">
        <f>MAX((CB$3*climate!$M287+CB$4*climate!$M287^2+CB$5*climate!$M287^6)*(M177/M$66)^$BP$1,-99)</f>
        <v>-99</v>
      </c>
      <c r="CC177" s="8">
        <f t="shared" si="193"/>
        <v>0</v>
      </c>
      <c r="CD177" s="8">
        <f t="shared" si="194"/>
        <v>0</v>
      </c>
      <c r="CE177" s="8">
        <f t="shared" si="195"/>
        <v>0</v>
      </c>
    </row>
    <row r="178" spans="1:83">
      <c r="A178">
        <f t="shared" si="148"/>
        <v>2132</v>
      </c>
      <c r="B178" s="4">
        <f t="shared" si="166"/>
        <v>1286.0783796924577</v>
      </c>
      <c r="C178" s="4">
        <f t="shared" si="167"/>
        <v>3570.0688480136419</v>
      </c>
      <c r="D178" s="4">
        <f t="shared" si="168"/>
        <v>6798.9491338194775</v>
      </c>
      <c r="E178" s="11">
        <f t="shared" si="149"/>
        <v>1.8683298980400723E-5</v>
      </c>
      <c r="F178" s="11">
        <f t="shared" si="150"/>
        <v>3.7455895620177718E-5</v>
      </c>
      <c r="G178" s="11">
        <f t="shared" si="151"/>
        <v>8.2696222586406428E-5</v>
      </c>
      <c r="H178" s="4">
        <f t="shared" si="169"/>
        <v>138167.41999102454</v>
      </c>
      <c r="I178" s="4">
        <f t="shared" si="170"/>
        <v>127441.96780888151</v>
      </c>
      <c r="J178" s="4">
        <f t="shared" si="171"/>
        <v>27296.634536055324</v>
      </c>
      <c r="K178" s="4">
        <f t="shared" si="139"/>
        <v>107433.12551764128</v>
      </c>
      <c r="L178" s="4">
        <f t="shared" si="140"/>
        <v>35697.34176969422</v>
      </c>
      <c r="M178" s="4">
        <f t="shared" si="141"/>
        <v>4014.8314097947618</v>
      </c>
      <c r="N178" s="11">
        <f t="shared" si="152"/>
        <v>1.3880679656930184E-4</v>
      </c>
      <c r="O178" s="11">
        <f t="shared" si="153"/>
        <v>7.1166064761534198E-3</v>
      </c>
      <c r="P178" s="11">
        <f t="shared" si="154"/>
        <v>4.4116055724556791E-3</v>
      </c>
      <c r="Q178" s="4">
        <f t="shared" si="155"/>
        <v>4042.0198107209499</v>
      </c>
      <c r="R178" s="4">
        <f t="shared" si="156"/>
        <v>14434.538455169675</v>
      </c>
      <c r="S178" s="4">
        <f t="shared" si="157"/>
        <v>3639.7725322581696</v>
      </c>
      <c r="T178" s="4">
        <f t="shared" si="172"/>
        <v>29.254507401119039</v>
      </c>
      <c r="U178" s="4">
        <f t="shared" si="173"/>
        <v>113.26361875403907</v>
      </c>
      <c r="V178" s="4">
        <f t="shared" si="174"/>
        <v>133.34143912321869</v>
      </c>
      <c r="W178" s="11">
        <f t="shared" si="158"/>
        <v>-1.219247815263802E-2</v>
      </c>
      <c r="X178" s="11">
        <f t="shared" si="159"/>
        <v>-1.3228699347321071E-2</v>
      </c>
      <c r="Y178" s="11">
        <f t="shared" si="160"/>
        <v>-1.2203590333800474E-2</v>
      </c>
      <c r="Z178" s="4">
        <f t="shared" si="184"/>
        <v>7035.1753960127571</v>
      </c>
      <c r="AA178" s="4">
        <f t="shared" si="175"/>
        <v>57468.83350121299</v>
      </c>
      <c r="AB178" s="4">
        <f t="shared" si="176"/>
        <v>6725.4366491760429</v>
      </c>
      <c r="AC178" s="12">
        <f t="shared" si="177"/>
        <v>1.7195595219063049</v>
      </c>
      <c r="AD178" s="12">
        <f t="shared" si="178"/>
        <v>3.9567810016474807</v>
      </c>
      <c r="AE178" s="12">
        <f t="shared" si="179"/>
        <v>1.8334172848861874</v>
      </c>
      <c r="AF178" s="11">
        <f t="shared" si="161"/>
        <v>-2.9039671966837322E-3</v>
      </c>
      <c r="AG178" s="11">
        <f t="shared" si="162"/>
        <v>2.0567434751257441E-3</v>
      </c>
      <c r="AH178" s="11">
        <f t="shared" si="163"/>
        <v>8.257041531207765E-4</v>
      </c>
      <c r="AI178" s="1">
        <f t="shared" si="142"/>
        <v>273090.69775755174</v>
      </c>
      <c r="AJ178" s="1">
        <f t="shared" si="143"/>
        <v>235702.67815851007</v>
      </c>
      <c r="AK178" s="1">
        <f t="shared" si="144"/>
        <v>51845.599828775979</v>
      </c>
      <c r="AL178" s="17">
        <f t="shared" si="201"/>
        <v>48.944678950685358</v>
      </c>
      <c r="AM178" s="17">
        <f t="shared" si="201"/>
        <v>18.66126239152678</v>
      </c>
      <c r="AN178" s="17">
        <f t="shared" si="201"/>
        <v>3.2310554153660962</v>
      </c>
      <c r="AO178" s="7">
        <f t="shared" si="202"/>
        <v>5.362751848257765E-3</v>
      </c>
      <c r="AP178" s="7">
        <f t="shared" si="202"/>
        <v>8.2582348541337738E-3</v>
      </c>
      <c r="AQ178" s="7">
        <f t="shared" si="202"/>
        <v>5.9776414416061532E-3</v>
      </c>
      <c r="AR178" s="1">
        <f t="shared" si="181"/>
        <v>138167.41999102454</v>
      </c>
      <c r="AS178" s="1">
        <f t="shared" si="182"/>
        <v>127441.96780888151</v>
      </c>
      <c r="AT178" s="1">
        <f t="shared" si="183"/>
        <v>27296.634536055324</v>
      </c>
      <c r="AU178" s="1">
        <f t="shared" si="145"/>
        <v>27633.483998204909</v>
      </c>
      <c r="AV178" s="1">
        <f t="shared" si="146"/>
        <v>25488.393561776305</v>
      </c>
      <c r="AW178" s="1">
        <f t="shared" si="147"/>
        <v>5459.3269072110652</v>
      </c>
      <c r="AX178">
        <v>0</v>
      </c>
      <c r="AY178">
        <v>0</v>
      </c>
      <c r="AZ178">
        <v>0</v>
      </c>
      <c r="BA178">
        <f t="shared" si="187"/>
        <v>0</v>
      </c>
      <c r="BB178">
        <f t="shared" si="188"/>
        <v>0</v>
      </c>
      <c r="BC178">
        <f t="shared" si="188"/>
        <v>0</v>
      </c>
      <c r="BD178">
        <f t="shared" si="188"/>
        <v>0</v>
      </c>
      <c r="BE178">
        <f t="shared" si="189"/>
        <v>0</v>
      </c>
      <c r="BF178">
        <f t="shared" si="189"/>
        <v>0</v>
      </c>
      <c r="BG178">
        <f t="shared" si="189"/>
        <v>0</v>
      </c>
      <c r="BH178">
        <f t="shared" si="165"/>
        <v>0</v>
      </c>
      <c r="BI178">
        <f t="shared" si="198"/>
        <v>0</v>
      </c>
      <c r="BJ178">
        <f t="shared" si="198"/>
        <v>0</v>
      </c>
      <c r="BK178" s="7">
        <f t="shared" si="196"/>
        <v>3.5948524424072037E-3</v>
      </c>
      <c r="BL178" s="7">
        <f t="shared" si="185"/>
        <v>4.2344645769729393E-3</v>
      </c>
      <c r="BM178" s="7">
        <f t="shared" si="186"/>
        <v>7.7506838070577205E-3</v>
      </c>
      <c r="BN178" s="18">
        <f>MAX((BN$3*climate!$I288+BN$4*climate!$I288^2+BN$5*climate!$I288^6)*(K178/K$66)^$BP$1,-99)</f>
        <v>-25.244822166501113</v>
      </c>
      <c r="BO178" s="18">
        <f>MAX((BO$3*climate!$I288+BO$4*climate!$I288^2+BO$5*climate!$I288^6)*(L178/L$66)^$BP$1,-99)</f>
        <v>-17.48026297767785</v>
      </c>
      <c r="BP178" s="18">
        <f>MAX((BP$3*climate!$I288+BP$4*climate!$I288^2+BP$5*climate!$I288^6)*(M178/M$66)^$BP$1,-99)</f>
        <v>-17.446627128287062</v>
      </c>
      <c r="BQ178" s="18">
        <f>MAX((BQ$3*climate!$M288+BQ$4*climate!$M288^2+BQ$5*climate!$M288^6)*(K178/K$66)^$BP$1,-99)</f>
        <v>-25.244840551574985</v>
      </c>
      <c r="BR178" s="18">
        <f>MAX((BR$3*climate!$M288+BR$4*climate!$M288^2+BR$5*climate!$M288^6)*(L178/L$66)^$BP$1,-99)</f>
        <v>-17.480274515454639</v>
      </c>
      <c r="BS178" s="18">
        <f>MAX((BS$3*climate!$M288+BS$4*climate!$M288^2+BS$5*climate!$M288^6)*(M178/M$66)^$BP$1,-99)</f>
        <v>-17.446637594961533</v>
      </c>
      <c r="BT178" s="8">
        <f t="shared" si="190"/>
        <v>4.2963201892524762E-2</v>
      </c>
      <c r="BU178" s="8">
        <f t="shared" si="191"/>
        <v>1.8192615652723286E-4</v>
      </c>
      <c r="BV178" s="8">
        <f t="shared" si="192"/>
        <v>3.3299419320774329E-4</v>
      </c>
      <c r="BW178" s="8">
        <f>MAX((BW$3*climate!$I288+BW$4*climate!$I288^2+BW$5*climate!$I288^6)*(K178/K$66)^$BP$1,-99)</f>
        <v>-99</v>
      </c>
      <c r="BX178" s="8">
        <f>MAX((BX$3*climate!$I288+BX$4*climate!$I288^2+BX$5*climate!$I288^6)*(L178/L$66)^$BP$1,-99)</f>
        <v>-99</v>
      </c>
      <c r="BY178" s="8">
        <f>MAX((BY$3*climate!$I288+BY$4*climate!$I288^2+BY$5*climate!$I288^6)*(M178/M$66)^$BP$1,-99)</f>
        <v>-99</v>
      </c>
      <c r="BZ178" s="8">
        <f>MAX((BZ$3*climate!$M288+BZ$4*climate!$M288^2+BZ$5*climate!$M288^6)*(K178/K$66)^$BP$1,-99)</f>
        <v>-99</v>
      </c>
      <c r="CA178" s="8">
        <f>MAX((CA$3*climate!$M288+CA$4*climate!$M288^2+CA$5*climate!$M288^6)*(L178/L$66)^$BP$1,-99)</f>
        <v>-99</v>
      </c>
      <c r="CB178" s="8">
        <f>MAX((CB$3*climate!$M288+CB$4*climate!$M288^2+CB$5*climate!$M288^6)*(M178/M$66)^$BP$1,-99)</f>
        <v>-99</v>
      </c>
      <c r="CC178" s="8">
        <f t="shared" si="193"/>
        <v>0</v>
      </c>
      <c r="CD178" s="8">
        <f t="shared" si="194"/>
        <v>0</v>
      </c>
      <c r="CE178" s="8">
        <f t="shared" si="195"/>
        <v>0</v>
      </c>
    </row>
    <row r="179" spans="1:83">
      <c r="A179">
        <f t="shared" si="148"/>
        <v>2133</v>
      </c>
      <c r="B179" s="4">
        <f t="shared" si="166"/>
        <v>1286.1012064699937</v>
      </c>
      <c r="C179" s="4">
        <f t="shared" si="167"/>
        <v>3570.1958821334633</v>
      </c>
      <c r="D179" s="4">
        <f t="shared" si="168"/>
        <v>6799.4832688598553</v>
      </c>
      <c r="E179" s="11">
        <f t="shared" si="149"/>
        <v>1.7749134031380686E-5</v>
      </c>
      <c r="F179" s="11">
        <f t="shared" si="150"/>
        <v>3.5583100839168831E-5</v>
      </c>
      <c r="G179" s="11">
        <f t="shared" si="151"/>
        <v>7.8561411457086103E-5</v>
      </c>
      <c r="H179" s="4">
        <f t="shared" si="169"/>
        <v>138175.4879323873</v>
      </c>
      <c r="I179" s="4">
        <f t="shared" si="170"/>
        <v>128341.04987528664</v>
      </c>
      <c r="J179" s="4">
        <f t="shared" si="171"/>
        <v>27417.254911510558</v>
      </c>
      <c r="K179" s="4">
        <f t="shared" si="139"/>
        <v>107437.49188420585</v>
      </c>
      <c r="L179" s="4">
        <f t="shared" si="140"/>
        <v>35947.90149121821</v>
      </c>
      <c r="M179" s="4">
        <f t="shared" si="141"/>
        <v>4032.2556622906304</v>
      </c>
      <c r="N179" s="11">
        <f t="shared" si="152"/>
        <v>4.0642646702560015E-5</v>
      </c>
      <c r="O179" s="11">
        <f t="shared" si="153"/>
        <v>7.0190022310485656E-3</v>
      </c>
      <c r="P179" s="11">
        <f t="shared" si="154"/>
        <v>4.3399711513065764E-3</v>
      </c>
      <c r="Q179" s="4">
        <f t="shared" si="155"/>
        <v>3992.9707184233134</v>
      </c>
      <c r="R179" s="4">
        <f t="shared" si="156"/>
        <v>14344.074452171029</v>
      </c>
      <c r="S179" s="4">
        <f t="shared" si="157"/>
        <v>3611.2416549989243</v>
      </c>
      <c r="T179" s="4">
        <f t="shared" si="172"/>
        <v>28.897822458764708</v>
      </c>
      <c r="U179" s="4">
        <f t="shared" si="173"/>
        <v>111.76528839455229</v>
      </c>
      <c r="V179" s="4">
        <f t="shared" si="174"/>
        <v>131.71419482563954</v>
      </c>
      <c r="W179" s="11">
        <f t="shared" si="158"/>
        <v>-1.219247815263802E-2</v>
      </c>
      <c r="X179" s="11">
        <f t="shared" si="159"/>
        <v>-1.3228699347321071E-2</v>
      </c>
      <c r="Y179" s="11">
        <f t="shared" si="160"/>
        <v>-1.2203590333800474E-2</v>
      </c>
      <c r="Z179" s="4">
        <f t="shared" si="184"/>
        <v>6930.3096476893061</v>
      </c>
      <c r="AA179" s="4">
        <f t="shared" si="175"/>
        <v>57231.777006307762</v>
      </c>
      <c r="AB179" s="4">
        <f t="shared" si="176"/>
        <v>6678.7319807119029</v>
      </c>
      <c r="AC179" s="12">
        <f t="shared" si="177"/>
        <v>1.7145659774619437</v>
      </c>
      <c r="AD179" s="12">
        <f t="shared" si="178"/>
        <v>3.9649190851551208</v>
      </c>
      <c r="AE179" s="12">
        <f t="shared" si="179"/>
        <v>1.8349311451527213</v>
      </c>
      <c r="AF179" s="11">
        <f t="shared" si="161"/>
        <v>-2.9039671966837322E-3</v>
      </c>
      <c r="AG179" s="11">
        <f t="shared" si="162"/>
        <v>2.0567434751257441E-3</v>
      </c>
      <c r="AH179" s="11">
        <f t="shared" si="163"/>
        <v>8.257041531207765E-4</v>
      </c>
      <c r="AI179" s="1">
        <f t="shared" si="142"/>
        <v>273415.1119800015</v>
      </c>
      <c r="AJ179" s="1">
        <f t="shared" si="143"/>
        <v>237620.80390443536</v>
      </c>
      <c r="AK179" s="1">
        <f t="shared" si="144"/>
        <v>52120.366753109447</v>
      </c>
      <c r="AL179" s="17">
        <f t="shared" ref="AL179:AN194" si="203">AL178*(1+AO179)</f>
        <v>49.204532336515477</v>
      </c>
      <c r="AM179" s="17">
        <f t="shared" si="203"/>
        <v>18.813830388155584</v>
      </c>
      <c r="AN179" s="17">
        <f t="shared" si="203"/>
        <v>3.2501763652096041</v>
      </c>
      <c r="AO179" s="7">
        <f t="shared" si="202"/>
        <v>5.3091243297751873E-3</v>
      </c>
      <c r="AP179" s="7">
        <f t="shared" si="202"/>
        <v>8.1756525055924362E-3</v>
      </c>
      <c r="AQ179" s="7">
        <f t="shared" si="202"/>
        <v>5.9178650271900918E-3</v>
      </c>
      <c r="AR179" s="1">
        <f t="shared" si="181"/>
        <v>138175.4879323873</v>
      </c>
      <c r="AS179" s="1">
        <f t="shared" si="182"/>
        <v>128341.04987528664</v>
      </c>
      <c r="AT179" s="1">
        <f t="shared" si="183"/>
        <v>27417.254911510558</v>
      </c>
      <c r="AU179" s="1">
        <f t="shared" si="145"/>
        <v>27635.097586477463</v>
      </c>
      <c r="AV179" s="1">
        <f t="shared" si="146"/>
        <v>25668.209975057329</v>
      </c>
      <c r="AW179" s="1">
        <f t="shared" si="147"/>
        <v>5483.4509823021117</v>
      </c>
      <c r="AX179">
        <v>0</v>
      </c>
      <c r="AY179">
        <v>0</v>
      </c>
      <c r="AZ179">
        <v>0</v>
      </c>
      <c r="BA179">
        <f t="shared" si="187"/>
        <v>0</v>
      </c>
      <c r="BB179">
        <f t="shared" si="188"/>
        <v>0</v>
      </c>
      <c r="BC179">
        <f t="shared" si="188"/>
        <v>0</v>
      </c>
      <c r="BD179">
        <f t="shared" si="188"/>
        <v>0</v>
      </c>
      <c r="BE179">
        <f t="shared" si="189"/>
        <v>0</v>
      </c>
      <c r="BF179">
        <f t="shared" si="189"/>
        <v>0</v>
      </c>
      <c r="BG179">
        <f t="shared" si="189"/>
        <v>0</v>
      </c>
      <c r="BH179">
        <f t="shared" si="165"/>
        <v>0</v>
      </c>
      <c r="BI179">
        <f t="shared" si="198"/>
        <v>0</v>
      </c>
      <c r="BJ179">
        <f t="shared" si="198"/>
        <v>0</v>
      </c>
      <c r="BK179" s="7">
        <f t="shared" si="196"/>
        <v>3.5088741946187607E-3</v>
      </c>
      <c r="BL179" s="7">
        <f t="shared" si="185"/>
        <v>4.0328234066408942E-3</v>
      </c>
      <c r="BM179" s="7">
        <f t="shared" si="186"/>
        <v>7.4987639390257073E-3</v>
      </c>
      <c r="BN179" s="18">
        <f>MAX((BN$3*climate!$I289+BN$4*climate!$I289^2+BN$5*climate!$I289^6)*(K179/K$66)^$BP$1,-99)</f>
        <v>-25.655542558152874</v>
      </c>
      <c r="BO179" s="18">
        <f>MAX((BO$3*climate!$I289+BO$4*climate!$I289^2+BO$5*climate!$I289^6)*(L179/L$66)^$BP$1,-99)</f>
        <v>-17.707139023804462</v>
      </c>
      <c r="BP179" s="18">
        <f>MAX((BP$3*climate!$I289+BP$4*climate!$I289^2+BP$5*climate!$I289^6)*(M179/M$66)^$BP$1,-99)</f>
        <v>-17.661374647937006</v>
      </c>
      <c r="BQ179" s="18">
        <f>MAX((BQ$3*climate!$M289+BQ$4*climate!$M289^2+BQ$5*climate!$M289^6)*(K179/K$66)^$BP$1,-99)</f>
        <v>-25.655560944567053</v>
      </c>
      <c r="BR179" s="18">
        <f>MAX((BR$3*climate!$M289+BR$4*climate!$M289^2+BR$5*climate!$M289^6)*(L179/L$66)^$BP$1,-99)</f>
        <v>-17.707150537933831</v>
      </c>
      <c r="BS179" s="18">
        <f>MAX((BS$3*climate!$M289+BS$4*climate!$M289^2+BS$5*climate!$M289^6)*(M179/M$66)^$BP$1,-99)</f>
        <v>-17.661385095800046</v>
      </c>
      <c r="BT179" s="8">
        <f t="shared" si="190"/>
        <v>4.3047389264825091E-2</v>
      </c>
      <c r="BU179" s="8">
        <f t="shared" si="191"/>
        <v>1.7360251902196857E-4</v>
      </c>
      <c r="BV179" s="8">
        <f t="shared" si="192"/>
        <v>3.2280221028827276E-4</v>
      </c>
      <c r="BW179" s="8">
        <f>MAX((BW$3*climate!$I289+BW$4*climate!$I289^2+BW$5*climate!$I289^6)*(K179/K$66)^$BP$1,-99)</f>
        <v>-99</v>
      </c>
      <c r="BX179" s="8">
        <f>MAX((BX$3*climate!$I289+BX$4*climate!$I289^2+BX$5*climate!$I289^6)*(L179/L$66)^$BP$1,-99)</f>
        <v>-99</v>
      </c>
      <c r="BY179" s="8">
        <f>MAX((BY$3*climate!$I289+BY$4*climate!$I289^2+BY$5*climate!$I289^6)*(M179/M$66)^$BP$1,-99)</f>
        <v>-99</v>
      </c>
      <c r="BZ179" s="8">
        <f>MAX((BZ$3*climate!$M289+BZ$4*climate!$M289^2+BZ$5*climate!$M289^6)*(K179/K$66)^$BP$1,-99)</f>
        <v>-99</v>
      </c>
      <c r="CA179" s="8">
        <f>MAX((CA$3*climate!$M289+CA$4*climate!$M289^2+CA$5*climate!$M289^6)*(L179/L$66)^$BP$1,-99)</f>
        <v>-99</v>
      </c>
      <c r="CB179" s="8">
        <f>MAX((CB$3*climate!$M289+CB$4*climate!$M289^2+CB$5*climate!$M289^6)*(M179/M$66)^$BP$1,-99)</f>
        <v>-99</v>
      </c>
      <c r="CC179" s="8">
        <f t="shared" si="193"/>
        <v>0</v>
      </c>
      <c r="CD179" s="8">
        <f t="shared" si="194"/>
        <v>0</v>
      </c>
      <c r="CE179" s="8">
        <f t="shared" si="195"/>
        <v>0</v>
      </c>
    </row>
    <row r="180" spans="1:83">
      <c r="A180">
        <f t="shared" si="148"/>
        <v>2134</v>
      </c>
      <c r="B180" s="4">
        <f t="shared" si="166"/>
        <v>1286.1228922935506</v>
      </c>
      <c r="C180" s="4">
        <f t="shared" si="167"/>
        <v>3570.3165688415484</v>
      </c>
      <c r="D180" s="4">
        <f t="shared" si="168"/>
        <v>6799.9907370124974</v>
      </c>
      <c r="E180" s="11">
        <f t="shared" si="149"/>
        <v>1.686167732981165E-5</v>
      </c>
      <c r="F180" s="11">
        <f t="shared" si="150"/>
        <v>3.3803945797210388E-5</v>
      </c>
      <c r="G180" s="11">
        <f t="shared" si="151"/>
        <v>7.46333408842318E-5</v>
      </c>
      <c r="H180" s="4">
        <f t="shared" si="169"/>
        <v>138170.10501795754</v>
      </c>
      <c r="I180" s="4">
        <f t="shared" si="170"/>
        <v>129233.95097144712</v>
      </c>
      <c r="J180" s="4">
        <f t="shared" si="171"/>
        <v>27536.377076575285</v>
      </c>
      <c r="K180" s="4">
        <f t="shared" si="139"/>
        <v>107431.49495734266</v>
      </c>
      <c r="L180" s="4">
        <f t="shared" si="140"/>
        <v>36196.776526564237</v>
      </c>
      <c r="M180" s="4">
        <f t="shared" si="141"/>
        <v>4049.4727333515598</v>
      </c>
      <c r="N180" s="11">
        <f t="shared" si="152"/>
        <v>-5.5817822605774836E-5</v>
      </c>
      <c r="O180" s="11">
        <f t="shared" si="153"/>
        <v>6.9232145694742009E-3</v>
      </c>
      <c r="P180" s="11">
        <f t="shared" si="154"/>
        <v>4.2698361668735973E-3</v>
      </c>
      <c r="Q180" s="4">
        <f t="shared" si="155"/>
        <v>3944.1328522642216</v>
      </c>
      <c r="R180" s="4">
        <f t="shared" si="156"/>
        <v>14252.796189686025</v>
      </c>
      <c r="S180" s="4">
        <f t="shared" si="157"/>
        <v>3582.6701459930241</v>
      </c>
      <c r="T180" s="4">
        <f t="shared" si="172"/>
        <v>28.545486389777405</v>
      </c>
      <c r="U180" s="4">
        <f t="shared" si="173"/>
        <v>110.28677899691412</v>
      </c>
      <c r="V180" s="4">
        <f t="shared" si="174"/>
        <v>130.10680875084105</v>
      </c>
      <c r="W180" s="11">
        <f t="shared" si="158"/>
        <v>-1.219247815263802E-2</v>
      </c>
      <c r="X180" s="11">
        <f t="shared" si="159"/>
        <v>-1.3228699347321071E-2</v>
      </c>
      <c r="Y180" s="11">
        <f t="shared" si="160"/>
        <v>-1.2203590333800474E-2</v>
      </c>
      <c r="Z180" s="4">
        <f t="shared" si="184"/>
        <v>6826.3305684877159</v>
      </c>
      <c r="AA180" s="4">
        <f t="shared" si="175"/>
        <v>56990.067920433663</v>
      </c>
      <c r="AB180" s="4">
        <f t="shared" si="176"/>
        <v>6631.8512147393703</v>
      </c>
      <c r="AC180" s="12">
        <f t="shared" si="177"/>
        <v>1.7095869341068444</v>
      </c>
      <c r="AD180" s="12">
        <f t="shared" si="178"/>
        <v>3.9730739066129153</v>
      </c>
      <c r="AE180" s="12">
        <f t="shared" si="179"/>
        <v>1.8364462554199645</v>
      </c>
      <c r="AF180" s="11">
        <f t="shared" si="161"/>
        <v>-2.9039671966837322E-3</v>
      </c>
      <c r="AG180" s="11">
        <f t="shared" si="162"/>
        <v>2.0567434751257441E-3</v>
      </c>
      <c r="AH180" s="11">
        <f t="shared" si="163"/>
        <v>8.257041531207765E-4</v>
      </c>
      <c r="AI180" s="1">
        <f t="shared" si="142"/>
        <v>273708.6983684788</v>
      </c>
      <c r="AJ180" s="1">
        <f t="shared" si="143"/>
        <v>239526.93348904917</v>
      </c>
      <c r="AK180" s="1">
        <f t="shared" si="144"/>
        <v>52391.78106010062</v>
      </c>
      <c r="AL180" s="17">
        <f t="shared" si="203"/>
        <v>49.463152986480857</v>
      </c>
      <c r="AM180" s="17">
        <f t="shared" si="203"/>
        <v>18.966107574312772</v>
      </c>
      <c r="AN180" s="17">
        <f t="shared" si="203"/>
        <v>3.2692181292030389</v>
      </c>
      <c r="AO180" s="7">
        <f t="shared" si="202"/>
        <v>5.2560330864774357E-3</v>
      </c>
      <c r="AP180" s="7">
        <f t="shared" si="202"/>
        <v>8.0938959805365116E-3</v>
      </c>
      <c r="AQ180" s="7">
        <f t="shared" si="202"/>
        <v>5.8586863769181912E-3</v>
      </c>
      <c r="AR180" s="1">
        <f t="shared" si="181"/>
        <v>138170.10501795754</v>
      </c>
      <c r="AS180" s="1">
        <f t="shared" si="182"/>
        <v>129233.95097144712</v>
      </c>
      <c r="AT180" s="1">
        <f t="shared" si="183"/>
        <v>27536.377076575285</v>
      </c>
      <c r="AU180" s="1">
        <f t="shared" si="145"/>
        <v>27634.021003591508</v>
      </c>
      <c r="AV180" s="1">
        <f t="shared" si="146"/>
        <v>25846.790194289424</v>
      </c>
      <c r="AW180" s="1">
        <f t="shared" si="147"/>
        <v>5507.2754153150572</v>
      </c>
      <c r="AX180">
        <v>0</v>
      </c>
      <c r="AY180">
        <v>0</v>
      </c>
      <c r="AZ180">
        <v>0</v>
      </c>
      <c r="BA180">
        <f t="shared" si="187"/>
        <v>0</v>
      </c>
      <c r="BB180">
        <f t="shared" si="188"/>
        <v>0</v>
      </c>
      <c r="BC180">
        <f t="shared" si="188"/>
        <v>0</v>
      </c>
      <c r="BD180">
        <f t="shared" si="188"/>
        <v>0</v>
      </c>
      <c r="BE180">
        <f t="shared" si="189"/>
        <v>0</v>
      </c>
      <c r="BF180">
        <f t="shared" si="189"/>
        <v>0</v>
      </c>
      <c r="BG180">
        <f t="shared" si="189"/>
        <v>0</v>
      </c>
      <c r="BH180">
        <f t="shared" si="165"/>
        <v>0</v>
      </c>
      <c r="BI180">
        <f t="shared" si="198"/>
        <v>0</v>
      </c>
      <c r="BJ180">
        <f t="shared" si="198"/>
        <v>0</v>
      </c>
      <c r="BK180" s="7">
        <f t="shared" si="196"/>
        <v>3.4247179866018218E-3</v>
      </c>
      <c r="BL180" s="7">
        <f t="shared" si="185"/>
        <v>3.8407841968008515E-3</v>
      </c>
      <c r="BM180" s="7">
        <f t="shared" si="186"/>
        <v>7.2556357533642467E-3</v>
      </c>
      <c r="BN180" s="18">
        <f>MAX((BN$3*climate!$I290+BN$4*climate!$I290^2+BN$5*climate!$I290^6)*(K180/K$66)^$BP$1,-99)</f>
        <v>-26.065500829291715</v>
      </c>
      <c r="BO180" s="18">
        <f>MAX((BO$3*climate!$I290+BO$4*climate!$I290^2+BO$5*climate!$I290^6)*(L180/L$66)^$BP$1,-99)</f>
        <v>-17.93263343736497</v>
      </c>
      <c r="BP180" s="18">
        <f>MAX((BP$3*climate!$I290+BP$4*climate!$I290^2+BP$5*climate!$I290^6)*(M180/M$66)^$BP$1,-99)</f>
        <v>-17.87498049745939</v>
      </c>
      <c r="BQ180" s="18">
        <f>MAX((BQ$3*climate!$M290+BQ$4*climate!$M290^2+BQ$5*climate!$M290^6)*(K180/K$66)^$BP$1,-99)</f>
        <v>-26.065519216053069</v>
      </c>
      <c r="BR180" s="18">
        <f>MAX((BR$3*climate!$M290+BR$4*climate!$M290^2+BR$5*climate!$M290^6)*(L180/L$66)^$BP$1,-99)</f>
        <v>-17.932644927378576</v>
      </c>
      <c r="BS180" s="18">
        <f>MAX((BS$3*climate!$M290+BS$4*climate!$M290^2+BS$5*climate!$M290^6)*(M180/M$66)^$BP$1,-99)</f>
        <v>-17.874990926111074</v>
      </c>
      <c r="BT180" s="8">
        <f t="shared" si="190"/>
        <v>4.3125678874018823E-2</v>
      </c>
      <c r="BU180" s="8">
        <f t="shared" si="191"/>
        <v>1.6563642589563984E-4</v>
      </c>
      <c r="BV180" s="8">
        <f t="shared" si="192"/>
        <v>3.1290421752643612E-4</v>
      </c>
      <c r="BW180" s="8">
        <f>MAX((BW$3*climate!$I290+BW$4*climate!$I290^2+BW$5*climate!$I290^6)*(K180/K$66)^$BP$1,-99)</f>
        <v>-99</v>
      </c>
      <c r="BX180" s="8">
        <f>MAX((BX$3*climate!$I290+BX$4*climate!$I290^2+BX$5*climate!$I290^6)*(L180/L$66)^$BP$1,-99)</f>
        <v>-99</v>
      </c>
      <c r="BY180" s="8">
        <f>MAX((BY$3*climate!$I290+BY$4*climate!$I290^2+BY$5*climate!$I290^6)*(M180/M$66)^$BP$1,-99)</f>
        <v>-99</v>
      </c>
      <c r="BZ180" s="8">
        <f>MAX((BZ$3*climate!$M290+BZ$4*climate!$M290^2+BZ$5*climate!$M290^6)*(K180/K$66)^$BP$1,-99)</f>
        <v>-99</v>
      </c>
      <c r="CA180" s="8">
        <f>MAX((CA$3*climate!$M290+CA$4*climate!$M290^2+CA$5*climate!$M290^6)*(L180/L$66)^$BP$1,-99)</f>
        <v>-99</v>
      </c>
      <c r="CB180" s="8">
        <f>MAX((CB$3*climate!$M290+CB$4*climate!$M290^2+CB$5*climate!$M290^6)*(M180/M$66)^$BP$1,-99)</f>
        <v>-99</v>
      </c>
      <c r="CC180" s="8">
        <f t="shared" si="193"/>
        <v>0</v>
      </c>
      <c r="CD180" s="8">
        <f t="shared" si="194"/>
        <v>0</v>
      </c>
      <c r="CE180" s="8">
        <f t="shared" si="195"/>
        <v>0</v>
      </c>
    </row>
    <row r="181" spans="1:83">
      <c r="A181">
        <f t="shared" si="148"/>
        <v>2135</v>
      </c>
      <c r="B181" s="4">
        <f t="shared" si="166"/>
        <v>1286.143494173306</v>
      </c>
      <c r="C181" s="4">
        <f t="shared" si="167"/>
        <v>3570.4312250899316</v>
      </c>
      <c r="D181" s="4">
        <f t="shared" si="168"/>
        <v>6800.4728677378489</v>
      </c>
      <c r="E181" s="11">
        <f t="shared" si="149"/>
        <v>1.6018593463321066E-5</v>
      </c>
      <c r="F181" s="11">
        <f t="shared" si="150"/>
        <v>3.2113748507349867E-5</v>
      </c>
      <c r="G181" s="11">
        <f t="shared" si="151"/>
        <v>7.0901673840020204E-5</v>
      </c>
      <c r="H181" s="4">
        <f t="shared" si="169"/>
        <v>138151.51148143789</v>
      </c>
      <c r="I181" s="4">
        <f t="shared" si="170"/>
        <v>130120.69646605411</v>
      </c>
      <c r="J181" s="4">
        <f t="shared" si="171"/>
        <v>27654.02293334336</v>
      </c>
      <c r="K181" s="4">
        <f t="shared" si="139"/>
        <v>107415.31727005119</v>
      </c>
      <c r="L181" s="4">
        <f t="shared" si="140"/>
        <v>36443.97224393439</v>
      </c>
      <c r="M181" s="4">
        <f t="shared" si="141"/>
        <v>4066.4852975940721</v>
      </c>
      <c r="N181" s="11">
        <f t="shared" si="152"/>
        <v>-1.5058607625151321E-4</v>
      </c>
      <c r="O181" s="11">
        <f t="shared" si="153"/>
        <v>6.8292190932730534E-3</v>
      </c>
      <c r="P181" s="11">
        <f t="shared" si="154"/>
        <v>4.201180094977941E-3</v>
      </c>
      <c r="Q181" s="4">
        <f t="shared" si="155"/>
        <v>3895.519808386754</v>
      </c>
      <c r="R181" s="4">
        <f t="shared" si="156"/>
        <v>14160.752820516196</v>
      </c>
      <c r="S181" s="4">
        <f t="shared" si="157"/>
        <v>3554.0684396322604</v>
      </c>
      <c r="T181" s="4">
        <f t="shared" si="172"/>
        <v>28.197446170613617</v>
      </c>
      <c r="U181" s="4">
        <f t="shared" si="173"/>
        <v>108.8278283555795</v>
      </c>
      <c r="V181" s="4">
        <f t="shared" si="174"/>
        <v>128.51903855720767</v>
      </c>
      <c r="W181" s="11">
        <f t="shared" si="158"/>
        <v>-1.219247815263802E-2</v>
      </c>
      <c r="X181" s="11">
        <f t="shared" si="159"/>
        <v>-1.3228699347321071E-2</v>
      </c>
      <c r="Y181" s="11">
        <f t="shared" si="160"/>
        <v>-1.2203590333800474E-2</v>
      </c>
      <c r="Z181" s="4">
        <f t="shared" si="184"/>
        <v>6723.2570102751824</v>
      </c>
      <c r="AA181" s="4">
        <f t="shared" si="175"/>
        <v>56743.880698968991</v>
      </c>
      <c r="AB181" s="4">
        <f t="shared" si="176"/>
        <v>6584.8137963741347</v>
      </c>
      <c r="AC181" s="12">
        <f t="shared" si="177"/>
        <v>1.704622349730319</v>
      </c>
      <c r="AD181" s="12">
        <f t="shared" si="178"/>
        <v>3.9812455004465339</v>
      </c>
      <c r="AE181" s="12">
        <f t="shared" si="179"/>
        <v>1.8379626167200478</v>
      </c>
      <c r="AF181" s="11">
        <f t="shared" si="161"/>
        <v>-2.9039671966837322E-3</v>
      </c>
      <c r="AG181" s="11">
        <f t="shared" si="162"/>
        <v>2.0567434751257441E-3</v>
      </c>
      <c r="AH181" s="11">
        <f t="shared" si="163"/>
        <v>8.257041531207765E-4</v>
      </c>
      <c r="AI181" s="1">
        <f t="shared" si="142"/>
        <v>273971.8495352224</v>
      </c>
      <c r="AJ181" s="1">
        <f t="shared" si="143"/>
        <v>241421.03033443366</v>
      </c>
      <c r="AK181" s="1">
        <f t="shared" si="144"/>
        <v>52659.878369405618</v>
      </c>
      <c r="AL181" s="17">
        <f t="shared" si="203"/>
        <v>49.720533155452713</v>
      </c>
      <c r="AM181" s="17">
        <f t="shared" si="203"/>
        <v>19.118082179156307</v>
      </c>
      <c r="AN181" s="17">
        <f t="shared" si="203"/>
        <v>3.2881799196826078</v>
      </c>
      <c r="AO181" s="7">
        <f t="shared" si="202"/>
        <v>5.2034727556126616E-3</v>
      </c>
      <c r="AP181" s="7">
        <f t="shared" si="202"/>
        <v>8.0129570207311471E-3</v>
      </c>
      <c r="AQ181" s="7">
        <f t="shared" si="202"/>
        <v>5.8000995131490089E-3</v>
      </c>
      <c r="AR181" s="1">
        <f t="shared" si="181"/>
        <v>138151.51148143789</v>
      </c>
      <c r="AS181" s="1">
        <f t="shared" si="182"/>
        <v>130120.69646605411</v>
      </c>
      <c r="AT181" s="1">
        <f t="shared" si="183"/>
        <v>27654.02293334336</v>
      </c>
      <c r="AU181" s="1">
        <f t="shared" si="145"/>
        <v>27630.30229628758</v>
      </c>
      <c r="AV181" s="1">
        <f t="shared" si="146"/>
        <v>26024.139293210825</v>
      </c>
      <c r="AW181" s="1">
        <f t="shared" si="147"/>
        <v>5530.8045866686725</v>
      </c>
      <c r="AX181">
        <v>0</v>
      </c>
      <c r="AY181">
        <v>0</v>
      </c>
      <c r="AZ181">
        <v>0</v>
      </c>
      <c r="BA181">
        <f t="shared" si="187"/>
        <v>0</v>
      </c>
      <c r="BB181">
        <f t="shared" si="188"/>
        <v>0</v>
      </c>
      <c r="BC181">
        <f t="shared" si="188"/>
        <v>0</v>
      </c>
      <c r="BD181">
        <f t="shared" si="188"/>
        <v>0</v>
      </c>
      <c r="BE181">
        <f t="shared" si="189"/>
        <v>0</v>
      </c>
      <c r="BF181">
        <f t="shared" si="189"/>
        <v>0</v>
      </c>
      <c r="BG181">
        <f t="shared" si="189"/>
        <v>0</v>
      </c>
      <c r="BH181">
        <f t="shared" si="165"/>
        <v>0</v>
      </c>
      <c r="BI181">
        <f t="shared" si="198"/>
        <v>0</v>
      </c>
      <c r="BJ181">
        <f t="shared" si="198"/>
        <v>0</v>
      </c>
      <c r="BK181" s="7">
        <f t="shared" si="196"/>
        <v>3.3423624038515509E-3</v>
      </c>
      <c r="BL181" s="7">
        <f t="shared" si="185"/>
        <v>3.657889711238906E-3</v>
      </c>
      <c r="BM181" s="7">
        <f t="shared" si="186"/>
        <v>7.0209620759799892E-3</v>
      </c>
      <c r="BN181" s="18">
        <f>MAX((BN$3*climate!$I291+BN$4*climate!$I291^2+BN$5*climate!$I291^6)*(K181/K$66)^$BP$1,-99)</f>
        <v>-26.474625602234219</v>
      </c>
      <c r="BO181" s="18">
        <f>MAX((BO$3*climate!$I291+BO$4*climate!$I291^2+BO$5*climate!$I291^6)*(L181/L$66)^$BP$1,-99)</f>
        <v>-18.156708457695633</v>
      </c>
      <c r="BP181" s="18">
        <f>MAX((BP$3*climate!$I291+BP$4*climate!$I291^2+BP$5*climate!$I291^6)*(M181/M$66)^$BP$1,-99)</f>
        <v>-18.087407943655052</v>
      </c>
      <c r="BQ181" s="18">
        <f>MAX((BQ$3*climate!$M291+BQ$4*climate!$M291^2+BQ$5*climate!$M291^6)*(K181/K$66)^$BP$1,-99)</f>
        <v>-26.474643988400022</v>
      </c>
      <c r="BR181" s="18">
        <f>MAX((BR$3*climate!$M291+BR$4*climate!$M291^2+BR$5*climate!$M291^6)*(L181/L$66)^$BP$1,-99)</f>
        <v>-18.156719923156288</v>
      </c>
      <c r="BS181" s="18">
        <f>MAX((BS$3*climate!$M291+BS$4*climate!$M291^2+BS$5*climate!$M291^6)*(M181/M$66)^$BP$1,-99)</f>
        <v>-18.08741835272113</v>
      </c>
      <c r="BT181" s="8">
        <f t="shared" si="190"/>
        <v>4.3198228737880602E-2</v>
      </c>
      <c r="BU181" s="8">
        <f t="shared" si="191"/>
        <v>1.5801435644403829E-4</v>
      </c>
      <c r="BV181" s="8">
        <f t="shared" si="192"/>
        <v>3.0329312571816862E-4</v>
      </c>
      <c r="BW181" s="8">
        <f>MAX((BW$3*climate!$I291+BW$4*climate!$I291^2+BW$5*climate!$I291^6)*(K181/K$66)^$BP$1,-99)</f>
        <v>-99</v>
      </c>
      <c r="BX181" s="8">
        <f>MAX((BX$3*climate!$I291+BX$4*climate!$I291^2+BX$5*climate!$I291^6)*(L181/L$66)^$BP$1,-99)</f>
        <v>-99</v>
      </c>
      <c r="BY181" s="8">
        <f>MAX((BY$3*climate!$I291+BY$4*climate!$I291^2+BY$5*climate!$I291^6)*(M181/M$66)^$BP$1,-99)</f>
        <v>-99</v>
      </c>
      <c r="BZ181" s="8">
        <f>MAX((BZ$3*climate!$M291+BZ$4*climate!$M291^2+BZ$5*climate!$M291^6)*(K181/K$66)^$BP$1,-99)</f>
        <v>-99</v>
      </c>
      <c r="CA181" s="8">
        <f>MAX((CA$3*climate!$M291+CA$4*climate!$M291^2+CA$5*climate!$M291^6)*(L181/L$66)^$BP$1,-99)</f>
        <v>-99</v>
      </c>
      <c r="CB181" s="8">
        <f>MAX((CB$3*climate!$M291+CB$4*climate!$M291^2+CB$5*climate!$M291^6)*(M181/M$66)^$BP$1,-99)</f>
        <v>-99</v>
      </c>
      <c r="CC181" s="8">
        <f t="shared" si="193"/>
        <v>0</v>
      </c>
      <c r="CD181" s="8">
        <f t="shared" si="194"/>
        <v>0</v>
      </c>
      <c r="CE181" s="8">
        <f t="shared" si="195"/>
        <v>0</v>
      </c>
    </row>
    <row r="182" spans="1:83">
      <c r="A182">
        <f t="shared" si="148"/>
        <v>2136</v>
      </c>
      <c r="B182" s="4">
        <f t="shared" si="166"/>
        <v>1286.1630662725863</v>
      </c>
      <c r="C182" s="4">
        <f t="shared" si="167"/>
        <v>3570.5401520238361</v>
      </c>
      <c r="D182" s="4">
        <f t="shared" si="168"/>
        <v>6800.9309244016149</v>
      </c>
      <c r="E182" s="11">
        <f t="shared" si="149"/>
        <v>1.5217663790155012E-5</v>
      </c>
      <c r="F182" s="11">
        <f t="shared" si="150"/>
        <v>3.0508061081982371E-5</v>
      </c>
      <c r="G182" s="11">
        <f t="shared" si="151"/>
        <v>6.7356590148019195E-5</v>
      </c>
      <c r="H182" s="4">
        <f t="shared" si="169"/>
        <v>138119.94943217401</v>
      </c>
      <c r="I182" s="4">
        <f t="shared" si="170"/>
        <v>131001.31495244456</v>
      </c>
      <c r="J182" s="4">
        <f t="shared" si="171"/>
        <v>27770.214558611598</v>
      </c>
      <c r="K182" s="4">
        <f t="shared" si="139"/>
        <v>107389.14298982148</v>
      </c>
      <c r="L182" s="4">
        <f t="shared" si="140"/>
        <v>36689.494971283559</v>
      </c>
      <c r="M182" s="4">
        <f t="shared" si="141"/>
        <v>4083.2960762728198</v>
      </c>
      <c r="N182" s="11">
        <f t="shared" si="152"/>
        <v>-2.4367362956168037E-4</v>
      </c>
      <c r="O182" s="11">
        <f t="shared" si="153"/>
        <v>6.7369913934129944E-3</v>
      </c>
      <c r="P182" s="11">
        <f t="shared" si="154"/>
        <v>4.1339824070416586E-3</v>
      </c>
      <c r="Q182" s="4">
        <f t="shared" si="155"/>
        <v>3847.1446499745234</v>
      </c>
      <c r="R182" s="4">
        <f t="shared" si="156"/>
        <v>14067.992493453887</v>
      </c>
      <c r="S182" s="4">
        <f t="shared" si="157"/>
        <v>3525.4466461318984</v>
      </c>
      <c r="T182" s="4">
        <f t="shared" si="172"/>
        <v>27.853649424218222</v>
      </c>
      <c r="U182" s="4">
        <f t="shared" si="173"/>
        <v>107.38817773364167</v>
      </c>
      <c r="V182" s="4">
        <f t="shared" si="174"/>
        <v>126.9506448605616</v>
      </c>
      <c r="W182" s="11">
        <f t="shared" si="158"/>
        <v>-1.219247815263802E-2</v>
      </c>
      <c r="X182" s="11">
        <f t="shared" si="159"/>
        <v>-1.3228699347321071E-2</v>
      </c>
      <c r="Y182" s="11">
        <f t="shared" si="160"/>
        <v>-1.2203590333800474E-2</v>
      </c>
      <c r="Z182" s="4">
        <f t="shared" si="184"/>
        <v>6621.1066540848715</v>
      </c>
      <c r="AA182" s="4">
        <f t="shared" si="175"/>
        <v>56493.387368007498</v>
      </c>
      <c r="AB182" s="4">
        <f t="shared" si="176"/>
        <v>6537.638631075979</v>
      </c>
      <c r="AC182" s="12">
        <f t="shared" si="177"/>
        <v>1.6996721823439682</v>
      </c>
      <c r="AD182" s="12">
        <f t="shared" si="178"/>
        <v>3.9894339011524509</v>
      </c>
      <c r="AE182" s="12">
        <f t="shared" si="179"/>
        <v>1.8394802300859543</v>
      </c>
      <c r="AF182" s="11">
        <f t="shared" si="161"/>
        <v>-2.9039671966837322E-3</v>
      </c>
      <c r="AG182" s="11">
        <f t="shared" si="162"/>
        <v>2.0567434751257441E-3</v>
      </c>
      <c r="AH182" s="11">
        <f t="shared" si="163"/>
        <v>8.257041531207765E-4</v>
      </c>
      <c r="AI182" s="1">
        <f t="shared" si="142"/>
        <v>274204.96687798772</v>
      </c>
      <c r="AJ182" s="1">
        <f t="shared" si="143"/>
        <v>243303.06659420111</v>
      </c>
      <c r="AK182" s="1">
        <f t="shared" si="144"/>
        <v>52924.695119133728</v>
      </c>
      <c r="AL182" s="17">
        <f t="shared" si="203"/>
        <v>49.976665400724961</v>
      </c>
      <c r="AM182" s="17">
        <f t="shared" si="203"/>
        <v>19.269742626268492</v>
      </c>
      <c r="AN182" s="17">
        <f t="shared" si="203"/>
        <v>3.3070609727263922</v>
      </c>
      <c r="AO182" s="7">
        <f t="shared" si="202"/>
        <v>5.1514380280565349E-3</v>
      </c>
      <c r="AP182" s="7">
        <f t="shared" si="202"/>
        <v>7.9328274505238352E-3</v>
      </c>
      <c r="AQ182" s="7">
        <f t="shared" si="202"/>
        <v>5.7420985180175188E-3</v>
      </c>
      <c r="AR182" s="1">
        <f t="shared" si="181"/>
        <v>138119.94943217401</v>
      </c>
      <c r="AS182" s="1">
        <f t="shared" si="182"/>
        <v>131001.31495244456</v>
      </c>
      <c r="AT182" s="1">
        <f t="shared" si="183"/>
        <v>27770.214558611598</v>
      </c>
      <c r="AU182" s="1">
        <f t="shared" si="145"/>
        <v>27623.989886434803</v>
      </c>
      <c r="AV182" s="1">
        <f t="shared" si="146"/>
        <v>26200.262990488915</v>
      </c>
      <c r="AW182" s="1">
        <f t="shared" si="147"/>
        <v>5554.0429117223202</v>
      </c>
      <c r="AX182">
        <v>0</v>
      </c>
      <c r="AY182">
        <v>0</v>
      </c>
      <c r="AZ182">
        <v>0</v>
      </c>
      <c r="BA182">
        <f t="shared" si="187"/>
        <v>0</v>
      </c>
      <c r="BB182">
        <f t="shared" si="188"/>
        <v>0</v>
      </c>
      <c r="BC182">
        <f t="shared" si="188"/>
        <v>0</v>
      </c>
      <c r="BD182">
        <f t="shared" si="188"/>
        <v>0</v>
      </c>
      <c r="BE182">
        <f t="shared" si="189"/>
        <v>0</v>
      </c>
      <c r="BF182">
        <f t="shared" si="189"/>
        <v>0</v>
      </c>
      <c r="BG182">
        <f t="shared" si="189"/>
        <v>0</v>
      </c>
      <c r="BH182">
        <f t="shared" si="165"/>
        <v>0</v>
      </c>
      <c r="BI182">
        <f t="shared" si="198"/>
        <v>0</v>
      </c>
      <c r="BJ182">
        <f t="shared" si="198"/>
        <v>0</v>
      </c>
      <c r="BK182" s="7">
        <f t="shared" si="196"/>
        <v>3.2617860860852943E-3</v>
      </c>
      <c r="BL182" s="7">
        <f t="shared" si="185"/>
        <v>3.4837044868941962E-3</v>
      </c>
      <c r="BM182" s="7">
        <f t="shared" si="186"/>
        <v>6.7944200600149711E-3</v>
      </c>
      <c r="BN182" s="18">
        <f>MAX((BN$3*climate!$I292+BN$4*climate!$I292^2+BN$5*climate!$I292^6)*(K182/K$66)^$BP$1,-99)</f>
        <v>-26.882847211812404</v>
      </c>
      <c r="BO182" s="18">
        <f>MAX((BO$3*climate!$I292+BO$4*climate!$I292^2+BO$5*climate!$I292^6)*(L182/L$66)^$BP$1,-99)</f>
        <v>-18.379327668431635</v>
      </c>
      <c r="BP182" s="18">
        <f>MAX((BP$3*climate!$I292+BP$4*climate!$I292^2+BP$5*climate!$I292^6)*(M182/M$66)^$BP$1,-99)</f>
        <v>-18.298621426226312</v>
      </c>
      <c r="BQ182" s="18">
        <f>MAX((BQ$3*climate!$M292+BQ$4*climate!$M292^2+BQ$5*climate!$M292^6)*(K182/K$66)^$BP$1,-99)</f>
        <v>-26.882865596488738</v>
      </c>
      <c r="BR182" s="18">
        <f>MAX((BR$3*climate!$M292+BR$4*climate!$M292^2+BR$5*climate!$M292^6)*(L182/L$66)^$BP$1,-99)</f>
        <v>-18.379339108932196</v>
      </c>
      <c r="BS182" s="18">
        <f>MAX((BS$3*climate!$M292+BS$4*climate!$M292^2+BS$5*climate!$M292^6)*(M182/M$66)^$BP$1,-99)</f>
        <v>-18.298631815357354</v>
      </c>
      <c r="BT182" s="8">
        <f t="shared" si="190"/>
        <v>4.3265195809316974E-2</v>
      </c>
      <c r="BU182" s="8">
        <f t="shared" si="191"/>
        <v>1.5072315676727352E-4</v>
      </c>
      <c r="BV182" s="8">
        <f t="shared" si="192"/>
        <v>2.939619143072989E-4</v>
      </c>
      <c r="BW182" s="8">
        <f>MAX((BW$3*climate!$I292+BW$4*climate!$I292^2+BW$5*climate!$I292^6)*(K182/K$66)^$BP$1,-99)</f>
        <v>-99</v>
      </c>
      <c r="BX182" s="8">
        <f>MAX((BX$3*climate!$I292+BX$4*climate!$I292^2+BX$5*climate!$I292^6)*(L182/L$66)^$BP$1,-99)</f>
        <v>-99</v>
      </c>
      <c r="BY182" s="8">
        <f>MAX((BY$3*climate!$I292+BY$4*climate!$I292^2+BY$5*climate!$I292^6)*(M182/M$66)^$BP$1,-99)</f>
        <v>-99</v>
      </c>
      <c r="BZ182" s="8">
        <f>MAX((BZ$3*climate!$M292+BZ$4*climate!$M292^2+BZ$5*climate!$M292^6)*(K182/K$66)^$BP$1,-99)</f>
        <v>-99</v>
      </c>
      <c r="CA182" s="8">
        <f>MAX((CA$3*climate!$M292+CA$4*climate!$M292^2+CA$5*climate!$M292^6)*(L182/L$66)^$BP$1,-99)</f>
        <v>-99</v>
      </c>
      <c r="CB182" s="8">
        <f>MAX((CB$3*climate!$M292+CB$4*climate!$M292^2+CB$5*climate!$M292^6)*(M182/M$66)^$BP$1,-99)</f>
        <v>-99</v>
      </c>
      <c r="CC182" s="8">
        <f t="shared" si="193"/>
        <v>0</v>
      </c>
      <c r="CD182" s="8">
        <f t="shared" si="194"/>
        <v>0</v>
      </c>
      <c r="CE182" s="8">
        <f t="shared" si="195"/>
        <v>0</v>
      </c>
    </row>
    <row r="183" spans="1:83">
      <c r="A183">
        <f t="shared" si="148"/>
        <v>2137</v>
      </c>
      <c r="B183" s="4">
        <f t="shared" si="166"/>
        <v>1286.1816600498521</v>
      </c>
      <c r="C183" s="4">
        <f t="shared" si="167"/>
        <v>3570.6436357680373</v>
      </c>
      <c r="D183" s="4">
        <f t="shared" si="168"/>
        <v>6801.3661075426699</v>
      </c>
      <c r="E183" s="11">
        <f t="shared" si="149"/>
        <v>1.445678060064726E-5</v>
      </c>
      <c r="F183" s="11">
        <f t="shared" si="150"/>
        <v>2.8982658027883252E-5</v>
      </c>
      <c r="G183" s="11">
        <f t="shared" si="151"/>
        <v>6.3988760640618238E-5</v>
      </c>
      <c r="H183" s="4">
        <f t="shared" si="169"/>
        <v>138075.66263761753</v>
      </c>
      <c r="I183" s="4">
        <f t="shared" si="170"/>
        <v>131875.83811859795</v>
      </c>
      <c r="J183" s="4">
        <f t="shared" si="171"/>
        <v>27884.974183214905</v>
      </c>
      <c r="K183" s="4">
        <f t="shared" si="139"/>
        <v>107353.15774310274</v>
      </c>
      <c r="L183" s="4">
        <f t="shared" si="140"/>
        <v>36933.351958611733</v>
      </c>
      <c r="M183" s="4">
        <f t="shared" si="141"/>
        <v>4099.9078335587101</v>
      </c>
      <c r="N183" s="11">
        <f t="shared" si="152"/>
        <v>-3.3509203739667814E-4</v>
      </c>
      <c r="O183" s="11">
        <f t="shared" si="153"/>
        <v>6.6465070592831577E-3</v>
      </c>
      <c r="P183" s="11">
        <f t="shared" si="154"/>
        <v>4.0682225769563818E-3</v>
      </c>
      <c r="Q183" s="4">
        <f t="shared" si="155"/>
        <v>3799.0199140473719</v>
      </c>
      <c r="R183" s="4">
        <f t="shared" si="156"/>
        <v>13974.562346752558</v>
      </c>
      <c r="S183" s="4">
        <f t="shared" si="157"/>
        <v>3496.8145560974567</v>
      </c>
      <c r="T183" s="4">
        <f t="shared" si="172"/>
        <v>27.514044412142201</v>
      </c>
      <c r="U183" s="4">
        <f t="shared" si="173"/>
        <v>105.96757181694664</v>
      </c>
      <c r="V183" s="4">
        <f t="shared" si="174"/>
        <v>125.40139119807151</v>
      </c>
      <c r="W183" s="11">
        <f t="shared" si="158"/>
        <v>-1.219247815263802E-2</v>
      </c>
      <c r="X183" s="11">
        <f t="shared" si="159"/>
        <v>-1.3228699347321071E-2</v>
      </c>
      <c r="Y183" s="11">
        <f t="shared" si="160"/>
        <v>-1.2203590333800474E-2</v>
      </c>
      <c r="Z183" s="4">
        <f t="shared" si="184"/>
        <v>6519.896036218508</v>
      </c>
      <c r="AA183" s="4">
        <f t="shared" si="175"/>
        <v>56238.757459454981</v>
      </c>
      <c r="AB183" s="4">
        <f t="shared" si="176"/>
        <v>6490.3440904694098</v>
      </c>
      <c r="AC183" s="12">
        <f t="shared" si="177"/>
        <v>1.6947363900813255</v>
      </c>
      <c r="AD183" s="12">
        <f t="shared" si="178"/>
        <v>3.9976391432980916</v>
      </c>
      <c r="AE183" s="12">
        <f t="shared" si="179"/>
        <v>1.8409990965515197</v>
      </c>
      <c r="AF183" s="11">
        <f t="shared" si="161"/>
        <v>-2.9039671966837322E-3</v>
      </c>
      <c r="AG183" s="11">
        <f t="shared" si="162"/>
        <v>2.0567434751257441E-3</v>
      </c>
      <c r="AH183" s="11">
        <f t="shared" si="163"/>
        <v>8.257041531207765E-4</v>
      </c>
      <c r="AI183" s="1">
        <f t="shared" si="142"/>
        <v>274408.46007662377</v>
      </c>
      <c r="AJ183" s="1">
        <f t="shared" si="143"/>
        <v>245173.02292526991</v>
      </c>
      <c r="AK183" s="1">
        <f t="shared" si="144"/>
        <v>53186.268518942677</v>
      </c>
      <c r="AL183" s="17">
        <f t="shared" si="203"/>
        <v>50.231542578439111</v>
      </c>
      <c r="AM183" s="17">
        <f t="shared" si="203"/>
        <v>19.421077534105983</v>
      </c>
      <c r="AN183" s="17">
        <f t="shared" si="203"/>
        <v>3.3258605479377734</v>
      </c>
      <c r="AO183" s="7">
        <f t="shared" si="202"/>
        <v>5.0999236477759693E-3</v>
      </c>
      <c r="AP183" s="7">
        <f t="shared" si="202"/>
        <v>7.8534991760185972E-3</v>
      </c>
      <c r="AQ183" s="7">
        <f t="shared" si="202"/>
        <v>5.6846775328373437E-3</v>
      </c>
      <c r="AR183" s="1">
        <f t="shared" si="181"/>
        <v>138075.66263761753</v>
      </c>
      <c r="AS183" s="1">
        <f t="shared" si="182"/>
        <v>131875.83811859795</v>
      </c>
      <c r="AT183" s="1">
        <f t="shared" si="183"/>
        <v>27884.974183214905</v>
      </c>
      <c r="AU183" s="1">
        <f t="shared" si="145"/>
        <v>27615.132527523507</v>
      </c>
      <c r="AV183" s="1">
        <f t="shared" si="146"/>
        <v>26375.167623719593</v>
      </c>
      <c r="AW183" s="1">
        <f t="shared" si="147"/>
        <v>5576.9948366429817</v>
      </c>
      <c r="AX183">
        <v>0</v>
      </c>
      <c r="AY183">
        <v>0</v>
      </c>
      <c r="AZ183">
        <v>0</v>
      </c>
      <c r="BA183">
        <f t="shared" si="187"/>
        <v>0</v>
      </c>
      <c r="BB183">
        <f t="shared" si="188"/>
        <v>0</v>
      </c>
      <c r="BC183">
        <f t="shared" si="188"/>
        <v>0</v>
      </c>
      <c r="BD183">
        <f t="shared" si="188"/>
        <v>0</v>
      </c>
      <c r="BE183">
        <f t="shared" si="189"/>
        <v>0</v>
      </c>
      <c r="BF183">
        <f t="shared" si="189"/>
        <v>0</v>
      </c>
      <c r="BG183">
        <f t="shared" si="189"/>
        <v>0</v>
      </c>
      <c r="BH183">
        <f t="shared" si="165"/>
        <v>0</v>
      </c>
      <c r="BI183">
        <f t="shared" si="198"/>
        <v>0</v>
      </c>
      <c r="BJ183">
        <f t="shared" si="198"/>
        <v>0</v>
      </c>
      <c r="BK183" s="7">
        <f t="shared" si="196"/>
        <v>3.1829677280192925E-3</v>
      </c>
      <c r="BL183" s="7">
        <f t="shared" si="185"/>
        <v>3.3178137970420914E-3</v>
      </c>
      <c r="BM183" s="7">
        <f t="shared" si="186"/>
        <v>6.5757005160828625E-3</v>
      </c>
      <c r="BN183" s="18">
        <f>MAX((BN$3*climate!$I293+BN$4*climate!$I293^2+BN$5*climate!$I293^6)*(K183/K$66)^$BP$1,-99)</f>
        <v>-27.290097696064791</v>
      </c>
      <c r="BO183" s="18">
        <f>MAX((BO$3*climate!$I293+BO$4*climate!$I293^2+BO$5*climate!$I293^6)*(L183/L$66)^$BP$1,-99)</f>
        <v>-18.600455984874987</v>
      </c>
      <c r="BP183" s="18">
        <f>MAX((BP$3*climate!$I293+BP$4*climate!$I293^2+BP$5*climate!$I293^6)*(M183/M$66)^$BP$1,-99)</f>
        <v>-18.50858655010439</v>
      </c>
      <c r="BQ183" s="18">
        <f>MAX((BQ$3*climate!$M293+BQ$4*climate!$M293^2+BQ$5*climate!$M293^6)*(K183/K$66)^$BP$1,-99)</f>
        <v>-27.290116078404804</v>
      </c>
      <c r="BR183" s="18">
        <f>MAX((BR$3*climate!$M293+BR$4*climate!$M293^2+BR$5*climate!$M293^6)*(L183/L$66)^$BP$1,-99)</f>
        <v>-18.600467400037182</v>
      </c>
      <c r="BS183" s="18">
        <f>MAX((BS$3*climate!$M293+BS$4*climate!$M293^2+BS$5*climate!$M293^6)*(M183/M$66)^$BP$1,-99)</f>
        <v>-18.508596918974796</v>
      </c>
      <c r="BT183" s="8">
        <f t="shared" si="190"/>
        <v>4.3326735434100511E-2</v>
      </c>
      <c r="BU183" s="8">
        <f t="shared" si="191"/>
        <v>1.4375004060405115E-4</v>
      </c>
      <c r="BV183" s="8">
        <f t="shared" si="192"/>
        <v>2.8490363655420039E-4</v>
      </c>
      <c r="BW183" s="8">
        <f>MAX((BW$3*climate!$I293+BW$4*climate!$I293^2+BW$5*climate!$I293^6)*(K183/K$66)^$BP$1,-99)</f>
        <v>-99</v>
      </c>
      <c r="BX183" s="8">
        <f>MAX((BX$3*climate!$I293+BX$4*climate!$I293^2+BX$5*climate!$I293^6)*(L183/L$66)^$BP$1,-99)</f>
        <v>-99</v>
      </c>
      <c r="BY183" s="8">
        <f>MAX((BY$3*climate!$I293+BY$4*climate!$I293^2+BY$5*climate!$I293^6)*(M183/M$66)^$BP$1,-99)</f>
        <v>-99</v>
      </c>
      <c r="BZ183" s="8">
        <f>MAX((BZ$3*climate!$M293+BZ$4*climate!$M293^2+BZ$5*climate!$M293^6)*(K183/K$66)^$BP$1,-99)</f>
        <v>-99</v>
      </c>
      <c r="CA183" s="8">
        <f>MAX((CA$3*climate!$M293+CA$4*climate!$M293^2+CA$5*climate!$M293^6)*(L183/L$66)^$BP$1,-99)</f>
        <v>-99</v>
      </c>
      <c r="CB183" s="8">
        <f>MAX((CB$3*climate!$M293+CB$4*climate!$M293^2+CB$5*climate!$M293^6)*(M183/M$66)^$BP$1,-99)</f>
        <v>-99</v>
      </c>
      <c r="CC183" s="8">
        <f t="shared" si="193"/>
        <v>0</v>
      </c>
      <c r="CD183" s="8">
        <f t="shared" si="194"/>
        <v>0</v>
      </c>
      <c r="CE183" s="8">
        <f t="shared" si="195"/>
        <v>0</v>
      </c>
    </row>
    <row r="184" spans="1:83">
      <c r="A184">
        <f t="shared" si="148"/>
        <v>2138</v>
      </c>
      <c r="B184" s="4">
        <f t="shared" si="166"/>
        <v>1286.1993243936206</v>
      </c>
      <c r="C184" s="4">
        <f t="shared" si="167"/>
        <v>3570.7419481743004</v>
      </c>
      <c r="D184" s="4">
        <f t="shared" si="168"/>
        <v>6801.77955798116</v>
      </c>
      <c r="E184" s="11">
        <f t="shared" si="149"/>
        <v>1.3733941570614897E-5</v>
      </c>
      <c r="F184" s="11">
        <f t="shared" si="150"/>
        <v>2.7533525126489088E-5</v>
      </c>
      <c r="G184" s="11">
        <f t="shared" si="151"/>
        <v>6.0789322608587322E-5</v>
      </c>
      <c r="H184" s="4">
        <f t="shared" si="169"/>
        <v>138018.896311611</v>
      </c>
      <c r="I184" s="4">
        <f t="shared" si="170"/>
        <v>132744.30061774759</v>
      </c>
      <c r="J184" s="4">
        <f t="shared" si="171"/>
        <v>27998.324171799817</v>
      </c>
      <c r="K184" s="4">
        <f t="shared" si="139"/>
        <v>107307.54844446843</v>
      </c>
      <c r="L184" s="4">
        <f t="shared" si="140"/>
        <v>37175.551340420716</v>
      </c>
      <c r="M184" s="4">
        <f t="shared" si="141"/>
        <v>4116.3233728953746</v>
      </c>
      <c r="N184" s="11">
        <f t="shared" si="152"/>
        <v>-4.2485288363347529E-4</v>
      </c>
      <c r="O184" s="11">
        <f t="shared" si="153"/>
        <v>6.5577416877946604E-3</v>
      </c>
      <c r="P184" s="11">
        <f t="shared" si="154"/>
        <v>4.0038800878154923E-3</v>
      </c>
      <c r="Q184" s="4">
        <f t="shared" si="155"/>
        <v>3751.1576186097195</v>
      </c>
      <c r="R184" s="4">
        <f t="shared" si="156"/>
        <v>13880.508503055973</v>
      </c>
      <c r="S184" s="4">
        <f t="shared" si="157"/>
        <v>3468.1816452041357</v>
      </c>
      <c r="T184" s="4">
        <f t="shared" si="172"/>
        <v>27.178580026756446</v>
      </c>
      <c r="U184" s="4">
        <f t="shared" si="173"/>
        <v>104.56575866881461</v>
      </c>
      <c r="V184" s="4">
        <f t="shared" si="174"/>
        <v>123.87104399260159</v>
      </c>
      <c r="W184" s="11">
        <f t="shared" si="158"/>
        <v>-1.219247815263802E-2</v>
      </c>
      <c r="X184" s="11">
        <f t="shared" si="159"/>
        <v>-1.3228699347321071E-2</v>
      </c>
      <c r="Y184" s="11">
        <f t="shared" si="160"/>
        <v>-1.2203590333800474E-2</v>
      </c>
      <c r="Z184" s="4">
        <f t="shared" si="184"/>
        <v>6419.6405746739038</v>
      </c>
      <c r="AA184" s="4">
        <f t="shared" si="175"/>
        <v>55980.15795157972</v>
      </c>
      <c r="AB184" s="4">
        <f t="shared" si="176"/>
        <v>6442.9480184244248</v>
      </c>
      <c r="AC184" s="12">
        <f t="shared" si="177"/>
        <v>1.689814931197503</v>
      </c>
      <c r="AD184" s="12">
        <f t="shared" si="178"/>
        <v>4.0058612615219769</v>
      </c>
      <c r="AE184" s="12">
        <f t="shared" si="179"/>
        <v>1.842519217151434</v>
      </c>
      <c r="AF184" s="11">
        <f t="shared" si="161"/>
        <v>-2.9039671966837322E-3</v>
      </c>
      <c r="AG184" s="11">
        <f t="shared" si="162"/>
        <v>2.0567434751257441E-3</v>
      </c>
      <c r="AH184" s="11">
        <f t="shared" si="163"/>
        <v>8.257041531207765E-4</v>
      </c>
      <c r="AI184" s="1">
        <f t="shared" si="142"/>
        <v>274582.74659648491</v>
      </c>
      <c r="AJ184" s="1">
        <f t="shared" si="143"/>
        <v>247030.88825646252</v>
      </c>
      <c r="AK184" s="1">
        <f t="shared" si="144"/>
        <v>53444.636503691392</v>
      </c>
      <c r="AL184" s="17">
        <f t="shared" si="203"/>
        <v>50.485157839980552</v>
      </c>
      <c r="AM184" s="17">
        <f t="shared" si="203"/>
        <v>19.572075716353361</v>
      </c>
      <c r="AN184" s="17">
        <f t="shared" si="203"/>
        <v>3.3445779282246435</v>
      </c>
      <c r="AO184" s="7">
        <f t="shared" si="202"/>
        <v>5.0489244112982097E-3</v>
      </c>
      <c r="AP184" s="7">
        <f t="shared" si="202"/>
        <v>7.7749641842584111E-3</v>
      </c>
      <c r="AQ184" s="7">
        <f t="shared" si="202"/>
        <v>5.6278307575089699E-3</v>
      </c>
      <c r="AR184" s="1">
        <f t="shared" si="181"/>
        <v>138018.896311611</v>
      </c>
      <c r="AS184" s="1">
        <f t="shared" si="182"/>
        <v>132744.30061774759</v>
      </c>
      <c r="AT184" s="1">
        <f t="shared" si="183"/>
        <v>27998.324171799817</v>
      </c>
      <c r="AU184" s="1">
        <f t="shared" si="145"/>
        <v>27603.779262322201</v>
      </c>
      <c r="AV184" s="1">
        <f t="shared" si="146"/>
        <v>26548.860123549519</v>
      </c>
      <c r="AW184" s="1">
        <f t="shared" si="147"/>
        <v>5599.6648343599636</v>
      </c>
      <c r="AX184">
        <v>0</v>
      </c>
      <c r="AY184">
        <v>0</v>
      </c>
      <c r="AZ184">
        <v>0</v>
      </c>
      <c r="BA184">
        <f t="shared" si="187"/>
        <v>0</v>
      </c>
      <c r="BB184">
        <f t="shared" si="188"/>
        <v>0</v>
      </c>
      <c r="BC184">
        <f t="shared" si="188"/>
        <v>0</v>
      </c>
      <c r="BD184">
        <f t="shared" si="188"/>
        <v>0</v>
      </c>
      <c r="BE184">
        <f t="shared" si="189"/>
        <v>0</v>
      </c>
      <c r="BF184">
        <f t="shared" si="189"/>
        <v>0</v>
      </c>
      <c r="BG184">
        <f t="shared" si="189"/>
        <v>0</v>
      </c>
      <c r="BH184">
        <f t="shared" si="165"/>
        <v>0</v>
      </c>
      <c r="BI184">
        <f t="shared" si="198"/>
        <v>0</v>
      </c>
      <c r="BJ184">
        <f t="shared" si="198"/>
        <v>0</v>
      </c>
      <c r="BK184" s="7">
        <f t="shared" si="196"/>
        <v>3.105886080327025E-3</v>
      </c>
      <c r="BL184" s="7">
        <f t="shared" si="185"/>
        <v>3.1598226638496108E-3</v>
      </c>
      <c r="BM184" s="7">
        <f t="shared" si="186"/>
        <v>6.3645072765213121E-3</v>
      </c>
      <c r="BN184" s="18">
        <f>MAX((BN$3*climate!$I294+BN$4*climate!$I294^2+BN$5*climate!$I294^6)*(K184/K$66)^$BP$1,-99)</f>
        <v>-27.696310785499843</v>
      </c>
      <c r="BO184" s="18">
        <f>MAX((BO$3*climate!$I294+BO$4*climate!$I294^2+BO$5*climate!$I294^6)*(L184/L$66)^$BP$1,-99)</f>
        <v>-18.820059640593772</v>
      </c>
      <c r="BP184" s="18">
        <f>MAX((BP$3*climate!$I294+BP$4*climate!$I294^2+BP$5*climate!$I294^6)*(M184/M$66)^$BP$1,-99)</f>
        <v>-18.717270076978561</v>
      </c>
      <c r="BQ184" s="18">
        <f>MAX((BQ$3*climate!$M294+BQ$4*climate!$M294^2+BQ$5*climate!$M294^6)*(K184/K$66)^$BP$1,-99)</f>
        <v>-27.696329164702156</v>
      </c>
      <c r="BR184" s="18">
        <f>MAX((BR$3*climate!$M294+BR$4*climate!$M294^2+BR$5*climate!$M294^6)*(L184/L$66)^$BP$1,-99)</f>
        <v>-18.820071030067073</v>
      </c>
      <c r="BS184" s="18">
        <f>MAX((BS$3*climate!$M294+BS$4*climate!$M294^2+BS$5*climate!$M294^6)*(M184/M$66)^$BP$1,-99)</f>
        <v>-18.717280425285686</v>
      </c>
      <c r="BT184" s="8">
        <f t="shared" si="190"/>
        <v>4.3383001435139013E-2</v>
      </c>
      <c r="BU184" s="8">
        <f t="shared" si="191"/>
        <v>1.3708259116057244E-4</v>
      </c>
      <c r="BV184" s="8">
        <f t="shared" si="192"/>
        <v>2.7611142831127674E-4</v>
      </c>
      <c r="BW184" s="8">
        <f>MAX((BW$3*climate!$I294+BW$4*climate!$I294^2+BW$5*climate!$I294^6)*(K184/K$66)^$BP$1,-99)</f>
        <v>-99</v>
      </c>
      <c r="BX184" s="8">
        <f>MAX((BX$3*climate!$I294+BX$4*climate!$I294^2+BX$5*climate!$I294^6)*(L184/L$66)^$BP$1,-99)</f>
        <v>-99</v>
      </c>
      <c r="BY184" s="8">
        <f>MAX((BY$3*climate!$I294+BY$4*climate!$I294^2+BY$5*climate!$I294^6)*(M184/M$66)^$BP$1,-99)</f>
        <v>-99</v>
      </c>
      <c r="BZ184" s="8">
        <f>MAX((BZ$3*climate!$M294+BZ$4*climate!$M294^2+BZ$5*climate!$M294^6)*(K184/K$66)^$BP$1,-99)</f>
        <v>-99</v>
      </c>
      <c r="CA184" s="8">
        <f>MAX((CA$3*climate!$M294+CA$4*climate!$M294^2+CA$5*climate!$M294^6)*(L184/L$66)^$BP$1,-99)</f>
        <v>-99</v>
      </c>
      <c r="CB184" s="8">
        <f>MAX((CB$3*climate!$M294+CB$4*climate!$M294^2+CB$5*climate!$M294^6)*(M184/M$66)^$BP$1,-99)</f>
        <v>-99</v>
      </c>
      <c r="CC184" s="8">
        <f t="shared" si="193"/>
        <v>0</v>
      </c>
      <c r="CD184" s="8">
        <f t="shared" si="194"/>
        <v>0</v>
      </c>
      <c r="CE184" s="8">
        <f t="shared" si="195"/>
        <v>0</v>
      </c>
    </row>
    <row r="185" spans="1:83">
      <c r="A185">
        <f t="shared" si="148"/>
        <v>2139</v>
      </c>
      <c r="B185" s="4">
        <f t="shared" si="166"/>
        <v>1286.2161057506717</v>
      </c>
      <c r="C185" s="4">
        <f t="shared" si="167"/>
        <v>3570.8353475317931</v>
      </c>
      <c r="D185" s="4">
        <f t="shared" si="168"/>
        <v>6802.1723597744303</v>
      </c>
      <c r="E185" s="11">
        <f t="shared" si="149"/>
        <v>1.3047244492084151E-5</v>
      </c>
      <c r="F185" s="11">
        <f t="shared" si="150"/>
        <v>2.6156848870164632E-5</v>
      </c>
      <c r="G185" s="11">
        <f t="shared" si="151"/>
        <v>5.7749856478157953E-5</v>
      </c>
      <c r="H185" s="4">
        <f t="shared" si="169"/>
        <v>137949.89690857314</v>
      </c>
      <c r="I185" s="4">
        <f t="shared" si="170"/>
        <v>133606.73993977052</v>
      </c>
      <c r="J185" s="4">
        <f t="shared" si="171"/>
        <v>28110.287003047812</v>
      </c>
      <c r="K185" s="4">
        <f t="shared" ref="K185:K248" si="204">H185/B185*1000</f>
        <v>107252.50313053864</v>
      </c>
      <c r="L185" s="4">
        <f t="shared" ref="L185:L248" si="205">I185/C185*1000</f>
        <v>37416.102098384683</v>
      </c>
      <c r="M185" s="4">
        <f t="shared" ref="M185:M248" si="206">J185/D185*1000</f>
        <v>4132.5455334360258</v>
      </c>
      <c r="N185" s="11">
        <f t="shared" si="152"/>
        <v>-5.1296777093245982E-4</v>
      </c>
      <c r="O185" s="11">
        <f t="shared" si="153"/>
        <v>6.470670892308128E-3</v>
      </c>
      <c r="P185" s="11">
        <f t="shared" si="154"/>
        <v>3.9409344385985534E-3</v>
      </c>
      <c r="Q185" s="4">
        <f t="shared" si="155"/>
        <v>3703.5692701254184</v>
      </c>
      <c r="R185" s="4">
        <f t="shared" si="156"/>
        <v>13785.87606572999</v>
      </c>
      <c r="S185" s="4">
        <f t="shared" si="157"/>
        <v>3439.5570789796448</v>
      </c>
      <c r="T185" s="4">
        <f t="shared" si="172"/>
        <v>26.847205783560494</v>
      </c>
      <c r="U185" s="4">
        <f t="shared" si="173"/>
        <v>103.18248968536032</v>
      </c>
      <c r="V185" s="4">
        <f t="shared" si="174"/>
        <v>122.3593725174957</v>
      </c>
      <c r="W185" s="11">
        <f t="shared" si="158"/>
        <v>-1.219247815263802E-2</v>
      </c>
      <c r="X185" s="11">
        <f t="shared" si="159"/>
        <v>-1.3228699347321071E-2</v>
      </c>
      <c r="Y185" s="11">
        <f t="shared" si="160"/>
        <v>-1.2203590333800474E-2</v>
      </c>
      <c r="Z185" s="4">
        <f t="shared" si="184"/>
        <v>6320.3545958414934</v>
      </c>
      <c r="AA185" s="4">
        <f t="shared" si="175"/>
        <v>55717.753214874843</v>
      </c>
      <c r="AB185" s="4">
        <f t="shared" si="176"/>
        <v>6395.4677373807981</v>
      </c>
      <c r="AC185" s="12">
        <f t="shared" si="177"/>
        <v>1.684907764068839</v>
      </c>
      <c r="AD185" s="12">
        <f t="shared" si="178"/>
        <v>4.0141002905338707</v>
      </c>
      <c r="AE185" s="12">
        <f t="shared" si="179"/>
        <v>1.8440405929212407</v>
      </c>
      <c r="AF185" s="11">
        <f t="shared" si="161"/>
        <v>-2.9039671966837322E-3</v>
      </c>
      <c r="AG185" s="11">
        <f t="shared" si="162"/>
        <v>2.0567434751257441E-3</v>
      </c>
      <c r="AH185" s="11">
        <f t="shared" si="163"/>
        <v>8.257041531207765E-4</v>
      </c>
      <c r="AI185" s="1">
        <f t="shared" ref="AI185:AI248" si="207">(1-$AI$5)*AI184+AU184</f>
        <v>274728.25119915861</v>
      </c>
      <c r="AJ185" s="1">
        <f t="shared" ref="AJ185:AJ248" si="208">(1-$AI$5)*AJ184+AV184</f>
        <v>248876.65955436582</v>
      </c>
      <c r="AK185" s="1">
        <f t="shared" ref="AK185:AK248" si="209">(1-$AI$5)*AK184+AW184</f>
        <v>53699.837687682222</v>
      </c>
      <c r="AL185" s="17">
        <f t="shared" si="203"/>
        <v>50.737504628348809</v>
      </c>
      <c r="AM185" s="17">
        <f t="shared" si="203"/>
        <v>19.722726182182541</v>
      </c>
      <c r="AN185" s="17">
        <f t="shared" si="203"/>
        <v>3.363212419574638</v>
      </c>
      <c r="AO185" s="7">
        <f t="shared" si="202"/>
        <v>4.9984351671852273E-3</v>
      </c>
      <c r="AP185" s="7">
        <f t="shared" si="202"/>
        <v>7.6972145424158266E-3</v>
      </c>
      <c r="AQ185" s="7">
        <f t="shared" si="202"/>
        <v>5.5715524499338805E-3</v>
      </c>
      <c r="AR185" s="1">
        <f t="shared" si="181"/>
        <v>137949.89690857314</v>
      </c>
      <c r="AS185" s="1">
        <f t="shared" si="182"/>
        <v>133606.73993977052</v>
      </c>
      <c r="AT185" s="1">
        <f t="shared" si="183"/>
        <v>28110.287003047812</v>
      </c>
      <c r="AU185" s="1">
        <f t="shared" ref="AU185:AU248" si="210">$AU$5*AR185</f>
        <v>27589.979381714627</v>
      </c>
      <c r="AV185" s="1">
        <f t="shared" ref="AV185:AV248" si="211">$AU$5*AS185</f>
        <v>26721.347987954105</v>
      </c>
      <c r="AW185" s="1">
        <f t="shared" ref="AW185:AW248" si="212">$AU$5*AT185</f>
        <v>5622.057400609563</v>
      </c>
      <c r="AX185">
        <v>0</v>
      </c>
      <c r="AY185">
        <v>0</v>
      </c>
      <c r="AZ185">
        <v>0</v>
      </c>
      <c r="BA185">
        <f t="shared" si="187"/>
        <v>0</v>
      </c>
      <c r="BB185">
        <f t="shared" si="188"/>
        <v>0</v>
      </c>
      <c r="BC185">
        <f t="shared" si="188"/>
        <v>0</v>
      </c>
      <c r="BD185">
        <f t="shared" si="188"/>
        <v>0</v>
      </c>
      <c r="BE185">
        <f t="shared" si="189"/>
        <v>0</v>
      </c>
      <c r="BF185">
        <f t="shared" si="189"/>
        <v>0</v>
      </c>
      <c r="BG185">
        <f t="shared" si="189"/>
        <v>0</v>
      </c>
      <c r="BH185">
        <f t="shared" si="165"/>
        <v>0</v>
      </c>
      <c r="BI185">
        <f t="shared" si="198"/>
        <v>0</v>
      </c>
      <c r="BJ185">
        <f t="shared" si="198"/>
        <v>0</v>
      </c>
      <c r="BK185" s="7">
        <f t="shared" si="196"/>
        <v>3.0305199508156022E-3</v>
      </c>
      <c r="BL185" s="7">
        <f t="shared" si="185"/>
        <v>3.0093549179520101E-3</v>
      </c>
      <c r="BM185" s="7">
        <f t="shared" si="186"/>
        <v>6.1605565918017163E-3</v>
      </c>
      <c r="BN185" s="18">
        <f>MAX((BN$3*climate!$I295+BN$4*climate!$I295^2+BN$5*climate!$I295^6)*(K185/K$66)^$BP$1,-99)</f>
        <v>-28.101421891010283</v>
      </c>
      <c r="BO185" s="18">
        <f>MAX((BO$3*climate!$I295+BO$4*climate!$I295^2+BO$5*climate!$I295^6)*(L185/L$66)^$BP$1,-99)</f>
        <v>-19.038106173303259</v>
      </c>
      <c r="BP185" s="18">
        <f>MAX((BP$3*climate!$I295+BP$4*climate!$I295^2+BP$5*climate!$I295^6)*(M185/M$66)^$BP$1,-99)</f>
        <v>-18.924639916071765</v>
      </c>
      <c r="BQ185" s="18">
        <f>MAX((BQ$3*climate!$M295+BQ$4*climate!$M295^2+BQ$5*climate!$M295^6)*(K185/K$66)^$BP$1,-99)</f>
        <v>-28.101440266317347</v>
      </c>
      <c r="BR185" s="18">
        <f>MAX((BR$3*climate!$M295+BR$4*climate!$M295^2+BR$5*climate!$M295^6)*(L185/L$66)^$BP$1,-99)</f>
        <v>-19.038117536763785</v>
      </c>
      <c r="BS185" s="18">
        <f>MAX((BS$3*climate!$M295+BS$4*climate!$M295^2+BS$5*climate!$M295^6)*(M185/M$66)^$BP$1,-99)</f>
        <v>-18.924650243535062</v>
      </c>
      <c r="BT185" s="8">
        <f t="shared" si="190"/>
        <v>4.3434145878442576E-2</v>
      </c>
      <c r="BU185" s="8">
        <f t="shared" si="191"/>
        <v>1.3070876050633621E-4</v>
      </c>
      <c r="BV185" s="8">
        <f t="shared" si="192"/>
        <v>2.6757851370071676E-4</v>
      </c>
      <c r="BW185" s="8">
        <f>MAX((BW$3*climate!$I295+BW$4*climate!$I295^2+BW$5*climate!$I295^6)*(K185/K$66)^$BP$1,-99)</f>
        <v>-99</v>
      </c>
      <c r="BX185" s="8">
        <f>MAX((BX$3*climate!$I295+BX$4*climate!$I295^2+BX$5*climate!$I295^6)*(L185/L$66)^$BP$1,-99)</f>
        <v>-99</v>
      </c>
      <c r="BY185" s="8">
        <f>MAX((BY$3*climate!$I295+BY$4*climate!$I295^2+BY$5*climate!$I295^6)*(M185/M$66)^$BP$1,-99)</f>
        <v>-99</v>
      </c>
      <c r="BZ185" s="8">
        <f>MAX((BZ$3*climate!$M295+BZ$4*climate!$M295^2+BZ$5*climate!$M295^6)*(K185/K$66)^$BP$1,-99)</f>
        <v>-99</v>
      </c>
      <c r="CA185" s="8">
        <f>MAX((CA$3*climate!$M295+CA$4*climate!$M295^2+CA$5*climate!$M295^6)*(L185/L$66)^$BP$1,-99)</f>
        <v>-99</v>
      </c>
      <c r="CB185" s="8">
        <f>MAX((CB$3*climate!$M295+CB$4*climate!$M295^2+CB$5*climate!$M295^6)*(M185/M$66)^$BP$1,-99)</f>
        <v>-99</v>
      </c>
      <c r="CC185" s="8">
        <f t="shared" si="193"/>
        <v>0</v>
      </c>
      <c r="CD185" s="8">
        <f t="shared" si="194"/>
        <v>0</v>
      </c>
      <c r="CE185" s="8">
        <f t="shared" si="195"/>
        <v>0</v>
      </c>
    </row>
    <row r="186" spans="1:83">
      <c r="A186">
        <f t="shared" ref="A186:A249" si="213">1+A185</f>
        <v>2140</v>
      </c>
      <c r="B186" s="4">
        <f t="shared" si="166"/>
        <v>1286.2320482478729</v>
      </c>
      <c r="C186" s="4">
        <f t="shared" si="167"/>
        <v>3570.9240792422929</v>
      </c>
      <c r="D186" s="4">
        <f t="shared" si="168"/>
        <v>6802.5455430280708</v>
      </c>
      <c r="E186" s="11">
        <f t="shared" ref="E186:E249" si="214">E185*$E$5</f>
        <v>1.2394882267479943E-5</v>
      </c>
      <c r="F186" s="11">
        <f t="shared" ref="F186:F249" si="215">F185*$E$5</f>
        <v>2.48490064266564E-5</v>
      </c>
      <c r="G186" s="11">
        <f t="shared" ref="G186:G249" si="216">G185*$E$5</f>
        <v>5.4862363654250055E-5</v>
      </c>
      <c r="H186" s="4">
        <f t="shared" si="169"/>
        <v>137868.91192363898</v>
      </c>
      <c r="I186" s="4">
        <f t="shared" si="170"/>
        <v>134463.1962835108</v>
      </c>
      <c r="J186" s="4">
        <f t="shared" si="171"/>
        <v>28220.885250356823</v>
      </c>
      <c r="K186" s="4">
        <f t="shared" si="204"/>
        <v>107188.21079870181</v>
      </c>
      <c r="L186" s="4">
        <f t="shared" si="205"/>
        <v>37655.01402428087</v>
      </c>
      <c r="M186" s="4">
        <f t="shared" si="206"/>
        <v>4148.5771865622291</v>
      </c>
      <c r="N186" s="11">
        <f t="shared" ref="N186:N249" si="217">K186/K185-1</f>
        <v>-5.9944831085734229E-4</v>
      </c>
      <c r="O186" s="11">
        <f t="shared" ref="O186:O249" si="218">L186/L185-1</f>
        <v>6.3852703113749243E-3</v>
      </c>
      <c r="P186" s="11">
        <f t="shared" ref="P186:P249" si="219">M186/M185-1</f>
        <v>3.8793651507267324E-3</v>
      </c>
      <c r="Q186" s="4">
        <f t="shared" ref="Q186:Q249" si="220">T186*H186/1000</f>
        <v>3656.2658712933539</v>
      </c>
      <c r="R186" s="4">
        <f t="shared" ref="R186:R249" si="221">U186*I186/1000</f>
        <v>13690.709116540718</v>
      </c>
      <c r="S186" s="4">
        <f t="shared" ref="S186:S249" si="222">V186*J186/1000</f>
        <v>3410.9497176811583</v>
      </c>
      <c r="T186" s="4">
        <f t="shared" si="172"/>
        <v>26.519871813585056</v>
      </c>
      <c r="U186" s="4">
        <f t="shared" si="173"/>
        <v>101.81751955140463</v>
      </c>
      <c r="V186" s="4">
        <f t="shared" si="174"/>
        <v>120.8661488617913</v>
      </c>
      <c r="W186" s="11">
        <f t="shared" ref="W186:W249" si="223">T$5-1</f>
        <v>-1.219247815263802E-2</v>
      </c>
      <c r="X186" s="11">
        <f t="shared" ref="X186:X249" si="224">U$5-1</f>
        <v>-1.3228699347321071E-2</v>
      </c>
      <c r="Y186" s="11">
        <f t="shared" ref="Y186:Y249" si="225">V$5-1</f>
        <v>-1.2203590333800474E-2</v>
      </c>
      <c r="Z186" s="4">
        <f t="shared" si="184"/>
        <v>6222.0513614167612</v>
      </c>
      <c r="AA186" s="4">
        <f t="shared" si="175"/>
        <v>55451.704963086944</v>
      </c>
      <c r="AB186" s="4">
        <f t="shared" si="176"/>
        <v>6347.9200549001444</v>
      </c>
      <c r="AC186" s="12">
        <f t="shared" si="177"/>
        <v>1.6800148471925453</v>
      </c>
      <c r="AD186" s="12">
        <f t="shared" si="178"/>
        <v>4.0223562651149267</v>
      </c>
      <c r="AE186" s="12">
        <f t="shared" si="179"/>
        <v>1.845563224897339</v>
      </c>
      <c r="AF186" s="11">
        <f t="shared" ref="AF186:AF249" si="226">AC$5-1</f>
        <v>-2.9039671966837322E-3</v>
      </c>
      <c r="AG186" s="11">
        <f t="shared" ref="AG186:AG249" si="227">AD$5-1</f>
        <v>2.0567434751257441E-3</v>
      </c>
      <c r="AH186" s="11">
        <f t="shared" ref="AH186:AH249" si="228">AE$5-1</f>
        <v>8.257041531207765E-4</v>
      </c>
      <c r="AI186" s="1">
        <f t="shared" si="207"/>
        <v>274845.40546095738</v>
      </c>
      <c r="AJ186" s="1">
        <f t="shared" si="208"/>
        <v>250710.34158688333</v>
      </c>
      <c r="AK186" s="1">
        <f t="shared" si="209"/>
        <v>53951.911319523562</v>
      </c>
      <c r="AL186" s="17">
        <f t="shared" si="203"/>
        <v>50.988576674504074</v>
      </c>
      <c r="AM186" s="17">
        <f t="shared" si="203"/>
        <v>19.873018136420267</v>
      </c>
      <c r="AN186" s="17">
        <f t="shared" si="203"/>
        <v>3.3817633508266076</v>
      </c>
      <c r="AO186" s="7">
        <f t="shared" ref="AO186:AQ201" si="229">AO$5*AO185</f>
        <v>4.9484508155133748E-3</v>
      </c>
      <c r="AP186" s="7">
        <f t="shared" si="229"/>
        <v>7.620242396991668E-3</v>
      </c>
      <c r="AQ186" s="7">
        <f t="shared" si="229"/>
        <v>5.515836925434542E-3</v>
      </c>
      <c r="AR186" s="1">
        <f t="shared" si="181"/>
        <v>137868.91192363898</v>
      </c>
      <c r="AS186" s="1">
        <f t="shared" si="182"/>
        <v>134463.1962835108</v>
      </c>
      <c r="AT186" s="1">
        <f t="shared" si="183"/>
        <v>28220.885250356823</v>
      </c>
      <c r="AU186" s="1">
        <f t="shared" si="210"/>
        <v>27573.782384727798</v>
      </c>
      <c r="AV186" s="1">
        <f t="shared" si="211"/>
        <v>26892.639256702161</v>
      </c>
      <c r="AW186" s="1">
        <f t="shared" si="212"/>
        <v>5644.1770500713646</v>
      </c>
      <c r="AX186">
        <v>0</v>
      </c>
      <c r="AY186">
        <v>0</v>
      </c>
      <c r="AZ186">
        <v>0</v>
      </c>
      <c r="BA186">
        <f t="shared" si="187"/>
        <v>0</v>
      </c>
      <c r="BB186">
        <f t="shared" si="188"/>
        <v>0</v>
      </c>
      <c r="BC186">
        <f t="shared" si="188"/>
        <v>0</v>
      </c>
      <c r="BD186">
        <f t="shared" si="188"/>
        <v>0</v>
      </c>
      <c r="BE186">
        <f t="shared" si="189"/>
        <v>0</v>
      </c>
      <c r="BF186">
        <f t="shared" si="189"/>
        <v>0</v>
      </c>
      <c r="BG186">
        <f t="shared" si="189"/>
        <v>0</v>
      </c>
      <c r="BH186">
        <f t="shared" si="165"/>
        <v>0</v>
      </c>
      <c r="BI186">
        <f t="shared" si="198"/>
        <v>0</v>
      </c>
      <c r="BJ186">
        <f t="shared" si="198"/>
        <v>0</v>
      </c>
      <c r="BK186" s="7">
        <f t="shared" si="196"/>
        <v>2.9568482057582557E-3</v>
      </c>
      <c r="BL186" s="7">
        <f t="shared" si="185"/>
        <v>2.8660523028114383E-3</v>
      </c>
      <c r="BM186" s="7">
        <f t="shared" si="186"/>
        <v>5.9635765573460798E-3</v>
      </c>
      <c r="BN186" s="18">
        <f>MAX((BN$3*climate!$I296+BN$4*climate!$I296^2+BN$5*climate!$I296^6)*(K186/K$66)^$BP$1,-99)</f>
        <v>-28.505368090514658</v>
      </c>
      <c r="BO186" s="18">
        <f>MAX((BO$3*climate!$I296+BO$4*climate!$I296^2+BO$5*climate!$I296^6)*(L186/L$66)^$BP$1,-99)</f>
        <v>-19.254564410077386</v>
      </c>
      <c r="BP186" s="18">
        <f>MAX((BP$3*climate!$I296+BP$4*climate!$I296^2+BP$5*climate!$I296^6)*(M186/M$66)^$BP$1,-99)</f>
        <v>-19.130665114206295</v>
      </c>
      <c r="BQ186" s="18">
        <f>MAX((BQ$3*climate!$M296+BQ$4*climate!$M296^2+BQ$5*climate!$M296^6)*(K186/K$66)^$BP$1,-99)</f>
        <v>-28.505386461211248</v>
      </c>
      <c r="BR186" s="18">
        <f>MAX((BR$3*climate!$M296+BR$4*climate!$M296^2+BR$5*climate!$M296^6)*(L186/L$66)^$BP$1,-99)</f>
        <v>-19.25457574722687</v>
      </c>
      <c r="BS186" s="18">
        <f>MAX((BS$3*climate!$M296+BS$4*climate!$M296^2+BS$5*climate!$M296^6)*(M186/M$66)^$BP$1,-99)</f>
        <v>-19.130675420566423</v>
      </c>
      <c r="BT186" s="8">
        <f t="shared" si="190"/>
        <v>4.3480319131225249E-2</v>
      </c>
      <c r="BU186" s="8">
        <f t="shared" si="191"/>
        <v>1.2461686877302436E-4</v>
      </c>
      <c r="BV186" s="8">
        <f t="shared" si="192"/>
        <v>2.5929821187690115E-4</v>
      </c>
      <c r="BW186" s="8">
        <f>MAX((BW$3*climate!$I296+BW$4*climate!$I296^2+BW$5*climate!$I296^6)*(K186/K$66)^$BP$1,-99)</f>
        <v>-99</v>
      </c>
      <c r="BX186" s="8">
        <f>MAX((BX$3*climate!$I296+BX$4*climate!$I296^2+BX$5*climate!$I296^6)*(L186/L$66)^$BP$1,-99)</f>
        <v>-99</v>
      </c>
      <c r="BY186" s="8">
        <f>MAX((BY$3*climate!$I296+BY$4*climate!$I296^2+BY$5*climate!$I296^6)*(M186/M$66)^$BP$1,-99)</f>
        <v>-99</v>
      </c>
      <c r="BZ186" s="8">
        <f>MAX((BZ$3*climate!$M296+BZ$4*climate!$M296^2+BZ$5*climate!$M296^6)*(K186/K$66)^$BP$1,-99)</f>
        <v>-99</v>
      </c>
      <c r="CA186" s="8">
        <f>MAX((CA$3*climate!$M296+CA$4*climate!$M296^2+CA$5*climate!$M296^6)*(L186/L$66)^$BP$1,-99)</f>
        <v>-99</v>
      </c>
      <c r="CB186" s="8">
        <f>MAX((CB$3*climate!$M296+CB$4*climate!$M296^2+CB$5*climate!$M296^6)*(M186/M$66)^$BP$1,-99)</f>
        <v>-99</v>
      </c>
      <c r="CC186" s="8">
        <f t="shared" si="193"/>
        <v>0</v>
      </c>
      <c r="CD186" s="8">
        <f t="shared" si="194"/>
        <v>0</v>
      </c>
      <c r="CE186" s="8">
        <f t="shared" si="195"/>
        <v>0</v>
      </c>
    </row>
    <row r="187" spans="1:83">
      <c r="A187">
        <f t="shared" si="213"/>
        <v>2141</v>
      </c>
      <c r="B187" s="4">
        <f t="shared" si="166"/>
        <v>1286.2471938079391</v>
      </c>
      <c r="C187" s="4">
        <f t="shared" si="167"/>
        <v>3571.0083764619171</v>
      </c>
      <c r="D187" s="4">
        <f t="shared" si="168"/>
        <v>6802.9000865690587</v>
      </c>
      <c r="E187" s="11">
        <f t="shared" si="214"/>
        <v>1.1775138154105945E-5</v>
      </c>
      <c r="F187" s="11">
        <f t="shared" si="215"/>
        <v>2.3606556105323578E-5</v>
      </c>
      <c r="G187" s="11">
        <f t="shared" si="216"/>
        <v>5.2119245471537547E-5</v>
      </c>
      <c r="H187" s="4">
        <f t="shared" si="169"/>
        <v>137776.18969880711</v>
      </c>
      <c r="I187" s="4">
        <f t="shared" si="170"/>
        <v>135313.7124301836</v>
      </c>
      <c r="J187" s="4">
        <f t="shared" si="171"/>
        <v>28330.141562990269</v>
      </c>
      <c r="K187" s="4">
        <f t="shared" si="204"/>
        <v>107114.86125067472</v>
      </c>
      <c r="L187" s="4">
        <f t="shared" si="205"/>
        <v>37892.29768322462</v>
      </c>
      <c r="M187" s="4">
        <f t="shared" si="206"/>
        <v>4164.421232486181</v>
      </c>
      <c r="N187" s="11">
        <f t="shared" si="217"/>
        <v>-6.8430611426884003E-4</v>
      </c>
      <c r="O187" s="11">
        <f t="shared" si="218"/>
        <v>6.3015156173025222E-3</v>
      </c>
      <c r="P187" s="11">
        <f t="shared" si="219"/>
        <v>3.8191517745584935E-3</v>
      </c>
      <c r="Q187" s="4">
        <f t="shared" si="220"/>
        <v>3609.2579290989838</v>
      </c>
      <c r="R187" s="4">
        <f t="shared" si="221"/>
        <v>13595.050714622901</v>
      </c>
      <c r="S187" s="4">
        <f t="shared" si="222"/>
        <v>3382.3681212575607</v>
      </c>
      <c r="T187" s="4">
        <f t="shared" si="172"/>
        <v>26.196528855887159</v>
      </c>
      <c r="U187" s="4">
        <f t="shared" si="173"/>
        <v>100.47060619696911</v>
      </c>
      <c r="V187" s="4">
        <f t="shared" si="174"/>
        <v>119.39114789585786</v>
      </c>
      <c r="W187" s="11">
        <f t="shared" si="223"/>
        <v>-1.219247815263802E-2</v>
      </c>
      <c r="X187" s="11">
        <f t="shared" si="224"/>
        <v>-1.3228699347321071E-2</v>
      </c>
      <c r="Y187" s="11">
        <f t="shared" si="225"/>
        <v>-1.2203590333800474E-2</v>
      </c>
      <c r="Z187" s="4">
        <f t="shared" si="184"/>
        <v>6124.7430954771889</v>
      </c>
      <c r="AA187" s="4">
        <f t="shared" si="175"/>
        <v>55182.172209262615</v>
      </c>
      <c r="AB187" s="4">
        <f t="shared" si="176"/>
        <v>6300.3212704298312</v>
      </c>
      <c r="AC187" s="12">
        <f t="shared" si="177"/>
        <v>1.6751361391863566</v>
      </c>
      <c r="AD187" s="12">
        <f t="shared" si="178"/>
        <v>4.0306292201178326</v>
      </c>
      <c r="AE187" s="12">
        <f t="shared" si="179"/>
        <v>1.8470871141169838</v>
      </c>
      <c r="AF187" s="11">
        <f t="shared" si="226"/>
        <v>-2.9039671966837322E-3</v>
      </c>
      <c r="AG187" s="11">
        <f t="shared" si="227"/>
        <v>2.0567434751257441E-3</v>
      </c>
      <c r="AH187" s="11">
        <f t="shared" si="228"/>
        <v>8.257041531207765E-4</v>
      </c>
      <c r="AI187" s="1">
        <f t="shared" si="207"/>
        <v>274934.64729958947</v>
      </c>
      <c r="AJ187" s="1">
        <f t="shared" si="208"/>
        <v>252531.94668489715</v>
      </c>
      <c r="AK187" s="1">
        <f t="shared" si="209"/>
        <v>54200.897237642566</v>
      </c>
      <c r="AL187" s="17">
        <f t="shared" si="203"/>
        <v>51.23836799369262</v>
      </c>
      <c r="AM187" s="17">
        <f t="shared" si="203"/>
        <v>20.022940979626007</v>
      </c>
      <c r="AN187" s="17">
        <f t="shared" si="203"/>
        <v>3.4002300734385424</v>
      </c>
      <c r="AO187" s="7">
        <f t="shared" si="229"/>
        <v>4.8989663073582407E-3</v>
      </c>
      <c r="AP187" s="7">
        <f t="shared" si="229"/>
        <v>7.5440399730217515E-3</v>
      </c>
      <c r="AQ187" s="7">
        <f t="shared" si="229"/>
        <v>5.4606785561801966E-3</v>
      </c>
      <c r="AR187" s="1">
        <f t="shared" si="181"/>
        <v>137776.18969880711</v>
      </c>
      <c r="AS187" s="1">
        <f t="shared" si="182"/>
        <v>135313.7124301836</v>
      </c>
      <c r="AT187" s="1">
        <f t="shared" si="183"/>
        <v>28330.141562990269</v>
      </c>
      <c r="AU187" s="1">
        <f t="shared" si="210"/>
        <v>27555.237939761424</v>
      </c>
      <c r="AV187" s="1">
        <f t="shared" si="211"/>
        <v>27062.742486036721</v>
      </c>
      <c r="AW187" s="1">
        <f t="shared" si="212"/>
        <v>5666.0283125980541</v>
      </c>
      <c r="AX187">
        <v>0</v>
      </c>
      <c r="AY187">
        <v>0</v>
      </c>
      <c r="AZ187">
        <v>0</v>
      </c>
      <c r="BA187">
        <f t="shared" si="187"/>
        <v>0</v>
      </c>
      <c r="BB187">
        <f t="shared" si="188"/>
        <v>0</v>
      </c>
      <c r="BC187">
        <f t="shared" si="188"/>
        <v>0</v>
      </c>
      <c r="BD187">
        <f t="shared" si="188"/>
        <v>0</v>
      </c>
      <c r="BE187">
        <f t="shared" si="189"/>
        <v>0</v>
      </c>
      <c r="BF187">
        <f t="shared" si="189"/>
        <v>0</v>
      </c>
      <c r="BG187">
        <f t="shared" si="189"/>
        <v>0</v>
      </c>
      <c r="BH187">
        <f t="shared" si="165"/>
        <v>0</v>
      </c>
      <c r="BI187">
        <f t="shared" si="198"/>
        <v>0</v>
      </c>
      <c r="BJ187">
        <f t="shared" si="198"/>
        <v>0</v>
      </c>
      <c r="BK187" s="7">
        <f t="shared" si="196"/>
        <v>2.8848497714164534E-3</v>
      </c>
      <c r="BL187" s="7">
        <f t="shared" si="185"/>
        <v>2.729573621725179E-3</v>
      </c>
      <c r="BM187" s="7">
        <f t="shared" si="186"/>
        <v>5.7733065691028497E-3</v>
      </c>
      <c r="BN187" s="18">
        <f>MAX((BN$3*climate!$I297+BN$4*climate!$I297^2+BN$5*climate!$I297^6)*(K187/K$66)^$BP$1,-99)</f>
        <v>-28.908088114400307</v>
      </c>
      <c r="BO187" s="18">
        <f>MAX((BO$3*climate!$I297+BO$4*climate!$I297^2+BO$5*climate!$I297^6)*(L187/L$66)^$BP$1,-99)</f>
        <v>-19.46940445193793</v>
      </c>
      <c r="BP187" s="18">
        <f>MAX((BP$3*climate!$I297+BP$4*climate!$I297^2+BP$5*climate!$I297^6)*(M187/M$66)^$BP$1,-99)</f>
        <v>-19.335315845201759</v>
      </c>
      <c r="BQ187" s="18">
        <f>MAX((BQ$3*climate!$M297+BQ$4*climate!$M297^2+BQ$5*climate!$M297^6)*(K187/K$66)^$BP$1,-99)</f>
        <v>-28.908106479811917</v>
      </c>
      <c r="BR187" s="18">
        <f>MAX((BR$3*climate!$M297+BR$4*climate!$M297^2+BR$5*climate!$M297^6)*(L187/L$66)^$BP$1,-99)</f>
        <v>-19.469415762502649</v>
      </c>
      <c r="BS187" s="18">
        <f>MAX((BS$3*climate!$M297+BS$4*climate!$M297^2+BS$5*climate!$M297^6)*(M187/M$66)^$BP$1,-99)</f>
        <v>-19.335326130219766</v>
      </c>
      <c r="BT187" s="8">
        <f t="shared" si="190"/>
        <v>4.3521669517670433E-2</v>
      </c>
      <c r="BU187" s="8">
        <f t="shared" si="191"/>
        <v>1.18795601088874E-4</v>
      </c>
      <c r="BV187" s="8">
        <f t="shared" si="192"/>
        <v>2.5126394052468997E-4</v>
      </c>
      <c r="BW187" s="8">
        <f>MAX((BW$3*climate!$I297+BW$4*climate!$I297^2+BW$5*climate!$I297^6)*(K187/K$66)^$BP$1,-99)</f>
        <v>-99</v>
      </c>
      <c r="BX187" s="8">
        <f>MAX((BX$3*climate!$I297+BX$4*climate!$I297^2+BX$5*climate!$I297^6)*(L187/L$66)^$BP$1,-99)</f>
        <v>-99</v>
      </c>
      <c r="BY187" s="8">
        <f>MAX((BY$3*climate!$I297+BY$4*climate!$I297^2+BY$5*climate!$I297^6)*(M187/M$66)^$BP$1,-99)</f>
        <v>-99</v>
      </c>
      <c r="BZ187" s="8">
        <f>MAX((BZ$3*climate!$M297+BZ$4*climate!$M297^2+BZ$5*climate!$M297^6)*(K187/K$66)^$BP$1,-99)</f>
        <v>-99</v>
      </c>
      <c r="CA187" s="8">
        <f>MAX((CA$3*climate!$M297+CA$4*climate!$M297^2+CA$5*climate!$M297^6)*(L187/L$66)^$BP$1,-99)</f>
        <v>-99</v>
      </c>
      <c r="CB187" s="8">
        <f>MAX((CB$3*climate!$M297+CB$4*climate!$M297^2+CB$5*climate!$M297^6)*(M187/M$66)^$BP$1,-99)</f>
        <v>-99</v>
      </c>
      <c r="CC187" s="8">
        <f t="shared" si="193"/>
        <v>0</v>
      </c>
      <c r="CD187" s="8">
        <f t="shared" si="194"/>
        <v>0</v>
      </c>
      <c r="CE187" s="8">
        <f t="shared" si="195"/>
        <v>0</v>
      </c>
    </row>
    <row r="188" spans="1:83">
      <c r="A188">
        <f t="shared" si="213"/>
        <v>2142</v>
      </c>
      <c r="B188" s="4">
        <f t="shared" si="166"/>
        <v>1286.2615822594262</v>
      </c>
      <c r="C188" s="4">
        <f t="shared" si="167"/>
        <v>3571.0884607110288</v>
      </c>
      <c r="D188" s="4">
        <f t="shared" si="168"/>
        <v>6803.2369204876122</v>
      </c>
      <c r="E188" s="11">
        <f t="shared" si="214"/>
        <v>1.1186381246400648E-5</v>
      </c>
      <c r="F188" s="11">
        <f t="shared" si="215"/>
        <v>2.2426228300057399E-5</v>
      </c>
      <c r="G188" s="11">
        <f t="shared" si="216"/>
        <v>4.9513283197960666E-5</v>
      </c>
      <c r="H188" s="4">
        <f t="shared" si="169"/>
        <v>137671.97923512349</v>
      </c>
      <c r="I188" s="4">
        <f t="shared" si="170"/>
        <v>136158.3336180012</v>
      </c>
      <c r="J188" s="4">
        <f t="shared" si="171"/>
        <v>28438.078647700113</v>
      </c>
      <c r="K188" s="4">
        <f t="shared" si="204"/>
        <v>107032.64494092339</v>
      </c>
      <c r="L188" s="4">
        <f t="shared" si="205"/>
        <v>38127.964377250712</v>
      </c>
      <c r="M188" s="4">
        <f t="shared" si="206"/>
        <v>4180.0805969376488</v>
      </c>
      <c r="N188" s="11">
        <f t="shared" si="217"/>
        <v>-7.6755278204510002E-4</v>
      </c>
      <c r="O188" s="11">
        <f t="shared" si="218"/>
        <v>6.2193825245500101E-3</v>
      </c>
      <c r="P188" s="11">
        <f t="shared" si="219"/>
        <v>3.7602738957602799E-3</v>
      </c>
      <c r="Q188" s="4">
        <f t="shared" si="220"/>
        <v>3562.5554631174618</v>
      </c>
      <c r="R188" s="4">
        <f t="shared" si="221"/>
        <v>13498.942896682938</v>
      </c>
      <c r="S188" s="4">
        <f t="shared" si="222"/>
        <v>3353.8205543881795</v>
      </c>
      <c r="T188" s="4">
        <f t="shared" si="172"/>
        <v>25.877128250136803</v>
      </c>
      <c r="U188" s="4">
        <f t="shared" si="173"/>
        <v>99.141510754346314</v>
      </c>
      <c r="V188" s="4">
        <f t="shared" si="174"/>
        <v>117.93414723745462</v>
      </c>
      <c r="W188" s="11">
        <f t="shared" si="223"/>
        <v>-1.219247815263802E-2</v>
      </c>
      <c r="X188" s="11">
        <f t="shared" si="224"/>
        <v>-1.3228699347321071E-2</v>
      </c>
      <c r="Y188" s="11">
        <f t="shared" si="225"/>
        <v>-1.2203590333800474E-2</v>
      </c>
      <c r="Z188" s="4">
        <f t="shared" si="184"/>
        <v>6028.4410116750751</v>
      </c>
      <c r="AA188" s="4">
        <f t="shared" si="175"/>
        <v>54909.311226662008</v>
      </c>
      <c r="AB188" s="4">
        <f t="shared" si="176"/>
        <v>6252.6871822635321</v>
      </c>
      <c r="AC188" s="12">
        <f t="shared" si="177"/>
        <v>1.67027159878818</v>
      </c>
      <c r="AD188" s="12">
        <f t="shared" si="178"/>
        <v>4.0389191904669612</v>
      </c>
      <c r="AE188" s="12">
        <f t="shared" si="179"/>
        <v>1.8486122616182861</v>
      </c>
      <c r="AF188" s="11">
        <f t="shared" si="226"/>
        <v>-2.9039671966837322E-3</v>
      </c>
      <c r="AG188" s="11">
        <f t="shared" si="227"/>
        <v>2.0567434751257441E-3</v>
      </c>
      <c r="AH188" s="11">
        <f t="shared" si="228"/>
        <v>8.257041531207765E-4</v>
      </c>
      <c r="AI188" s="1">
        <f t="shared" si="207"/>
        <v>274996.42050939193</v>
      </c>
      <c r="AJ188" s="1">
        <f t="shared" si="208"/>
        <v>254341.49450244417</v>
      </c>
      <c r="AK188" s="1">
        <f t="shared" si="209"/>
        <v>54446.835826476366</v>
      </c>
      <c r="AL188" s="17">
        <f t="shared" si="203"/>
        <v>51.486872881753293</v>
      </c>
      <c r="AM188" s="17">
        <f t="shared" si="203"/>
        <v>20.172484308082481</v>
      </c>
      <c r="AN188" s="17">
        <f t="shared" si="203"/>
        <v>3.4186119612521662</v>
      </c>
      <c r="AO188" s="7">
        <f t="shared" si="229"/>
        <v>4.8499766442846584E-3</v>
      </c>
      <c r="AP188" s="7">
        <f t="shared" si="229"/>
        <v>7.4685995732915343E-3</v>
      </c>
      <c r="AQ188" s="7">
        <f t="shared" si="229"/>
        <v>5.4060717706183948E-3</v>
      </c>
      <c r="AR188" s="1">
        <f t="shared" si="181"/>
        <v>137671.97923512349</v>
      </c>
      <c r="AS188" s="1">
        <f t="shared" si="182"/>
        <v>136158.3336180012</v>
      </c>
      <c r="AT188" s="1">
        <f t="shared" si="183"/>
        <v>28438.078647700113</v>
      </c>
      <c r="AU188" s="1">
        <f t="shared" si="210"/>
        <v>27534.395847024702</v>
      </c>
      <c r="AV188" s="1">
        <f t="shared" si="211"/>
        <v>27231.666723600239</v>
      </c>
      <c r="AW188" s="1">
        <f t="shared" si="212"/>
        <v>5687.6157295400226</v>
      </c>
      <c r="AX188">
        <v>0</v>
      </c>
      <c r="AY188">
        <v>0</v>
      </c>
      <c r="AZ188">
        <v>0</v>
      </c>
      <c r="BA188">
        <f t="shared" si="187"/>
        <v>0</v>
      </c>
      <c r="BB188">
        <f t="shared" si="188"/>
        <v>0</v>
      </c>
      <c r="BC188">
        <f t="shared" si="188"/>
        <v>0</v>
      </c>
      <c r="BD188">
        <f t="shared" si="188"/>
        <v>0</v>
      </c>
      <c r="BE188">
        <f t="shared" si="189"/>
        <v>0</v>
      </c>
      <c r="BF188">
        <f t="shared" si="189"/>
        <v>0</v>
      </c>
      <c r="BG188">
        <f t="shared" si="189"/>
        <v>0</v>
      </c>
      <c r="BH188">
        <f t="shared" si="165"/>
        <v>0</v>
      </c>
      <c r="BI188">
        <f t="shared" si="198"/>
        <v>0</v>
      </c>
      <c r="BJ188">
        <f t="shared" si="198"/>
        <v>0</v>
      </c>
      <c r="BK188" s="7">
        <f t="shared" si="196"/>
        <v>2.8145036356996833E-3</v>
      </c>
      <c r="BL188" s="7">
        <f t="shared" si="185"/>
        <v>2.5995939254525513E-3</v>
      </c>
      <c r="BM188" s="7">
        <f t="shared" si="186"/>
        <v>5.589496806328911E-3</v>
      </c>
      <c r="BN188" s="18">
        <f>MAX((BN$3*climate!$I298+BN$4*climate!$I298^2+BN$5*climate!$I298^6)*(K188/K$66)^$BP$1,-99)</f>
        <v>-29.309522329839382</v>
      </c>
      <c r="BO188" s="18">
        <f>MAX((BO$3*climate!$I298+BO$4*climate!$I298^2+BO$5*climate!$I298^6)*(L188/L$66)^$BP$1,-99)</f>
        <v>-19.682597657866296</v>
      </c>
      <c r="BP188" s="18">
        <f>MAX((BP$3*climate!$I298+BP$4*climate!$I298^2+BP$5*climate!$I298^6)*(M188/M$66)^$BP$1,-99)</f>
        <v>-19.538563398646293</v>
      </c>
      <c r="BQ188" s="18">
        <f>MAX((BQ$3*climate!$M298+BQ$4*climate!$M298^2+BQ$5*climate!$M298^6)*(K188/K$66)^$BP$1,-99)</f>
        <v>-29.309540689330795</v>
      </c>
      <c r="BR188" s="18">
        <f>MAX((BR$3*climate!$M298+BR$4*climate!$M298^2+BR$5*climate!$M298^6)*(L188/L$66)^$BP$1,-99)</f>
        <v>-19.682608941596104</v>
      </c>
      <c r="BS188" s="18">
        <f>MAX((BS$3*climate!$M298+BS$4*climate!$M298^2+BS$5*climate!$M298^6)*(M188/M$66)^$BP$1,-99)</f>
        <v>-19.538573662102827</v>
      </c>
      <c r="BT188" s="8">
        <f t="shared" si="190"/>
        <v>4.3558343524470119E-2</v>
      </c>
      <c r="BU188" s="8">
        <f t="shared" si="191"/>
        <v>1.13234005228988E-4</v>
      </c>
      <c r="BV188" s="8">
        <f t="shared" si="192"/>
        <v>2.4346922201900334E-4</v>
      </c>
      <c r="BW188" s="8">
        <f>MAX((BW$3*climate!$I298+BW$4*climate!$I298^2+BW$5*climate!$I298^6)*(K188/K$66)^$BP$1,-99)</f>
        <v>-99</v>
      </c>
      <c r="BX188" s="8">
        <f>MAX((BX$3*climate!$I298+BX$4*climate!$I298^2+BX$5*climate!$I298^6)*(L188/L$66)^$BP$1,-99)</f>
        <v>-99</v>
      </c>
      <c r="BY188" s="8">
        <f>MAX((BY$3*climate!$I298+BY$4*climate!$I298^2+BY$5*climate!$I298^6)*(M188/M$66)^$BP$1,-99)</f>
        <v>-99</v>
      </c>
      <c r="BZ188" s="8">
        <f>MAX((BZ$3*climate!$M298+BZ$4*climate!$M298^2+BZ$5*climate!$M298^6)*(K188/K$66)^$BP$1,-99)</f>
        <v>-99</v>
      </c>
      <c r="CA188" s="8">
        <f>MAX((CA$3*climate!$M298+CA$4*climate!$M298^2+CA$5*climate!$M298^6)*(L188/L$66)^$BP$1,-99)</f>
        <v>-99</v>
      </c>
      <c r="CB188" s="8">
        <f>MAX((CB$3*climate!$M298+CB$4*climate!$M298^2+CB$5*climate!$M298^6)*(M188/M$66)^$BP$1,-99)</f>
        <v>-99</v>
      </c>
      <c r="CC188" s="8">
        <f t="shared" si="193"/>
        <v>0</v>
      </c>
      <c r="CD188" s="8">
        <f t="shared" si="194"/>
        <v>0</v>
      </c>
      <c r="CE188" s="8">
        <f t="shared" si="195"/>
        <v>0</v>
      </c>
    </row>
    <row r="189" spans="1:83">
      <c r="A189">
        <f t="shared" si="213"/>
        <v>2143</v>
      </c>
      <c r="B189" s="4">
        <f t="shared" si="166"/>
        <v>1286.2752514412457</v>
      </c>
      <c r="C189" s="4">
        <f t="shared" si="167"/>
        <v>3571.1645424538738</v>
      </c>
      <c r="D189" s="4">
        <f t="shared" si="168"/>
        <v>6803.5569285541033</v>
      </c>
      <c r="E189" s="11">
        <f t="shared" si="214"/>
        <v>1.0627062184080615E-5</v>
      </c>
      <c r="F189" s="11">
        <f t="shared" si="215"/>
        <v>2.1304916885054529E-5</v>
      </c>
      <c r="G189" s="11">
        <f t="shared" si="216"/>
        <v>4.7037619038062629E-5</v>
      </c>
      <c r="H189" s="4">
        <f t="shared" si="169"/>
        <v>137556.53001092921</v>
      </c>
      <c r="I189" s="4">
        <f t="shared" si="170"/>
        <v>136997.10741815143</v>
      </c>
      <c r="J189" s="4">
        <f t="shared" si="171"/>
        <v>28544.719250831364</v>
      </c>
      <c r="K189" s="4">
        <f t="shared" si="204"/>
        <v>106941.75282996379</v>
      </c>
      <c r="L189" s="4">
        <f t="shared" si="205"/>
        <v>38362.026109280268</v>
      </c>
      <c r="M189" s="4">
        <f t="shared" si="206"/>
        <v>4195.5582279367663</v>
      </c>
      <c r="N189" s="11">
        <f t="shared" si="217"/>
        <v>-8.4919989606691004E-4</v>
      </c>
      <c r="O189" s="11">
        <f t="shared" si="218"/>
        <v>6.1388467979479611E-3</v>
      </c>
      <c r="P189" s="11">
        <f t="shared" si="219"/>
        <v>3.7027111416121361E-3</v>
      </c>
      <c r="Q189" s="4">
        <f t="shared" si="220"/>
        <v>3516.1680140449562</v>
      </c>
      <c r="R189" s="4">
        <f t="shared" si="221"/>
        <v>13402.426678381027</v>
      </c>
      <c r="S189" s="4">
        <f t="shared" si="222"/>
        <v>3325.314991589627</v>
      </c>
      <c r="T189" s="4">
        <f t="shared" si="172"/>
        <v>25.561621929293999</v>
      </c>
      <c r="U189" s="4">
        <f t="shared" si="173"/>
        <v>97.829997515737873</v>
      </c>
      <c r="V189" s="4">
        <f t="shared" si="174"/>
        <v>116.49492721820262</v>
      </c>
      <c r="W189" s="11">
        <f t="shared" si="223"/>
        <v>-1.219247815263802E-2</v>
      </c>
      <c r="X189" s="11">
        <f t="shared" si="224"/>
        <v>-1.3228699347321071E-2</v>
      </c>
      <c r="Y189" s="11">
        <f t="shared" si="225"/>
        <v>-1.2203590333800474E-2</v>
      </c>
      <c r="Z189" s="4">
        <f t="shared" si="184"/>
        <v>5933.1553404993965</v>
      </c>
      <c r="AA189" s="4">
        <f t="shared" si="175"/>
        <v>54633.275514387227</v>
      </c>
      <c r="AB189" s="4">
        <f t="shared" si="176"/>
        <v>6205.0330946831682</v>
      </c>
      <c r="AC189" s="12">
        <f t="shared" si="177"/>
        <v>1.6654211848557465</v>
      </c>
      <c r="AD189" s="12">
        <f t="shared" si="178"/>
        <v>4.047226211158514</v>
      </c>
      <c r="AE189" s="12">
        <f t="shared" si="179"/>
        <v>1.8501386684402144</v>
      </c>
      <c r="AF189" s="11">
        <f t="shared" si="226"/>
        <v>-2.9039671966837322E-3</v>
      </c>
      <c r="AG189" s="11">
        <f t="shared" si="227"/>
        <v>2.0567434751257441E-3</v>
      </c>
      <c r="AH189" s="11">
        <f t="shared" si="228"/>
        <v>8.257041531207765E-4</v>
      </c>
      <c r="AI189" s="1">
        <f t="shared" si="207"/>
        <v>275031.17430547747</v>
      </c>
      <c r="AJ189" s="1">
        <f t="shared" si="208"/>
        <v>256139.0117758</v>
      </c>
      <c r="AK189" s="1">
        <f t="shared" si="209"/>
        <v>54689.767973368755</v>
      </c>
      <c r="AL189" s="17">
        <f t="shared" si="203"/>
        <v>51.734085911407405</v>
      </c>
      <c r="AM189" s="17">
        <f t="shared" si="203"/>
        <v>20.321637913701103</v>
      </c>
      <c r="AN189" s="17">
        <f t="shared" si="203"/>
        <v>3.4369084102544054</v>
      </c>
      <c r="AO189" s="7">
        <f t="shared" si="229"/>
        <v>4.8014768778418121E-3</v>
      </c>
      <c r="AP189" s="7">
        <f t="shared" si="229"/>
        <v>7.3939135775586192E-3</v>
      </c>
      <c r="AQ189" s="7">
        <f t="shared" si="229"/>
        <v>5.3520110529122105E-3</v>
      </c>
      <c r="AR189" s="1">
        <f t="shared" si="181"/>
        <v>137556.53001092921</v>
      </c>
      <c r="AS189" s="1">
        <f t="shared" si="182"/>
        <v>136997.10741815143</v>
      </c>
      <c r="AT189" s="1">
        <f t="shared" si="183"/>
        <v>28544.719250831364</v>
      </c>
      <c r="AU189" s="1">
        <f t="shared" si="210"/>
        <v>27511.306002185844</v>
      </c>
      <c r="AV189" s="1">
        <f t="shared" si="211"/>
        <v>27399.421483630285</v>
      </c>
      <c r="AW189" s="1">
        <f t="shared" si="212"/>
        <v>5708.9438501662735</v>
      </c>
      <c r="AX189">
        <v>0</v>
      </c>
      <c r="AY189">
        <v>0</v>
      </c>
      <c r="AZ189">
        <v>0</v>
      </c>
      <c r="BA189">
        <f t="shared" si="187"/>
        <v>0</v>
      </c>
      <c r="BB189">
        <f t="shared" si="188"/>
        <v>0</v>
      </c>
      <c r="BC189">
        <f t="shared" si="188"/>
        <v>0</v>
      </c>
      <c r="BD189">
        <f t="shared" si="188"/>
        <v>0</v>
      </c>
      <c r="BE189">
        <f t="shared" si="189"/>
        <v>0</v>
      </c>
      <c r="BF189">
        <f t="shared" si="189"/>
        <v>0</v>
      </c>
      <c r="BG189">
        <f t="shared" si="189"/>
        <v>0</v>
      </c>
      <c r="BH189">
        <f t="shared" si="165"/>
        <v>0</v>
      </c>
      <c r="BI189">
        <f t="shared" si="198"/>
        <v>0</v>
      </c>
      <c r="BJ189">
        <f t="shared" si="198"/>
        <v>0</v>
      </c>
      <c r="BK189" s="7">
        <f t="shared" si="196"/>
        <v>2.7457888499893279E-3</v>
      </c>
      <c r="BL189" s="7">
        <f t="shared" si="185"/>
        <v>2.4758037385262392E-3</v>
      </c>
      <c r="BM189" s="7">
        <f t="shared" si="186"/>
        <v>5.4119077401148415E-3</v>
      </c>
      <c r="BN189" s="18">
        <f>MAX((BN$3*climate!$I299+BN$4*climate!$I299^2+BN$5*climate!$I299^6)*(K189/K$66)^$BP$1,-99)</f>
        <v>-29.709612724047936</v>
      </c>
      <c r="BO189" s="18">
        <f>MAX((BO$3*climate!$I299+BO$4*climate!$I299^2+BO$5*climate!$I299^6)*(L189/L$66)^$BP$1,-99)</f>
        <v>-19.894116628281992</v>
      </c>
      <c r="BP189" s="18">
        <f>MAX((BP$3*climate!$I299+BP$4*climate!$I299^2+BP$5*climate!$I299^6)*(M189/M$66)^$BP$1,-99)</f>
        <v>-19.740380168080865</v>
      </c>
      <c r="BQ189" s="18">
        <f>MAX((BQ$3*climate!$M299+BQ$4*climate!$M299^2+BQ$5*climate!$M299^6)*(K189/K$66)^$BP$1,-99)</f>
        <v>-29.709631077021744</v>
      </c>
      <c r="BR189" s="18">
        <f>MAX((BR$3*climate!$M299+BR$4*climate!$M299^2+BR$5*climate!$M299^6)*(L189/L$66)^$BP$1,-99)</f>
        <v>-19.894127884949327</v>
      </c>
      <c r="BS189" s="18">
        <f>MAX((BS$3*climate!$M299+BS$4*climate!$M299^2+BS$5*climate!$M299^6)*(M189/M$66)^$BP$1,-99)</f>
        <v>-19.740390409775348</v>
      </c>
      <c r="BT189" s="8">
        <f t="shared" si="190"/>
        <v>4.3590485500683049E-2</v>
      </c>
      <c r="BU189" s="8">
        <f t="shared" si="191"/>
        <v>1.0792148696676491E-4</v>
      </c>
      <c r="BV189" s="8">
        <f t="shared" si="192"/>
        <v>2.3590768587651036E-4</v>
      </c>
      <c r="BW189" s="8">
        <f>MAX((BW$3*climate!$I299+BW$4*climate!$I299^2+BW$5*climate!$I299^6)*(K189/K$66)^$BP$1,-99)</f>
        <v>-99</v>
      </c>
      <c r="BX189" s="8">
        <f>MAX((BX$3*climate!$I299+BX$4*climate!$I299^2+BX$5*climate!$I299^6)*(L189/L$66)^$BP$1,-99)</f>
        <v>-99</v>
      </c>
      <c r="BY189" s="8">
        <f>MAX((BY$3*climate!$I299+BY$4*climate!$I299^2+BY$5*climate!$I299^6)*(M189/M$66)^$BP$1,-99)</f>
        <v>-99</v>
      </c>
      <c r="BZ189" s="8">
        <f>MAX((BZ$3*climate!$M299+BZ$4*climate!$M299^2+BZ$5*climate!$M299^6)*(K189/K$66)^$BP$1,-99)</f>
        <v>-99</v>
      </c>
      <c r="CA189" s="8">
        <f>MAX((CA$3*climate!$M299+CA$4*climate!$M299^2+CA$5*climate!$M299^6)*(L189/L$66)^$BP$1,-99)</f>
        <v>-99</v>
      </c>
      <c r="CB189" s="8">
        <f>MAX((CB$3*climate!$M299+CB$4*climate!$M299^2+CB$5*climate!$M299^6)*(M189/M$66)^$BP$1,-99)</f>
        <v>-99</v>
      </c>
      <c r="CC189" s="8">
        <f t="shared" si="193"/>
        <v>0</v>
      </c>
      <c r="CD189" s="8">
        <f t="shared" si="194"/>
        <v>0</v>
      </c>
      <c r="CE189" s="8">
        <f t="shared" si="195"/>
        <v>0</v>
      </c>
    </row>
    <row r="190" spans="1:83">
      <c r="A190">
        <f t="shared" si="213"/>
        <v>2144</v>
      </c>
      <c r="B190" s="4">
        <f t="shared" si="166"/>
        <v>1286.2882373019745</v>
      </c>
      <c r="C190" s="4">
        <f t="shared" si="167"/>
        <v>3571.2368216494451</v>
      </c>
      <c r="D190" s="4">
        <f t="shared" si="168"/>
        <v>6803.8609505170671</v>
      </c>
      <c r="E190" s="11">
        <f t="shared" si="214"/>
        <v>1.0095709074876584E-5</v>
      </c>
      <c r="F190" s="11">
        <f t="shared" si="215"/>
        <v>2.02396710408018E-5</v>
      </c>
      <c r="G190" s="11">
        <f t="shared" si="216"/>
        <v>4.4685738086159496E-5</v>
      </c>
      <c r="H190" s="4">
        <f t="shared" si="169"/>
        <v>137430.09180618147</v>
      </c>
      <c r="I190" s="4">
        <f t="shared" si="170"/>
        <v>137830.0836122547</v>
      </c>
      <c r="J190" s="4">
        <f t="shared" si="171"/>
        <v>28650.086140912899</v>
      </c>
      <c r="K190" s="4">
        <f t="shared" si="204"/>
        <v>106842.37624254804</v>
      </c>
      <c r="L190" s="4">
        <f t="shared" si="205"/>
        <v>38594.4955475104</v>
      </c>
      <c r="M190" s="4">
        <f t="shared" si="206"/>
        <v>4210.8570926534885</v>
      </c>
      <c r="N190" s="11">
        <f t="shared" si="217"/>
        <v>-9.2925901049856208E-4</v>
      </c>
      <c r="O190" s="11">
        <f t="shared" si="218"/>
        <v>6.0598842607506587E-3</v>
      </c>
      <c r="P190" s="11">
        <f t="shared" si="219"/>
        <v>3.6464431871907621E-3</v>
      </c>
      <c r="Q190" s="4">
        <f t="shared" si="220"/>
        <v>3470.1046524353401</v>
      </c>
      <c r="R190" s="4">
        <f t="shared" si="221"/>
        <v>13305.542056837699</v>
      </c>
      <c r="S190" s="4">
        <f t="shared" si="222"/>
        <v>3296.8591223824455</v>
      </c>
      <c r="T190" s="4">
        <f t="shared" si="172"/>
        <v>25.249962412375091</v>
      </c>
      <c r="U190" s="4">
        <f t="shared" si="173"/>
        <v>96.535833891453009</v>
      </c>
      <c r="V190" s="4">
        <f t="shared" si="174"/>
        <v>115.07327085046578</v>
      </c>
      <c r="W190" s="11">
        <f t="shared" si="223"/>
        <v>-1.219247815263802E-2</v>
      </c>
      <c r="X190" s="11">
        <f t="shared" si="224"/>
        <v>-1.3228699347321071E-2</v>
      </c>
      <c r="Y190" s="11">
        <f t="shared" si="225"/>
        <v>-1.2203590333800474E-2</v>
      </c>
      <c r="Z190" s="4">
        <f t="shared" si="184"/>
        <v>5838.8953565624925</v>
      </c>
      <c r="AA190" s="4">
        <f t="shared" si="175"/>
        <v>54354.21576757107</v>
      </c>
      <c r="AB190" s="4">
        <f t="shared" si="176"/>
        <v>6157.3738252676449</v>
      </c>
      <c r="AC190" s="12">
        <f t="shared" si="177"/>
        <v>1.6605848563662633</v>
      </c>
      <c r="AD190" s="12">
        <f t="shared" si="178"/>
        <v>4.0555503172606722</v>
      </c>
      <c r="AE190" s="12">
        <f t="shared" si="179"/>
        <v>1.8516663356225949</v>
      </c>
      <c r="AF190" s="11">
        <f t="shared" si="226"/>
        <v>-2.9039671966837322E-3</v>
      </c>
      <c r="AG190" s="11">
        <f t="shared" si="227"/>
        <v>2.0567434751257441E-3</v>
      </c>
      <c r="AH190" s="11">
        <f t="shared" si="228"/>
        <v>8.257041531207765E-4</v>
      </c>
      <c r="AI190" s="1">
        <f t="shared" si="207"/>
        <v>275039.36287711555</v>
      </c>
      <c r="AJ190" s="1">
        <f t="shared" si="208"/>
        <v>257924.53208185028</v>
      </c>
      <c r="AK190" s="1">
        <f t="shared" si="209"/>
        <v>54929.735026198156</v>
      </c>
      <c r="AL190" s="17">
        <f t="shared" si="203"/>
        <v>51.980001928534314</v>
      </c>
      <c r="AM190" s="17">
        <f t="shared" si="203"/>
        <v>20.470391783844565</v>
      </c>
      <c r="AN190" s="17">
        <f t="shared" si="203"/>
        <v>3.4551188383359381</v>
      </c>
      <c r="AO190" s="7">
        <f t="shared" si="229"/>
        <v>4.7534621090633937E-3</v>
      </c>
      <c r="AP190" s="7">
        <f t="shared" si="229"/>
        <v>7.3199744417830328E-3</v>
      </c>
      <c r="AQ190" s="7">
        <f t="shared" si="229"/>
        <v>5.2984909423830885E-3</v>
      </c>
      <c r="AR190" s="1">
        <f t="shared" si="181"/>
        <v>137430.09180618147</v>
      </c>
      <c r="AS190" s="1">
        <f t="shared" si="182"/>
        <v>137830.0836122547</v>
      </c>
      <c r="AT190" s="1">
        <f t="shared" si="183"/>
        <v>28650.086140912899</v>
      </c>
      <c r="AU190" s="1">
        <f t="shared" si="210"/>
        <v>27486.018361236296</v>
      </c>
      <c r="AV190" s="1">
        <f t="shared" si="211"/>
        <v>27566.016722450942</v>
      </c>
      <c r="AW190" s="1">
        <f t="shared" si="212"/>
        <v>5730.0172281825799</v>
      </c>
      <c r="AX190">
        <v>0</v>
      </c>
      <c r="AY190">
        <v>0</v>
      </c>
      <c r="AZ190">
        <v>0</v>
      </c>
      <c r="BA190">
        <f t="shared" si="187"/>
        <v>0</v>
      </c>
      <c r="BB190">
        <f t="shared" si="188"/>
        <v>0</v>
      </c>
      <c r="BC190">
        <f t="shared" si="188"/>
        <v>0</v>
      </c>
      <c r="BD190">
        <f t="shared" si="188"/>
        <v>0</v>
      </c>
      <c r="BE190">
        <f t="shared" si="189"/>
        <v>0</v>
      </c>
      <c r="BF190">
        <f t="shared" si="189"/>
        <v>0</v>
      </c>
      <c r="BG190">
        <f t="shared" si="189"/>
        <v>0</v>
      </c>
      <c r="BH190">
        <f t="shared" si="165"/>
        <v>0</v>
      </c>
      <c r="BI190">
        <f t="shared" si="198"/>
        <v>0</v>
      </c>
      <c r="BJ190">
        <f t="shared" si="198"/>
        <v>0</v>
      </c>
      <c r="BK190" s="7">
        <f t="shared" si="196"/>
        <v>2.6786845310893259E-3</v>
      </c>
      <c r="BL190" s="7">
        <f t="shared" si="185"/>
        <v>2.3579083224059419E-3</v>
      </c>
      <c r="BM190" s="7">
        <f t="shared" si="186"/>
        <v>5.2403096662744595E-3</v>
      </c>
      <c r="BN190" s="18">
        <f>MAX((BN$3*climate!$I300+BN$4*climate!$I300^2+BN$5*climate!$I300^6)*(K190/K$66)^$BP$1,-99)</f>
        <v>-30.108302886555265</v>
      </c>
      <c r="BO190" s="18">
        <f>MAX((BO$3*climate!$I300+BO$4*climate!$I300^2+BO$5*climate!$I300^6)*(L190/L$66)^$BP$1,-99)</f>
        <v>-20.103935188029549</v>
      </c>
      <c r="BP190" s="18">
        <f>MAX((BP$3*climate!$I300+BP$4*climate!$I300^2+BP$5*climate!$I300^6)*(M190/M$66)^$BP$1,-99)</f>
        <v>-19.940739638635073</v>
      </c>
      <c r="BQ190" s="18">
        <f>MAX((BQ$3*climate!$M300+BQ$4*climate!$M300^2+BQ$5*climate!$M300^6)*(K190/K$66)^$BP$1,-99)</f>
        <v>-30.108321232450397</v>
      </c>
      <c r="BR190" s="18">
        <f>MAX((BR$3*climate!$M300+BR$4*climate!$M300^2+BR$5*climate!$M300^6)*(L190/L$66)^$BP$1,-99)</f>
        <v>-20.103946417428482</v>
      </c>
      <c r="BS190" s="18">
        <f>MAX((BS$3*climate!$M300+BS$4*climate!$M300^2+BS$5*climate!$M300^6)*(M190/M$66)^$BP$1,-99)</f>
        <v>-19.940749858384965</v>
      </c>
      <c r="BT190" s="8">
        <f t="shared" si="190"/>
        <v>4.3618237607921231E-2</v>
      </c>
      <c r="BU190" s="8">
        <f t="shared" si="191"/>
        <v>1.0284780546439731E-4</v>
      </c>
      <c r="BV190" s="8">
        <f t="shared" si="192"/>
        <v>2.2857307216264579E-4</v>
      </c>
      <c r="BW190" s="8">
        <f>MAX((BW$3*climate!$I300+BW$4*climate!$I300^2+BW$5*climate!$I300^6)*(K190/K$66)^$BP$1,-99)</f>
        <v>-99</v>
      </c>
      <c r="BX190" s="8">
        <f>MAX((BX$3*climate!$I300+BX$4*climate!$I300^2+BX$5*climate!$I300^6)*(L190/L$66)^$BP$1,-99)</f>
        <v>-99</v>
      </c>
      <c r="BY190" s="8">
        <f>MAX((BY$3*climate!$I300+BY$4*climate!$I300^2+BY$5*climate!$I300^6)*(M190/M$66)^$BP$1,-99)</f>
        <v>-99</v>
      </c>
      <c r="BZ190" s="8">
        <f>MAX((BZ$3*climate!$M300+BZ$4*climate!$M300^2+BZ$5*climate!$M300^6)*(K190/K$66)^$BP$1,-99)</f>
        <v>-99</v>
      </c>
      <c r="CA190" s="8">
        <f>MAX((CA$3*climate!$M300+CA$4*climate!$M300^2+CA$5*climate!$M300^6)*(L190/L$66)^$BP$1,-99)</f>
        <v>-99</v>
      </c>
      <c r="CB190" s="8">
        <f>MAX((CB$3*climate!$M300+CB$4*climate!$M300^2+CB$5*climate!$M300^6)*(M190/M$66)^$BP$1,-99)</f>
        <v>-99</v>
      </c>
      <c r="CC190" s="8">
        <f t="shared" si="193"/>
        <v>0</v>
      </c>
      <c r="CD190" s="8">
        <f t="shared" si="194"/>
        <v>0</v>
      </c>
      <c r="CE190" s="8">
        <f t="shared" si="195"/>
        <v>0</v>
      </c>
    </row>
    <row r="191" spans="1:83">
      <c r="A191">
        <f t="shared" si="213"/>
        <v>2145</v>
      </c>
      <c r="B191" s="4">
        <f t="shared" si="166"/>
        <v>1286.3005739942132</v>
      </c>
      <c r="C191" s="4">
        <f t="shared" si="167"/>
        <v>3571.3054882750007</v>
      </c>
      <c r="D191" s="4">
        <f t="shared" si="168"/>
        <v>6804.1497842880563</v>
      </c>
      <c r="E191" s="11">
        <f t="shared" si="214"/>
        <v>9.5909236211327546E-6</v>
      </c>
      <c r="F191" s="11">
        <f t="shared" si="215"/>
        <v>1.9227687488761711E-5</v>
      </c>
      <c r="G191" s="11">
        <f t="shared" si="216"/>
        <v>4.245145118185152E-5</v>
      </c>
      <c r="H191" s="4">
        <f t="shared" si="169"/>
        <v>137292.91453284855</v>
      </c>
      <c r="I191" s="4">
        <f t="shared" si="170"/>
        <v>138657.31407141488</v>
      </c>
      <c r="J191" s="4">
        <f t="shared" si="171"/>
        <v>28754.202091740233</v>
      </c>
      <c r="K191" s="4">
        <f t="shared" si="204"/>
        <v>106734.70673073508</v>
      </c>
      <c r="L191" s="4">
        <f t="shared" si="205"/>
        <v>38825.385990261122</v>
      </c>
      <c r="M191" s="4">
        <f t="shared" si="206"/>
        <v>4225.9801743545677</v>
      </c>
      <c r="N191" s="11">
        <f t="shared" si="217"/>
        <v>-1.0077416433394992E-3</v>
      </c>
      <c r="O191" s="11">
        <f t="shared" si="218"/>
        <v>5.9824708025135731E-3</v>
      </c>
      <c r="P191" s="11">
        <f t="shared" si="219"/>
        <v>3.591449761490173E-3</v>
      </c>
      <c r="Q191" s="4">
        <f t="shared" si="220"/>
        <v>3424.3739876202303</v>
      </c>
      <c r="R191" s="4">
        <f t="shared" si="221"/>
        <v>13208.328014210365</v>
      </c>
      <c r="S191" s="4">
        <f t="shared" si="222"/>
        <v>3268.4603565096741</v>
      </c>
      <c r="T191" s="4">
        <f t="shared" si="172"/>
        <v>24.942102797307275</v>
      </c>
      <c r="U191" s="4">
        <f t="shared" si="173"/>
        <v>95.258790368660044</v>
      </c>
      <c r="V191" s="4">
        <f t="shared" si="174"/>
        <v>113.66896379463623</v>
      </c>
      <c r="W191" s="11">
        <f t="shared" si="223"/>
        <v>-1.219247815263802E-2</v>
      </c>
      <c r="X191" s="11">
        <f t="shared" si="224"/>
        <v>-1.3228699347321071E-2</v>
      </c>
      <c r="Y191" s="11">
        <f t="shared" si="225"/>
        <v>-1.2203590333800474E-2</v>
      </c>
      <c r="Z191" s="4">
        <f t="shared" si="184"/>
        <v>5745.6694058692965</v>
      </c>
      <c r="AA191" s="4">
        <f t="shared" si="175"/>
        <v>54072.279851971391</v>
      </c>
      <c r="AB191" s="4">
        <f t="shared" si="176"/>
        <v>6109.723712353868</v>
      </c>
      <c r="AC191" s="12">
        <f t="shared" si="177"/>
        <v>1.6557625724160658</v>
      </c>
      <c r="AD191" s="12">
        <f t="shared" si="178"/>
        <v>4.0638915439137424</v>
      </c>
      <c r="AE191" s="12">
        <f t="shared" si="179"/>
        <v>1.8531952642061125</v>
      </c>
      <c r="AF191" s="11">
        <f t="shared" si="226"/>
        <v>-2.9039671966837322E-3</v>
      </c>
      <c r="AG191" s="11">
        <f t="shared" si="227"/>
        <v>2.0567434751257441E-3</v>
      </c>
      <c r="AH191" s="11">
        <f t="shared" si="228"/>
        <v>8.257041531207765E-4</v>
      </c>
      <c r="AI191" s="1">
        <f t="shared" si="207"/>
        <v>275021.44495064032</v>
      </c>
      <c r="AJ191" s="1">
        <f t="shared" si="208"/>
        <v>259698.09559611618</v>
      </c>
      <c r="AK191" s="1">
        <f t="shared" si="209"/>
        <v>55166.778751760918</v>
      </c>
      <c r="AL191" s="17">
        <f t="shared" si="203"/>
        <v>52.224616048434683</v>
      </c>
      <c r="AM191" s="17">
        <f t="shared" si="203"/>
        <v>20.618736101068883</v>
      </c>
      <c r="AN191" s="17">
        <f t="shared" si="203"/>
        <v>3.4732426850470204</v>
      </c>
      <c r="AO191" s="7">
        <f t="shared" si="229"/>
        <v>4.7059274879727598E-3</v>
      </c>
      <c r="AP191" s="7">
        <f t="shared" si="229"/>
        <v>7.2467746973652021E-3</v>
      </c>
      <c r="AQ191" s="7">
        <f t="shared" si="229"/>
        <v>5.2455060329592573E-3</v>
      </c>
      <c r="AR191" s="1">
        <f t="shared" si="181"/>
        <v>137292.91453284855</v>
      </c>
      <c r="AS191" s="1">
        <f t="shared" si="182"/>
        <v>138657.31407141488</v>
      </c>
      <c r="AT191" s="1">
        <f t="shared" si="183"/>
        <v>28754.202091740233</v>
      </c>
      <c r="AU191" s="1">
        <f t="shared" si="210"/>
        <v>27458.582906569711</v>
      </c>
      <c r="AV191" s="1">
        <f t="shared" si="211"/>
        <v>27731.462814282975</v>
      </c>
      <c r="AW191" s="1">
        <f t="shared" si="212"/>
        <v>5750.840418348047</v>
      </c>
      <c r="AX191">
        <v>0</v>
      </c>
      <c r="AY191">
        <v>0</v>
      </c>
      <c r="AZ191">
        <v>0</v>
      </c>
      <c r="BA191">
        <f t="shared" si="187"/>
        <v>0</v>
      </c>
      <c r="BB191">
        <f t="shared" si="188"/>
        <v>0</v>
      </c>
      <c r="BC191">
        <f t="shared" si="188"/>
        <v>0</v>
      </c>
      <c r="BD191">
        <f t="shared" si="188"/>
        <v>0</v>
      </c>
      <c r="BE191">
        <f t="shared" si="189"/>
        <v>0</v>
      </c>
      <c r="BF191">
        <f t="shared" si="189"/>
        <v>0</v>
      </c>
      <c r="BG191">
        <f t="shared" si="189"/>
        <v>0</v>
      </c>
      <c r="BH191">
        <f t="shared" si="165"/>
        <v>0</v>
      </c>
      <c r="BI191">
        <f t="shared" si="198"/>
        <v>0</v>
      </c>
      <c r="BJ191">
        <f t="shared" si="198"/>
        <v>0</v>
      </c>
      <c r="BK191" s="7">
        <f t="shared" si="196"/>
        <v>2.6131698633000688E-3</v>
      </c>
      <c r="BL191" s="7">
        <f t="shared" si="185"/>
        <v>2.2456269737199447E-3</v>
      </c>
      <c r="BM191" s="7">
        <f t="shared" si="186"/>
        <v>5.0744822612988653E-3</v>
      </c>
      <c r="BN191" s="18">
        <f>MAX((BN$3*climate!$I301+BN$4*climate!$I301^2+BN$5*climate!$I301^6)*(K191/K$66)^$BP$1,-99)</f>
        <v>-30.505537990548813</v>
      </c>
      <c r="BO191" s="18">
        <f>MAX((BO$3*climate!$I301+BO$4*climate!$I301^2+BO$5*climate!$I301^6)*(L191/L$66)^$BP$1,-99)</f>
        <v>-20.312028368914579</v>
      </c>
      <c r="BP191" s="18">
        <f>MAX((BP$3*climate!$I301+BP$4*climate!$I301^2+BP$5*climate!$I301^6)*(M191/M$66)^$BP$1,-99)</f>
        <v>-20.139616374151647</v>
      </c>
      <c r="BQ191" s="18">
        <f>MAX((BQ$3*climate!$M301+BQ$4*climate!$M301^2+BQ$5*climate!$M301^6)*(K191/K$66)^$BP$1,-99)</f>
        <v>-30.505556328839187</v>
      </c>
      <c r="BR191" s="18">
        <f>MAX((BR$3*climate!$M301+BR$4*climate!$M301^2+BR$5*climate!$M301^6)*(L191/L$66)^$BP$1,-99)</f>
        <v>-20.312039570859891</v>
      </c>
      <c r="BS191" s="18">
        <f>MAX((BS$3*climate!$M301+BS$4*climate!$M301^2+BS$5*climate!$M301^6)*(M191/M$66)^$BP$1,-99)</f>
        <v>-20.139626571791663</v>
      </c>
      <c r="BT191" s="8">
        <f t="shared" si="190"/>
        <v>4.3641739843368034E-2</v>
      </c>
      <c r="BU191" s="8">
        <f t="shared" si="191"/>
        <v>9.8003068172335686E-5</v>
      </c>
      <c r="BV191" s="8">
        <f t="shared" si="192"/>
        <v>2.2145923468739102E-4</v>
      </c>
      <c r="BW191" s="8">
        <f>MAX((BW$3*climate!$I301+BW$4*climate!$I301^2+BW$5*climate!$I301^6)*(K191/K$66)^$BP$1,-99)</f>
        <v>-99</v>
      </c>
      <c r="BX191" s="8">
        <f>MAX((BX$3*climate!$I301+BX$4*climate!$I301^2+BX$5*climate!$I301^6)*(L191/L$66)^$BP$1,-99)</f>
        <v>-99</v>
      </c>
      <c r="BY191" s="8">
        <f>MAX((BY$3*climate!$I301+BY$4*climate!$I301^2+BY$5*climate!$I301^6)*(M191/M$66)^$BP$1,-99)</f>
        <v>-99</v>
      </c>
      <c r="BZ191" s="8">
        <f>MAX((BZ$3*climate!$M301+BZ$4*climate!$M301^2+BZ$5*climate!$M301^6)*(K191/K$66)^$BP$1,-99)</f>
        <v>-99</v>
      </c>
      <c r="CA191" s="8">
        <f>MAX((CA$3*climate!$M301+CA$4*climate!$M301^2+CA$5*climate!$M301^6)*(L191/L$66)^$BP$1,-99)</f>
        <v>-99</v>
      </c>
      <c r="CB191" s="8">
        <f>MAX((CB$3*climate!$M301+CB$4*climate!$M301^2+CB$5*climate!$M301^6)*(M191/M$66)^$BP$1,-99)</f>
        <v>-99</v>
      </c>
      <c r="CC191" s="8">
        <f t="shared" si="193"/>
        <v>0</v>
      </c>
      <c r="CD191" s="8">
        <f t="shared" si="194"/>
        <v>0</v>
      </c>
      <c r="CE191" s="8">
        <f t="shared" si="195"/>
        <v>0</v>
      </c>
    </row>
    <row r="192" spans="1:83">
      <c r="A192">
        <f t="shared" si="213"/>
        <v>2146</v>
      </c>
      <c r="B192" s="4">
        <f t="shared" si="166"/>
        <v>1286.3122939642442</v>
      </c>
      <c r="C192" s="4">
        <f t="shared" si="167"/>
        <v>3571.3707228235635</v>
      </c>
      <c r="D192" s="4">
        <f t="shared" si="168"/>
        <v>6804.4241880188383</v>
      </c>
      <c r="E192" s="11">
        <f t="shared" si="214"/>
        <v>9.1113774400761161E-6</v>
      </c>
      <c r="F192" s="11">
        <f t="shared" si="215"/>
        <v>1.8266303114323623E-5</v>
      </c>
      <c r="G192" s="11">
        <f t="shared" si="216"/>
        <v>4.0328878622758944E-5</v>
      </c>
      <c r="H192" s="4">
        <f t="shared" si="169"/>
        <v>137145.24807137329</v>
      </c>
      <c r="I192" s="4">
        <f t="shared" si="170"/>
        <v>139478.85263697617</v>
      </c>
      <c r="J192" s="4">
        <f t="shared" si="171"/>
        <v>28857.08986595337</v>
      </c>
      <c r="K192" s="4">
        <f t="shared" si="204"/>
        <v>106618.93594183866</v>
      </c>
      <c r="L192" s="4">
        <f t="shared" si="205"/>
        <v>39054.711331312785</v>
      </c>
      <c r="M192" s="4">
        <f t="shared" si="206"/>
        <v>4240.9304694384928</v>
      </c>
      <c r="N192" s="11">
        <f t="shared" si="217"/>
        <v>-1.0846592682217659E-3</v>
      </c>
      <c r="O192" s="11">
        <f t="shared" si="218"/>
        <v>5.906582386822512E-3</v>
      </c>
      <c r="P192" s="11">
        <f t="shared" si="219"/>
        <v>3.5377106534126845E-3</v>
      </c>
      <c r="Q192" s="4">
        <f t="shared" si="220"/>
        <v>3378.9841767912262</v>
      </c>
      <c r="R192" s="4">
        <f t="shared" si="221"/>
        <v>13110.822522286575</v>
      </c>
      <c r="S192" s="4">
        <f t="shared" si="222"/>
        <v>3240.1258291995059</v>
      </c>
      <c r="T192" s="4">
        <f t="shared" si="172"/>
        <v>24.637996753870254</v>
      </c>
      <c r="U192" s="4">
        <f t="shared" si="173"/>
        <v>93.998640470683554</v>
      </c>
      <c r="V192" s="4">
        <f t="shared" si="174"/>
        <v>112.28179432681888</v>
      </c>
      <c r="W192" s="11">
        <f t="shared" si="223"/>
        <v>-1.219247815263802E-2</v>
      </c>
      <c r="X192" s="11">
        <f t="shared" si="224"/>
        <v>-1.3228699347321071E-2</v>
      </c>
      <c r="Y192" s="11">
        <f t="shared" si="225"/>
        <v>-1.2203590333800474E-2</v>
      </c>
      <c r="Z192" s="4">
        <f t="shared" si="184"/>
        <v>5653.4849330290708</v>
      </c>
      <c r="AA192" s="4">
        <f t="shared" si="175"/>
        <v>53787.612782814678</v>
      </c>
      <c r="AB192" s="4">
        <f t="shared" si="176"/>
        <v>6062.096622636167</v>
      </c>
      <c r="AC192" s="12">
        <f t="shared" si="177"/>
        <v>1.6509542922202729</v>
      </c>
      <c r="AD192" s="12">
        <f t="shared" si="178"/>
        <v>4.072249926330306</v>
      </c>
      <c r="AE192" s="12">
        <f t="shared" si="179"/>
        <v>1.8547254552323111</v>
      </c>
      <c r="AF192" s="11">
        <f t="shared" si="226"/>
        <v>-2.9039671966837322E-3</v>
      </c>
      <c r="AG192" s="11">
        <f t="shared" si="227"/>
        <v>2.0567434751257441E-3</v>
      </c>
      <c r="AH192" s="11">
        <f t="shared" si="228"/>
        <v>8.257041531207765E-4</v>
      </c>
      <c r="AI192" s="1">
        <f t="shared" si="207"/>
        <v>274977.88336214604</v>
      </c>
      <c r="AJ192" s="1">
        <f t="shared" si="208"/>
        <v>261459.74885078755</v>
      </c>
      <c r="AK192" s="1">
        <f t="shared" si="209"/>
        <v>55400.941294932869</v>
      </c>
      <c r="AL192" s="17">
        <f t="shared" si="203"/>
        <v>52.467923652083726</v>
      </c>
      <c r="AM192" s="17">
        <f t="shared" si="203"/>
        <v>20.76666124278707</v>
      </c>
      <c r="AN192" s="17">
        <f t="shared" si="203"/>
        <v>3.4912794113507828</v>
      </c>
      <c r="AO192" s="7">
        <f t="shared" si="229"/>
        <v>4.658868213093032E-3</v>
      </c>
      <c r="AP192" s="7">
        <f t="shared" si="229"/>
        <v>7.1743069503915503E-3</v>
      </c>
      <c r="AQ192" s="7">
        <f t="shared" si="229"/>
        <v>5.1930509726296646E-3</v>
      </c>
      <c r="AR192" s="1">
        <f t="shared" si="181"/>
        <v>137145.24807137329</v>
      </c>
      <c r="AS192" s="1">
        <f t="shared" si="182"/>
        <v>139478.85263697617</v>
      </c>
      <c r="AT192" s="1">
        <f t="shared" si="183"/>
        <v>28857.08986595337</v>
      </c>
      <c r="AU192" s="1">
        <f t="shared" si="210"/>
        <v>27429.04961427466</v>
      </c>
      <c r="AV192" s="1">
        <f t="shared" si="211"/>
        <v>27895.770527395234</v>
      </c>
      <c r="AW192" s="1">
        <f t="shared" si="212"/>
        <v>5771.4179731906743</v>
      </c>
      <c r="AX192">
        <v>0</v>
      </c>
      <c r="AY192">
        <v>0</v>
      </c>
      <c r="AZ192">
        <v>0</v>
      </c>
      <c r="BA192">
        <f t="shared" si="187"/>
        <v>0</v>
      </c>
      <c r="BB192">
        <f t="shared" si="188"/>
        <v>0</v>
      </c>
      <c r="BC192">
        <f t="shared" si="188"/>
        <v>0</v>
      </c>
      <c r="BD192">
        <f t="shared" si="188"/>
        <v>0</v>
      </c>
      <c r="BE192">
        <f t="shared" si="189"/>
        <v>0</v>
      </c>
      <c r="BF192">
        <f t="shared" si="189"/>
        <v>0</v>
      </c>
      <c r="BG192">
        <f t="shared" si="189"/>
        <v>0</v>
      </c>
      <c r="BH192">
        <f t="shared" si="165"/>
        <v>0</v>
      </c>
      <c r="BI192">
        <f t="shared" si="198"/>
        <v>0</v>
      </c>
      <c r="BJ192">
        <f t="shared" si="198"/>
        <v>0</v>
      </c>
      <c r="BK192" s="7">
        <f t="shared" si="196"/>
        <v>2.5492241006308536E-3</v>
      </c>
      <c r="BL192" s="7">
        <f t="shared" si="185"/>
        <v>2.1386923559237568E-3</v>
      </c>
      <c r="BM192" s="7">
        <f t="shared" si="186"/>
        <v>4.9142141601492819E-3</v>
      </c>
      <c r="BN192" s="18">
        <f>MAX((BN$3*climate!$I302+BN$4*climate!$I302^2+BN$5*climate!$I302^6)*(K192/K$66)^$BP$1,-99)</f>
        <v>-30.901264773357742</v>
      </c>
      <c r="BO192" s="18">
        <f>MAX((BO$3*climate!$I302+BO$4*climate!$I302^2+BO$5*climate!$I302^6)*(L192/L$66)^$BP$1,-99)</f>
        <v>-20.518372391827736</v>
      </c>
      <c r="BP192" s="18">
        <f>MAX((BP$3*climate!$I302+BP$4*climate!$I302^2+BP$5*climate!$I302^6)*(M192/M$66)^$BP$1,-99)</f>
        <v>-20.336986003835754</v>
      </c>
      <c r="BQ192" s="18">
        <f>MAX((BQ$3*climate!$M302+BQ$4*climate!$M302^2+BQ$5*climate!$M302^6)*(K192/K$66)^$BP$1,-99)</f>
        <v>-30.901283103550909</v>
      </c>
      <c r="BR192" s="18">
        <f>MAX((BR$3*climate!$M302+BR$4*climate!$M302^2+BR$5*climate!$M302^6)*(L192/L$66)^$BP$1,-99)</f>
        <v>-20.518383566154071</v>
      </c>
      <c r="BS192" s="18">
        <f>MAX((BS$3*climate!$M302+BS$4*climate!$M302^2+BS$5*climate!$M302^6)*(M192/M$66)^$BP$1,-99)</f>
        <v>-20.336996179217209</v>
      </c>
      <c r="BT192" s="8">
        <f t="shared" si="190"/>
        <v>4.366113002496174E-2</v>
      </c>
      <c r="BU192" s="8">
        <f t="shared" si="191"/>
        <v>9.33777250353789E-5</v>
      </c>
      <c r="BV192" s="8">
        <f t="shared" si="192"/>
        <v>2.1456014341678597E-4</v>
      </c>
      <c r="BW192" s="8">
        <f>MAX((BW$3*climate!$I302+BW$4*climate!$I302^2+BW$5*climate!$I302^6)*(K192/K$66)^$BP$1,-99)</f>
        <v>-99</v>
      </c>
      <c r="BX192" s="8">
        <f>MAX((BX$3*climate!$I302+BX$4*climate!$I302^2+BX$5*climate!$I302^6)*(L192/L$66)^$BP$1,-99)</f>
        <v>-99</v>
      </c>
      <c r="BY192" s="8">
        <f>MAX((BY$3*climate!$I302+BY$4*climate!$I302^2+BY$5*climate!$I302^6)*(M192/M$66)^$BP$1,-99)</f>
        <v>-99</v>
      </c>
      <c r="BZ192" s="8">
        <f>MAX((BZ$3*climate!$M302+BZ$4*climate!$M302^2+BZ$5*climate!$M302^6)*(K192/K$66)^$BP$1,-99)</f>
        <v>-99</v>
      </c>
      <c r="CA192" s="8">
        <f>MAX((CA$3*climate!$M302+CA$4*climate!$M302^2+CA$5*climate!$M302^6)*(L192/L$66)^$BP$1,-99)</f>
        <v>-99</v>
      </c>
      <c r="CB192" s="8">
        <f>MAX((CB$3*climate!$M302+CB$4*climate!$M302^2+CB$5*climate!$M302^6)*(M192/M$66)^$BP$1,-99)</f>
        <v>-99</v>
      </c>
      <c r="CC192" s="8">
        <f t="shared" si="193"/>
        <v>0</v>
      </c>
      <c r="CD192" s="8">
        <f t="shared" si="194"/>
        <v>0</v>
      </c>
      <c r="CE192" s="8">
        <f t="shared" si="195"/>
        <v>0</v>
      </c>
    </row>
    <row r="193" spans="1:83">
      <c r="A193">
        <f t="shared" si="213"/>
        <v>2147</v>
      </c>
      <c r="B193" s="4">
        <f t="shared" si="166"/>
        <v>1286.3234280372196</v>
      </c>
      <c r="C193" s="4">
        <f t="shared" si="167"/>
        <v>3571.4326967767124</v>
      </c>
      <c r="D193" s="4">
        <f t="shared" si="168"/>
        <v>6804.6848820761561</v>
      </c>
      <c r="E193" s="11">
        <f t="shared" si="214"/>
        <v>8.6558085680723103E-6</v>
      </c>
      <c r="F193" s="11">
        <f t="shared" si="215"/>
        <v>1.735298795860744E-5</v>
      </c>
      <c r="G193" s="11">
        <f t="shared" si="216"/>
        <v>3.8312434691620998E-5</v>
      </c>
      <c r="H193" s="4">
        <f t="shared" si="169"/>
        <v>136987.34211318148</v>
      </c>
      <c r="I193" s="4">
        <f t="shared" si="170"/>
        <v>140294.75500308693</v>
      </c>
      <c r="J193" s="4">
        <f t="shared" si="171"/>
        <v>28958.772199113257</v>
      </c>
      <c r="K193" s="4">
        <f t="shared" si="204"/>
        <v>106495.25549123231</v>
      </c>
      <c r="L193" s="4">
        <f t="shared" si="205"/>
        <v>39282.486025763748</v>
      </c>
      <c r="M193" s="4">
        <f t="shared" si="206"/>
        <v>4255.710984558882</v>
      </c>
      <c r="N193" s="11">
        <f t="shared" si="217"/>
        <v>-1.1600233064961163E-3</v>
      </c>
      <c r="O193" s="11">
        <f t="shared" si="218"/>
        <v>5.8321950588415827E-3</v>
      </c>
      <c r="P193" s="11">
        <f t="shared" si="219"/>
        <v>3.4852057176844031E-3</v>
      </c>
      <c r="Q193" s="4">
        <f t="shared" si="220"/>
        <v>3333.9429342237186</v>
      </c>
      <c r="R193" s="4">
        <f t="shared" si="221"/>
        <v>13013.062548041014</v>
      </c>
      <c r="S193" s="4">
        <f t="shared" si="222"/>
        <v>3211.8624064646233</v>
      </c>
      <c r="T193" s="4">
        <f t="shared" si="172"/>
        <v>24.337598516723926</v>
      </c>
      <c r="U193" s="4">
        <f t="shared" si="173"/>
        <v>92.755160716839953</v>
      </c>
      <c r="V193" s="4">
        <f t="shared" si="174"/>
        <v>110.91155330691035</v>
      </c>
      <c r="W193" s="11">
        <f t="shared" si="223"/>
        <v>-1.219247815263802E-2</v>
      </c>
      <c r="X193" s="11">
        <f t="shared" si="224"/>
        <v>-1.3228699347321071E-2</v>
      </c>
      <c r="Y193" s="11">
        <f t="shared" si="225"/>
        <v>-1.2203590333800474E-2</v>
      </c>
      <c r="Z193" s="4">
        <f t="shared" si="184"/>
        <v>5562.348508371977</v>
      </c>
      <c r="AA193" s="4">
        <f t="shared" si="175"/>
        <v>53500.356707734012</v>
      </c>
      <c r="AB193" s="4">
        <f t="shared" si="176"/>
        <v>6014.5059588902786</v>
      </c>
      <c r="AC193" s="12">
        <f t="shared" si="177"/>
        <v>1.6461599751124409</v>
      </c>
      <c r="AD193" s="12">
        <f t="shared" si="178"/>
        <v>4.0806254997953673</v>
      </c>
      <c r="AE193" s="12">
        <f t="shared" si="179"/>
        <v>1.8562569097435953</v>
      </c>
      <c r="AF193" s="11">
        <f t="shared" si="226"/>
        <v>-2.9039671966837322E-3</v>
      </c>
      <c r="AG193" s="11">
        <f t="shared" si="227"/>
        <v>2.0567434751257441E-3</v>
      </c>
      <c r="AH193" s="11">
        <f t="shared" si="228"/>
        <v>8.257041531207765E-4</v>
      </c>
      <c r="AI193" s="1">
        <f t="shared" si="207"/>
        <v>274909.14464020607</v>
      </c>
      <c r="AJ193" s="1">
        <f t="shared" si="208"/>
        <v>263209.54449310404</v>
      </c>
      <c r="AK193" s="1">
        <f t="shared" si="209"/>
        <v>55632.26513863026</v>
      </c>
      <c r="AL193" s="17">
        <f t="shared" si="203"/>
        <v>52.70992038237631</v>
      </c>
      <c r="AM193" s="17">
        <f t="shared" si="203"/>
        <v>20.914157780856719</v>
      </c>
      <c r="AN193" s="17">
        <f t="shared" si="203"/>
        <v>3.5092284993741911</v>
      </c>
      <c r="AO193" s="7">
        <f t="shared" si="229"/>
        <v>4.6122795309621019E-3</v>
      </c>
      <c r="AP193" s="7">
        <f t="shared" si="229"/>
        <v>7.1025638808876346E-3</v>
      </c>
      <c r="AQ193" s="7">
        <f t="shared" si="229"/>
        <v>5.1411204629033683E-3</v>
      </c>
      <c r="AR193" s="1">
        <f t="shared" si="181"/>
        <v>136987.34211318148</v>
      </c>
      <c r="AS193" s="1">
        <f t="shared" si="182"/>
        <v>140294.75500308693</v>
      </c>
      <c r="AT193" s="1">
        <f t="shared" si="183"/>
        <v>28958.772199113257</v>
      </c>
      <c r="AU193" s="1">
        <f t="shared" si="210"/>
        <v>27397.468422636299</v>
      </c>
      <c r="AV193" s="1">
        <f t="shared" si="211"/>
        <v>28058.951000617388</v>
      </c>
      <c r="AW193" s="1">
        <f t="shared" si="212"/>
        <v>5791.7544398226519</v>
      </c>
      <c r="AX193">
        <v>0</v>
      </c>
      <c r="AY193">
        <v>0</v>
      </c>
      <c r="AZ193">
        <v>0</v>
      </c>
      <c r="BA193">
        <f t="shared" si="187"/>
        <v>0</v>
      </c>
      <c r="BB193">
        <f t="shared" si="188"/>
        <v>0</v>
      </c>
      <c r="BC193">
        <f t="shared" si="188"/>
        <v>0</v>
      </c>
      <c r="BD193">
        <f t="shared" si="188"/>
        <v>0</v>
      </c>
      <c r="BE193">
        <f t="shared" si="189"/>
        <v>0</v>
      </c>
      <c r="BF193">
        <f t="shared" si="189"/>
        <v>0</v>
      </c>
      <c r="BG193">
        <f t="shared" si="189"/>
        <v>0</v>
      </c>
      <c r="BH193">
        <f t="shared" si="165"/>
        <v>0</v>
      </c>
      <c r="BI193">
        <f t="shared" si="198"/>
        <v>0</v>
      </c>
      <c r="BJ193">
        <f t="shared" si="198"/>
        <v>0</v>
      </c>
      <c r="BK193" s="7">
        <f t="shared" si="196"/>
        <v>2.4868265690944913E-3</v>
      </c>
      <c r="BL193" s="7">
        <f t="shared" si="185"/>
        <v>2.0368498627845303E-3</v>
      </c>
      <c r="BM193" s="7">
        <f t="shared" si="186"/>
        <v>4.7593025547325862E-3</v>
      </c>
      <c r="BN193" s="18">
        <f>MAX((BN$3*climate!$I303+BN$4*climate!$I303^2+BN$5*climate!$I303^6)*(K193/K$66)^$BP$1,-99)</f>
        <v>-31.29543151613629</v>
      </c>
      <c r="BO193" s="18">
        <f>MAX((BO$3*climate!$I303+BO$4*climate!$I303^2+BO$5*climate!$I303^6)*(L193/L$66)^$BP$1,-99)</f>
        <v>-20.722944648494106</v>
      </c>
      <c r="BP193" s="18">
        <f>MAX((BP$3*climate!$I303+BP$4*climate!$I303^2+BP$5*climate!$I303^6)*(M193/M$66)^$BP$1,-99)</f>
        <v>-20.532825208463965</v>
      </c>
      <c r="BQ193" s="18">
        <f>MAX((BQ$3*climate!$M303+BQ$4*climate!$M303^2+BQ$5*climate!$M303^6)*(K193/K$66)^$BP$1,-99)</f>
        <v>-31.295449837772082</v>
      </c>
      <c r="BR193" s="18">
        <f>MAX((BR$3*climate!$M303+BR$4*climate!$M303^2+BR$5*climate!$M303^6)*(L193/L$66)^$BP$1,-99)</f>
        <v>-20.72295579505505</v>
      </c>
      <c r="BS193" s="18">
        <f>MAX((BS$3*climate!$M303+BS$4*climate!$M303^2+BS$5*climate!$M303^6)*(M193/M$66)^$BP$1,-99)</f>
        <v>-20.532835361453984</v>
      </c>
      <c r="BT193" s="8">
        <f t="shared" si="190"/>
        <v>4.3676543521757288E-2</v>
      </c>
      <c r="BU193" s="8">
        <f t="shared" si="191"/>
        <v>8.8962561679193898E-5</v>
      </c>
      <c r="BV193" s="8">
        <f t="shared" si="192"/>
        <v>2.0786988516498846E-4</v>
      </c>
      <c r="BW193" s="8">
        <f>MAX((BW$3*climate!$I303+BW$4*climate!$I303^2+BW$5*climate!$I303^6)*(K193/K$66)^$BP$1,-99)</f>
        <v>-99</v>
      </c>
      <c r="BX193" s="8">
        <f>MAX((BX$3*climate!$I303+BX$4*climate!$I303^2+BX$5*climate!$I303^6)*(L193/L$66)^$BP$1,-99)</f>
        <v>-99</v>
      </c>
      <c r="BY193" s="8">
        <f>MAX((BY$3*climate!$I303+BY$4*climate!$I303^2+BY$5*climate!$I303^6)*(M193/M$66)^$BP$1,-99)</f>
        <v>-99</v>
      </c>
      <c r="BZ193" s="8">
        <f>MAX((BZ$3*climate!$M303+BZ$4*climate!$M303^2+BZ$5*climate!$M303^6)*(K193/K$66)^$BP$1,-99)</f>
        <v>-99</v>
      </c>
      <c r="CA193" s="8">
        <f>MAX((CA$3*climate!$M303+CA$4*climate!$M303^2+CA$5*climate!$M303^6)*(L193/L$66)^$BP$1,-99)</f>
        <v>-99</v>
      </c>
      <c r="CB193" s="8">
        <f>MAX((CB$3*climate!$M303+CB$4*climate!$M303^2+CB$5*climate!$M303^6)*(M193/M$66)^$BP$1,-99)</f>
        <v>-99</v>
      </c>
      <c r="CC193" s="8">
        <f t="shared" si="193"/>
        <v>0</v>
      </c>
      <c r="CD193" s="8">
        <f t="shared" si="194"/>
        <v>0</v>
      </c>
      <c r="CE193" s="8">
        <f t="shared" si="195"/>
        <v>0</v>
      </c>
    </row>
    <row r="194" spans="1:83">
      <c r="A194">
        <f t="shared" si="213"/>
        <v>2148</v>
      </c>
      <c r="B194" s="4">
        <f t="shared" si="166"/>
        <v>1286.334005498102</v>
      </c>
      <c r="C194" s="4">
        <f t="shared" si="167"/>
        <v>3571.4915730538655</v>
      </c>
      <c r="D194" s="4">
        <f t="shared" si="168"/>
        <v>6804.9325509190412</v>
      </c>
      <c r="E194" s="11">
        <f t="shared" si="214"/>
        <v>8.2230181396686941E-6</v>
      </c>
      <c r="F194" s="11">
        <f t="shared" si="215"/>
        <v>1.6485338560677068E-5</v>
      </c>
      <c r="G194" s="11">
        <f t="shared" si="216"/>
        <v>3.6396812957039945E-5</v>
      </c>
      <c r="H194" s="4">
        <f t="shared" si="169"/>
        <v>136819.44600921261</v>
      </c>
      <c r="I194" s="4">
        <f t="shared" si="170"/>
        <v>141105.07860116544</v>
      </c>
      <c r="J194" s="4">
        <f t="shared" si="171"/>
        <v>29059.271784279223</v>
      </c>
      <c r="K194" s="4">
        <f t="shared" si="204"/>
        <v>106363.85683999123</v>
      </c>
      <c r="L194" s="4">
        <f t="shared" si="205"/>
        <v>39508.725056436604</v>
      </c>
      <c r="M194" s="4">
        <f t="shared" si="206"/>
        <v>4270.3247338365791</v>
      </c>
      <c r="N194" s="11">
        <f t="shared" si="217"/>
        <v>-1.2338451195311739E-3</v>
      </c>
      <c r="O194" s="11">
        <f t="shared" si="218"/>
        <v>5.7592849527006162E-3</v>
      </c>
      <c r="P194" s="11">
        <f t="shared" si="219"/>
        <v>3.4339148806674658E-3</v>
      </c>
      <c r="Q194" s="4">
        <f t="shared" si="220"/>
        <v>3289.2575406227006</v>
      </c>
      <c r="R194" s="4">
        <f t="shared" si="221"/>
        <v>12915.084060104355</v>
      </c>
      <c r="S194" s="4">
        <f t="shared" si="222"/>
        <v>3183.6766904309738</v>
      </c>
      <c r="T194" s="4">
        <f t="shared" si="172"/>
        <v>24.040862878521093</v>
      </c>
      <c r="U194" s="4">
        <f t="shared" si="173"/>
        <v>91.528130582804437</v>
      </c>
      <c r="V194" s="4">
        <f t="shared" si="174"/>
        <v>109.55803414706735</v>
      </c>
      <c r="W194" s="11">
        <f t="shared" si="223"/>
        <v>-1.219247815263802E-2</v>
      </c>
      <c r="X194" s="11">
        <f t="shared" si="224"/>
        <v>-1.3228699347321071E-2</v>
      </c>
      <c r="Y194" s="11">
        <f t="shared" si="225"/>
        <v>-1.2203590333800474E-2</v>
      </c>
      <c r="Z194" s="4">
        <f t="shared" si="184"/>
        <v>5472.2658549344951</v>
      </c>
      <c r="AA194" s="4">
        <f t="shared" si="175"/>
        <v>53210.650893644524</v>
      </c>
      <c r="AB194" s="4">
        <f t="shared" si="176"/>
        <v>5966.9646678087229</v>
      </c>
      <c r="AC194" s="12">
        <f t="shared" si="177"/>
        <v>1.6413795805442206</v>
      </c>
      <c r="AD194" s="12">
        <f t="shared" si="178"/>
        <v>4.0890182996665034</v>
      </c>
      <c r="AE194" s="12">
        <f t="shared" si="179"/>
        <v>1.8577896287832296</v>
      </c>
      <c r="AF194" s="11">
        <f t="shared" si="226"/>
        <v>-2.9039671966837322E-3</v>
      </c>
      <c r="AG194" s="11">
        <f t="shared" si="227"/>
        <v>2.0567434751257441E-3</v>
      </c>
      <c r="AH194" s="11">
        <f t="shared" si="228"/>
        <v>8.257041531207765E-4</v>
      </c>
      <c r="AI194" s="1">
        <f t="shared" si="207"/>
        <v>274815.69859882176</v>
      </c>
      <c r="AJ194" s="1">
        <f t="shared" si="208"/>
        <v>264947.54104441102</v>
      </c>
      <c r="AK194" s="1">
        <f t="shared" si="209"/>
        <v>55860.793064589889</v>
      </c>
      <c r="AL194" s="17">
        <f t="shared" si="203"/>
        <v>52.950602140366009</v>
      </c>
      <c r="AM194" s="17">
        <f t="shared" si="203"/>
        <v>21.06121648109368</v>
      </c>
      <c r="AN194" s="17">
        <f t="shared" si="203"/>
        <v>3.5270894521568557</v>
      </c>
      <c r="AO194" s="7">
        <f t="shared" si="229"/>
        <v>4.5661567356524808E-3</v>
      </c>
      <c r="AP194" s="7">
        <f t="shared" si="229"/>
        <v>7.0315382420787585E-3</v>
      </c>
      <c r="AQ194" s="7">
        <f t="shared" si="229"/>
        <v>5.0897092582743346E-3</v>
      </c>
      <c r="AR194" s="1">
        <f t="shared" si="181"/>
        <v>136819.44600921261</v>
      </c>
      <c r="AS194" s="1">
        <f t="shared" si="182"/>
        <v>141105.07860116544</v>
      </c>
      <c r="AT194" s="1">
        <f t="shared" si="183"/>
        <v>29059.271784279223</v>
      </c>
      <c r="AU194" s="1">
        <f t="shared" si="210"/>
        <v>27363.889201842525</v>
      </c>
      <c r="AV194" s="1">
        <f t="shared" si="211"/>
        <v>28221.015720233088</v>
      </c>
      <c r="AW194" s="1">
        <f t="shared" si="212"/>
        <v>5811.8543568558453</v>
      </c>
      <c r="AX194">
        <v>0</v>
      </c>
      <c r="AY194">
        <v>0</v>
      </c>
      <c r="AZ194">
        <v>0</v>
      </c>
      <c r="BA194">
        <f t="shared" si="187"/>
        <v>0</v>
      </c>
      <c r="BB194">
        <f t="shared" si="188"/>
        <v>0</v>
      </c>
      <c r="BC194">
        <f t="shared" si="188"/>
        <v>0</v>
      </c>
      <c r="BD194">
        <f t="shared" si="188"/>
        <v>0</v>
      </c>
      <c r="BE194">
        <f t="shared" si="189"/>
        <v>0</v>
      </c>
      <c r="BF194">
        <f t="shared" si="189"/>
        <v>0</v>
      </c>
      <c r="BG194">
        <f t="shared" si="189"/>
        <v>0</v>
      </c>
      <c r="BH194">
        <f t="shared" ref="BH194:BH257" si="230">IF(AX193=0.99,2*BB$5*AX194*AR194/Z194*1000,BH193*(1+BK193))</f>
        <v>0</v>
      </c>
      <c r="BI194">
        <f t="shared" si="198"/>
        <v>0</v>
      </c>
      <c r="BJ194">
        <f t="shared" si="198"/>
        <v>0</v>
      </c>
      <c r="BK194" s="7">
        <f t="shared" si="196"/>
        <v>2.4259566691293699E-3</v>
      </c>
      <c r="BL194" s="7">
        <f t="shared" si="185"/>
        <v>1.9398570121757432E-3</v>
      </c>
      <c r="BM194" s="7">
        <f t="shared" si="186"/>
        <v>4.6095528119690652E-3</v>
      </c>
      <c r="BN194" s="18">
        <f>MAX((BN$3*climate!$I304+BN$4*climate!$I304^2+BN$5*climate!$I304^6)*(K194/K$66)^$BP$1,-99)</f>
        <v>-31.687988022805403</v>
      </c>
      <c r="BO194" s="18">
        <f>MAX((BO$3*climate!$I304+BO$4*climate!$I304^2+BO$5*climate!$I304^6)*(L194/L$66)^$BP$1,-99)</f>
        <v>-20.92572368288382</v>
      </c>
      <c r="BP194" s="18">
        <f>MAX((BP$3*climate!$I304+BP$4*climate!$I304^2+BP$5*climate!$I304^6)*(M194/M$66)^$BP$1,-99)</f>
        <v>-20.727111706186196</v>
      </c>
      <c r="BQ194" s="18">
        <f>MAX((BQ$3*climate!$M304+BQ$4*climate!$M304^2+BQ$5*climate!$M304^6)*(K194/K$66)^$BP$1,-99)</f>
        <v>-31.688006335454684</v>
      </c>
      <c r="BR194" s="18">
        <f>MAX((BR$3*climate!$M304+BR$4*climate!$M304^2+BR$5*climate!$M304^6)*(L194/L$66)^$BP$1,-99)</f>
        <v>-20.925734801551133</v>
      </c>
      <c r="BS194" s="18">
        <f>MAX((BS$3*climate!$M304+BS$4*climate!$M304^2+BS$5*climate!$M304^6)*(M194/M$66)^$BP$1,-99)</f>
        <v>-20.727121836667123</v>
      </c>
      <c r="BT194" s="8">
        <f t="shared" si="190"/>
        <v>4.3688113533604654E-2</v>
      </c>
      <c r="BU194" s="8">
        <f t="shared" si="191"/>
        <v>8.4748693386892969E-5</v>
      </c>
      <c r="BV194" s="8">
        <f t="shared" si="192"/>
        <v>2.0138266658845111E-4</v>
      </c>
      <c r="BW194" s="8">
        <f>MAX((BW$3*climate!$I304+BW$4*climate!$I304^2+BW$5*climate!$I304^6)*(K194/K$66)^$BP$1,-99)</f>
        <v>-99</v>
      </c>
      <c r="BX194" s="8">
        <f>MAX((BX$3*climate!$I304+BX$4*climate!$I304^2+BX$5*climate!$I304^6)*(L194/L$66)^$BP$1,-99)</f>
        <v>-99</v>
      </c>
      <c r="BY194" s="8">
        <f>MAX((BY$3*climate!$I304+BY$4*climate!$I304^2+BY$5*climate!$I304^6)*(M194/M$66)^$BP$1,-99)</f>
        <v>-99</v>
      </c>
      <c r="BZ194" s="8">
        <f>MAX((BZ$3*climate!$M304+BZ$4*climate!$M304^2+BZ$5*climate!$M304^6)*(K194/K$66)^$BP$1,-99)</f>
        <v>-99</v>
      </c>
      <c r="CA194" s="8">
        <f>MAX((CA$3*climate!$M304+CA$4*climate!$M304^2+CA$5*climate!$M304^6)*(L194/L$66)^$BP$1,-99)</f>
        <v>-99</v>
      </c>
      <c r="CB194" s="8">
        <f>MAX((CB$3*climate!$M304+CB$4*climate!$M304^2+CB$5*climate!$M304^6)*(M194/M$66)^$BP$1,-99)</f>
        <v>-99</v>
      </c>
      <c r="CC194" s="8">
        <f t="shared" si="193"/>
        <v>0</v>
      </c>
      <c r="CD194" s="8">
        <f t="shared" si="194"/>
        <v>0</v>
      </c>
      <c r="CE194" s="8">
        <f t="shared" si="195"/>
        <v>0</v>
      </c>
    </row>
    <row r="195" spans="1:83">
      <c r="A195">
        <f t="shared" si="213"/>
        <v>2149</v>
      </c>
      <c r="B195" s="4">
        <f t="shared" ref="B195:B258" si="231">B194*(1+E195)</f>
        <v>1286.3440541685698</v>
      </c>
      <c r="C195" s="4">
        <f t="shared" ref="C195:C258" si="232">C194*(1+F195)</f>
        <v>3571.5475064392267</v>
      </c>
      <c r="D195" s="4">
        <f t="shared" ref="D195:D258" si="233">D194*(1+G195)</f>
        <v>6805.16784488342</v>
      </c>
      <c r="E195" s="11">
        <f t="shared" si="214"/>
        <v>7.8118672326852584E-6</v>
      </c>
      <c r="F195" s="11">
        <f t="shared" si="215"/>
        <v>1.5661071632643215E-5</v>
      </c>
      <c r="G195" s="11">
        <f t="shared" si="216"/>
        <v>3.4576972309187945E-5</v>
      </c>
      <c r="H195" s="4">
        <f t="shared" ref="H195:H258" si="234">AR195</f>
        <v>136641.80862443344</v>
      </c>
      <c r="I195" s="4">
        <f t="shared" ref="I195:I258" si="235">AS195</f>
        <v>141909.88248635898</v>
      </c>
      <c r="J195" s="4">
        <f t="shared" ref="J195:J258" si="236">AT195</f>
        <v>29158.611257088443</v>
      </c>
      <c r="K195" s="4">
        <f t="shared" si="204"/>
        <v>106224.93117733735</v>
      </c>
      <c r="L195" s="4">
        <f t="shared" si="205"/>
        <v>39733.443900859878</v>
      </c>
      <c r="M195" s="4">
        <f t="shared" si="206"/>
        <v>4284.7747361605252</v>
      </c>
      <c r="N195" s="11">
        <f t="shared" si="217"/>
        <v>-1.3061360012817103E-3</v>
      </c>
      <c r="O195" s="11">
        <f t="shared" si="218"/>
        <v>5.6878282987433693E-3</v>
      </c>
      <c r="P195" s="11">
        <f t="shared" si="219"/>
        <v>3.3838181460650318E-3</v>
      </c>
      <c r="Q195" s="4">
        <f t="shared" si="220"/>
        <v>3244.9348525715295</v>
      </c>
      <c r="R195" s="4">
        <f t="shared" si="221"/>
        <v>12816.922036093189</v>
      </c>
      <c r="S195" s="4">
        <f t="shared" si="222"/>
        <v>3155.5750246889743</v>
      </c>
      <c r="T195" s="4">
        <f t="shared" ref="T195:T258" si="237">T194*(1+W195)</f>
        <v>23.747745183104158</v>
      </c>
      <c r="U195" s="4">
        <f t="shared" ref="U195:U258" si="238">U194*(1+X195)</f>
        <v>90.317332461502176</v>
      </c>
      <c r="V195" s="4">
        <f t="shared" ref="V195:V258" si="239">V194*(1+Y195)</f>
        <v>108.22103278056001</v>
      </c>
      <c r="W195" s="11">
        <f t="shared" si="223"/>
        <v>-1.219247815263802E-2</v>
      </c>
      <c r="X195" s="11">
        <f t="shared" si="224"/>
        <v>-1.3228699347321071E-2</v>
      </c>
      <c r="Y195" s="11">
        <f t="shared" si="225"/>
        <v>-1.2203590333800474E-2</v>
      </c>
      <c r="Z195" s="4">
        <f t="shared" si="184"/>
        <v>5383.2418752802851</v>
      </c>
      <c r="AA195" s="4">
        <f t="shared" ref="AA195:AA258" si="240">R194*AD195*(1-AY194)</f>
        <v>52918.631717401011</v>
      </c>
      <c r="AB195" s="4">
        <f t="shared" ref="AB195:AB258" si="241">S194*AE195*(1-AZ194)</f>
        <v>5919.4852479346373</v>
      </c>
      <c r="AC195" s="12">
        <f t="shared" ref="AC195:AC258" si="242">AC194*(1+AF195)</f>
        <v>1.6366130680850137</v>
      </c>
      <c r="AD195" s="12">
        <f t="shared" ref="AD195:AD258" si="243">AD194*(1+AG195)</f>
        <v>4.0974283613740123</v>
      </c>
      <c r="AE195" s="12">
        <f t="shared" ref="AE195:AE258" si="244">AE194*(1+AH195)</f>
        <v>1.8593236133953406</v>
      </c>
      <c r="AF195" s="11">
        <f t="shared" si="226"/>
        <v>-2.9039671966837322E-3</v>
      </c>
      <c r="AG195" s="11">
        <f t="shared" si="227"/>
        <v>2.0567434751257441E-3</v>
      </c>
      <c r="AH195" s="11">
        <f t="shared" si="228"/>
        <v>8.257041531207765E-4</v>
      </c>
      <c r="AI195" s="1">
        <f t="shared" si="207"/>
        <v>274698.01794078213</v>
      </c>
      <c r="AJ195" s="1">
        <f t="shared" si="208"/>
        <v>266673.80266020301</v>
      </c>
      <c r="AK195" s="1">
        <f t="shared" si="209"/>
        <v>56086.568114986745</v>
      </c>
      <c r="AL195" s="17">
        <f t="shared" ref="AL195:AN210" si="245">AL194*(1+AO195)</f>
        <v>53.189965081499899</v>
      </c>
      <c r="AM195" s="17">
        <f t="shared" si="245"/>
        <v>21.207828302714077</v>
      </c>
      <c r="AN195" s="17">
        <f t="shared" si="245"/>
        <v>3.5448617933978666</v>
      </c>
      <c r="AO195" s="7">
        <f t="shared" si="229"/>
        <v>4.5204951682959555E-3</v>
      </c>
      <c r="AP195" s="7">
        <f t="shared" si="229"/>
        <v>6.9612228596579711E-3</v>
      </c>
      <c r="AQ195" s="7">
        <f t="shared" si="229"/>
        <v>5.0388121656915908E-3</v>
      </c>
      <c r="AR195" s="1">
        <f t="shared" ref="AR195:AR258" si="246">AL195*AI195^$AR$5*B195^(1-$AR$5)*(1-BB194+0.01*BN194)</f>
        <v>136641.80862443344</v>
      </c>
      <c r="AS195" s="1">
        <f t="shared" ref="AS195:AS258" si="247">AM195*AJ195^$AR$5*C195^(1-$AR$5)*(1-BC194+0.01*BO194)</f>
        <v>141909.88248635898</v>
      </c>
      <c r="AT195" s="1">
        <f t="shared" ref="AT195:AT258" si="248">AN195*AK195^$AR$5*D195^(1-$AR$5)*(1-BD194+0.01*BP194)</f>
        <v>29158.611257088443</v>
      </c>
      <c r="AU195" s="1">
        <f t="shared" si="210"/>
        <v>27328.36172488669</v>
      </c>
      <c r="AV195" s="1">
        <f t="shared" si="211"/>
        <v>28381.976497271797</v>
      </c>
      <c r="AW195" s="1">
        <f t="shared" si="212"/>
        <v>5831.7222514176892</v>
      </c>
      <c r="AX195">
        <v>0</v>
      </c>
      <c r="AY195">
        <v>0</v>
      </c>
      <c r="AZ195">
        <v>0</v>
      </c>
      <c r="BA195">
        <f t="shared" si="187"/>
        <v>0</v>
      </c>
      <c r="BB195">
        <f t="shared" si="188"/>
        <v>0</v>
      </c>
      <c r="BC195">
        <f t="shared" si="188"/>
        <v>0</v>
      </c>
      <c r="BD195">
        <f t="shared" si="188"/>
        <v>0</v>
      </c>
      <c r="BE195">
        <f t="shared" si="189"/>
        <v>0</v>
      </c>
      <c r="BF195">
        <f t="shared" si="189"/>
        <v>0</v>
      </c>
      <c r="BG195">
        <f t="shared" si="189"/>
        <v>0</v>
      </c>
      <c r="BH195">
        <f t="shared" si="230"/>
        <v>0</v>
      </c>
      <c r="BI195">
        <f t="shared" si="198"/>
        <v>0</v>
      </c>
      <c r="BJ195">
        <f t="shared" si="198"/>
        <v>0</v>
      </c>
      <c r="BK195" s="7">
        <f t="shared" si="196"/>
        <v>2.3665938781003426E-3</v>
      </c>
      <c r="BL195" s="7">
        <f t="shared" si="185"/>
        <v>1.847482868738803E-3</v>
      </c>
      <c r="BM195" s="7">
        <f t="shared" si="186"/>
        <v>4.4647781104232053E-3</v>
      </c>
      <c r="BN195" s="18">
        <f>MAX((BN$3*climate!$I305+BN$4*climate!$I305^2+BN$5*climate!$I305^6)*(K195/K$66)^$BP$1,-99)</f>
        <v>-32.078885598309739</v>
      </c>
      <c r="BO195" s="18">
        <f>MAX((BO$3*climate!$I305+BO$4*climate!$I305^2+BO$5*climate!$I305^6)*(L195/L$66)^$BP$1,-99)</f>
        <v>-21.126689172318446</v>
      </c>
      <c r="BP195" s="18">
        <f>MAX((BP$3*climate!$I305+BP$4*climate!$I305^2+BP$5*climate!$I305^6)*(M195/M$66)^$BP$1,-99)</f>
        <v>-20.91982423795352</v>
      </c>
      <c r="BQ195" s="18">
        <f>MAX((BQ$3*climate!$M305+BQ$4*climate!$M305^2+BQ$5*climate!$M305^6)*(K195/K$66)^$BP$1,-99)</f>
        <v>-32.078903901573085</v>
      </c>
      <c r="BR195" s="18">
        <f>MAX((BR$3*climate!$M305+BR$4*climate!$M305^2+BR$5*climate!$M305^6)*(L195/L$66)^$BP$1,-99)</f>
        <v>-21.126700262981167</v>
      </c>
      <c r="BS195" s="18">
        <f>MAX((BS$3*climate!$M305+BS$4*climate!$M305^2+BS$5*climate!$M305^6)*(M195/M$66)^$BP$1,-99)</f>
        <v>-20.919834345822178</v>
      </c>
      <c r="BT195" s="8">
        <f t="shared" si="190"/>
        <v>4.3695970635136E-2</v>
      </c>
      <c r="BU195" s="8">
        <f t="shared" si="191"/>
        <v>8.0727557181327553E-5</v>
      </c>
      <c r="BV195" s="8">
        <f t="shared" si="192"/>
        <v>1.9509281320545039E-4</v>
      </c>
      <c r="BW195" s="8">
        <f>MAX((BW$3*climate!$I305+BW$4*climate!$I305^2+BW$5*climate!$I305^6)*(K195/K$66)^$BP$1,-99)</f>
        <v>-99</v>
      </c>
      <c r="BX195" s="8">
        <f>MAX((BX$3*climate!$I305+BX$4*climate!$I305^2+BX$5*climate!$I305^6)*(L195/L$66)^$BP$1,-99)</f>
        <v>-99</v>
      </c>
      <c r="BY195" s="8">
        <f>MAX((BY$3*climate!$I305+BY$4*climate!$I305^2+BY$5*climate!$I305^6)*(M195/M$66)^$BP$1,-99)</f>
        <v>-99</v>
      </c>
      <c r="BZ195" s="8">
        <f>MAX((BZ$3*climate!$M305+BZ$4*climate!$M305^2+BZ$5*climate!$M305^6)*(K195/K$66)^$BP$1,-99)</f>
        <v>-99</v>
      </c>
      <c r="CA195" s="8">
        <f>MAX((CA$3*climate!$M305+CA$4*climate!$M305^2+CA$5*climate!$M305^6)*(L195/L$66)^$BP$1,-99)</f>
        <v>-99</v>
      </c>
      <c r="CB195" s="8">
        <f>MAX((CB$3*climate!$M305+CB$4*climate!$M305^2+CB$5*climate!$M305^6)*(M195/M$66)^$BP$1,-99)</f>
        <v>-99</v>
      </c>
      <c r="CC195" s="8">
        <f t="shared" si="193"/>
        <v>0</v>
      </c>
      <c r="CD195" s="8">
        <f t="shared" si="194"/>
        <v>0</v>
      </c>
      <c r="CE195" s="8">
        <f t="shared" si="195"/>
        <v>0</v>
      </c>
    </row>
    <row r="196" spans="1:83">
      <c r="A196">
        <f t="shared" si="213"/>
        <v>2150</v>
      </c>
      <c r="B196" s="4">
        <f t="shared" si="231"/>
        <v>1286.3536004800881</v>
      </c>
      <c r="C196" s="4">
        <f t="shared" si="232"/>
        <v>3571.6006439874977</v>
      </c>
      <c r="D196" s="4">
        <f t="shared" si="233"/>
        <v>6805.3913818785459</v>
      </c>
      <c r="E196" s="11">
        <f t="shared" si="214"/>
        <v>7.421273871050995E-6</v>
      </c>
      <c r="F196" s="11">
        <f t="shared" si="215"/>
        <v>1.4878018051011053E-5</v>
      </c>
      <c r="G196" s="11">
        <f t="shared" si="216"/>
        <v>3.2848123693728547E-5</v>
      </c>
      <c r="H196" s="4">
        <f t="shared" si="234"/>
        <v>136454.67819829271</v>
      </c>
      <c r="I196" s="4">
        <f t="shared" si="235"/>
        <v>142709.22722607284</v>
      </c>
      <c r="J196" s="4">
        <f t="shared" si="236"/>
        <v>29256.813181338734</v>
      </c>
      <c r="K196" s="4">
        <f t="shared" si="204"/>
        <v>106078.66930785253</v>
      </c>
      <c r="L196" s="4">
        <f t="shared" si="205"/>
        <v>39956.658498847661</v>
      </c>
      <c r="M196" s="4">
        <f t="shared" si="206"/>
        <v>4299.0640125774435</v>
      </c>
      <c r="N196" s="11">
        <f t="shared" si="217"/>
        <v>-1.3769071710730829E-3</v>
      </c>
      <c r="O196" s="11">
        <f t="shared" si="218"/>
        <v>5.6178014305714452E-3</v>
      </c>
      <c r="P196" s="11">
        <f t="shared" si="219"/>
        <v>3.3348956005381236E-3</v>
      </c>
      <c r="Q196" s="4">
        <f t="shared" si="220"/>
        <v>3200.9813120655381</v>
      </c>
      <c r="R196" s="4">
        <f t="shared" si="221"/>
        <v>12718.610470750591</v>
      </c>
      <c r="S196" s="4">
        <f t="shared" si="222"/>
        <v>3127.5634996604877</v>
      </c>
      <c r="T196" s="4">
        <f t="shared" si="237"/>
        <v>23.458201318784745</v>
      </c>
      <c r="U196" s="4">
        <f t="shared" si="238"/>
        <v>89.122551624516916</v>
      </c>
      <c r="V196" s="4">
        <f t="shared" si="239"/>
        <v>106.90034763100526</v>
      </c>
      <c r="W196" s="11">
        <f t="shared" si="223"/>
        <v>-1.219247815263802E-2</v>
      </c>
      <c r="X196" s="11">
        <f t="shared" si="224"/>
        <v>-1.3228699347321071E-2</v>
      </c>
      <c r="Y196" s="11">
        <f t="shared" si="225"/>
        <v>-1.2203590333800474E-2</v>
      </c>
      <c r="Z196" s="4">
        <f t="shared" ref="Z196:Z259" si="249">Q195*AC196*(1-AX195)</f>
        <v>5295.2806781246782</v>
      </c>
      <c r="AA196" s="4">
        <f t="shared" si="240"/>
        <v>52624.432660084</v>
      </c>
      <c r="AB196" s="4">
        <f t="shared" si="241"/>
        <v>5872.0797576814684</v>
      </c>
      <c r="AC196" s="12">
        <f t="shared" si="242"/>
        <v>1.631860397421631</v>
      </c>
      <c r="AD196" s="12">
        <f t="shared" si="243"/>
        <v>4.1058557204210633</v>
      </c>
      <c r="AE196" s="12">
        <f t="shared" si="244"/>
        <v>1.8608588646249167</v>
      </c>
      <c r="AF196" s="11">
        <f t="shared" si="226"/>
        <v>-2.9039671966837322E-3</v>
      </c>
      <c r="AG196" s="11">
        <f t="shared" si="227"/>
        <v>2.0567434751257441E-3</v>
      </c>
      <c r="AH196" s="11">
        <f t="shared" si="228"/>
        <v>8.257041531207765E-4</v>
      </c>
      <c r="AI196" s="1">
        <f t="shared" si="207"/>
        <v>274556.57787159062</v>
      </c>
      <c r="AJ196" s="1">
        <f t="shared" si="208"/>
        <v>268388.3988914545</v>
      </c>
      <c r="AK196" s="1">
        <f t="shared" si="209"/>
        <v>56309.633554905762</v>
      </c>
      <c r="AL196" s="17">
        <f t="shared" si="245"/>
        <v>53.42800561185112</v>
      </c>
      <c r="AM196" s="17">
        <f t="shared" si="245"/>
        <v>21.353984397706789</v>
      </c>
      <c r="AN196" s="17">
        <f t="shared" si="245"/>
        <v>3.5625450672008325</v>
      </c>
      <c r="AO196" s="7">
        <f t="shared" si="229"/>
        <v>4.4752902166129956E-3</v>
      </c>
      <c r="AP196" s="7">
        <f t="shared" si="229"/>
        <v>6.8916106310613909E-3</v>
      </c>
      <c r="AQ196" s="7">
        <f t="shared" si="229"/>
        <v>4.9884240440346752E-3</v>
      </c>
      <c r="AR196" s="1">
        <f t="shared" si="246"/>
        <v>136454.67819829271</v>
      </c>
      <c r="AS196" s="1">
        <f t="shared" si="247"/>
        <v>142709.22722607284</v>
      </c>
      <c r="AT196" s="1">
        <f t="shared" si="248"/>
        <v>29256.813181338734</v>
      </c>
      <c r="AU196" s="1">
        <f t="shared" si="210"/>
        <v>27290.935639658543</v>
      </c>
      <c r="AV196" s="1">
        <f t="shared" si="211"/>
        <v>28541.845445214567</v>
      </c>
      <c r="AW196" s="1">
        <f t="shared" si="212"/>
        <v>5851.3626362677469</v>
      </c>
      <c r="AX196">
        <v>0</v>
      </c>
      <c r="AY196">
        <v>0</v>
      </c>
      <c r="AZ196">
        <v>0</v>
      </c>
      <c r="BA196">
        <f t="shared" si="187"/>
        <v>0</v>
      </c>
      <c r="BB196">
        <f t="shared" si="188"/>
        <v>0</v>
      </c>
      <c r="BC196">
        <f t="shared" si="188"/>
        <v>0</v>
      </c>
      <c r="BD196">
        <f t="shared" si="188"/>
        <v>0</v>
      </c>
      <c r="BE196">
        <f t="shared" si="189"/>
        <v>0</v>
      </c>
      <c r="BF196">
        <f t="shared" si="189"/>
        <v>0</v>
      </c>
      <c r="BG196">
        <f t="shared" si="189"/>
        <v>0</v>
      </c>
      <c r="BH196">
        <f t="shared" si="230"/>
        <v>0</v>
      </c>
      <c r="BI196">
        <f t="shared" si="198"/>
        <v>0</v>
      </c>
      <c r="BJ196">
        <f t="shared" si="198"/>
        <v>0</v>
      </c>
      <c r="BK196" s="7">
        <f t="shared" si="196"/>
        <v>2.3087177528884339E-3</v>
      </c>
      <c r="BL196" s="7">
        <f t="shared" ref="BL196:BL259" si="250">BL195/(1+BL$5)</f>
        <v>1.7595074940369552E-3</v>
      </c>
      <c r="BM196" s="7">
        <f t="shared" ref="BM196:BM259" si="251">BM195/(1+BM$5+BK195)</f>
        <v>4.3247990945262963E-3</v>
      </c>
      <c r="BN196" s="18">
        <f>MAX((BN$3*climate!$I306+BN$4*climate!$I306^2+BN$5*climate!$I306^6)*(K196/K$66)^$BP$1,-99)</f>
        <v>-32.468077026244515</v>
      </c>
      <c r="BO196" s="18">
        <f>MAX((BO$3*climate!$I306+BO$4*climate!$I306^2+BO$5*climate!$I306^6)*(L196/L$66)^$BP$1,-99)</f>
        <v>-21.325821908306128</v>
      </c>
      <c r="BP196" s="18">
        <f>MAX((BP$3*climate!$I306+BP$4*climate!$I306^2+BP$5*climate!$I306^6)*(M196/M$66)^$BP$1,-99)</f>
        <v>-21.110942552602616</v>
      </c>
      <c r="BQ196" s="18">
        <f>MAX((BQ$3*climate!$M306+BQ$4*climate!$M306^2+BQ$5*climate!$M306^6)*(K196/K$66)^$BP$1,-99)</f>
        <v>-32.468095319751036</v>
      </c>
      <c r="BR196" s="18">
        <f>MAX((BR$3*climate!$M306+BR$4*climate!$M306^2+BR$5*climate!$M306^6)*(L196/L$66)^$BP$1,-99)</f>
        <v>-21.325832970869875</v>
      </c>
      <c r="BS196" s="18">
        <f>MAX((BS$3*climate!$M306+BS$4*climate!$M306^2+BS$5*climate!$M306^6)*(M196/M$66)^$BP$1,-99)</f>
        <v>-21.110952637769714</v>
      </c>
      <c r="BT196" s="8">
        <f t="shared" si="190"/>
        <v>4.3700243185984824E-2</v>
      </c>
      <c r="BU196" s="8">
        <f t="shared" si="191"/>
        <v>7.6890905376977685E-5</v>
      </c>
      <c r="BV196" s="8">
        <f t="shared" si="192"/>
        <v>1.8899477216132612E-4</v>
      </c>
      <c r="BW196" s="8">
        <f>MAX((BW$3*climate!$I306+BW$4*climate!$I306^2+BW$5*climate!$I306^6)*(K196/K$66)^$BP$1,-99)</f>
        <v>-99</v>
      </c>
      <c r="BX196" s="8">
        <f>MAX((BX$3*climate!$I306+BX$4*climate!$I306^2+BX$5*climate!$I306^6)*(L196/L$66)^$BP$1,-99)</f>
        <v>-99</v>
      </c>
      <c r="BY196" s="8">
        <f>MAX((BY$3*climate!$I306+BY$4*climate!$I306^2+BY$5*climate!$I306^6)*(M196/M$66)^$BP$1,-99)</f>
        <v>-99</v>
      </c>
      <c r="BZ196" s="8">
        <f>MAX((BZ$3*climate!$M306+BZ$4*climate!$M306^2+BZ$5*climate!$M306^6)*(K196/K$66)^$BP$1,-99)</f>
        <v>-99</v>
      </c>
      <c r="CA196" s="8">
        <f>MAX((CA$3*climate!$M306+CA$4*climate!$M306^2+CA$5*climate!$M306^6)*(L196/L$66)^$BP$1,-99)</f>
        <v>-99</v>
      </c>
      <c r="CB196" s="8">
        <f>MAX((CB$3*climate!$M306+CB$4*climate!$M306^2+CB$5*climate!$M306^6)*(M196/M$66)^$BP$1,-99)</f>
        <v>-99</v>
      </c>
      <c r="CC196" s="8">
        <f t="shared" si="193"/>
        <v>0</v>
      </c>
      <c r="CD196" s="8">
        <f t="shared" si="194"/>
        <v>0</v>
      </c>
      <c r="CE196" s="8">
        <f t="shared" si="195"/>
        <v>0</v>
      </c>
    </row>
    <row r="197" spans="1:83">
      <c r="A197">
        <f t="shared" si="213"/>
        <v>2151</v>
      </c>
      <c r="B197" s="4">
        <f t="shared" si="231"/>
        <v>1286.3626695433341</v>
      </c>
      <c r="C197" s="4">
        <f t="shared" si="232"/>
        <v>3571.6511254094075</v>
      </c>
      <c r="D197" s="4">
        <f t="shared" si="233"/>
        <v>6805.6037489995479</v>
      </c>
      <c r="E197" s="11">
        <f t="shared" si="214"/>
        <v>7.0502101774984448E-6</v>
      </c>
      <c r="F197" s="11">
        <f t="shared" si="215"/>
        <v>1.41341171484605E-5</v>
      </c>
      <c r="G197" s="11">
        <f t="shared" si="216"/>
        <v>3.120571750904212E-5</v>
      </c>
      <c r="H197" s="4">
        <f t="shared" si="234"/>
        <v>136258.30221106397</v>
      </c>
      <c r="I197" s="4">
        <f t="shared" si="235"/>
        <v>143503.17479065058</v>
      </c>
      <c r="J197" s="4">
        <f t="shared" si="236"/>
        <v>29353.900035074217</v>
      </c>
      <c r="K197" s="4">
        <f t="shared" si="204"/>
        <v>105925.26154341562</v>
      </c>
      <c r="L197" s="4">
        <f t="shared" si="205"/>
        <v>40178.385220701326</v>
      </c>
      <c r="M197" s="4">
        <f t="shared" si="206"/>
        <v>4313.1955837701198</v>
      </c>
      <c r="N197" s="11">
        <f t="shared" si="217"/>
        <v>-1.4461697666258155E-3</v>
      </c>
      <c r="O197" s="11">
        <f t="shared" si="218"/>
        <v>5.5491807919838543E-3</v>
      </c>
      <c r="P197" s="11">
        <f t="shared" si="219"/>
        <v>3.2871274192085576E-3</v>
      </c>
      <c r="Q197" s="4">
        <f t="shared" si="220"/>
        <v>3157.4029561130405</v>
      </c>
      <c r="R197" s="4">
        <f t="shared" si="221"/>
        <v>12620.182384848895</v>
      </c>
      <c r="S197" s="4">
        <f t="shared" si="222"/>
        <v>3099.6479579750435</v>
      </c>
      <c r="T197" s="4">
        <f t="shared" si="237"/>
        <v>23.172187711705277</v>
      </c>
      <c r="U197" s="4">
        <f t="shared" si="238"/>
        <v>87.943576184010084</v>
      </c>
      <c r="V197" s="4">
        <f t="shared" si="239"/>
        <v>105.59577958197562</v>
      </c>
      <c r="W197" s="11">
        <f t="shared" si="223"/>
        <v>-1.219247815263802E-2</v>
      </c>
      <c r="X197" s="11">
        <f t="shared" si="224"/>
        <v>-1.3228699347321071E-2</v>
      </c>
      <c r="Y197" s="11">
        <f t="shared" si="225"/>
        <v>-1.2203590333800474E-2</v>
      </c>
      <c r="Z197" s="4">
        <f t="shared" si="249"/>
        <v>5208.3856047333193</v>
      </c>
      <c r="AA197" s="4">
        <f t="shared" si="240"/>
        <v>52328.184304758674</v>
      </c>
      <c r="AB197" s="4">
        <f t="shared" si="241"/>
        <v>5824.7598234264951</v>
      </c>
      <c r="AC197" s="12">
        <f t="shared" si="242"/>
        <v>1.6271215283579514</v>
      </c>
      <c r="AD197" s="12">
        <f t="shared" si="243"/>
        <v>4.1143004123838471</v>
      </c>
      <c r="AE197" s="12">
        <f t="shared" si="244"/>
        <v>1.8623953835178091</v>
      </c>
      <c r="AF197" s="11">
        <f t="shared" si="226"/>
        <v>-2.9039671966837322E-3</v>
      </c>
      <c r="AG197" s="11">
        <f t="shared" si="227"/>
        <v>2.0567434751257441E-3</v>
      </c>
      <c r="AH197" s="11">
        <f t="shared" si="228"/>
        <v>8.257041531207765E-4</v>
      </c>
      <c r="AI197" s="1">
        <f t="shared" si="207"/>
        <v>274391.85572409013</v>
      </c>
      <c r="AJ197" s="1">
        <f t="shared" si="208"/>
        <v>270091.40444752364</v>
      </c>
      <c r="AK197" s="1">
        <f t="shared" si="209"/>
        <v>56530.032835682934</v>
      </c>
      <c r="AL197" s="17">
        <f t="shared" si="245"/>
        <v>53.6647203843509</v>
      </c>
      <c r="AM197" s="17">
        <f t="shared" si="245"/>
        <v>21.499676110138633</v>
      </c>
      <c r="AN197" s="17">
        <f t="shared" si="245"/>
        <v>3.5801388378173025</v>
      </c>
      <c r="AO197" s="7">
        <f t="shared" si="229"/>
        <v>4.4305373144468653E-3</v>
      </c>
      <c r="AP197" s="7">
        <f t="shared" si="229"/>
        <v>6.8226945247507774E-3</v>
      </c>
      <c r="AQ197" s="7">
        <f t="shared" si="229"/>
        <v>4.9385398035943287E-3</v>
      </c>
      <c r="AR197" s="1">
        <f t="shared" si="246"/>
        <v>136258.30221106397</v>
      </c>
      <c r="AS197" s="1">
        <f t="shared" si="247"/>
        <v>143503.17479065058</v>
      </c>
      <c r="AT197" s="1">
        <f t="shared" si="248"/>
        <v>29353.900035074217</v>
      </c>
      <c r="AU197" s="1">
        <f t="shared" si="210"/>
        <v>27251.660442212797</v>
      </c>
      <c r="AV197" s="1">
        <f t="shared" si="211"/>
        <v>28700.634958130118</v>
      </c>
      <c r="AW197" s="1">
        <f t="shared" si="212"/>
        <v>5870.7800070148442</v>
      </c>
      <c r="AX197">
        <v>0</v>
      </c>
      <c r="AY197">
        <v>0</v>
      </c>
      <c r="AZ197">
        <v>0</v>
      </c>
      <c r="BA197">
        <f t="shared" si="187"/>
        <v>0</v>
      </c>
      <c r="BB197">
        <f t="shared" si="188"/>
        <v>0</v>
      </c>
      <c r="BC197">
        <f t="shared" si="188"/>
        <v>0</v>
      </c>
      <c r="BD197">
        <f t="shared" si="188"/>
        <v>0</v>
      </c>
      <c r="BE197">
        <f t="shared" si="189"/>
        <v>0</v>
      </c>
      <c r="BF197">
        <f t="shared" si="189"/>
        <v>0</v>
      </c>
      <c r="BG197">
        <f t="shared" si="189"/>
        <v>0</v>
      </c>
      <c r="BH197">
        <f t="shared" si="230"/>
        <v>0</v>
      </c>
      <c r="BI197">
        <f t="shared" si="198"/>
        <v>0</v>
      </c>
      <c r="BJ197">
        <f t="shared" si="198"/>
        <v>0</v>
      </c>
      <c r="BK197" s="7">
        <f t="shared" si="196"/>
        <v>2.2523079325698081E-3</v>
      </c>
      <c r="BL197" s="7">
        <f t="shared" si="250"/>
        <v>1.6757214228923381E-3</v>
      </c>
      <c r="BM197" s="7">
        <f t="shared" si="251"/>
        <v>4.1894435454739188E-3</v>
      </c>
      <c r="BN197" s="18">
        <f>MAX((BN$3*climate!$I307+BN$4*climate!$I307^2+BN$5*climate!$I307^6)*(K197/K$66)^$BP$1,-99)</f>
        <v>-32.855516545904912</v>
      </c>
      <c r="BO197" s="18">
        <f>MAX((BO$3*climate!$I307+BO$4*climate!$I307^2+BO$5*climate!$I307^6)*(L197/L$66)^$BP$1,-99)</f>
        <v>-21.523103777137106</v>
      </c>
      <c r="BP197" s="18">
        <f>MAX((BP$3*climate!$I307+BP$4*climate!$I307^2+BP$5*climate!$I307^6)*(M197/M$66)^$BP$1,-99)</f>
        <v>-21.300447391627376</v>
      </c>
      <c r="BQ197" s="18">
        <f>MAX((BQ$3*climate!$M307+BQ$4*climate!$M307^2+BQ$5*climate!$M307^6)*(K197/K$66)^$BP$1,-99)</f>
        <v>-32.855534829311082</v>
      </c>
      <c r="BR197" s="18">
        <f>MAX((BR$3*climate!$M307+BR$4*climate!$M307^2+BR$5*climate!$M307^6)*(L197/L$66)^$BP$1,-99)</f>
        <v>-21.523114811523275</v>
      </c>
      <c r="BS197" s="18">
        <f>MAX((BS$3*climate!$M307+BS$4*climate!$M307^2+BS$5*climate!$M307^6)*(M197/M$66)^$BP$1,-99)</f>
        <v>-21.300457454016868</v>
      </c>
      <c r="BT197" s="8">
        <f t="shared" si="190"/>
        <v>4.3701057058331071E-2</v>
      </c>
      <c r="BU197" s="8">
        <f t="shared" si="191"/>
        <v>7.3230797515685803E-5</v>
      </c>
      <c r="BV197" s="8">
        <f t="shared" si="192"/>
        <v>1.8308311142341255E-4</v>
      </c>
      <c r="BW197" s="8">
        <f>MAX((BW$3*climate!$I307+BW$4*climate!$I307^2+BW$5*climate!$I307^6)*(K197/K$66)^$BP$1,-99)</f>
        <v>-99</v>
      </c>
      <c r="BX197" s="8">
        <f>MAX((BX$3*climate!$I307+BX$4*climate!$I307^2+BX$5*climate!$I307^6)*(L197/L$66)^$BP$1,-99)</f>
        <v>-99</v>
      </c>
      <c r="BY197" s="8">
        <f>MAX((BY$3*climate!$I307+BY$4*climate!$I307^2+BY$5*climate!$I307^6)*(M197/M$66)^$BP$1,-99)</f>
        <v>-99</v>
      </c>
      <c r="BZ197" s="8">
        <f>MAX((BZ$3*climate!$M307+BZ$4*climate!$M307^2+BZ$5*climate!$M307^6)*(K197/K$66)^$BP$1,-99)</f>
        <v>-99</v>
      </c>
      <c r="CA197" s="8">
        <f>MAX((CA$3*climate!$M307+CA$4*climate!$M307^2+CA$5*climate!$M307^6)*(L197/L$66)^$BP$1,-99)</f>
        <v>-99</v>
      </c>
      <c r="CB197" s="8">
        <f>MAX((CB$3*climate!$M307+CB$4*climate!$M307^2+CB$5*climate!$M307^6)*(M197/M$66)^$BP$1,-99)</f>
        <v>-99</v>
      </c>
      <c r="CC197" s="8">
        <f t="shared" si="193"/>
        <v>0</v>
      </c>
      <c r="CD197" s="8">
        <f t="shared" si="194"/>
        <v>0</v>
      </c>
      <c r="CE197" s="8">
        <f t="shared" si="195"/>
        <v>0</v>
      </c>
    </row>
    <row r="198" spans="1:83">
      <c r="A198">
        <f t="shared" si="213"/>
        <v>2152</v>
      </c>
      <c r="B198" s="4">
        <f t="shared" si="231"/>
        <v>1286.3712852141596</v>
      </c>
      <c r="C198" s="4">
        <f t="shared" si="232"/>
        <v>3571.6990834380567</v>
      </c>
      <c r="D198" s="4">
        <f t="shared" si="233"/>
        <v>6805.8055040602139</v>
      </c>
      <c r="E198" s="11">
        <f t="shared" si="214"/>
        <v>6.6976996686235225E-6</v>
      </c>
      <c r="F198" s="11">
        <f t="shared" si="215"/>
        <v>1.3427411291037474E-5</v>
      </c>
      <c r="G198" s="11">
        <f t="shared" si="216"/>
        <v>2.9645431633590013E-5</v>
      </c>
      <c r="H198" s="4">
        <f t="shared" si="234"/>
        <v>136052.92725601949</v>
      </c>
      <c r="I198" s="4">
        <f t="shared" si="235"/>
        <v>144291.78844626798</v>
      </c>
      <c r="J198" s="4">
        <f t="shared" si="236"/>
        <v>29449.894197173624</v>
      </c>
      <c r="K198" s="4">
        <f t="shared" si="204"/>
        <v>105764.89759981616</v>
      </c>
      <c r="L198" s="4">
        <f t="shared" si="205"/>
        <v>40398.640836051381</v>
      </c>
      <c r="M198" s="4">
        <f t="shared" si="206"/>
        <v>4327.1724676240565</v>
      </c>
      <c r="N198" s="11">
        <f t="shared" si="217"/>
        <v>-1.5139348372883443E-3</v>
      </c>
      <c r="O198" s="11">
        <f t="shared" si="218"/>
        <v>5.4819429437042988E-3</v>
      </c>
      <c r="P198" s="11">
        <f t="shared" si="219"/>
        <v>3.2404938710708375E-3</v>
      </c>
      <c r="Q198" s="4">
        <f t="shared" si="220"/>
        <v>3114.2054263871269</v>
      </c>
      <c r="R198" s="4">
        <f t="shared" si="221"/>
        <v>12521.669834806225</v>
      </c>
      <c r="S198" s="4">
        <f t="shared" si="222"/>
        <v>3071.8339998491574</v>
      </c>
      <c r="T198" s="4">
        <f t="shared" si="237"/>
        <v>22.889661319281483</v>
      </c>
      <c r="U198" s="4">
        <f t="shared" si="238"/>
        <v>86.780197055143589</v>
      </c>
      <c r="V198" s="4">
        <f t="shared" si="239"/>
        <v>104.3071319469789</v>
      </c>
      <c r="W198" s="11">
        <f t="shared" si="223"/>
        <v>-1.219247815263802E-2</v>
      </c>
      <c r="X198" s="11">
        <f t="shared" si="224"/>
        <v>-1.3228699347321071E-2</v>
      </c>
      <c r="Y198" s="11">
        <f t="shared" si="225"/>
        <v>-1.2203590333800474E-2</v>
      </c>
      <c r="Z198" s="4">
        <f t="shared" si="249"/>
        <v>5122.5592550671781</v>
      </c>
      <c r="AA198" s="4">
        <f t="shared" si="240"/>
        <v>52030.014337556619</v>
      </c>
      <c r="AB198" s="4">
        <f t="shared" si="241"/>
        <v>5777.5366476663266</v>
      </c>
      <c r="AC198" s="12">
        <f t="shared" si="242"/>
        <v>1.622396420814582</v>
      </c>
      <c r="AD198" s="12">
        <f t="shared" si="243"/>
        <v>4.1227624729117247</v>
      </c>
      <c r="AE198" s="12">
        <f t="shared" si="244"/>
        <v>1.8639331711207328</v>
      </c>
      <c r="AF198" s="11">
        <f t="shared" si="226"/>
        <v>-2.9039671966837322E-3</v>
      </c>
      <c r="AG198" s="11">
        <f t="shared" si="227"/>
        <v>2.0567434751257441E-3</v>
      </c>
      <c r="AH198" s="11">
        <f t="shared" si="228"/>
        <v>8.257041531207765E-4</v>
      </c>
      <c r="AI198" s="1">
        <f t="shared" si="207"/>
        <v>274204.33059389389</v>
      </c>
      <c r="AJ198" s="1">
        <f t="shared" si="208"/>
        <v>271782.89896090142</v>
      </c>
      <c r="AK198" s="1">
        <f t="shared" si="209"/>
        <v>56747.809559129484</v>
      </c>
      <c r="AL198" s="17">
        <f t="shared" si="245"/>
        <v>53.9001062950218</v>
      </c>
      <c r="AM198" s="17">
        <f t="shared" si="245"/>
        <v>21.644894975394386</v>
      </c>
      <c r="AN198" s="17">
        <f t="shared" si="245"/>
        <v>3.5976426893887279</v>
      </c>
      <c r="AO198" s="7">
        <f t="shared" si="229"/>
        <v>4.3862319413023963E-3</v>
      </c>
      <c r="AP198" s="7">
        <f t="shared" si="229"/>
        <v>6.7544675795032693E-3</v>
      </c>
      <c r="AQ198" s="7">
        <f t="shared" si="229"/>
        <v>4.8891544055583852E-3</v>
      </c>
      <c r="AR198" s="1">
        <f t="shared" si="246"/>
        <v>136052.92725601949</v>
      </c>
      <c r="AS198" s="1">
        <f t="shared" si="247"/>
        <v>144291.78844626798</v>
      </c>
      <c r="AT198" s="1">
        <f t="shared" si="248"/>
        <v>29449.894197173624</v>
      </c>
      <c r="AU198" s="1">
        <f t="shared" si="210"/>
        <v>27210.5854512039</v>
      </c>
      <c r="AV198" s="1">
        <f t="shared" si="211"/>
        <v>28858.357689253597</v>
      </c>
      <c r="AW198" s="1">
        <f t="shared" si="212"/>
        <v>5889.9788394347252</v>
      </c>
      <c r="AX198">
        <v>0</v>
      </c>
      <c r="AY198">
        <v>0</v>
      </c>
      <c r="AZ198">
        <v>0</v>
      </c>
      <c r="BA198">
        <f t="shared" si="187"/>
        <v>0</v>
      </c>
      <c r="BB198">
        <f t="shared" si="188"/>
        <v>0</v>
      </c>
      <c r="BC198">
        <f t="shared" si="188"/>
        <v>0</v>
      </c>
      <c r="BD198">
        <f t="shared" si="188"/>
        <v>0</v>
      </c>
      <c r="BE198">
        <f t="shared" si="189"/>
        <v>0</v>
      </c>
      <c r="BF198">
        <f t="shared" si="189"/>
        <v>0</v>
      </c>
      <c r="BG198">
        <f t="shared" si="189"/>
        <v>0</v>
      </c>
      <c r="BH198">
        <f t="shared" si="230"/>
        <v>0</v>
      </c>
      <c r="BI198">
        <f t="shared" si="198"/>
        <v>0</v>
      </c>
      <c r="BJ198">
        <f t="shared" si="198"/>
        <v>0</v>
      </c>
      <c r="BK198" s="7">
        <f t="shared" si="196"/>
        <v>2.1973441411540229E-3</v>
      </c>
      <c r="BL198" s="7">
        <f t="shared" si="250"/>
        <v>1.5959251646593697E-3</v>
      </c>
      <c r="BM198" s="7">
        <f t="shared" si="251"/>
        <v>4.0585460679324415E-3</v>
      </c>
      <c r="BN198" s="18">
        <f>MAX((BN$3*climate!$I308+BN$4*climate!$I308^2+BN$5*climate!$I308^6)*(K198/K$66)^$BP$1,-99)</f>
        <v>-33.241159828808868</v>
      </c>
      <c r="BO198" s="18">
        <f>MAX((BO$3*climate!$I308+BO$4*climate!$I308^2+BO$5*climate!$I308^6)*(L198/L$66)^$BP$1,-99)</f>
        <v>-21.718517740270062</v>
      </c>
      <c r="BP198" s="18">
        <f>MAX((BP$3*climate!$I308+BP$4*climate!$I308^2+BP$5*climate!$I308^6)*(M198/M$66)^$BP$1,-99)</f>
        <v>-21.488320473666427</v>
      </c>
      <c r="BQ198" s="18">
        <f>MAX((BQ$3*climate!$M308+BQ$4*climate!$M308^2+BQ$5*climate!$M308^6)*(K198/K$66)^$BP$1,-99)</f>
        <v>-33.241178101797324</v>
      </c>
      <c r="BR198" s="18">
        <f>MAX((BR$3*climate!$M308+BR$4*climate!$M308^2+BR$5*climate!$M308^6)*(L198/L$66)^$BP$1,-99)</f>
        <v>-21.71852874641511</v>
      </c>
      <c r="BS198" s="18">
        <f>MAX((BS$3*climate!$M308+BS$4*climate!$M308^2+BS$5*climate!$M308^6)*(M198/M$66)^$BP$1,-99)</f>
        <v>-21.48833051321493</v>
      </c>
      <c r="BT198" s="8">
        <f t="shared" si="190"/>
        <v>4.3698535631502888E-2</v>
      </c>
      <c r="BU198" s="8">
        <f t="shared" si="191"/>
        <v>6.9739592673079577E-5</v>
      </c>
      <c r="BV198" s="8">
        <f t="shared" si="192"/>
        <v>1.7735251996164173E-4</v>
      </c>
      <c r="BW198" s="8">
        <f>MAX((BW$3*climate!$I308+BW$4*climate!$I308^2+BW$5*climate!$I308^6)*(K198/K$66)^$BP$1,-99)</f>
        <v>-99</v>
      </c>
      <c r="BX198" s="8">
        <f>MAX((BX$3*climate!$I308+BX$4*climate!$I308^2+BX$5*climate!$I308^6)*(L198/L$66)^$BP$1,-99)</f>
        <v>-99</v>
      </c>
      <c r="BY198" s="8">
        <f>MAX((BY$3*climate!$I308+BY$4*climate!$I308^2+BY$5*climate!$I308^6)*(M198/M$66)^$BP$1,-99)</f>
        <v>-99</v>
      </c>
      <c r="BZ198" s="8">
        <f>MAX((BZ$3*climate!$M308+BZ$4*climate!$M308^2+BZ$5*climate!$M308^6)*(K198/K$66)^$BP$1,-99)</f>
        <v>-99</v>
      </c>
      <c r="CA198" s="8">
        <f>MAX((CA$3*climate!$M308+CA$4*climate!$M308^2+CA$5*climate!$M308^6)*(L198/L$66)^$BP$1,-99)</f>
        <v>-99</v>
      </c>
      <c r="CB198" s="8">
        <f>MAX((CB$3*climate!$M308+CB$4*climate!$M308^2+CB$5*climate!$M308^6)*(M198/M$66)^$BP$1,-99)</f>
        <v>-99</v>
      </c>
      <c r="CC198" s="8">
        <f t="shared" si="193"/>
        <v>0</v>
      </c>
      <c r="CD198" s="8">
        <f t="shared" si="194"/>
        <v>0</v>
      </c>
      <c r="CE198" s="8">
        <f t="shared" si="195"/>
        <v>0</v>
      </c>
    </row>
    <row r="199" spans="1:83">
      <c r="A199">
        <f t="shared" si="213"/>
        <v>2153</v>
      </c>
      <c r="B199" s="4">
        <f t="shared" si="231"/>
        <v>1286.3794701562638</v>
      </c>
      <c r="C199" s="4">
        <f t="shared" si="232"/>
        <v>3571.744644177028</v>
      </c>
      <c r="D199" s="4">
        <f t="shared" si="233"/>
        <v>6805.997177049906</v>
      </c>
      <c r="E199" s="11">
        <f t="shared" si="214"/>
        <v>6.362814685192346E-6</v>
      </c>
      <c r="F199" s="11">
        <f t="shared" si="215"/>
        <v>1.2756040726485601E-5</v>
      </c>
      <c r="G199" s="11">
        <f t="shared" si="216"/>
        <v>2.8163160051910511E-5</v>
      </c>
      <c r="H199" s="4">
        <f t="shared" si="234"/>
        <v>135838.79891736718</v>
      </c>
      <c r="I199" s="4">
        <f t="shared" si="235"/>
        <v>145075.13265010642</v>
      </c>
      <c r="J199" s="4">
        <f t="shared" si="236"/>
        <v>29544.817934439321</v>
      </c>
      <c r="K199" s="4">
        <f t="shared" si="204"/>
        <v>105597.7664979884</v>
      </c>
      <c r="L199" s="4">
        <f t="shared" si="205"/>
        <v>40617.442483359118</v>
      </c>
      <c r="M199" s="4">
        <f t="shared" si="206"/>
        <v>4340.9976768820334</v>
      </c>
      <c r="N199" s="11">
        <f t="shared" si="217"/>
        <v>-1.5802133375114602E-3</v>
      </c>
      <c r="O199" s="11">
        <f t="shared" si="218"/>
        <v>5.4160645699863341E-3</v>
      </c>
      <c r="P199" s="11">
        <f t="shared" si="219"/>
        <v>3.1949753242832557E-3</v>
      </c>
      <c r="Q199" s="4">
        <f t="shared" si="220"/>
        <v>3071.393978912281</v>
      </c>
      <c r="R199" s="4">
        <f t="shared" si="221"/>
        <v>12423.103922970389</v>
      </c>
      <c r="S199" s="4">
        <f t="shared" si="222"/>
        <v>3044.126988462725</v>
      </c>
      <c r="T199" s="4">
        <f t="shared" si="237"/>
        <v>22.61057962372486</v>
      </c>
      <c r="U199" s="4">
        <f t="shared" si="238"/>
        <v>85.632207918999811</v>
      </c>
      <c r="V199" s="4">
        <f t="shared" si="239"/>
        <v>103.0342104398043</v>
      </c>
      <c r="W199" s="11">
        <f t="shared" si="223"/>
        <v>-1.219247815263802E-2</v>
      </c>
      <c r="X199" s="11">
        <f t="shared" si="224"/>
        <v>-1.3228699347321071E-2</v>
      </c>
      <c r="Y199" s="11">
        <f t="shared" si="225"/>
        <v>-1.2203590333800474E-2</v>
      </c>
      <c r="Z199" s="4">
        <f t="shared" si="249"/>
        <v>5037.803513648224</v>
      </c>
      <c r="AA199" s="4">
        <f t="shared" si="240"/>
        <v>51730.047551927346</v>
      </c>
      <c r="AB199" s="4">
        <f t="shared" si="241"/>
        <v>5730.4210172231315</v>
      </c>
      <c r="AC199" s="12">
        <f t="shared" si="242"/>
        <v>1.6176850348285194</v>
      </c>
      <c r="AD199" s="12">
        <f t="shared" si="243"/>
        <v>4.1312419377273795</v>
      </c>
      <c r="AE199" s="12">
        <f t="shared" si="244"/>
        <v>1.8654722284812668</v>
      </c>
      <c r="AF199" s="11">
        <f t="shared" si="226"/>
        <v>-2.9039671966837322E-3</v>
      </c>
      <c r="AG199" s="11">
        <f t="shared" si="227"/>
        <v>2.0567434751257441E-3</v>
      </c>
      <c r="AH199" s="11">
        <f t="shared" si="228"/>
        <v>8.257041531207765E-4</v>
      </c>
      <c r="AI199" s="1">
        <f t="shared" si="207"/>
        <v>273994.4829857084</v>
      </c>
      <c r="AJ199" s="1">
        <f t="shared" si="208"/>
        <v>273462.9667540649</v>
      </c>
      <c r="AK199" s="1">
        <f t="shared" si="209"/>
        <v>56963.007442651266</v>
      </c>
      <c r="AL199" s="17">
        <f t="shared" si="245"/>
        <v>54.134160479213911</v>
      </c>
      <c r="AM199" s="17">
        <f t="shared" si="245"/>
        <v>21.789632719353712</v>
      </c>
      <c r="AN199" s="17">
        <f t="shared" si="245"/>
        <v>3.615056225687133</v>
      </c>
      <c r="AO199" s="7">
        <f t="shared" si="229"/>
        <v>4.342369621889372E-3</v>
      </c>
      <c r="AP199" s="7">
        <f t="shared" si="229"/>
        <v>6.6869229037082364E-3</v>
      </c>
      <c r="AQ199" s="7">
        <f t="shared" si="229"/>
        <v>4.8402628615028011E-3</v>
      </c>
      <c r="AR199" s="1">
        <f t="shared" si="246"/>
        <v>135838.79891736718</v>
      </c>
      <c r="AS199" s="1">
        <f t="shared" si="247"/>
        <v>145075.13265010642</v>
      </c>
      <c r="AT199" s="1">
        <f t="shared" si="248"/>
        <v>29544.817934439321</v>
      </c>
      <c r="AU199" s="1">
        <f t="shared" si="210"/>
        <v>27167.759783473437</v>
      </c>
      <c r="AV199" s="1">
        <f t="shared" si="211"/>
        <v>29015.026530021285</v>
      </c>
      <c r="AW199" s="1">
        <f t="shared" si="212"/>
        <v>5908.9635868878649</v>
      </c>
      <c r="AX199">
        <v>0</v>
      </c>
      <c r="AY199">
        <v>0</v>
      </c>
      <c r="AZ199">
        <v>0</v>
      </c>
      <c r="BA199">
        <f t="shared" ref="BA199:BA262" si="252">(AX199*Z199+AY199*AA199+AZ199*AB199)/(Z199+AA199+AB199)</f>
        <v>0</v>
      </c>
      <c r="BB199">
        <f t="shared" ref="BB199:BD262" si="253">BB$5*AX199^2</f>
        <v>0</v>
      </c>
      <c r="BC199">
        <f t="shared" si="253"/>
        <v>0</v>
      </c>
      <c r="BD199">
        <f t="shared" si="253"/>
        <v>0</v>
      </c>
      <c r="BE199">
        <f t="shared" ref="BE199:BG262" si="254">BB199*AR199</f>
        <v>0</v>
      </c>
      <c r="BF199">
        <f t="shared" si="254"/>
        <v>0</v>
      </c>
      <c r="BG199">
        <f t="shared" si="254"/>
        <v>0</v>
      </c>
      <c r="BH199">
        <f t="shared" si="230"/>
        <v>0</v>
      </c>
      <c r="BI199">
        <f t="shared" si="198"/>
        <v>0</v>
      </c>
      <c r="BJ199">
        <f t="shared" si="198"/>
        <v>0</v>
      </c>
      <c r="BK199" s="7">
        <f t="shared" si="196"/>
        <v>2.1438061903895633E-3</v>
      </c>
      <c r="BL199" s="7">
        <f t="shared" si="250"/>
        <v>1.5199287282470187E-3</v>
      </c>
      <c r="BM199" s="7">
        <f t="shared" si="251"/>
        <v>3.93194779173684E-3</v>
      </c>
      <c r="BN199" s="18">
        <f>MAX((BN$3*climate!$I309+BN$4*climate!$I309^2+BN$5*climate!$I309^6)*(K199/K$66)^$BP$1,-99)</f>
        <v>-33.624963954741915</v>
      </c>
      <c r="BO199" s="18">
        <f>MAX((BO$3*climate!$I309+BO$4*climate!$I309^2+BO$5*climate!$I309^6)*(L199/L$66)^$BP$1,-99)</f>
        <v>-21.912047814538113</v>
      </c>
      <c r="BP199" s="18">
        <f>MAX((BP$3*climate!$I309+BP$4*climate!$I309^2+BP$5*climate!$I309^6)*(M199/M$66)^$BP$1,-99)</f>
        <v>-21.674544478734607</v>
      </c>
      <c r="BQ199" s="18">
        <f>MAX((BQ$3*climate!$M309+BQ$4*climate!$M309^2+BQ$5*climate!$M309^6)*(K199/K$66)^$BP$1,-99)</f>
        <v>-33.62498221702031</v>
      </c>
      <c r="BR199" s="18">
        <f>MAX((BR$3*climate!$M309+BR$4*climate!$M309^2+BR$5*climate!$M309^6)*(L199/L$66)^$BP$1,-99)</f>
        <v>-21.912058792392816</v>
      </c>
      <c r="BS199" s="18">
        <f>MAX((BS$3*climate!$M309+BS$4*climate!$M309^2+BS$5*climate!$M309^6)*(M199/M$66)^$BP$1,-99)</f>
        <v>-21.674554495390787</v>
      </c>
      <c r="BT199" s="8">
        <f t="shared" ref="BT199:BT262" si="255">((BN199-BQ199)*H199+(BO199-BR199)*I199+(BP199-BS199)*J199)/100</f>
        <v>4.3692799731870284E-2</v>
      </c>
      <c r="BU199" s="8">
        <f t="shared" ref="BU199:BU262" si="256">BT199*BL199</f>
        <v>6.6409941530013277E-5</v>
      </c>
      <c r="BV199" s="8">
        <f t="shared" ref="BV199:BV262" si="257">BT199*BM199</f>
        <v>1.7179780742052736E-4</v>
      </c>
      <c r="BW199" s="8">
        <f>MAX((BW$3*climate!$I309+BW$4*climate!$I309^2+BW$5*climate!$I309^6)*(K199/K$66)^$BP$1,-99)</f>
        <v>-99</v>
      </c>
      <c r="BX199" s="8">
        <f>MAX((BX$3*climate!$I309+BX$4*climate!$I309^2+BX$5*climate!$I309^6)*(L199/L$66)^$BP$1,-99)</f>
        <v>-99</v>
      </c>
      <c r="BY199" s="8">
        <f>MAX((BY$3*climate!$I309+BY$4*climate!$I309^2+BY$5*climate!$I309^6)*(M199/M$66)^$BP$1,-99)</f>
        <v>-99</v>
      </c>
      <c r="BZ199" s="8">
        <f>MAX((BZ$3*climate!$M309+BZ$4*climate!$M309^2+BZ$5*climate!$M309^6)*(K199/K$66)^$BP$1,-99)</f>
        <v>-99</v>
      </c>
      <c r="CA199" s="8">
        <f>MAX((CA$3*climate!$M309+CA$4*climate!$M309^2+CA$5*climate!$M309^6)*(L199/L$66)^$BP$1,-99)</f>
        <v>-99</v>
      </c>
      <c r="CB199" s="8">
        <f>MAX((CB$3*climate!$M309+CB$4*climate!$M309^2+CB$5*climate!$M309^6)*(M199/M$66)^$BP$1,-99)</f>
        <v>-99</v>
      </c>
      <c r="CC199" s="8">
        <f t="shared" ref="CC199:CC262" si="258">((BW199-BZ199)*Q199+(CA199-CA199)*R199+(BY199-CB199)*S199)/100</f>
        <v>0</v>
      </c>
      <c r="CD199" s="8">
        <f t="shared" ref="CD199:CD262" si="259">CC199*BL199</f>
        <v>0</v>
      </c>
      <c r="CE199" s="8">
        <f t="shared" ref="CE199:CE262" si="260">CC199*BM199</f>
        <v>0</v>
      </c>
    </row>
    <row r="200" spans="1:83">
      <c r="A200">
        <f t="shared" si="213"/>
        <v>2154</v>
      </c>
      <c r="B200" s="4">
        <f t="shared" si="231"/>
        <v>1286.387245900738</v>
      </c>
      <c r="C200" s="4">
        <f t="shared" si="232"/>
        <v>3571.7879274311663</v>
      </c>
      <c r="D200" s="4">
        <f t="shared" si="233"/>
        <v>6806.1792715183265</v>
      </c>
      <c r="E200" s="11">
        <f t="shared" si="214"/>
        <v>6.0446739509327286E-6</v>
      </c>
      <c r="F200" s="11">
        <f t="shared" si="215"/>
        <v>1.211823869016132E-5</v>
      </c>
      <c r="G200" s="11">
        <f t="shared" si="216"/>
        <v>2.6755002049314986E-5</v>
      </c>
      <c r="H200" s="4">
        <f t="shared" si="234"/>
        <v>135616.16165388413</v>
      </c>
      <c r="I200" s="4">
        <f t="shared" si="235"/>
        <v>145853.27294786295</v>
      </c>
      <c r="J200" s="4">
        <f t="shared" si="236"/>
        <v>29638.693389185752</v>
      </c>
      <c r="K200" s="4">
        <f t="shared" si="204"/>
        <v>105424.05646981107</v>
      </c>
      <c r="L200" s="4">
        <f t="shared" si="205"/>
        <v>40834.807640094346</v>
      </c>
      <c r="M200" s="4">
        <f t="shared" si="206"/>
        <v>4354.6742168861401</v>
      </c>
      <c r="N200" s="11">
        <f t="shared" si="217"/>
        <v>-1.6450161204938363E-3</v>
      </c>
      <c r="O200" s="11">
        <f t="shared" si="218"/>
        <v>5.3515224850575471E-3</v>
      </c>
      <c r="P200" s="11">
        <f t="shared" si="219"/>
        <v>3.1505522513732842E-3</v>
      </c>
      <c r="Q200" s="4">
        <f t="shared" si="220"/>
        <v>3028.9734937707899</v>
      </c>
      <c r="R200" s="4">
        <f t="shared" si="221"/>
        <v>12324.514808524567</v>
      </c>
      <c r="S200" s="4">
        <f t="shared" si="222"/>
        <v>3016.5320553268662</v>
      </c>
      <c r="T200" s="4">
        <f t="shared" si="237"/>
        <v>22.334900625644114</v>
      </c>
      <c r="U200" s="4">
        <f t="shared" si="238"/>
        <v>84.499405185992075</v>
      </c>
      <c r="V200" s="4">
        <f t="shared" si="239"/>
        <v>101.77682314523034</v>
      </c>
      <c r="W200" s="11">
        <f t="shared" si="223"/>
        <v>-1.219247815263802E-2</v>
      </c>
      <c r="X200" s="11">
        <f t="shared" si="224"/>
        <v>-1.3228699347321071E-2</v>
      </c>
      <c r="Y200" s="11">
        <f t="shared" si="225"/>
        <v>-1.2203590333800474E-2</v>
      </c>
      <c r="Z200" s="4">
        <f t="shared" si="249"/>
        <v>4954.1195751216974</v>
      </c>
      <c r="AA200" s="4">
        <f t="shared" si="240"/>
        <v>51428.405855911958</v>
      </c>
      <c r="AB200" s="4">
        <f t="shared" si="241"/>
        <v>5683.4233114905282</v>
      </c>
      <c r="AC200" s="12">
        <f t="shared" si="242"/>
        <v>1.6129873305528113</v>
      </c>
      <c r="AD200" s="12">
        <f t="shared" si="243"/>
        <v>4.1397388426269659</v>
      </c>
      <c r="AE200" s="12">
        <f t="shared" si="244"/>
        <v>1.8670125566478553</v>
      </c>
      <c r="AF200" s="11">
        <f t="shared" si="226"/>
        <v>-2.9039671966837322E-3</v>
      </c>
      <c r="AG200" s="11">
        <f t="shared" si="227"/>
        <v>2.0567434751257441E-3</v>
      </c>
      <c r="AH200" s="11">
        <f t="shared" si="228"/>
        <v>8.257041531207765E-4</v>
      </c>
      <c r="AI200" s="1">
        <f t="shared" si="207"/>
        <v>273762.79447061097</v>
      </c>
      <c r="AJ200" s="1">
        <f t="shared" si="208"/>
        <v>275131.69660867972</v>
      </c>
      <c r="AK200" s="1">
        <f t="shared" si="209"/>
        <v>57175.670285273998</v>
      </c>
      <c r="AL200" s="17">
        <f t="shared" si="245"/>
        <v>54.366880307845612</v>
      </c>
      <c r="AM200" s="17">
        <f t="shared" si="245"/>
        <v>21.933881257507206</v>
      </c>
      <c r="AN200" s="17">
        <f t="shared" si="245"/>
        <v>3.6323790698546565</v>
      </c>
      <c r="AO200" s="7">
        <f t="shared" si="229"/>
        <v>4.298945925670478E-3</v>
      </c>
      <c r="AP200" s="7">
        <f t="shared" si="229"/>
        <v>6.6200536746711539E-3</v>
      </c>
      <c r="AQ200" s="7">
        <f t="shared" si="229"/>
        <v>4.7918602328877727E-3</v>
      </c>
      <c r="AR200" s="1">
        <f t="shared" si="246"/>
        <v>135616.16165388413</v>
      </c>
      <c r="AS200" s="1">
        <f t="shared" si="247"/>
        <v>145853.27294786295</v>
      </c>
      <c r="AT200" s="1">
        <f t="shared" si="248"/>
        <v>29638.693389185752</v>
      </c>
      <c r="AU200" s="1">
        <f t="shared" si="210"/>
        <v>27123.232330776827</v>
      </c>
      <c r="AV200" s="1">
        <f t="shared" si="211"/>
        <v>29170.65458957259</v>
      </c>
      <c r="AW200" s="1">
        <f t="shared" si="212"/>
        <v>5927.738677837151</v>
      </c>
      <c r="AX200">
        <v>0</v>
      </c>
      <c r="AY200">
        <v>0</v>
      </c>
      <c r="AZ200">
        <v>0</v>
      </c>
      <c r="BA200">
        <f t="shared" si="252"/>
        <v>0</v>
      </c>
      <c r="BB200">
        <f t="shared" si="253"/>
        <v>0</v>
      </c>
      <c r="BC200">
        <f t="shared" si="253"/>
        <v>0</v>
      </c>
      <c r="BD200">
        <f t="shared" si="253"/>
        <v>0</v>
      </c>
      <c r="BE200">
        <f t="shared" si="254"/>
        <v>0</v>
      </c>
      <c r="BF200">
        <f t="shared" si="254"/>
        <v>0</v>
      </c>
      <c r="BG200">
        <f t="shared" si="254"/>
        <v>0</v>
      </c>
      <c r="BH200">
        <f t="shared" si="230"/>
        <v>0</v>
      </c>
      <c r="BI200">
        <f t="shared" si="198"/>
        <v>0</v>
      </c>
      <c r="BJ200">
        <f t="shared" si="198"/>
        <v>0</v>
      </c>
      <c r="BK200" s="7">
        <f t="shared" ref="BK200:BK263" si="261">SUM(H200:J200)/SUM(H199:J199)-1+BK$5</f>
        <v>2.09167398265242E-3</v>
      </c>
      <c r="BL200" s="7">
        <f t="shared" si="250"/>
        <v>1.4475511697590654E-3</v>
      </c>
      <c r="BM200" s="7">
        <f t="shared" si="251"/>
        <v>3.8094960878073143E-3</v>
      </c>
      <c r="BN200" s="18">
        <f>MAX((BN$3*climate!$I310+BN$4*climate!$I310^2+BN$5*climate!$I310^6)*(K200/K$66)^$BP$1,-99)</f>
        <v>-34.006887387370739</v>
      </c>
      <c r="BO200" s="18">
        <f>MAX((BO$3*climate!$I310+BO$4*climate!$I310^2+BO$5*climate!$I310^6)*(L200/L$66)^$BP$1,-99)</f>
        <v>-22.103679052202203</v>
      </c>
      <c r="BP200" s="18">
        <f>MAX((BP$3*climate!$I310+BP$4*climate!$I310^2+BP$5*climate!$I310^6)*(M200/M$66)^$BP$1,-99)</f>
        <v>-21.859103032225107</v>
      </c>
      <c r="BQ200" s="18">
        <f>MAX((BQ$3*climate!$M310+BQ$4*climate!$M310^2+BQ$5*climate!$M310^6)*(K200/K$66)^$BP$1,-99)</f>
        <v>-34.006905638670752</v>
      </c>
      <c r="BR200" s="18">
        <f>MAX((BR$3*climate!$M310+BR$4*climate!$M310^2+BR$5*climate!$M310^6)*(L200/L$66)^$BP$1,-99)</f>
        <v>-22.103690001731032</v>
      </c>
      <c r="BS200" s="18">
        <f>MAX((BS$3*climate!$M310+BS$4*climate!$M310^2+BS$5*climate!$M310^6)*(M200/M$66)^$BP$1,-99)</f>
        <v>-21.85911302594916</v>
      </c>
      <c r="BT200" s="8">
        <f t="shared" si="255"/>
        <v>4.3683967928011366E-2</v>
      </c>
      <c r="BU200" s="8">
        <f t="shared" si="256"/>
        <v>6.3234778873910353E-5</v>
      </c>
      <c r="BV200" s="8">
        <f t="shared" si="257"/>
        <v>1.6641390492165949E-4</v>
      </c>
      <c r="BW200" s="8">
        <f>MAX((BW$3*climate!$I310+BW$4*climate!$I310^2+BW$5*climate!$I310^6)*(K200/K$66)^$BP$1,-99)</f>
        <v>-99</v>
      </c>
      <c r="BX200" s="8">
        <f>MAX((BX$3*climate!$I310+BX$4*climate!$I310^2+BX$5*climate!$I310^6)*(L200/L$66)^$BP$1,-99)</f>
        <v>-99</v>
      </c>
      <c r="BY200" s="8">
        <f>MAX((BY$3*climate!$I310+BY$4*climate!$I310^2+BY$5*climate!$I310^6)*(M200/M$66)^$BP$1,-99)</f>
        <v>-99</v>
      </c>
      <c r="BZ200" s="8">
        <f>MAX((BZ$3*climate!$M310+BZ$4*climate!$M310^2+BZ$5*climate!$M310^6)*(K200/K$66)^$BP$1,-99)</f>
        <v>-99</v>
      </c>
      <c r="CA200" s="8">
        <f>MAX((CA$3*climate!$M310+CA$4*climate!$M310^2+CA$5*climate!$M310^6)*(L200/L$66)^$BP$1,-99)</f>
        <v>-99</v>
      </c>
      <c r="CB200" s="8">
        <f>MAX((CB$3*climate!$M310+CB$4*climate!$M310^2+CB$5*climate!$M310^6)*(M200/M$66)^$BP$1,-99)</f>
        <v>-99</v>
      </c>
      <c r="CC200" s="8">
        <f t="shared" si="258"/>
        <v>0</v>
      </c>
      <c r="CD200" s="8">
        <f t="shared" si="259"/>
        <v>0</v>
      </c>
      <c r="CE200" s="8">
        <f t="shared" si="260"/>
        <v>0</v>
      </c>
    </row>
    <row r="201" spans="1:83">
      <c r="A201">
        <f t="shared" si="213"/>
        <v>2155</v>
      </c>
      <c r="B201" s="4">
        <f t="shared" si="231"/>
        <v>1286.3946329026403</v>
      </c>
      <c r="C201" s="4">
        <f t="shared" si="232"/>
        <v>3571.829047020889</v>
      </c>
      <c r="D201" s="4">
        <f t="shared" si="233"/>
        <v>6806.3522658916663</v>
      </c>
      <c r="E201" s="11">
        <f t="shared" si="214"/>
        <v>5.7424402533860917E-6</v>
      </c>
      <c r="F201" s="11">
        <f t="shared" si="215"/>
        <v>1.1512326755653253E-5</v>
      </c>
      <c r="G201" s="11">
        <f t="shared" si="216"/>
        <v>2.5417251946849235E-5</v>
      </c>
      <c r="H201" s="4">
        <f t="shared" si="234"/>
        <v>135385.25868816496</v>
      </c>
      <c r="I201" s="4">
        <f t="shared" si="235"/>
        <v>146626.27587364081</v>
      </c>
      <c r="J201" s="4">
        <f t="shared" si="236"/>
        <v>29731.542567324053</v>
      </c>
      <c r="K201" s="4">
        <f t="shared" si="204"/>
        <v>105243.95486840584</v>
      </c>
      <c r="L201" s="4">
        <f t="shared" si="205"/>
        <v>41050.754093602431</v>
      </c>
      <c r="M201" s="4">
        <f t="shared" si="206"/>
        <v>4368.2050834066067</v>
      </c>
      <c r="N201" s="11">
        <f t="shared" si="217"/>
        <v>-1.7083539320724705E-3</v>
      </c>
      <c r="O201" s="11">
        <f t="shared" si="218"/>
        <v>5.2882936393718882E-3</v>
      </c>
      <c r="P201" s="11">
        <f t="shared" si="219"/>
        <v>3.1072052343199541E-3</v>
      </c>
      <c r="Q201" s="4">
        <f t="shared" si="220"/>
        <v>2986.9484848144143</v>
      </c>
      <c r="R201" s="4">
        <f t="shared" si="221"/>
        <v>12225.931718969887</v>
      </c>
      <c r="S201" s="4">
        <f t="shared" si="222"/>
        <v>2989.0541056376987</v>
      </c>
      <c r="T201" s="4">
        <f t="shared" si="237"/>
        <v>22.062582837724605</v>
      </c>
      <c r="U201" s="4">
        <f t="shared" si="238"/>
        <v>83.381587959759116</v>
      </c>
      <c r="V201" s="4">
        <f t="shared" si="239"/>
        <v>100.53478049009028</v>
      </c>
      <c r="W201" s="11">
        <f t="shared" si="223"/>
        <v>-1.219247815263802E-2</v>
      </c>
      <c r="X201" s="11">
        <f t="shared" si="224"/>
        <v>-1.3228699347321071E-2</v>
      </c>
      <c r="Y201" s="11">
        <f t="shared" si="225"/>
        <v>-1.2203590333800474E-2</v>
      </c>
      <c r="Z201" s="4">
        <f t="shared" si="249"/>
        <v>4871.5079694930209</v>
      </c>
      <c r="AA201" s="4">
        <f t="shared" si="240"/>
        <v>51125.208282292275</v>
      </c>
      <c r="AB201" s="4">
        <f t="shared" si="241"/>
        <v>5636.5535107087353</v>
      </c>
      <c r="AC201" s="12">
        <f t="shared" si="242"/>
        <v>1.6083032682562195</v>
      </c>
      <c r="AD201" s="12">
        <f t="shared" si="243"/>
        <v>4.1482532234802632</v>
      </c>
      <c r="AE201" s="12">
        <f t="shared" si="244"/>
        <v>1.8685541566698081</v>
      </c>
      <c r="AF201" s="11">
        <f t="shared" si="226"/>
        <v>-2.9039671966837322E-3</v>
      </c>
      <c r="AG201" s="11">
        <f t="shared" si="227"/>
        <v>2.0567434751257441E-3</v>
      </c>
      <c r="AH201" s="11">
        <f t="shared" si="228"/>
        <v>8.257041531207765E-4</v>
      </c>
      <c r="AI201" s="1">
        <f t="shared" si="207"/>
        <v>273509.74735432671</v>
      </c>
      <c r="AJ201" s="1">
        <f t="shared" si="208"/>
        <v>276789.18153738434</v>
      </c>
      <c r="AK201" s="1">
        <f t="shared" si="209"/>
        <v>57385.841934583754</v>
      </c>
      <c r="AL201" s="17">
        <f t="shared" si="245"/>
        <v>54.598263383650533</v>
      </c>
      <c r="AM201" s="17">
        <f t="shared" si="245"/>
        <v>22.07763269401358</v>
      </c>
      <c r="AN201" s="17">
        <f t="shared" si="245"/>
        <v>3.6496108641421103</v>
      </c>
      <c r="AO201" s="7">
        <f t="shared" si="229"/>
        <v>4.255956466413773E-3</v>
      </c>
      <c r="AP201" s="7">
        <f t="shared" si="229"/>
        <v>6.5538531379244419E-3</v>
      </c>
      <c r="AQ201" s="7">
        <f t="shared" si="229"/>
        <v>4.7439416305588948E-3</v>
      </c>
      <c r="AR201" s="1">
        <f t="shared" si="246"/>
        <v>135385.25868816496</v>
      </c>
      <c r="AS201" s="1">
        <f t="shared" si="247"/>
        <v>146626.27587364081</v>
      </c>
      <c r="AT201" s="1">
        <f t="shared" si="248"/>
        <v>29731.542567324053</v>
      </c>
      <c r="AU201" s="1">
        <f t="shared" si="210"/>
        <v>27077.051737632995</v>
      </c>
      <c r="AV201" s="1">
        <f t="shared" si="211"/>
        <v>29325.255174728165</v>
      </c>
      <c r="AW201" s="1">
        <f t="shared" si="212"/>
        <v>5946.3085134648109</v>
      </c>
      <c r="AX201">
        <v>0</v>
      </c>
      <c r="AY201">
        <v>0</v>
      </c>
      <c r="AZ201">
        <v>0</v>
      </c>
      <c r="BA201">
        <f t="shared" si="252"/>
        <v>0</v>
      </c>
      <c r="BB201">
        <f t="shared" si="253"/>
        <v>0</v>
      </c>
      <c r="BC201">
        <f t="shared" si="253"/>
        <v>0</v>
      </c>
      <c r="BD201">
        <f t="shared" si="253"/>
        <v>0</v>
      </c>
      <c r="BE201">
        <f t="shared" si="254"/>
        <v>0</v>
      </c>
      <c r="BF201">
        <f t="shared" si="254"/>
        <v>0</v>
      </c>
      <c r="BG201">
        <f t="shared" si="254"/>
        <v>0</v>
      </c>
      <c r="BH201">
        <f t="shared" si="230"/>
        <v>0</v>
      </c>
      <c r="BI201">
        <f t="shared" si="198"/>
        <v>0</v>
      </c>
      <c r="BJ201">
        <f t="shared" si="198"/>
        <v>0</v>
      </c>
      <c r="BK201" s="7">
        <f t="shared" si="261"/>
        <v>2.0409275138433269E-3</v>
      </c>
      <c r="BL201" s="7">
        <f t="shared" si="250"/>
        <v>1.3786201616753002E-3</v>
      </c>
      <c r="BM201" s="7">
        <f t="shared" si="251"/>
        <v>3.6910442975546616E-3</v>
      </c>
      <c r="BN201" s="18">
        <f>MAX((BN$3*climate!$I311+BN$4*climate!$I311^2+BN$5*climate!$I311^6)*(K201/K$66)^$BP$1,-99)</f>
        <v>-34.38688994947087</v>
      </c>
      <c r="BO201" s="18">
        <f>MAX((BO$3*climate!$I311+BO$4*climate!$I311^2+BO$5*climate!$I311^6)*(L201/L$66)^$BP$1,-99)</f>
        <v>-22.29339752087855</v>
      </c>
      <c r="BP201" s="18">
        <f>MAX((BP$3*climate!$I311+BP$4*climate!$I311^2+BP$5*climate!$I311^6)*(M201/M$66)^$BP$1,-99)</f>
        <v>-22.041980688708165</v>
      </c>
      <c r="BQ201" s="18">
        <f>MAX((BQ$3*climate!$M311+BQ$4*climate!$M311^2+BQ$5*climate!$M311^6)*(K201/K$66)^$BP$1,-99)</f>
        <v>-34.386908189547036</v>
      </c>
      <c r="BR201" s="18">
        <f>MAX((BR$3*climate!$M311+BR$4*climate!$M311^2+BR$5*climate!$M311^6)*(L201/L$66)^$BP$1,-99)</f>
        <v>-22.293408442058976</v>
      </c>
      <c r="BS201" s="18">
        <f>MAX((BS$3*climate!$M311+BS$4*climate!$M311^2+BS$5*climate!$M311^6)*(M201/M$66)^$BP$1,-99)</f>
        <v>-22.041990659471235</v>
      </c>
      <c r="BT201" s="8">
        <f t="shared" si="255"/>
        <v>4.367215610843405E-2</v>
      </c>
      <c r="BU201" s="8">
        <f t="shared" si="256"/>
        <v>6.0207314914918301E-5</v>
      </c>
      <c r="BV201" s="8">
        <f t="shared" si="257"/>
        <v>1.6119586276595248E-4</v>
      </c>
      <c r="BW201" s="8">
        <f>MAX((BW$3*climate!$I311+BW$4*climate!$I311^2+BW$5*climate!$I311^6)*(K201/K$66)^$BP$1,-99)</f>
        <v>-99</v>
      </c>
      <c r="BX201" s="8">
        <f>MAX((BX$3*climate!$I311+BX$4*climate!$I311^2+BX$5*climate!$I311^6)*(L201/L$66)^$BP$1,-99)</f>
        <v>-99</v>
      </c>
      <c r="BY201" s="8">
        <f>MAX((BY$3*climate!$I311+BY$4*climate!$I311^2+BY$5*climate!$I311^6)*(M201/M$66)^$BP$1,-99)</f>
        <v>-99</v>
      </c>
      <c r="BZ201" s="8">
        <f>MAX((BZ$3*climate!$M311+BZ$4*climate!$M311^2+BZ$5*climate!$M311^6)*(K201/K$66)^$BP$1,-99)</f>
        <v>-99</v>
      </c>
      <c r="CA201" s="8">
        <f>MAX((CA$3*climate!$M311+CA$4*climate!$M311^2+CA$5*climate!$M311^6)*(L201/L$66)^$BP$1,-99)</f>
        <v>-99</v>
      </c>
      <c r="CB201" s="8">
        <f>MAX((CB$3*climate!$M311+CB$4*climate!$M311^2+CB$5*climate!$M311^6)*(M201/M$66)^$BP$1,-99)</f>
        <v>-99</v>
      </c>
      <c r="CC201" s="8">
        <f t="shared" si="258"/>
        <v>0</v>
      </c>
      <c r="CD201" s="8">
        <f t="shared" si="259"/>
        <v>0</v>
      </c>
      <c r="CE201" s="8">
        <f t="shared" si="260"/>
        <v>0</v>
      </c>
    </row>
    <row r="202" spans="1:83">
      <c r="A202">
        <f t="shared" si="213"/>
        <v>2156</v>
      </c>
      <c r="B202" s="4">
        <f t="shared" si="231"/>
        <v>1286.4016505947459</v>
      </c>
      <c r="C202" s="4">
        <f t="shared" si="232"/>
        <v>3571.8681110808388</v>
      </c>
      <c r="D202" s="4">
        <f t="shared" si="233"/>
        <v>6806.5166147235286</v>
      </c>
      <c r="E202" s="11">
        <f t="shared" si="214"/>
        <v>5.4553182407167866E-6</v>
      </c>
      <c r="F202" s="11">
        <f t="shared" si="215"/>
        <v>1.093671041787059E-5</v>
      </c>
      <c r="G202" s="11">
        <f t="shared" si="216"/>
        <v>2.4146389349506773E-5</v>
      </c>
      <c r="H202" s="4">
        <f t="shared" si="234"/>
        <v>135146.33190140594</v>
      </c>
      <c r="I202" s="4">
        <f t="shared" si="235"/>
        <v>147394.20885227388</v>
      </c>
      <c r="J202" s="4">
        <f t="shared" si="236"/>
        <v>29823.387326939865</v>
      </c>
      <c r="K202" s="4">
        <f t="shared" si="204"/>
        <v>105057.64808287002</v>
      </c>
      <c r="L202" s="4">
        <f t="shared" si="205"/>
        <v>41265.299912675873</v>
      </c>
      <c r="M202" s="4">
        <f t="shared" si="206"/>
        <v>4381.5932605567068</v>
      </c>
      <c r="N202" s="11">
        <f t="shared" si="217"/>
        <v>-1.7702374047875447E-3</v>
      </c>
      <c r="O202" s="11">
        <f t="shared" si="218"/>
        <v>5.226355125760751E-3</v>
      </c>
      <c r="P202" s="11">
        <f t="shared" si="219"/>
        <v>3.0649149695276545E-3</v>
      </c>
      <c r="Q202" s="4">
        <f t="shared" si="220"/>
        <v>2945.3231093677118</v>
      </c>
      <c r="R202" s="4">
        <f t="shared" si="221"/>
        <v>12127.382962142514</v>
      </c>
      <c r="S202" s="4">
        <f t="shared" si="222"/>
        <v>2961.6978236108775</v>
      </c>
      <c r="T202" s="4">
        <f t="shared" si="237"/>
        <v>21.79358527848488</v>
      </c>
      <c r="U202" s="4">
        <f t="shared" si="238"/>
        <v>82.278558001537263</v>
      </c>
      <c r="V202" s="4">
        <f t="shared" si="239"/>
        <v>99.30789521469066</v>
      </c>
      <c r="W202" s="11">
        <f t="shared" si="223"/>
        <v>-1.219247815263802E-2</v>
      </c>
      <c r="X202" s="11">
        <f t="shared" si="224"/>
        <v>-1.3228699347321071E-2</v>
      </c>
      <c r="Y202" s="11">
        <f t="shared" si="225"/>
        <v>-1.2203590333800474E-2</v>
      </c>
      <c r="Z202" s="4">
        <f t="shared" si="249"/>
        <v>4789.9685870187232</v>
      </c>
      <c r="AA202" s="4">
        <f t="shared" si="240"/>
        <v>50820.571001468372</v>
      </c>
      <c r="AB202" s="4">
        <f t="shared" si="241"/>
        <v>5589.8212042586783</v>
      </c>
      <c r="AC202" s="12">
        <f t="shared" si="242"/>
        <v>1.6036328083228841</v>
      </c>
      <c r="AD202" s="12">
        <f t="shared" si="243"/>
        <v>4.1567851162308251</v>
      </c>
      <c r="AE202" s="12">
        <f t="shared" si="244"/>
        <v>1.8700970295973014</v>
      </c>
      <c r="AF202" s="11">
        <f t="shared" si="226"/>
        <v>-2.9039671966837322E-3</v>
      </c>
      <c r="AG202" s="11">
        <f t="shared" si="227"/>
        <v>2.0567434751257441E-3</v>
      </c>
      <c r="AH202" s="11">
        <f t="shared" si="228"/>
        <v>8.257041531207765E-4</v>
      </c>
      <c r="AI202" s="1">
        <f t="shared" si="207"/>
        <v>273235.82435652707</v>
      </c>
      <c r="AJ202" s="1">
        <f t="shared" si="208"/>
        <v>278435.51855837408</v>
      </c>
      <c r="AK202" s="1">
        <f t="shared" si="209"/>
        <v>57593.566254590194</v>
      </c>
      <c r="AL202" s="17">
        <f t="shared" si="245"/>
        <v>54.828307537432124</v>
      </c>
      <c r="AM202" s="17">
        <f t="shared" si="245"/>
        <v>22.220879320700085</v>
      </c>
      <c r="AN202" s="17">
        <f t="shared" si="245"/>
        <v>3.6667512696467166</v>
      </c>
      <c r="AO202" s="7">
        <f t="shared" ref="AO202:AQ217" si="262">AO$5*AO201</f>
        <v>4.2133969017496354E-3</v>
      </c>
      <c r="AP202" s="7">
        <f t="shared" si="262"/>
        <v>6.4883146065451971E-3</v>
      </c>
      <c r="AQ202" s="7">
        <f t="shared" si="262"/>
        <v>4.696502214253306E-3</v>
      </c>
      <c r="AR202" s="1">
        <f t="shared" si="246"/>
        <v>135146.33190140594</v>
      </c>
      <c r="AS202" s="1">
        <f t="shared" si="247"/>
        <v>147394.20885227388</v>
      </c>
      <c r="AT202" s="1">
        <f t="shared" si="248"/>
        <v>29823.387326939865</v>
      </c>
      <c r="AU202" s="1">
        <f t="shared" si="210"/>
        <v>27029.266380281188</v>
      </c>
      <c r="AV202" s="1">
        <f t="shared" si="211"/>
        <v>29478.841770454776</v>
      </c>
      <c r="AW202" s="1">
        <f t="shared" si="212"/>
        <v>5964.6774653879729</v>
      </c>
      <c r="AX202">
        <v>0</v>
      </c>
      <c r="AY202">
        <v>0</v>
      </c>
      <c r="AZ202">
        <v>0</v>
      </c>
      <c r="BA202">
        <f t="shared" si="252"/>
        <v>0</v>
      </c>
      <c r="BB202">
        <f t="shared" si="253"/>
        <v>0</v>
      </c>
      <c r="BC202">
        <f t="shared" si="253"/>
        <v>0</v>
      </c>
      <c r="BD202">
        <f t="shared" si="253"/>
        <v>0</v>
      </c>
      <c r="BE202">
        <f t="shared" si="254"/>
        <v>0</v>
      </c>
      <c r="BF202">
        <f t="shared" si="254"/>
        <v>0</v>
      </c>
      <c r="BG202">
        <f t="shared" si="254"/>
        <v>0</v>
      </c>
      <c r="BH202">
        <f t="shared" si="230"/>
        <v>0</v>
      </c>
      <c r="BI202">
        <f t="shared" si="198"/>
        <v>0</v>
      </c>
      <c r="BJ202">
        <f t="shared" si="198"/>
        <v>0</v>
      </c>
      <c r="BK202" s="7">
        <f t="shared" si="261"/>
        <v>1.9915468763807009E-3</v>
      </c>
      <c r="BL202" s="7">
        <f t="shared" si="250"/>
        <v>1.3129715825479049E-3</v>
      </c>
      <c r="BM202" s="7">
        <f t="shared" si="251"/>
        <v>3.5764514750846947E-3</v>
      </c>
      <c r="BN202" s="18">
        <f>MAX((BN$3*climate!$I312+BN$4*climate!$I312^2+BN$5*climate!$I312^6)*(K202/K$66)^$BP$1,-99)</f>
        <v>-34.764932797811241</v>
      </c>
      <c r="BO202" s="18">
        <f>MAX((BO$3*climate!$I312+BO$4*climate!$I312^2+BO$5*climate!$I312^6)*(L202/L$66)^$BP$1,-99)</f>
        <v>-22.481190283365137</v>
      </c>
      <c r="BP202" s="18">
        <f>MAX((BP$3*climate!$I312+BP$4*climate!$I312^2+BP$5*climate!$I312^6)*(M202/M$66)^$BP$1,-99)</f>
        <v>-22.22316291555099</v>
      </c>
      <c r="BQ202" s="18">
        <f>MAX((BQ$3*climate!$M312+BQ$4*climate!$M312^2+BQ$5*climate!$M312^6)*(K202/K$66)^$BP$1,-99)</f>
        <v>-34.764951026439967</v>
      </c>
      <c r="BR202" s="18">
        <f>MAX((BR$3*climate!$M312+BR$4*climate!$M312^2+BR$5*climate!$M312^6)*(L202/L$66)^$BP$1,-99)</f>
        <v>-22.481201176186985</v>
      </c>
      <c r="BS202" s="18">
        <f>MAX((BS$3*climate!$M312+BS$4*climate!$M312^2+BS$5*climate!$M312^6)*(M202/M$66)^$BP$1,-99)</f>
        <v>-22.223172863334661</v>
      </c>
      <c r="BT202" s="8">
        <f t="shared" si="255"/>
        <v>4.3657477717728821E-2</v>
      </c>
      <c r="BU202" s="8">
        <f t="shared" si="256"/>
        <v>5.7321027609096306E-5</v>
      </c>
      <c r="BV202" s="8">
        <f t="shared" si="257"/>
        <v>1.5613885058204843E-4</v>
      </c>
      <c r="BW202" s="8">
        <f>MAX((BW$3*climate!$I312+BW$4*climate!$I312^2+BW$5*climate!$I312^6)*(K202/K$66)^$BP$1,-99)</f>
        <v>-99</v>
      </c>
      <c r="BX202" s="8">
        <f>MAX((BX$3*climate!$I312+BX$4*climate!$I312^2+BX$5*climate!$I312^6)*(L202/L$66)^$BP$1,-99)</f>
        <v>-99</v>
      </c>
      <c r="BY202" s="8">
        <f>MAX((BY$3*climate!$I312+BY$4*climate!$I312^2+BY$5*climate!$I312^6)*(M202/M$66)^$BP$1,-99)</f>
        <v>-99</v>
      </c>
      <c r="BZ202" s="8">
        <f>MAX((BZ$3*climate!$M312+BZ$4*climate!$M312^2+BZ$5*climate!$M312^6)*(K202/K$66)^$BP$1,-99)</f>
        <v>-99</v>
      </c>
      <c r="CA202" s="8">
        <f>MAX((CA$3*climate!$M312+CA$4*climate!$M312^2+CA$5*climate!$M312^6)*(L202/L$66)^$BP$1,-99)</f>
        <v>-99</v>
      </c>
      <c r="CB202" s="8">
        <f>MAX((CB$3*climate!$M312+CB$4*climate!$M312^2+CB$5*climate!$M312^6)*(M202/M$66)^$BP$1,-99)</f>
        <v>-99</v>
      </c>
      <c r="CC202" s="8">
        <f t="shared" si="258"/>
        <v>0</v>
      </c>
      <c r="CD202" s="8">
        <f t="shared" si="259"/>
        <v>0</v>
      </c>
      <c r="CE202" s="8">
        <f t="shared" si="260"/>
        <v>0</v>
      </c>
    </row>
    <row r="203" spans="1:83">
      <c r="A203">
        <f t="shared" si="213"/>
        <v>2157</v>
      </c>
      <c r="B203" s="4">
        <f t="shared" si="231"/>
        <v>1286.4083174386158</v>
      </c>
      <c r="C203" s="4">
        <f t="shared" si="232"/>
        <v>3571.9052223436611</v>
      </c>
      <c r="D203" s="4">
        <f t="shared" si="233"/>
        <v>6806.6727498838072</v>
      </c>
      <c r="E203" s="11">
        <f t="shared" si="214"/>
        <v>5.1825523286809467E-6</v>
      </c>
      <c r="F203" s="11">
        <f t="shared" si="215"/>
        <v>1.038987489697706E-5</v>
      </c>
      <c r="G203" s="11">
        <f t="shared" si="216"/>
        <v>2.2939069882031434E-5</v>
      </c>
      <c r="H203" s="4">
        <f t="shared" si="234"/>
        <v>134899.6217336363</v>
      </c>
      <c r="I203" s="4">
        <f t="shared" si="235"/>
        <v>148157.14010411411</v>
      </c>
      <c r="J203" s="4">
        <f t="shared" si="236"/>
        <v>29914.249367360706</v>
      </c>
      <c r="K203" s="4">
        <f t="shared" si="204"/>
        <v>104865.32145737109</v>
      </c>
      <c r="L203" s="4">
        <f t="shared" si="205"/>
        <v>41478.463419839187</v>
      </c>
      <c r="M203" s="4">
        <f t="shared" si="206"/>
        <v>4394.8417187929817</v>
      </c>
      <c r="N203" s="11">
        <f t="shared" si="217"/>
        <v>-1.8306770521573368E-3</v>
      </c>
      <c r="O203" s="11">
        <f t="shared" si="218"/>
        <v>5.1656841853664481E-3</v>
      </c>
      <c r="P203" s="11">
        <f t="shared" si="219"/>
        <v>3.0236622727028983E-3</v>
      </c>
      <c r="Q203" s="4">
        <f t="shared" si="220"/>
        <v>2904.1011779099999</v>
      </c>
      <c r="R203" s="4">
        <f t="shared" si="221"/>
        <v>12028.895938722473</v>
      </c>
      <c r="S203" s="4">
        <f t="shared" si="222"/>
        <v>2934.4676777919367</v>
      </c>
      <c r="T203" s="4">
        <f t="shared" si="237"/>
        <v>21.527867466109299</v>
      </c>
      <c r="U203" s="4">
        <f t="shared" si="238"/>
        <v>81.190119695003801</v>
      </c>
      <c r="V203" s="4">
        <f t="shared" si="239"/>
        <v>98.095982344578587</v>
      </c>
      <c r="W203" s="11">
        <f t="shared" si="223"/>
        <v>-1.219247815263802E-2</v>
      </c>
      <c r="X203" s="11">
        <f t="shared" si="224"/>
        <v>-1.3228699347321071E-2</v>
      </c>
      <c r="Y203" s="11">
        <f t="shared" si="225"/>
        <v>-1.2203590333800474E-2</v>
      </c>
      <c r="Z203" s="4">
        <f t="shared" si="249"/>
        <v>4709.5007027327774</v>
      </c>
      <c r="AA203" s="4">
        <f t="shared" si="240"/>
        <v>50514.607336925597</v>
      </c>
      <c r="AB203" s="4">
        <f t="shared" si="241"/>
        <v>5543.2355989654016</v>
      </c>
      <c r="AC203" s="12">
        <f t="shared" si="242"/>
        <v>1.5989759112519886</v>
      </c>
      <c r="AD203" s="12">
        <f t="shared" si="243"/>
        <v>4.1653345568961324</v>
      </c>
      <c r="AE203" s="12">
        <f t="shared" si="244"/>
        <v>1.8716411764813787</v>
      </c>
      <c r="AF203" s="11">
        <f t="shared" si="226"/>
        <v>-2.9039671966837322E-3</v>
      </c>
      <c r="AG203" s="11">
        <f t="shared" si="227"/>
        <v>2.0567434751257441E-3</v>
      </c>
      <c r="AH203" s="11">
        <f t="shared" si="228"/>
        <v>8.257041531207765E-4</v>
      </c>
      <c r="AI203" s="1">
        <f t="shared" si="207"/>
        <v>272941.50830115553</v>
      </c>
      <c r="AJ203" s="1">
        <f t="shared" si="208"/>
        <v>280070.80847299146</v>
      </c>
      <c r="AK203" s="1">
        <f t="shared" si="209"/>
        <v>57798.887094519145</v>
      </c>
      <c r="AL203" s="17">
        <f t="shared" si="245"/>
        <v>55.057010824327456</v>
      </c>
      <c r="AM203" s="17">
        <f t="shared" si="245"/>
        <v>22.363613616008191</v>
      </c>
      <c r="AN203" s="17">
        <f t="shared" si="245"/>
        <v>3.683799966049158</v>
      </c>
      <c r="AO203" s="7">
        <f t="shared" si="262"/>
        <v>4.1712629327321392E-3</v>
      </c>
      <c r="AP203" s="7">
        <f t="shared" si="262"/>
        <v>6.4234314604797449E-3</v>
      </c>
      <c r="AQ203" s="7">
        <f t="shared" si="262"/>
        <v>4.6495371921107731E-3</v>
      </c>
      <c r="AR203" s="1">
        <f t="shared" si="246"/>
        <v>134899.6217336363</v>
      </c>
      <c r="AS203" s="1">
        <f t="shared" si="247"/>
        <v>148157.14010411411</v>
      </c>
      <c r="AT203" s="1">
        <f t="shared" si="248"/>
        <v>29914.249367360706</v>
      </c>
      <c r="AU203" s="1">
        <f t="shared" si="210"/>
        <v>26979.924346727261</v>
      </c>
      <c r="AV203" s="1">
        <f t="shared" si="211"/>
        <v>29631.428020822823</v>
      </c>
      <c r="AW203" s="1">
        <f t="shared" si="212"/>
        <v>5982.8498734721416</v>
      </c>
      <c r="AX203">
        <v>0</v>
      </c>
      <c r="AY203">
        <v>0</v>
      </c>
      <c r="AZ203">
        <v>0</v>
      </c>
      <c r="BA203">
        <f t="shared" si="252"/>
        <v>0</v>
      </c>
      <c r="BB203">
        <f t="shared" si="253"/>
        <v>0</v>
      </c>
      <c r="BC203">
        <f t="shared" si="253"/>
        <v>0</v>
      </c>
      <c r="BD203">
        <f t="shared" si="253"/>
        <v>0</v>
      </c>
      <c r="BE203">
        <f t="shared" si="254"/>
        <v>0</v>
      </c>
      <c r="BF203">
        <f t="shared" si="254"/>
        <v>0</v>
      </c>
      <c r="BG203">
        <f t="shared" si="254"/>
        <v>0</v>
      </c>
      <c r="BH203">
        <f t="shared" si="230"/>
        <v>0</v>
      </c>
      <c r="BI203">
        <f t="shared" si="198"/>
        <v>0</v>
      </c>
      <c r="BJ203">
        <f t="shared" si="198"/>
        <v>0</v>
      </c>
      <c r="BK203" s="7">
        <f t="shared" si="261"/>
        <v>1.9435122621931367E-3</v>
      </c>
      <c r="BL203" s="7">
        <f t="shared" si="250"/>
        <v>1.2504491262360997E-3</v>
      </c>
      <c r="BM203" s="7">
        <f t="shared" si="251"/>
        <v>3.4655821415493699E-3</v>
      </c>
      <c r="BN203" s="18">
        <f>MAX((BN$3*climate!$I313+BN$4*climate!$I313^2+BN$5*climate!$I313^6)*(K203/K$66)^$BP$1,-99)</f>
        <v>-35.140978397737392</v>
      </c>
      <c r="BO203" s="18">
        <f>MAX((BO$3*climate!$I313+BO$4*climate!$I313^2+BO$5*climate!$I313^6)*(L203/L$66)^$BP$1,-99)</f>
        <v>-22.667045377391673</v>
      </c>
      <c r="BP203" s="18">
        <f>MAX((BP$3*climate!$I313+BP$4*climate!$I313^2+BP$5*climate!$I313^6)*(M203/M$66)^$BP$1,-99)</f>
        <v>-22.402636076382674</v>
      </c>
      <c r="BQ203" s="18">
        <f>MAX((BQ$3*climate!$M313+BQ$4*climate!$M313^2+BQ$5*climate!$M313^6)*(K203/K$66)^$BP$1,-99)</f>
        <v>-35.140996614715931</v>
      </c>
      <c r="BR203" s="18">
        <f>MAX((BR$3*climate!$M313+BR$4*climate!$M313^2+BR$5*climate!$M313^6)*(L203/L$66)^$BP$1,-99)</f>
        <v>-22.667056241856507</v>
      </c>
      <c r="BS203" s="18">
        <f>MAX((BS$3*climate!$M313+BS$4*climate!$M313^2+BS$5*climate!$M313^6)*(M203/M$66)^$BP$1,-99)</f>
        <v>-22.402646001178439</v>
      </c>
      <c r="BT203" s="8">
        <f t="shared" si="255"/>
        <v>4.3640043679954992E-2</v>
      </c>
      <c r="BU203" s="8">
        <f t="shared" si="256"/>
        <v>5.4569654488504949E-5</v>
      </c>
      <c r="BV203" s="8">
        <f t="shared" si="257"/>
        <v>1.5123815603368648E-4</v>
      </c>
      <c r="BW203" s="8">
        <f>MAX((BW$3*climate!$I313+BW$4*climate!$I313^2+BW$5*climate!$I313^6)*(K203/K$66)^$BP$1,-99)</f>
        <v>-99</v>
      </c>
      <c r="BX203" s="8">
        <f>MAX((BX$3*climate!$I313+BX$4*climate!$I313^2+BX$5*climate!$I313^6)*(L203/L$66)^$BP$1,-99)</f>
        <v>-99</v>
      </c>
      <c r="BY203" s="8">
        <f>MAX((BY$3*climate!$I313+BY$4*climate!$I313^2+BY$5*climate!$I313^6)*(M203/M$66)^$BP$1,-99)</f>
        <v>-99</v>
      </c>
      <c r="BZ203" s="8">
        <f>MAX((BZ$3*climate!$M313+BZ$4*climate!$M313^2+BZ$5*climate!$M313^6)*(K203/K$66)^$BP$1,-99)</f>
        <v>-99</v>
      </c>
      <c r="CA203" s="8">
        <f>MAX((CA$3*climate!$M313+CA$4*climate!$M313^2+CA$5*climate!$M313^6)*(L203/L$66)^$BP$1,-99)</f>
        <v>-99</v>
      </c>
      <c r="CB203" s="8">
        <f>MAX((CB$3*climate!$M313+CB$4*climate!$M313^2+CB$5*climate!$M313^6)*(M203/M$66)^$BP$1,-99)</f>
        <v>-99</v>
      </c>
      <c r="CC203" s="8">
        <f t="shared" si="258"/>
        <v>0</v>
      </c>
      <c r="CD203" s="8">
        <f t="shared" si="259"/>
        <v>0</v>
      </c>
      <c r="CE203" s="8">
        <f t="shared" si="260"/>
        <v>0</v>
      </c>
    </row>
    <row r="204" spans="1:83">
      <c r="A204">
        <f t="shared" si="213"/>
        <v>2158</v>
      </c>
      <c r="B204" s="4">
        <f t="shared" si="231"/>
        <v>1286.4146509731158</v>
      </c>
      <c r="C204" s="4">
        <f t="shared" si="232"/>
        <v>3571.940478409645</v>
      </c>
      <c r="D204" s="4">
        <f t="shared" si="233"/>
        <v>6806.8210816885867</v>
      </c>
      <c r="E204" s="11">
        <f t="shared" si="214"/>
        <v>4.9234247122468991E-6</v>
      </c>
      <c r="F204" s="11">
        <f t="shared" si="215"/>
        <v>9.8703811521282059E-6</v>
      </c>
      <c r="G204" s="11">
        <f t="shared" si="216"/>
        <v>2.1792116387929863E-5</v>
      </c>
      <c r="H204" s="4">
        <f t="shared" si="234"/>
        <v>134645.36708930632</v>
      </c>
      <c r="I204" s="4">
        <f t="shared" si="235"/>
        <v>148915.13855232421</v>
      </c>
      <c r="J204" s="4">
        <f t="shared" si="236"/>
        <v>30004.150218708503</v>
      </c>
      <c r="K204" s="4">
        <f t="shared" si="204"/>
        <v>104667.15921452935</v>
      </c>
      <c r="L204" s="4">
        <f t="shared" si="205"/>
        <v>41690.263164358919</v>
      </c>
      <c r="M204" s="4">
        <f t="shared" si="206"/>
        <v>4407.9534129998447</v>
      </c>
      <c r="N204" s="11">
        <f t="shared" si="217"/>
        <v>-1.88968326313943E-3</v>
      </c>
      <c r="O204" s="11">
        <f t="shared" si="218"/>
        <v>5.1062582134715484E-3</v>
      </c>
      <c r="P204" s="11">
        <f t="shared" si="219"/>
        <v>2.9834280836089633E-3</v>
      </c>
      <c r="Q204" s="4">
        <f t="shared" si="220"/>
        <v>2863.2861637237047</v>
      </c>
      <c r="R204" s="4">
        <f t="shared" si="221"/>
        <v>11930.497155194358</v>
      </c>
      <c r="S204" s="4">
        <f t="shared" si="222"/>
        <v>2907.367926337738</v>
      </c>
      <c r="T204" s="4">
        <f t="shared" si="237"/>
        <v>21.265389412355876</v>
      </c>
      <c r="U204" s="4">
        <f t="shared" si="238"/>
        <v>80.116080011585581</v>
      </c>
      <c r="V204" s="4">
        <f t="shared" si="239"/>
        <v>96.898859162653622</v>
      </c>
      <c r="W204" s="11">
        <f t="shared" si="223"/>
        <v>-1.219247815263802E-2</v>
      </c>
      <c r="X204" s="11">
        <f t="shared" si="224"/>
        <v>-1.3228699347321071E-2</v>
      </c>
      <c r="Y204" s="11">
        <f t="shared" si="225"/>
        <v>-1.2203590333800474E-2</v>
      </c>
      <c r="Z204" s="4">
        <f t="shared" si="249"/>
        <v>4630.103000591168</v>
      </c>
      <c r="AA204" s="4">
        <f t="shared" si="240"/>
        <v>50207.427783147541</v>
      </c>
      <c r="AB204" s="4">
        <f t="shared" si="241"/>
        <v>5496.8055274013859</v>
      </c>
      <c r="AC204" s="12">
        <f t="shared" si="242"/>
        <v>1.5943325376574253</v>
      </c>
      <c r="AD204" s="12">
        <f t="shared" si="243"/>
        <v>4.173901581567744</v>
      </c>
      <c r="AE204" s="12">
        <f t="shared" si="244"/>
        <v>1.8731865983739513</v>
      </c>
      <c r="AF204" s="11">
        <f t="shared" si="226"/>
        <v>-2.9039671966837322E-3</v>
      </c>
      <c r="AG204" s="11">
        <f t="shared" si="227"/>
        <v>2.0567434751257441E-3</v>
      </c>
      <c r="AH204" s="11">
        <f t="shared" si="228"/>
        <v>8.257041531207765E-4</v>
      </c>
      <c r="AI204" s="1">
        <f t="shared" si="207"/>
        <v>272627.28181776725</v>
      </c>
      <c r="AJ204" s="1">
        <f t="shared" si="208"/>
        <v>281695.15564651514</v>
      </c>
      <c r="AK204" s="1">
        <f t="shared" si="209"/>
        <v>58001.848258539372</v>
      </c>
      <c r="AL204" s="17">
        <f t="shared" si="245"/>
        <v>55.284371520081621</v>
      </c>
      <c r="AM204" s="17">
        <f t="shared" si="245"/>
        <v>22.505828243886562</v>
      </c>
      <c r="AN204" s="17">
        <f t="shared" si="245"/>
        <v>3.7007566513500958</v>
      </c>
      <c r="AO204" s="7">
        <f t="shared" si="262"/>
        <v>4.1295503034048178E-3</v>
      </c>
      <c r="AP204" s="7">
        <f t="shared" si="262"/>
        <v>6.3591971458749471E-3</v>
      </c>
      <c r="AQ204" s="7">
        <f t="shared" si="262"/>
        <v>4.6030418201896649E-3</v>
      </c>
      <c r="AR204" s="1">
        <f t="shared" si="246"/>
        <v>134645.36708930632</v>
      </c>
      <c r="AS204" s="1">
        <f t="shared" si="247"/>
        <v>148915.13855232421</v>
      </c>
      <c r="AT204" s="1">
        <f t="shared" si="248"/>
        <v>30004.150218708503</v>
      </c>
      <c r="AU204" s="1">
        <f t="shared" si="210"/>
        <v>26929.073417861266</v>
      </c>
      <c r="AV204" s="1">
        <f t="shared" si="211"/>
        <v>29783.027710464841</v>
      </c>
      <c r="AW204" s="1">
        <f t="shared" si="212"/>
        <v>6000.830043741701</v>
      </c>
      <c r="AX204">
        <v>0</v>
      </c>
      <c r="AY204">
        <v>0</v>
      </c>
      <c r="AZ204">
        <v>0</v>
      </c>
      <c r="BA204">
        <f t="shared" si="252"/>
        <v>0</v>
      </c>
      <c r="BB204">
        <f t="shared" si="253"/>
        <v>0</v>
      </c>
      <c r="BC204">
        <f t="shared" si="253"/>
        <v>0</v>
      </c>
      <c r="BD204">
        <f t="shared" si="253"/>
        <v>0</v>
      </c>
      <c r="BE204">
        <f t="shared" si="254"/>
        <v>0</v>
      </c>
      <c r="BF204">
        <f t="shared" si="254"/>
        <v>0</v>
      </c>
      <c r="BG204">
        <f t="shared" si="254"/>
        <v>0</v>
      </c>
      <c r="BH204">
        <f t="shared" si="230"/>
        <v>0</v>
      </c>
      <c r="BI204">
        <f t="shared" si="198"/>
        <v>0</v>
      </c>
      <c r="BJ204">
        <f t="shared" si="198"/>
        <v>0</v>
      </c>
      <c r="BK204" s="7">
        <f t="shared" si="261"/>
        <v>1.8968039657794034E-3</v>
      </c>
      <c r="BL204" s="7">
        <f t="shared" si="250"/>
        <v>1.1909039297486664E-3</v>
      </c>
      <c r="BM204" s="7">
        <f t="shared" si="251"/>
        <v>3.3583060510281545E-3</v>
      </c>
      <c r="BN204" s="18">
        <f>MAX((BN$3*climate!$I314+BN$4*climate!$I314^2+BN$5*climate!$I314^6)*(K204/K$66)^$BP$1,-99)</f>
        <v>-35.514990497492576</v>
      </c>
      <c r="BO204" s="18">
        <f>MAX((BO$3*climate!$I314+BO$4*climate!$I314^2+BO$5*climate!$I314^6)*(L204/L$66)^$BP$1,-99)</f>
        <v>-22.850951795315645</v>
      </c>
      <c r="BP204" s="18">
        <f>MAX((BP$3*climate!$I314+BP$4*climate!$I314^2+BP$5*climate!$I314^6)*(M204/M$66)^$BP$1,-99)</f>
        <v>-22.580387414426738</v>
      </c>
      <c r="BQ204" s="18">
        <f>MAX((BQ$3*climate!$M314+BQ$4*climate!$M314^2+BQ$5*climate!$M314^6)*(K204/K$66)^$BP$1,-99)</f>
        <v>-35.515008702638106</v>
      </c>
      <c r="BR204" s="18">
        <f>MAX((BR$3*climate!$M314+BR$4*climate!$M314^2+BR$5*climate!$M314^6)*(L204/L$66)^$BP$1,-99)</f>
        <v>-22.850962631436204</v>
      </c>
      <c r="BS204" s="18">
        <f>MAX((BS$3*climate!$M314+BS$4*climate!$M314^2+BS$5*climate!$M314^6)*(M204/M$66)^$BP$1,-99)</f>
        <v>-22.580397316235555</v>
      </c>
      <c r="BT204" s="8">
        <f t="shared" si="255"/>
        <v>4.3619962563571209E-2</v>
      </c>
      <c r="BU204" s="8">
        <f t="shared" si="256"/>
        <v>5.1947184832446666E-5</v>
      </c>
      <c r="BV204" s="8">
        <f t="shared" si="257"/>
        <v>1.4648918422286277E-4</v>
      </c>
      <c r="BW204" s="8">
        <f>MAX((BW$3*climate!$I314+BW$4*climate!$I314^2+BW$5*climate!$I314^6)*(K204/K$66)^$BP$1,-99)</f>
        <v>-99</v>
      </c>
      <c r="BX204" s="8">
        <f>MAX((BX$3*climate!$I314+BX$4*climate!$I314^2+BX$5*climate!$I314^6)*(L204/L$66)^$BP$1,-99)</f>
        <v>-99</v>
      </c>
      <c r="BY204" s="8">
        <f>MAX((BY$3*climate!$I314+BY$4*climate!$I314^2+BY$5*climate!$I314^6)*(M204/M$66)^$BP$1,-99)</f>
        <v>-99</v>
      </c>
      <c r="BZ204" s="8">
        <f>MAX((BZ$3*climate!$M314+BZ$4*climate!$M314^2+BZ$5*climate!$M314^6)*(K204/K$66)^$BP$1,-99)</f>
        <v>-99</v>
      </c>
      <c r="CA204" s="8">
        <f>MAX((CA$3*climate!$M314+CA$4*climate!$M314^2+CA$5*climate!$M314^6)*(L204/L$66)^$BP$1,-99)</f>
        <v>-99</v>
      </c>
      <c r="CB204" s="8">
        <f>MAX((CB$3*climate!$M314+CB$4*climate!$M314^2+CB$5*climate!$M314^6)*(M204/M$66)^$BP$1,-99)</f>
        <v>-99</v>
      </c>
      <c r="CC204" s="8">
        <f t="shared" si="258"/>
        <v>0</v>
      </c>
      <c r="CD204" s="8">
        <f t="shared" si="259"/>
        <v>0</v>
      </c>
      <c r="CE204" s="8">
        <f t="shared" si="260"/>
        <v>0</v>
      </c>
    </row>
    <row r="205" spans="1:83">
      <c r="A205">
        <f t="shared" si="213"/>
        <v>2159</v>
      </c>
      <c r="B205" s="4">
        <f t="shared" si="231"/>
        <v>1286.4206678605144</v>
      </c>
      <c r="C205" s="4">
        <f t="shared" si="232"/>
        <v>3571.9739720029211</v>
      </c>
      <c r="D205" s="4">
        <f t="shared" si="233"/>
        <v>6806.961999973968</v>
      </c>
      <c r="E205" s="11">
        <f t="shared" si="214"/>
        <v>4.6772534766345542E-6</v>
      </c>
      <c r="F205" s="11">
        <f t="shared" si="215"/>
        <v>9.376862094521795E-6</v>
      </c>
      <c r="G205" s="11">
        <f t="shared" si="216"/>
        <v>2.0702510568533371E-5</v>
      </c>
      <c r="H205" s="4">
        <f t="shared" si="234"/>
        <v>134383.80524813602</v>
      </c>
      <c r="I205" s="4">
        <f t="shared" si="235"/>
        <v>149668.27373269465</v>
      </c>
      <c r="J205" s="4">
        <f t="shared" si="236"/>
        <v>30093.111231932333</v>
      </c>
      <c r="K205" s="4">
        <f t="shared" si="204"/>
        <v>104463.34438301108</v>
      </c>
      <c r="L205" s="4">
        <f t="shared" si="205"/>
        <v>41900.717895984781</v>
      </c>
      <c r="M205" s="4">
        <f t="shared" si="206"/>
        <v>4420.9312806575708</v>
      </c>
      <c r="N205" s="11">
        <f t="shared" si="217"/>
        <v>-1.9472662967811027E-3</v>
      </c>
      <c r="O205" s="11">
        <f t="shared" si="218"/>
        <v>5.0480547651179375E-3</v>
      </c>
      <c r="P205" s="11">
        <f t="shared" si="219"/>
        <v>2.9441934707050699E-3</v>
      </c>
      <c r="Q205" s="4">
        <f t="shared" si="220"/>
        <v>2822.8812124975025</v>
      </c>
      <c r="R205" s="4">
        <f t="shared" si="221"/>
        <v>11832.212237219777</v>
      </c>
      <c r="S205" s="4">
        <f t="shared" si="222"/>
        <v>2880.4026222645202</v>
      </c>
      <c r="T205" s="4">
        <f t="shared" si="237"/>
        <v>21.006111616538387</v>
      </c>
      <c r="U205" s="4">
        <f t="shared" si="238"/>
        <v>79.056248476226401</v>
      </c>
      <c r="V205" s="4">
        <f t="shared" si="239"/>
        <v>95.716345181619971</v>
      </c>
      <c r="W205" s="11">
        <f t="shared" si="223"/>
        <v>-1.219247815263802E-2</v>
      </c>
      <c r="X205" s="11">
        <f t="shared" si="224"/>
        <v>-1.3228699347321071E-2</v>
      </c>
      <c r="Y205" s="11">
        <f t="shared" si="225"/>
        <v>-1.2203590333800474E-2</v>
      </c>
      <c r="Z205" s="4">
        <f t="shared" si="249"/>
        <v>4551.7735972191567</v>
      </c>
      <c r="AA205" s="4">
        <f t="shared" si="240"/>
        <v>49899.140025841392</v>
      </c>
      <c r="AB205" s="4">
        <f t="shared" si="241"/>
        <v>5450.5394561808653</v>
      </c>
      <c r="AC205" s="12">
        <f t="shared" si="242"/>
        <v>1.5897026482674625</v>
      </c>
      <c r="AD205" s="12">
        <f t="shared" si="243"/>
        <v>4.1824862264114504</v>
      </c>
      <c r="AE205" s="12">
        <f t="shared" si="244"/>
        <v>1.8747332963277989</v>
      </c>
      <c r="AF205" s="11">
        <f t="shared" si="226"/>
        <v>-2.9039671966837322E-3</v>
      </c>
      <c r="AG205" s="11">
        <f t="shared" si="227"/>
        <v>2.0567434751257441E-3</v>
      </c>
      <c r="AH205" s="11">
        <f t="shared" si="228"/>
        <v>8.257041531207765E-4</v>
      </c>
      <c r="AI205" s="1">
        <f t="shared" si="207"/>
        <v>272293.62705385179</v>
      </c>
      <c r="AJ205" s="1">
        <f t="shared" si="208"/>
        <v>283308.66779232846</v>
      </c>
      <c r="AK205" s="1">
        <f t="shared" si="209"/>
        <v>58202.493476427131</v>
      </c>
      <c r="AL205" s="17">
        <f t="shared" si="245"/>
        <v>55.510388117334067</v>
      </c>
      <c r="AM205" s="17">
        <f t="shared" si="245"/>
        <v>22.6475160526333</v>
      </c>
      <c r="AN205" s="17">
        <f t="shared" si="245"/>
        <v>3.71762104160628</v>
      </c>
      <c r="AO205" s="7">
        <f t="shared" si="262"/>
        <v>4.08825480037077E-3</v>
      </c>
      <c r="AP205" s="7">
        <f t="shared" si="262"/>
        <v>6.2956051744161978E-3</v>
      </c>
      <c r="AQ205" s="7">
        <f t="shared" si="262"/>
        <v>4.5570114019877683E-3</v>
      </c>
      <c r="AR205" s="1">
        <f t="shared" si="246"/>
        <v>134383.80524813602</v>
      </c>
      <c r="AS205" s="1">
        <f t="shared" si="247"/>
        <v>149668.27373269465</v>
      </c>
      <c r="AT205" s="1">
        <f t="shared" si="248"/>
        <v>30093.111231932333</v>
      </c>
      <c r="AU205" s="1">
        <f t="shared" si="210"/>
        <v>26876.761049627206</v>
      </c>
      <c r="AV205" s="1">
        <f t="shared" si="211"/>
        <v>29933.65474653893</v>
      </c>
      <c r="AW205" s="1">
        <f t="shared" si="212"/>
        <v>6018.6222463864669</v>
      </c>
      <c r="AX205">
        <v>0</v>
      </c>
      <c r="AY205">
        <v>0</v>
      </c>
      <c r="AZ205">
        <v>0</v>
      </c>
      <c r="BA205">
        <f t="shared" si="252"/>
        <v>0</v>
      </c>
      <c r="BB205">
        <f t="shared" si="253"/>
        <v>0</v>
      </c>
      <c r="BC205">
        <f t="shared" si="253"/>
        <v>0</v>
      </c>
      <c r="BD205">
        <f t="shared" si="253"/>
        <v>0</v>
      </c>
      <c r="BE205">
        <f t="shared" si="254"/>
        <v>0</v>
      </c>
      <c r="BF205">
        <f t="shared" si="254"/>
        <v>0</v>
      </c>
      <c r="BG205">
        <f t="shared" si="254"/>
        <v>0</v>
      </c>
      <c r="BH205">
        <f t="shared" si="230"/>
        <v>0</v>
      </c>
      <c r="BI205">
        <f t="shared" ref="BI205:BJ268" si="263">2*BC$5*AY205*AS205/AA205*1000</f>
        <v>0</v>
      </c>
      <c r="BJ205">
        <f t="shared" si="263"/>
        <v>0</v>
      </c>
      <c r="BK205" s="7">
        <f t="shared" si="261"/>
        <v>1.8514023872722163E-3</v>
      </c>
      <c r="BL205" s="7">
        <f t="shared" si="250"/>
        <v>1.1341942188082537E-3</v>
      </c>
      <c r="BM205" s="7">
        <f t="shared" si="251"/>
        <v>3.2544979673563611E-3</v>
      </c>
      <c r="BN205" s="18">
        <f>MAX((BN$3*climate!$I315+BN$4*climate!$I315^2+BN$5*climate!$I315^6)*(K205/K$66)^$BP$1,-99)</f>
        <v>-35.886934102315287</v>
      </c>
      <c r="BO205" s="18">
        <f>MAX((BO$3*climate!$I315+BO$4*climate!$I315^2+BO$5*climate!$I315^6)*(L205/L$66)^$BP$1,-99)</f>
        <v>-23.032899463786809</v>
      </c>
      <c r="BP205" s="18">
        <f>MAX((BP$3*climate!$I315+BP$4*climate!$I315^2+BP$5*climate!$I315^6)*(M205/M$66)^$BP$1,-99)</f>
        <v>-22.756405035723375</v>
      </c>
      <c r="BQ205" s="18">
        <f>MAX((BQ$3*climate!$M315+BQ$4*climate!$M315^2+BQ$5*climate!$M315^6)*(K205/K$66)^$BP$1,-99)</f>
        <v>-35.886952295463928</v>
      </c>
      <c r="BR205" s="18">
        <f>MAX((BR$3*climate!$M315+BR$4*climate!$M315^2+BR$5*climate!$M315^6)*(L205/L$66)^$BP$1,-99)</f>
        <v>-23.032910271586424</v>
      </c>
      <c r="BS205" s="18">
        <f>MAX((BS$3*climate!$M315+BS$4*climate!$M315^2+BS$5*climate!$M315^6)*(M205/M$66)^$BP$1,-99)</f>
        <v>-22.756414914555144</v>
      </c>
      <c r="BT205" s="8">
        <f t="shared" si="255"/>
        <v>4.3597340383335299E-2</v>
      </c>
      <c r="BU205" s="8">
        <f t="shared" si="256"/>
        <v>4.9447851418194509E-5</v>
      </c>
      <c r="BV205" s="8">
        <f t="shared" si="257"/>
        <v>1.4188745565970812E-4</v>
      </c>
      <c r="BW205" s="8">
        <f>MAX((BW$3*climate!$I315+BW$4*climate!$I315^2+BW$5*climate!$I315^6)*(K205/K$66)^$BP$1,-99)</f>
        <v>-99</v>
      </c>
      <c r="BX205" s="8">
        <f>MAX((BX$3*climate!$I315+BX$4*climate!$I315^2+BX$5*climate!$I315^6)*(L205/L$66)^$BP$1,-99)</f>
        <v>-99</v>
      </c>
      <c r="BY205" s="8">
        <f>MAX((BY$3*climate!$I315+BY$4*climate!$I315^2+BY$5*climate!$I315^6)*(M205/M$66)^$BP$1,-99)</f>
        <v>-99</v>
      </c>
      <c r="BZ205" s="8">
        <f>MAX((BZ$3*climate!$M315+BZ$4*climate!$M315^2+BZ$5*climate!$M315^6)*(K205/K$66)^$BP$1,-99)</f>
        <v>-99</v>
      </c>
      <c r="CA205" s="8">
        <f>MAX((CA$3*climate!$M315+CA$4*climate!$M315^2+CA$5*climate!$M315^6)*(L205/L$66)^$BP$1,-99)</f>
        <v>-99</v>
      </c>
      <c r="CB205" s="8">
        <f>MAX((CB$3*climate!$M315+CB$4*climate!$M315^2+CB$5*climate!$M315^6)*(M205/M$66)^$BP$1,-99)</f>
        <v>-99</v>
      </c>
      <c r="CC205" s="8">
        <f t="shared" si="258"/>
        <v>0</v>
      </c>
      <c r="CD205" s="8">
        <f t="shared" si="259"/>
        <v>0</v>
      </c>
      <c r="CE205" s="8">
        <f t="shared" si="260"/>
        <v>0</v>
      </c>
    </row>
    <row r="206" spans="1:83">
      <c r="A206">
        <f t="shared" si="213"/>
        <v>2160</v>
      </c>
      <c r="B206" s="4">
        <f t="shared" si="231"/>
        <v>1286.4263839302787</v>
      </c>
      <c r="C206" s="4">
        <f t="shared" si="232"/>
        <v>3572.0057912148945</v>
      </c>
      <c r="D206" s="4">
        <f t="shared" si="233"/>
        <v>6807.0958751165745</v>
      </c>
      <c r="E206" s="11">
        <f t="shared" si="214"/>
        <v>4.4433908028028263E-6</v>
      </c>
      <c r="F206" s="11">
        <f t="shared" si="215"/>
        <v>8.9080189897957047E-6</v>
      </c>
      <c r="G206" s="11">
        <f t="shared" si="216"/>
        <v>1.9667385040106701E-5</v>
      </c>
      <c r="H206" s="4">
        <f t="shared" si="234"/>
        <v>134115.17178112525</v>
      </c>
      <c r="I206" s="4">
        <f t="shared" si="235"/>
        <v>150416.61570601613</v>
      </c>
      <c r="J206" s="4">
        <f t="shared" si="236"/>
        <v>30181.153569316069</v>
      </c>
      <c r="K206" s="4">
        <f t="shared" si="204"/>
        <v>104254.05872925099</v>
      </c>
      <c r="L206" s="4">
        <f t="shared" si="205"/>
        <v>42109.846539430473</v>
      </c>
      <c r="M206" s="4">
        <f t="shared" si="206"/>
        <v>4433.7782400926153</v>
      </c>
      <c r="N206" s="11">
        <f t="shared" si="217"/>
        <v>-2.0034362770614544E-3</v>
      </c>
      <c r="O206" s="11">
        <f t="shared" si="218"/>
        <v>4.9910515606161887E-3</v>
      </c>
      <c r="P206" s="11">
        <f t="shared" si="219"/>
        <v>2.9059396356718725E-3</v>
      </c>
      <c r="Q206" s="4">
        <f t="shared" si="220"/>
        <v>2782.8891518733221</v>
      </c>
      <c r="R206" s="4">
        <f t="shared" si="221"/>
        <v>11734.065943384139</v>
      </c>
      <c r="S206" s="4">
        <f t="shared" si="222"/>
        <v>2853.5756186583308</v>
      </c>
      <c r="T206" s="4">
        <f t="shared" si="237"/>
        <v>20.749995059581867</v>
      </c>
      <c r="U206" s="4">
        <f t="shared" si="238"/>
        <v>78.010437133607297</v>
      </c>
      <c r="V206" s="4">
        <f t="shared" si="239"/>
        <v>94.54826211677485</v>
      </c>
      <c r="W206" s="11">
        <f t="shared" si="223"/>
        <v>-1.219247815263802E-2</v>
      </c>
      <c r="X206" s="11">
        <f t="shared" si="224"/>
        <v>-1.3228699347321071E-2</v>
      </c>
      <c r="Y206" s="11">
        <f t="shared" si="225"/>
        <v>-1.2203590333800474E-2</v>
      </c>
      <c r="Z206" s="4">
        <f t="shared" si="249"/>
        <v>4474.5100652472092</v>
      </c>
      <c r="AA206" s="4">
        <f t="shared" si="240"/>
        <v>49589.848964337929</v>
      </c>
      <c r="AB206" s="4">
        <f t="shared" si="241"/>
        <v>5404.44549423649</v>
      </c>
      <c r="AC206" s="12">
        <f t="shared" si="242"/>
        <v>1.5850862039244127</v>
      </c>
      <c r="AD206" s="12">
        <f t="shared" si="243"/>
        <v>4.191088527667425</v>
      </c>
      <c r="AE206" s="12">
        <f t="shared" si="244"/>
        <v>1.8762812713965706</v>
      </c>
      <c r="AF206" s="11">
        <f t="shared" si="226"/>
        <v>-2.9039671966837322E-3</v>
      </c>
      <c r="AG206" s="11">
        <f t="shared" si="227"/>
        <v>2.0567434751257441E-3</v>
      </c>
      <c r="AH206" s="11">
        <f t="shared" si="228"/>
        <v>8.257041531207765E-4</v>
      </c>
      <c r="AI206" s="1">
        <f t="shared" si="207"/>
        <v>271941.0253980938</v>
      </c>
      <c r="AJ206" s="1">
        <f t="shared" si="208"/>
        <v>284911.45575963455</v>
      </c>
      <c r="AK206" s="1">
        <f t="shared" si="209"/>
        <v>58400.866375170888</v>
      </c>
      <c r="AL206" s="17">
        <f t="shared" si="245"/>
        <v>55.735059321918293</v>
      </c>
      <c r="AM206" s="17">
        <f t="shared" si="245"/>
        <v>22.788670073689445</v>
      </c>
      <c r="AN206" s="17">
        <f t="shared" si="245"/>
        <v>3.7343928706664009</v>
      </c>
      <c r="AO206" s="7">
        <f t="shared" si="262"/>
        <v>4.0473722523670626E-3</v>
      </c>
      <c r="AP206" s="7">
        <f t="shared" si="262"/>
        <v>6.2326491226720356E-3</v>
      </c>
      <c r="AQ206" s="7">
        <f t="shared" si="262"/>
        <v>4.5114412879678906E-3</v>
      </c>
      <c r="AR206" s="1">
        <f t="shared" si="246"/>
        <v>134115.17178112525</v>
      </c>
      <c r="AS206" s="1">
        <f t="shared" si="247"/>
        <v>150416.61570601613</v>
      </c>
      <c r="AT206" s="1">
        <f t="shared" si="248"/>
        <v>30181.153569316069</v>
      </c>
      <c r="AU206" s="1">
        <f t="shared" si="210"/>
        <v>26823.034356225049</v>
      </c>
      <c r="AV206" s="1">
        <f t="shared" si="211"/>
        <v>30083.323141203229</v>
      </c>
      <c r="AW206" s="1">
        <f t="shared" si="212"/>
        <v>6036.2307138632141</v>
      </c>
      <c r="AX206">
        <v>0</v>
      </c>
      <c r="AY206">
        <v>0</v>
      </c>
      <c r="AZ206">
        <v>0</v>
      </c>
      <c r="BA206">
        <f t="shared" si="252"/>
        <v>0</v>
      </c>
      <c r="BB206">
        <f t="shared" si="253"/>
        <v>0</v>
      </c>
      <c r="BC206">
        <f t="shared" si="253"/>
        <v>0</v>
      </c>
      <c r="BD206">
        <f t="shared" si="253"/>
        <v>0</v>
      </c>
      <c r="BE206">
        <f t="shared" si="254"/>
        <v>0</v>
      </c>
      <c r="BF206">
        <f t="shared" si="254"/>
        <v>0</v>
      </c>
      <c r="BG206">
        <f t="shared" si="254"/>
        <v>0</v>
      </c>
      <c r="BH206">
        <f t="shared" si="230"/>
        <v>0</v>
      </c>
      <c r="BI206">
        <f t="shared" si="263"/>
        <v>0</v>
      </c>
      <c r="BJ206">
        <f t="shared" si="263"/>
        <v>0</v>
      </c>
      <c r="BK206" s="7">
        <f t="shared" si="261"/>
        <v>1.8072880355415322E-3</v>
      </c>
      <c r="BL206" s="7">
        <f t="shared" si="250"/>
        <v>1.080184970293575E-3</v>
      </c>
      <c r="BM206" s="7">
        <f t="shared" si="251"/>
        <v>3.1540374513489202E-3</v>
      </c>
      <c r="BN206" s="18">
        <f>MAX((BN$3*climate!$I316+BN$4*climate!$I316^2+BN$5*climate!$I316^6)*(K206/K$66)^$BP$1,-99)</f>
        <v>-36.256775448349082</v>
      </c>
      <c r="BO206" s="18">
        <f>MAX((BO$3*climate!$I316+BO$4*climate!$I316^2+BO$5*climate!$I316^6)*(L206/L$66)^$BP$1,-99)</f>
        <v>-23.212879223400481</v>
      </c>
      <c r="BP206" s="18">
        <f>MAX((BP$3*climate!$I316+BP$4*climate!$I316^2+BP$5*climate!$I316^6)*(M206/M$66)^$BP$1,-99)</f>
        <v>-22.93067789226194</v>
      </c>
      <c r="BQ206" s="18">
        <f>MAX((BQ$3*climate!$M316+BQ$4*climate!$M316^2+BQ$5*climate!$M316^6)*(K206/K$66)^$BP$1,-99)</f>
        <v>-36.256793629354988</v>
      </c>
      <c r="BR206" s="18">
        <f>MAX((BR$3*climate!$M316+BR$4*climate!$M316^2+BR$5*climate!$M316^6)*(L206/L$66)^$BP$1,-99)</f>
        <v>-23.212890002912506</v>
      </c>
      <c r="BS206" s="18">
        <f>MAX((BS$3*climate!$M316+BS$4*climate!$M316^2+BS$5*climate!$M316^6)*(M206/M$66)^$BP$1,-99)</f>
        <v>-22.930687748135075</v>
      </c>
      <c r="BT206" s="8">
        <f t="shared" si="255"/>
        <v>4.3572280685464114E-2</v>
      </c>
      <c r="BU206" s="8">
        <f t="shared" si="256"/>
        <v>4.7066122717851363E-5</v>
      </c>
      <c r="BV206" s="8">
        <f t="shared" si="257"/>
        <v>1.3742860512264103E-4</v>
      </c>
      <c r="BW206" s="8">
        <f>MAX((BW$3*climate!$I316+BW$4*climate!$I316^2+BW$5*climate!$I316^6)*(K206/K$66)^$BP$1,-99)</f>
        <v>-99</v>
      </c>
      <c r="BX206" s="8">
        <f>MAX((BX$3*climate!$I316+BX$4*climate!$I316^2+BX$5*climate!$I316^6)*(L206/L$66)^$BP$1,-99)</f>
        <v>-99</v>
      </c>
      <c r="BY206" s="8">
        <f>MAX((BY$3*climate!$I316+BY$4*climate!$I316^2+BY$5*climate!$I316^6)*(M206/M$66)^$BP$1,-99)</f>
        <v>-99</v>
      </c>
      <c r="BZ206" s="8">
        <f>MAX((BZ$3*climate!$M316+BZ$4*climate!$M316^2+BZ$5*climate!$M316^6)*(K206/K$66)^$BP$1,-99)</f>
        <v>-99</v>
      </c>
      <c r="CA206" s="8">
        <f>MAX((CA$3*climate!$M316+CA$4*climate!$M316^2+CA$5*climate!$M316^6)*(L206/L$66)^$BP$1,-99)</f>
        <v>-99</v>
      </c>
      <c r="CB206" s="8">
        <f>MAX((CB$3*climate!$M316+CB$4*climate!$M316^2+CB$5*climate!$M316^6)*(M206/M$66)^$BP$1,-99)</f>
        <v>-99</v>
      </c>
      <c r="CC206" s="8">
        <f t="shared" si="258"/>
        <v>0</v>
      </c>
      <c r="CD206" s="8">
        <f t="shared" si="259"/>
        <v>0</v>
      </c>
      <c r="CE206" s="8">
        <f t="shared" si="260"/>
        <v>0</v>
      </c>
    </row>
    <row r="207" spans="1:83">
      <c r="A207">
        <f t="shared" si="213"/>
        <v>2161</v>
      </c>
      <c r="B207" s="4">
        <f t="shared" si="231"/>
        <v>1286.4318142206835</v>
      </c>
      <c r="C207" s="4">
        <f t="shared" si="232"/>
        <v>3572.0360197355435</v>
      </c>
      <c r="D207" s="4">
        <f t="shared" si="233"/>
        <v>6807.223059003376</v>
      </c>
      <c r="E207" s="11">
        <f t="shared" si="214"/>
        <v>4.2212212626626845E-6</v>
      </c>
      <c r="F207" s="11">
        <f t="shared" si="215"/>
        <v>8.462618040305919E-6</v>
      </c>
      <c r="G207" s="11">
        <f t="shared" si="216"/>
        <v>1.8684015788101366E-5</v>
      </c>
      <c r="H207" s="4">
        <f t="shared" si="234"/>
        <v>133839.70047162334</v>
      </c>
      <c r="I207" s="4">
        <f t="shared" si="235"/>
        <v>151160.23497302106</v>
      </c>
      <c r="J207" s="4">
        <f t="shared" si="236"/>
        <v>30268.298195455856</v>
      </c>
      <c r="K207" s="4">
        <f t="shared" si="204"/>
        <v>104039.48269322228</v>
      </c>
      <c r="L207" s="4">
        <f t="shared" si="205"/>
        <v>42317.668169598197</v>
      </c>
      <c r="M207" s="4">
        <f t="shared" si="206"/>
        <v>4446.4971888092268</v>
      </c>
      <c r="N207" s="11">
        <f t="shared" si="217"/>
        <v>-2.0582031879062823E-3</v>
      </c>
      <c r="O207" s="11">
        <f t="shared" si="218"/>
        <v>4.9352264908666399E-3</v>
      </c>
      <c r="P207" s="11">
        <f t="shared" si="219"/>
        <v>2.8686479178412494E-3</v>
      </c>
      <c r="Q207" s="4">
        <f t="shared" si="220"/>
        <v>2743.3125009269766</v>
      </c>
      <c r="R207" s="4">
        <f t="shared" si="221"/>
        <v>11636.082179280666</v>
      </c>
      <c r="S207" s="4">
        <f t="shared" si="222"/>
        <v>2826.8905738438934</v>
      </c>
      <c r="T207" s="4">
        <f t="shared" si="237"/>
        <v>20.497001198150567</v>
      </c>
      <c r="U207" s="4">
        <f t="shared" si="238"/>
        <v>76.978460514813719</v>
      </c>
      <c r="V207" s="4">
        <f t="shared" si="239"/>
        <v>93.394433859128938</v>
      </c>
      <c r="W207" s="11">
        <f t="shared" si="223"/>
        <v>-1.219247815263802E-2</v>
      </c>
      <c r="X207" s="11">
        <f t="shared" si="224"/>
        <v>-1.3228699347321071E-2</v>
      </c>
      <c r="Y207" s="11">
        <f t="shared" si="225"/>
        <v>-1.2203590333800474E-2</v>
      </c>
      <c r="Z207" s="4">
        <f t="shared" si="249"/>
        <v>4398.3094562229571</v>
      </c>
      <c r="AA207" s="4">
        <f t="shared" si="240"/>
        <v>49279.656736037861</v>
      </c>
      <c r="AB207" s="4">
        <f t="shared" si="241"/>
        <v>5358.5314010702059</v>
      </c>
      <c r="AC207" s="12">
        <f t="shared" si="242"/>
        <v>1.5804831655843004</v>
      </c>
      <c r="AD207" s="12">
        <f t="shared" si="243"/>
        <v>4.1997085216503791</v>
      </c>
      <c r="AE207" s="12">
        <f t="shared" si="244"/>
        <v>1.8778305246347855</v>
      </c>
      <c r="AF207" s="11">
        <f t="shared" si="226"/>
        <v>-2.9039671966837322E-3</v>
      </c>
      <c r="AG207" s="11">
        <f t="shared" si="227"/>
        <v>2.0567434751257441E-3</v>
      </c>
      <c r="AH207" s="11">
        <f t="shared" si="228"/>
        <v>8.257041531207765E-4</v>
      </c>
      <c r="AI207" s="1">
        <f t="shared" si="207"/>
        <v>271569.95721450949</v>
      </c>
      <c r="AJ207" s="1">
        <f t="shared" si="208"/>
        <v>286503.63332487433</v>
      </c>
      <c r="AK207" s="1">
        <f t="shared" si="209"/>
        <v>58597.010451517017</v>
      </c>
      <c r="AL207" s="17">
        <f t="shared" si="245"/>
        <v>55.958384049176018</v>
      </c>
      <c r="AM207" s="17">
        <f t="shared" si="245"/>
        <v>22.929283520385674</v>
      </c>
      <c r="AN207" s="17">
        <f t="shared" si="245"/>
        <v>3.7510718899067959</v>
      </c>
      <c r="AO207" s="7">
        <f t="shared" si="262"/>
        <v>4.0068985298433923E-3</v>
      </c>
      <c r="AP207" s="7">
        <f t="shared" si="262"/>
        <v>6.1703226314453151E-3</v>
      </c>
      <c r="AQ207" s="7">
        <f t="shared" si="262"/>
        <v>4.4663268750882116E-3</v>
      </c>
      <c r="AR207" s="1">
        <f t="shared" si="246"/>
        <v>133839.70047162334</v>
      </c>
      <c r="AS207" s="1">
        <f t="shared" si="247"/>
        <v>151160.23497302106</v>
      </c>
      <c r="AT207" s="1">
        <f t="shared" si="248"/>
        <v>30268.298195455856</v>
      </c>
      <c r="AU207" s="1">
        <f t="shared" si="210"/>
        <v>26767.940094324669</v>
      </c>
      <c r="AV207" s="1">
        <f t="shared" si="211"/>
        <v>30232.046994604214</v>
      </c>
      <c r="AW207" s="1">
        <f t="shared" si="212"/>
        <v>6053.6596390911718</v>
      </c>
      <c r="AX207">
        <v>0</v>
      </c>
      <c r="AY207">
        <v>0</v>
      </c>
      <c r="AZ207">
        <v>0</v>
      </c>
      <c r="BA207">
        <f t="shared" si="252"/>
        <v>0</v>
      </c>
      <c r="BB207">
        <f t="shared" si="253"/>
        <v>0</v>
      </c>
      <c r="BC207">
        <f t="shared" si="253"/>
        <v>0</v>
      </c>
      <c r="BD207">
        <f t="shared" si="253"/>
        <v>0</v>
      </c>
      <c r="BE207">
        <f t="shared" si="254"/>
        <v>0</v>
      </c>
      <c r="BF207">
        <f t="shared" si="254"/>
        <v>0</v>
      </c>
      <c r="BG207">
        <f t="shared" si="254"/>
        <v>0</v>
      </c>
      <c r="BH207">
        <f t="shared" si="230"/>
        <v>0</v>
      </c>
      <c r="BI207">
        <f t="shared" si="263"/>
        <v>0</v>
      </c>
      <c r="BJ207">
        <f t="shared" si="263"/>
        <v>0</v>
      </c>
      <c r="BK207" s="7">
        <f t="shared" si="261"/>
        <v>1.7644415313167183E-3</v>
      </c>
      <c r="BL207" s="7">
        <f t="shared" si="250"/>
        <v>1.0287475907557856E-3</v>
      </c>
      <c r="BM207" s="7">
        <f t="shared" si="251"/>
        <v>3.0568086578976329E-3</v>
      </c>
      <c r="BN207" s="18">
        <f>MAX((BN$3*climate!$I317+BN$4*climate!$I317^2+BN$5*climate!$I317^6)*(K207/K$66)^$BP$1,-99)</f>
        <v>-36.6244819763997</v>
      </c>
      <c r="BO207" s="18">
        <f>MAX((BO$3*climate!$I317+BO$4*climate!$I317^2+BO$5*climate!$I317^6)*(L207/L$66)^$BP$1,-99)</f>
        <v>-23.390882808359706</v>
      </c>
      <c r="BP207" s="18">
        <f>MAX((BP$3*climate!$I317+BP$4*climate!$I317^2+BP$5*climate!$I317^6)*(M207/M$66)^$BP$1,-99)</f>
        <v>-23.103195765043772</v>
      </c>
      <c r="BQ207" s="18">
        <f>MAX((BQ$3*climate!$M317+BQ$4*climate!$M317^2+BQ$5*climate!$M317^6)*(K207/K$66)^$BP$1,-99)</f>
        <v>-36.624500145134178</v>
      </c>
      <c r="BR207" s="18">
        <f>MAX((BR$3*climate!$M317+BR$4*climate!$M317^2+BR$5*climate!$M317^6)*(L207/L$66)^$BP$1,-99)</f>
        <v>-23.390893559627006</v>
      </c>
      <c r="BS207" s="18">
        <f>MAX((BS$3*climate!$M317+BS$4*climate!$M317^2+BS$5*climate!$M317^6)*(M207/M$66)^$BP$1,-99)</f>
        <v>-23.103205597984751</v>
      </c>
      <c r="BT207" s="8">
        <f t="shared" si="255"/>
        <v>4.354488461532429E-2</v>
      </c>
      <c r="BU207" s="8">
        <f t="shared" si="256"/>
        <v>4.4796695137753541E-5</v>
      </c>
      <c r="BV207" s="8">
        <f t="shared" si="257"/>
        <v>1.3310838029927672E-4</v>
      </c>
      <c r="BW207" s="8">
        <f>MAX((BW$3*climate!$I317+BW$4*climate!$I317^2+BW$5*climate!$I317^6)*(K207/K$66)^$BP$1,-99)</f>
        <v>-99</v>
      </c>
      <c r="BX207" s="8">
        <f>MAX((BX$3*climate!$I317+BX$4*climate!$I317^2+BX$5*climate!$I317^6)*(L207/L$66)^$BP$1,-99)</f>
        <v>-99</v>
      </c>
      <c r="BY207" s="8">
        <f>MAX((BY$3*climate!$I317+BY$4*climate!$I317^2+BY$5*climate!$I317^6)*(M207/M$66)^$BP$1,-99)</f>
        <v>-99</v>
      </c>
      <c r="BZ207" s="8">
        <f>MAX((BZ$3*climate!$M317+BZ$4*climate!$M317^2+BZ$5*climate!$M317^6)*(K207/K$66)^$BP$1,-99)</f>
        <v>-99</v>
      </c>
      <c r="CA207" s="8">
        <f>MAX((CA$3*climate!$M317+CA$4*climate!$M317^2+CA$5*climate!$M317^6)*(L207/L$66)^$BP$1,-99)</f>
        <v>-99</v>
      </c>
      <c r="CB207" s="8">
        <f>MAX((CB$3*climate!$M317+CB$4*climate!$M317^2+CB$5*climate!$M317^6)*(M207/M$66)^$BP$1,-99)</f>
        <v>-99</v>
      </c>
      <c r="CC207" s="8">
        <f t="shared" si="258"/>
        <v>0</v>
      </c>
      <c r="CD207" s="8">
        <f t="shared" si="259"/>
        <v>0</v>
      </c>
      <c r="CE207" s="8">
        <f t="shared" si="260"/>
        <v>0</v>
      </c>
    </row>
    <row r="208" spans="1:83">
      <c r="A208">
        <f t="shared" si="213"/>
        <v>2162</v>
      </c>
      <c r="B208" s="4">
        <f t="shared" si="231"/>
        <v>1286.4369730183441</v>
      </c>
      <c r="C208" s="4">
        <f t="shared" si="232"/>
        <v>3572.0647370731813</v>
      </c>
      <c r="D208" s="4">
        <f t="shared" si="233"/>
        <v>6807.343885953328</v>
      </c>
      <c r="E208" s="11">
        <f t="shared" si="214"/>
        <v>4.0101601995295501E-6</v>
      </c>
      <c r="F208" s="11">
        <f t="shared" si="215"/>
        <v>8.0394871382906234E-6</v>
      </c>
      <c r="G208" s="11">
        <f t="shared" si="216"/>
        <v>1.7749814998696296E-5</v>
      </c>
      <c r="H208" s="4">
        <f t="shared" si="234"/>
        <v>133557.62324135267</v>
      </c>
      <c r="I208" s="4">
        <f t="shared" si="235"/>
        <v>151899.20239190536</v>
      </c>
      <c r="J208" s="4">
        <f t="shared" si="236"/>
        <v>30354.565868700156</v>
      </c>
      <c r="K208" s="4">
        <f t="shared" si="204"/>
        <v>103819.79532816815</v>
      </c>
      <c r="L208" s="4">
        <f t="shared" si="205"/>
        <v>42524.201987550201</v>
      </c>
      <c r="M208" s="4">
        <f t="shared" si="206"/>
        <v>4459.0910019009834</v>
      </c>
      <c r="N208" s="11">
        <f t="shared" si="217"/>
        <v>-2.1115768683885872E-3</v>
      </c>
      <c r="O208" s="11">
        <f t="shared" si="218"/>
        <v>4.8805576225106062E-3</v>
      </c>
      <c r="P208" s="11">
        <f t="shared" si="219"/>
        <v>2.8322997984688847E-3</v>
      </c>
      <c r="Q208" s="4">
        <f t="shared" si="220"/>
        <v>2704.1534795727785</v>
      </c>
      <c r="R208" s="4">
        <f t="shared" si="221"/>
        <v>11538.284011895958</v>
      </c>
      <c r="S208" s="4">
        <f t="shared" si="222"/>
        <v>2800.3509565080453</v>
      </c>
      <c r="T208" s="4">
        <f t="shared" si="237"/>
        <v>20.24709195884752</v>
      </c>
      <c r="U208" s="4">
        <f t="shared" si="238"/>
        <v>75.960135604443622</v>
      </c>
      <c r="V208" s="4">
        <f t="shared" si="239"/>
        <v>92.254686448854898</v>
      </c>
      <c r="W208" s="11">
        <f t="shared" si="223"/>
        <v>-1.219247815263802E-2</v>
      </c>
      <c r="X208" s="11">
        <f t="shared" si="224"/>
        <v>-1.3228699347321071E-2</v>
      </c>
      <c r="Y208" s="11">
        <f t="shared" si="225"/>
        <v>-1.2203590333800474E-2</v>
      </c>
      <c r="Z208" s="4">
        <f t="shared" si="249"/>
        <v>4323.168323088039</v>
      </c>
      <c r="AA208" s="4">
        <f t="shared" si="240"/>
        <v>48968.662742774854</v>
      </c>
      <c r="AB208" s="4">
        <f t="shared" si="241"/>
        <v>5312.8045949706375</v>
      </c>
      <c r="AC208" s="12">
        <f t="shared" si="242"/>
        <v>1.5758934943165326</v>
      </c>
      <c r="AD208" s="12">
        <f t="shared" si="243"/>
        <v>4.2083462447497135</v>
      </c>
      <c r="AE208" s="12">
        <f t="shared" si="244"/>
        <v>1.8793810570978333</v>
      </c>
      <c r="AF208" s="11">
        <f t="shared" si="226"/>
        <v>-2.9039671966837322E-3</v>
      </c>
      <c r="AG208" s="11">
        <f t="shared" si="227"/>
        <v>2.0567434751257441E-3</v>
      </c>
      <c r="AH208" s="11">
        <f t="shared" si="228"/>
        <v>8.257041531207765E-4</v>
      </c>
      <c r="AI208" s="1">
        <f t="shared" si="207"/>
        <v>271180.90158738318</v>
      </c>
      <c r="AJ208" s="1">
        <f t="shared" si="208"/>
        <v>288085.31698699109</v>
      </c>
      <c r="AK208" s="1">
        <f t="shared" si="209"/>
        <v>58790.969045456492</v>
      </c>
      <c r="AL208" s="17">
        <f t="shared" si="245"/>
        <v>56.180361420287284</v>
      </c>
      <c r="AM208" s="17">
        <f t="shared" si="245"/>
        <v>23.06934978664405</v>
      </c>
      <c r="AN208" s="17">
        <f t="shared" si="245"/>
        <v>3.7676578679671513</v>
      </c>
      <c r="AO208" s="7">
        <f t="shared" si="262"/>
        <v>3.9668295445449584E-3</v>
      </c>
      <c r="AP208" s="7">
        <f t="shared" si="262"/>
        <v>6.108619405130862E-3</v>
      </c>
      <c r="AQ208" s="7">
        <f t="shared" si="262"/>
        <v>4.4216636063373295E-3</v>
      </c>
      <c r="AR208" s="1">
        <f t="shared" si="246"/>
        <v>133557.62324135267</v>
      </c>
      <c r="AS208" s="1">
        <f t="shared" si="247"/>
        <v>151899.20239190536</v>
      </c>
      <c r="AT208" s="1">
        <f t="shared" si="248"/>
        <v>30354.565868700156</v>
      </c>
      <c r="AU208" s="1">
        <f t="shared" si="210"/>
        <v>26711.524648270537</v>
      </c>
      <c r="AV208" s="1">
        <f t="shared" si="211"/>
        <v>30379.840478381073</v>
      </c>
      <c r="AW208" s="1">
        <f t="shared" si="212"/>
        <v>6070.9131737400312</v>
      </c>
      <c r="AX208">
        <v>0</v>
      </c>
      <c r="AY208">
        <v>0</v>
      </c>
      <c r="AZ208">
        <v>0</v>
      </c>
      <c r="BA208">
        <f t="shared" si="252"/>
        <v>0</v>
      </c>
      <c r="BB208">
        <f t="shared" si="253"/>
        <v>0</v>
      </c>
      <c r="BC208">
        <f t="shared" si="253"/>
        <v>0</v>
      </c>
      <c r="BD208">
        <f t="shared" si="253"/>
        <v>0</v>
      </c>
      <c r="BE208">
        <f t="shared" si="254"/>
        <v>0</v>
      </c>
      <c r="BF208">
        <f t="shared" si="254"/>
        <v>0</v>
      </c>
      <c r="BG208">
        <f t="shared" si="254"/>
        <v>0</v>
      </c>
      <c r="BH208">
        <f t="shared" si="230"/>
        <v>0</v>
      </c>
      <c r="BI208">
        <f t="shared" si="263"/>
        <v>0</v>
      </c>
      <c r="BJ208">
        <f t="shared" si="263"/>
        <v>0</v>
      </c>
      <c r="BK208" s="7">
        <f t="shared" si="261"/>
        <v>1.7228436103016165E-3</v>
      </c>
      <c r="BL208" s="7">
        <f t="shared" si="250"/>
        <v>9.797596102436054E-4</v>
      </c>
      <c r="BM208" s="7">
        <f t="shared" si="251"/>
        <v>2.9627001424480191E-3</v>
      </c>
      <c r="BN208" s="18">
        <f>MAX((BN$3*climate!$I318+BN$4*climate!$I318^2+BN$5*climate!$I318^6)*(K208/K$66)^$BP$1,-99)</f>
        <v>-36.990022305572701</v>
      </c>
      <c r="BO208" s="18">
        <f>MAX((BO$3*climate!$I318+BO$4*climate!$I318^2+BO$5*climate!$I318^6)*(L208/L$66)^$BP$1,-99)</f>
        <v>-23.566902826165222</v>
      </c>
      <c r="BP208" s="18">
        <f>MAX((BP$3*climate!$I318+BP$4*climate!$I318^2+BP$5*climate!$I318^6)*(M208/M$66)^$BP$1,-99)</f>
        <v>-23.273949247094507</v>
      </c>
      <c r="BQ208" s="18">
        <f>MAX((BQ$3*climate!$M318+BQ$4*climate!$M318^2+BQ$5*climate!$M318^6)*(K208/K$66)^$BP$1,-99)</f>
        <v>-36.990040461923321</v>
      </c>
      <c r="BR208" s="18">
        <f>MAX((BR$3*climate!$M318+BR$4*climate!$M318^2+BR$5*climate!$M318^6)*(L208/L$66)^$BP$1,-99)</f>
        <v>-23.566913549239622</v>
      </c>
      <c r="BS208" s="18">
        <f>MAX((BS$3*climate!$M318+BS$4*climate!$M318^2+BS$5*climate!$M318^6)*(M208/M$66)^$BP$1,-99)</f>
        <v>-23.273959057137439</v>
      </c>
      <c r="BT208" s="8">
        <f t="shared" si="255"/>
        <v>4.3515250785037665E-2</v>
      </c>
      <c r="BU208" s="8">
        <f t="shared" si="256"/>
        <v>4.2634485148801245E-5</v>
      </c>
      <c r="BV208" s="8">
        <f t="shared" si="257"/>
        <v>1.2892263969949236E-4</v>
      </c>
      <c r="BW208" s="8">
        <f>MAX((BW$3*climate!$I318+BW$4*climate!$I318^2+BW$5*climate!$I318^6)*(K208/K$66)^$BP$1,-99)</f>
        <v>-99</v>
      </c>
      <c r="BX208" s="8">
        <f>MAX((BX$3*climate!$I318+BX$4*climate!$I318^2+BX$5*climate!$I318^6)*(L208/L$66)^$BP$1,-99)</f>
        <v>-99</v>
      </c>
      <c r="BY208" s="8">
        <f>MAX((BY$3*climate!$I318+BY$4*climate!$I318^2+BY$5*climate!$I318^6)*(M208/M$66)^$BP$1,-99)</f>
        <v>-99</v>
      </c>
      <c r="BZ208" s="8">
        <f>MAX((BZ$3*climate!$M318+BZ$4*climate!$M318^2+BZ$5*climate!$M318^6)*(K208/K$66)^$BP$1,-99)</f>
        <v>-99</v>
      </c>
      <c r="CA208" s="8">
        <f>MAX((CA$3*climate!$M318+CA$4*climate!$M318^2+CA$5*climate!$M318^6)*(L208/L$66)^$BP$1,-99)</f>
        <v>-99</v>
      </c>
      <c r="CB208" s="8">
        <f>MAX((CB$3*climate!$M318+CB$4*climate!$M318^2+CB$5*climate!$M318^6)*(M208/M$66)^$BP$1,-99)</f>
        <v>-99</v>
      </c>
      <c r="CC208" s="8">
        <f t="shared" si="258"/>
        <v>0</v>
      </c>
      <c r="CD208" s="8">
        <f t="shared" si="259"/>
        <v>0</v>
      </c>
      <c r="CE208" s="8">
        <f t="shared" si="260"/>
        <v>0</v>
      </c>
    </row>
    <row r="209" spans="1:83">
      <c r="A209">
        <f t="shared" si="213"/>
        <v>2163</v>
      </c>
      <c r="B209" s="4">
        <f t="shared" si="231"/>
        <v>1286.441873895775</v>
      </c>
      <c r="C209" s="4">
        <f t="shared" si="232"/>
        <v>3572.0920187632664</v>
      </c>
      <c r="D209" s="4">
        <f t="shared" si="233"/>
        <v>6807.4586735932053</v>
      </c>
      <c r="E209" s="11">
        <f t="shared" si="214"/>
        <v>3.8096521895530725E-6</v>
      </c>
      <c r="F209" s="11">
        <f t="shared" si="215"/>
        <v>7.6375127813760918E-6</v>
      </c>
      <c r="G209" s="11">
        <f t="shared" si="216"/>
        <v>1.6862324248761479E-5</v>
      </c>
      <c r="H209" s="4">
        <f t="shared" si="234"/>
        <v>133269.17008127648</v>
      </c>
      <c r="I209" s="4">
        <f t="shared" si="235"/>
        <v>152633.5890984475</v>
      </c>
      <c r="J209" s="4">
        <f t="shared" si="236"/>
        <v>30439.977133046767</v>
      </c>
      <c r="K209" s="4">
        <f t="shared" si="204"/>
        <v>103595.17424420662</v>
      </c>
      <c r="L209" s="4">
        <f t="shared" si="205"/>
        <v>42729.467297231742</v>
      </c>
      <c r="M209" s="4">
        <f t="shared" si="206"/>
        <v>4471.562530541155</v>
      </c>
      <c r="N209" s="11">
        <f t="shared" si="217"/>
        <v>-2.163567008117484E-3</v>
      </c>
      <c r="O209" s="11">
        <f t="shared" si="218"/>
        <v>4.8270232029665738E-3</v>
      </c>
      <c r="P209" s="11">
        <f t="shared" si="219"/>
        <v>2.7968769049240283E-3</v>
      </c>
      <c r="Q209" s="4">
        <f t="shared" si="220"/>
        <v>2665.4140178831221</v>
      </c>
      <c r="R209" s="4">
        <f t="shared" si="221"/>
        <v>11440.693684263611</v>
      </c>
      <c r="S209" s="4">
        <f t="shared" si="222"/>
        <v>2773.9600507742753</v>
      </c>
      <c r="T209" s="4">
        <f t="shared" si="237"/>
        <v>20.000229732484819</v>
      </c>
      <c r="U209" s="4">
        <f t="shared" si="238"/>
        <v>74.955281808150701</v>
      </c>
      <c r="V209" s="4">
        <f t="shared" si="239"/>
        <v>91.128848049059854</v>
      </c>
      <c r="W209" s="11">
        <f t="shared" si="223"/>
        <v>-1.219247815263802E-2</v>
      </c>
      <c r="X209" s="11">
        <f t="shared" si="224"/>
        <v>-1.3228699347321071E-2</v>
      </c>
      <c r="Y209" s="11">
        <f t="shared" si="225"/>
        <v>-1.2203590333800474E-2</v>
      </c>
      <c r="Z209" s="4">
        <f t="shared" si="249"/>
        <v>4249.0827422099346</v>
      </c>
      <c r="AA209" s="4">
        <f t="shared" si="240"/>
        <v>48656.963678969129</v>
      </c>
      <c r="AB209" s="4">
        <f t="shared" si="241"/>
        <v>5267.2721611893994</v>
      </c>
      <c r="AC209" s="12">
        <f t="shared" si="242"/>
        <v>1.57131715130357</v>
      </c>
      <c r="AD209" s="12">
        <f t="shared" si="243"/>
        <v>4.2170017334296723</v>
      </c>
      <c r="AE209" s="12">
        <f t="shared" si="244"/>
        <v>1.8809328698419756</v>
      </c>
      <c r="AF209" s="11">
        <f t="shared" si="226"/>
        <v>-2.9039671966837322E-3</v>
      </c>
      <c r="AG209" s="11">
        <f t="shared" si="227"/>
        <v>2.0567434751257441E-3</v>
      </c>
      <c r="AH209" s="11">
        <f t="shared" si="228"/>
        <v>8.257041531207765E-4</v>
      </c>
      <c r="AI209" s="1">
        <f t="shared" si="207"/>
        <v>270774.33607691538</v>
      </c>
      <c r="AJ209" s="1">
        <f t="shared" si="208"/>
        <v>289656.62576667307</v>
      </c>
      <c r="AK209" s="1">
        <f t="shared" si="209"/>
        <v>58982.785314650871</v>
      </c>
      <c r="AL209" s="17">
        <f t="shared" si="245"/>
        <v>56.400990758617439</v>
      </c>
      <c r="AM209" s="17">
        <f t="shared" si="245"/>
        <v>23.208862445636793</v>
      </c>
      <c r="AN209" s="17">
        <f t="shared" si="245"/>
        <v>3.7841505904863131</v>
      </c>
      <c r="AO209" s="7">
        <f t="shared" si="262"/>
        <v>3.9271612490995086E-3</v>
      </c>
      <c r="AP209" s="7">
        <f t="shared" si="262"/>
        <v>6.047533211079553E-3</v>
      </c>
      <c r="AQ209" s="7">
        <f t="shared" si="262"/>
        <v>4.3774469702739559E-3</v>
      </c>
      <c r="AR209" s="1">
        <f t="shared" si="246"/>
        <v>133269.17008127648</v>
      </c>
      <c r="AS209" s="1">
        <f t="shared" si="247"/>
        <v>152633.5890984475</v>
      </c>
      <c r="AT209" s="1">
        <f t="shared" si="248"/>
        <v>30439.977133046767</v>
      </c>
      <c r="AU209" s="1">
        <f t="shared" si="210"/>
        <v>26653.834016255296</v>
      </c>
      <c r="AV209" s="1">
        <f t="shared" si="211"/>
        <v>30526.7178196895</v>
      </c>
      <c r="AW209" s="1">
        <f t="shared" si="212"/>
        <v>6087.9954266093537</v>
      </c>
      <c r="AX209">
        <v>0</v>
      </c>
      <c r="AY209">
        <v>0</v>
      </c>
      <c r="AZ209">
        <v>0</v>
      </c>
      <c r="BA209">
        <f t="shared" si="252"/>
        <v>0</v>
      </c>
      <c r="BB209">
        <f t="shared" si="253"/>
        <v>0</v>
      </c>
      <c r="BC209">
        <f t="shared" si="253"/>
        <v>0</v>
      </c>
      <c r="BD209">
        <f t="shared" si="253"/>
        <v>0</v>
      </c>
      <c r="BE209">
        <f t="shared" si="254"/>
        <v>0</v>
      </c>
      <c r="BF209">
        <f t="shared" si="254"/>
        <v>0</v>
      </c>
      <c r="BG209">
        <f t="shared" si="254"/>
        <v>0</v>
      </c>
      <c r="BH209">
        <f t="shared" si="230"/>
        <v>0</v>
      </c>
      <c r="BI209">
        <f t="shared" si="263"/>
        <v>0</v>
      </c>
      <c r="BJ209">
        <f t="shared" si="263"/>
        <v>0</v>
      </c>
      <c r="BK209" s="7">
        <f t="shared" si="261"/>
        <v>1.6824751263264659E-3</v>
      </c>
      <c r="BL209" s="7">
        <f t="shared" si="250"/>
        <v>9.3310439070819554E-4</v>
      </c>
      <c r="BM209" s="7">
        <f t="shared" si="251"/>
        <v>2.871604676388341E-3</v>
      </c>
      <c r="BN209" s="18">
        <f>MAX((BN$3*climate!$I319+BN$4*climate!$I319^2+BN$5*climate!$I319^6)*(K209/K$66)^$BP$1,-99)</f>
        <v>-37.353366206823239</v>
      </c>
      <c r="BO209" s="18">
        <f>MAX((BO$3*climate!$I319+BO$4*climate!$I319^2+BO$5*climate!$I319^6)*(L209/L$66)^$BP$1,-99)</f>
        <v>-23.740932737350512</v>
      </c>
      <c r="BP209" s="18">
        <f>MAX((BP$3*climate!$I319+BP$4*climate!$I319^2+BP$5*climate!$I319^6)*(M209/M$66)^$BP$1,-99)</f>
        <v>-23.4429297264439</v>
      </c>
      <c r="BQ209" s="18">
        <f>MAX((BQ$3*climate!$M319+BQ$4*climate!$M319^2+BQ$5*climate!$M319^6)*(K209/K$66)^$BP$1,-99)</f>
        <v>-37.353384350693098</v>
      </c>
      <c r="BR209" s="18">
        <f>MAX((BR$3*climate!$M319+BR$4*climate!$M319^2+BR$5*climate!$M319^6)*(L209/L$66)^$BP$1,-99)</f>
        <v>-23.740943432292397</v>
      </c>
      <c r="BS209" s="18">
        <f>MAX((BS$3*climate!$M319+BS$4*climate!$M319^2+BS$5*climate!$M319^6)*(M209/M$66)^$BP$1,-99)</f>
        <v>-23.442939513630122</v>
      </c>
      <c r="BT209" s="8">
        <f t="shared" si="255"/>
        <v>4.3483475680811103E-2</v>
      </c>
      <c r="BU209" s="8">
        <f t="shared" si="256"/>
        <v>4.0574622081017884E-5</v>
      </c>
      <c r="BV209" s="8">
        <f t="shared" si="257"/>
        <v>1.2486735211063586E-4</v>
      </c>
      <c r="BW209" s="8">
        <f>MAX((BW$3*climate!$I319+BW$4*climate!$I319^2+BW$5*climate!$I319^6)*(K209/K$66)^$BP$1,-99)</f>
        <v>-99</v>
      </c>
      <c r="BX209" s="8">
        <f>MAX((BX$3*climate!$I319+BX$4*climate!$I319^2+BX$5*climate!$I319^6)*(L209/L$66)^$BP$1,-99)</f>
        <v>-99</v>
      </c>
      <c r="BY209" s="8">
        <f>MAX((BY$3*climate!$I319+BY$4*climate!$I319^2+BY$5*climate!$I319^6)*(M209/M$66)^$BP$1,-99)</f>
        <v>-99</v>
      </c>
      <c r="BZ209" s="8">
        <f>MAX((BZ$3*climate!$M319+BZ$4*climate!$M319^2+BZ$5*climate!$M319^6)*(K209/K$66)^$BP$1,-99)</f>
        <v>-99</v>
      </c>
      <c r="CA209" s="8">
        <f>MAX((CA$3*climate!$M319+CA$4*climate!$M319^2+CA$5*climate!$M319^6)*(L209/L$66)^$BP$1,-99)</f>
        <v>-99</v>
      </c>
      <c r="CB209" s="8">
        <f>MAX((CB$3*climate!$M319+CB$4*climate!$M319^2+CB$5*climate!$M319^6)*(M209/M$66)^$BP$1,-99)</f>
        <v>-99</v>
      </c>
      <c r="CC209" s="8">
        <f t="shared" si="258"/>
        <v>0</v>
      </c>
      <c r="CD209" s="8">
        <f t="shared" si="259"/>
        <v>0</v>
      </c>
      <c r="CE209" s="8">
        <f t="shared" si="260"/>
        <v>0</v>
      </c>
    </row>
    <row r="210" spans="1:83">
      <c r="A210">
        <f t="shared" si="213"/>
        <v>2164</v>
      </c>
      <c r="B210" s="4">
        <f t="shared" si="231"/>
        <v>1286.4465297470715</v>
      </c>
      <c r="C210" s="4">
        <f t="shared" si="232"/>
        <v>3572.1179365667931</v>
      </c>
      <c r="D210" s="4">
        <f t="shared" si="233"/>
        <v>6807.5677236898964</v>
      </c>
      <c r="E210" s="11">
        <f t="shared" si="214"/>
        <v>3.6191695800754187E-6</v>
      </c>
      <c r="F210" s="11">
        <f t="shared" si="215"/>
        <v>7.2556371423072865E-6</v>
      </c>
      <c r="G210" s="11">
        <f t="shared" si="216"/>
        <v>1.6019208036323405E-5</v>
      </c>
      <c r="H210" s="4">
        <f t="shared" si="234"/>
        <v>132974.56898720341</v>
      </c>
      <c r="I210" s="4">
        <f t="shared" si="235"/>
        <v>153363.4664287201</v>
      </c>
      <c r="J210" s="4">
        <f t="shared" si="236"/>
        <v>30524.552310489424</v>
      </c>
      <c r="K210" s="4">
        <f t="shared" si="204"/>
        <v>103365.79555572168</v>
      </c>
      <c r="L210" s="4">
        <f t="shared" si="205"/>
        <v>42933.483482944474</v>
      </c>
      <c r="M210" s="4">
        <f t="shared" si="206"/>
        <v>4483.9146005504954</v>
      </c>
      <c r="N210" s="11">
        <f t="shared" si="217"/>
        <v>-2.2141831427805458E-3</v>
      </c>
      <c r="O210" s="11">
        <f t="shared" si="218"/>
        <v>4.7746016652527867E-3</v>
      </c>
      <c r="P210" s="11">
        <f t="shared" si="219"/>
        <v>2.7623610147402555E-3</v>
      </c>
      <c r="Q210" s="4">
        <f t="shared" si="220"/>
        <v>2627.0957653146888</v>
      </c>
      <c r="R210" s="4">
        <f t="shared" si="221"/>
        <v>11343.332630352261</v>
      </c>
      <c r="S210" s="4">
        <f t="shared" si="222"/>
        <v>2747.7209612250072</v>
      </c>
      <c r="T210" s="4">
        <f t="shared" si="237"/>
        <v>19.756377368423756</v>
      </c>
      <c r="U210" s="4">
        <f t="shared" si="238"/>
        <v>73.96372092061695</v>
      </c>
      <c r="V210" s="4">
        <f t="shared" si="239"/>
        <v>90.016748919877969</v>
      </c>
      <c r="W210" s="11">
        <f t="shared" si="223"/>
        <v>-1.219247815263802E-2</v>
      </c>
      <c r="X210" s="11">
        <f t="shared" si="224"/>
        <v>-1.3228699347321071E-2</v>
      </c>
      <c r="Y210" s="11">
        <f t="shared" si="225"/>
        <v>-1.2203590333800474E-2</v>
      </c>
      <c r="Z210" s="4">
        <f t="shared" si="249"/>
        <v>4176.0483349601545</v>
      </c>
      <c r="AA210" s="4">
        <f t="shared" si="240"/>
        <v>48344.653561452891</v>
      </c>
      <c r="AB210" s="4">
        <f t="shared" si="241"/>
        <v>5221.9408600694378</v>
      </c>
      <c r="AC210" s="12">
        <f t="shared" si="242"/>
        <v>1.5667540978405978</v>
      </c>
      <c r="AD210" s="12">
        <f t="shared" si="243"/>
        <v>4.2256750242294974</v>
      </c>
      <c r="AE210" s="12">
        <f t="shared" si="244"/>
        <v>1.8824859639243454</v>
      </c>
      <c r="AF210" s="11">
        <f t="shared" si="226"/>
        <v>-2.9039671966837322E-3</v>
      </c>
      <c r="AG210" s="11">
        <f t="shared" si="227"/>
        <v>2.0567434751257441E-3</v>
      </c>
      <c r="AH210" s="11">
        <f t="shared" si="228"/>
        <v>8.257041531207765E-4</v>
      </c>
      <c r="AI210" s="1">
        <f t="shared" si="207"/>
        <v>270350.73648547917</v>
      </c>
      <c r="AJ210" s="1">
        <f t="shared" si="208"/>
        <v>291217.68100969528</v>
      </c>
      <c r="AK210" s="1">
        <f t="shared" si="209"/>
        <v>59172.502209795144</v>
      </c>
      <c r="AL210" s="17">
        <f t="shared" si="245"/>
        <v>56.620271586082325</v>
      </c>
      <c r="AM210" s="17">
        <f t="shared" si="245"/>
        <v>23.347815248403844</v>
      </c>
      <c r="AN210" s="17">
        <f t="shared" si="245"/>
        <v>3.8005498598383238</v>
      </c>
      <c r="AO210" s="7">
        <f t="shared" si="262"/>
        <v>3.8878896366085136E-3</v>
      </c>
      <c r="AP210" s="7">
        <f t="shared" si="262"/>
        <v>5.9870578789687576E-3</v>
      </c>
      <c r="AQ210" s="7">
        <f t="shared" si="262"/>
        <v>4.3336725005712166E-3</v>
      </c>
      <c r="AR210" s="1">
        <f t="shared" si="246"/>
        <v>132974.56898720341</v>
      </c>
      <c r="AS210" s="1">
        <f t="shared" si="247"/>
        <v>153363.4664287201</v>
      </c>
      <c r="AT210" s="1">
        <f t="shared" si="248"/>
        <v>30524.552310489424</v>
      </c>
      <c r="AU210" s="1">
        <f t="shared" si="210"/>
        <v>26594.913797440684</v>
      </c>
      <c r="AV210" s="1">
        <f t="shared" si="211"/>
        <v>30672.693285744022</v>
      </c>
      <c r="AW210" s="1">
        <f t="shared" si="212"/>
        <v>6104.9104620978851</v>
      </c>
      <c r="AX210">
        <v>0</v>
      </c>
      <c r="AY210">
        <v>0</v>
      </c>
      <c r="AZ210">
        <v>0</v>
      </c>
      <c r="BA210">
        <f t="shared" si="252"/>
        <v>0</v>
      </c>
      <c r="BB210">
        <f t="shared" si="253"/>
        <v>0</v>
      </c>
      <c r="BC210">
        <f t="shared" si="253"/>
        <v>0</v>
      </c>
      <c r="BD210">
        <f t="shared" si="253"/>
        <v>0</v>
      </c>
      <c r="BE210">
        <f t="shared" si="254"/>
        <v>0</v>
      </c>
      <c r="BF210">
        <f t="shared" si="254"/>
        <v>0</v>
      </c>
      <c r="BG210">
        <f t="shared" si="254"/>
        <v>0</v>
      </c>
      <c r="BH210">
        <f t="shared" si="230"/>
        <v>0</v>
      </c>
      <c r="BI210">
        <f t="shared" si="263"/>
        <v>0</v>
      </c>
      <c r="BJ210">
        <f t="shared" si="263"/>
        <v>0</v>
      </c>
      <c r="BK210" s="7">
        <f t="shared" si="261"/>
        <v>1.6433170544754017E-3</v>
      </c>
      <c r="BL210" s="7">
        <f t="shared" si="250"/>
        <v>8.8867084829351956E-4</v>
      </c>
      <c r="BM210" s="7">
        <f t="shared" si="251"/>
        <v>2.7834190709081505E-3</v>
      </c>
      <c r="BN210" s="18">
        <f>MAX((BN$3*climate!$I320+BN$4*climate!$I320^2+BN$5*climate!$I320^6)*(K210/K$66)^$BP$1,-99)</f>
        <v>-37.714484576448527</v>
      </c>
      <c r="BO210" s="18">
        <f>MAX((BO$3*climate!$I320+BO$4*climate!$I320^2+BO$5*climate!$I320^6)*(L210/L$66)^$BP$1,-99)</f>
        <v>-23.912966835279793</v>
      </c>
      <c r="BP210" s="18">
        <f>MAX((BP$3*climate!$I320+BP$4*climate!$I320^2+BP$5*climate!$I320^6)*(M210/M$66)^$BP$1,-99)</f>
        <v>-23.610129369090686</v>
      </c>
      <c r="BQ210" s="18">
        <f>MAX((BQ$3*climate!$M320+BQ$4*climate!$M320^2+BQ$5*climate!$M320^6)*(K210/K$66)^$BP$1,-99)</f>
        <v>-37.714502707755344</v>
      </c>
      <c r="BR210" s="18">
        <f>MAX((BR$3*climate!$M320+BR$4*climate!$M320^2+BR$5*climate!$M320^6)*(L210/L$66)^$BP$1,-99)</f>
        <v>-23.912977502157521</v>
      </c>
      <c r="BS210" s="18">
        <f>MAX((BS$3*climate!$M320+BS$4*climate!$M320^2+BS$5*climate!$M320^6)*(M210/M$66)^$BP$1,-99)</f>
        <v>-23.61013913346838</v>
      </c>
      <c r="BT210" s="8">
        <f t="shared" si="255"/>
        <v>4.3449653111431522E-2</v>
      </c>
      <c r="BU210" s="8">
        <f t="shared" si="256"/>
        <v>3.8612440088595011E-5</v>
      </c>
      <c r="BV210" s="8">
        <f t="shared" si="257"/>
        <v>1.2093859309470216E-4</v>
      </c>
      <c r="BW210" s="8">
        <f>MAX((BW$3*climate!$I320+BW$4*climate!$I320^2+BW$5*climate!$I320^6)*(K210/K$66)^$BP$1,-99)</f>
        <v>-99</v>
      </c>
      <c r="BX210" s="8">
        <f>MAX((BX$3*climate!$I320+BX$4*climate!$I320^2+BX$5*climate!$I320^6)*(L210/L$66)^$BP$1,-99)</f>
        <v>-99</v>
      </c>
      <c r="BY210" s="8">
        <f>MAX((BY$3*climate!$I320+BY$4*climate!$I320^2+BY$5*climate!$I320^6)*(M210/M$66)^$BP$1,-99)</f>
        <v>-99</v>
      </c>
      <c r="BZ210" s="8">
        <f>MAX((BZ$3*climate!$M320+BZ$4*climate!$M320^2+BZ$5*climate!$M320^6)*(K210/K$66)^$BP$1,-99)</f>
        <v>-99</v>
      </c>
      <c r="CA210" s="8">
        <f>MAX((CA$3*climate!$M320+CA$4*climate!$M320^2+CA$5*climate!$M320^6)*(L210/L$66)^$BP$1,-99)</f>
        <v>-99</v>
      </c>
      <c r="CB210" s="8">
        <f>MAX((CB$3*climate!$M320+CB$4*climate!$M320^2+CB$5*climate!$M320^6)*(M210/M$66)^$BP$1,-99)</f>
        <v>-99</v>
      </c>
      <c r="CC210" s="8">
        <f t="shared" si="258"/>
        <v>0</v>
      </c>
      <c r="CD210" s="8">
        <f t="shared" si="259"/>
        <v>0</v>
      </c>
      <c r="CE210" s="8">
        <f t="shared" si="260"/>
        <v>0</v>
      </c>
    </row>
    <row r="211" spans="1:83">
      <c r="A211">
        <f t="shared" si="213"/>
        <v>2165</v>
      </c>
      <c r="B211" s="4">
        <f t="shared" si="231"/>
        <v>1286.4509528218111</v>
      </c>
      <c r="C211" s="4">
        <f t="shared" si="232"/>
        <v>3572.1425586587916</v>
      </c>
      <c r="D211" s="4">
        <f t="shared" si="233"/>
        <v>6807.6713229413044</v>
      </c>
      <c r="E211" s="11">
        <f t="shared" si="214"/>
        <v>3.4382111010716474E-6</v>
      </c>
      <c r="F211" s="11">
        <f t="shared" si="215"/>
        <v>6.8928552851919216E-6</v>
      </c>
      <c r="G211" s="11">
        <f t="shared" si="216"/>
        <v>1.5218247634507234E-5</v>
      </c>
      <c r="H211" s="4">
        <f t="shared" si="234"/>
        <v>132674.04590001318</v>
      </c>
      <c r="I211" s="4">
        <f t="shared" si="235"/>
        <v>154088.90584440107</v>
      </c>
      <c r="J211" s="4">
        <f t="shared" si="236"/>
        <v>30608.311493806894</v>
      </c>
      <c r="K211" s="4">
        <f t="shared" si="204"/>
        <v>103131.83383244781</v>
      </c>
      <c r="L211" s="4">
        <f t="shared" si="205"/>
        <v>43136.269987571774</v>
      </c>
      <c r="M211" s="4">
        <f t="shared" si="206"/>
        <v>4496.1500110411243</v>
      </c>
      <c r="N211" s="11">
        <f t="shared" si="217"/>
        <v>-2.263434649886098E-3</v>
      </c>
      <c r="O211" s="11">
        <f t="shared" si="218"/>
        <v>4.7232716326839341E-3</v>
      </c>
      <c r="P211" s="11">
        <f t="shared" si="219"/>
        <v>2.7287340595485432E-3</v>
      </c>
      <c r="Q211" s="4">
        <f t="shared" si="220"/>
        <v>2589.2000998334038</v>
      </c>
      <c r="R211" s="4">
        <f t="shared" si="221"/>
        <v>11246.221490157022</v>
      </c>
      <c r="S211" s="4">
        <f t="shared" si="222"/>
        <v>2721.6366178685307</v>
      </c>
      <c r="T211" s="4">
        <f t="shared" si="237"/>
        <v>19.515498168983978</v>
      </c>
      <c r="U211" s="4">
        <f t="shared" si="238"/>
        <v>72.985277093948952</v>
      </c>
      <c r="V211" s="4">
        <f t="shared" si="239"/>
        <v>88.918221392879204</v>
      </c>
      <c r="W211" s="11">
        <f t="shared" si="223"/>
        <v>-1.219247815263802E-2</v>
      </c>
      <c r="X211" s="11">
        <f t="shared" si="224"/>
        <v>-1.3228699347321071E-2</v>
      </c>
      <c r="Y211" s="11">
        <f t="shared" si="225"/>
        <v>-1.2203590333800474E-2</v>
      </c>
      <c r="Z211" s="4">
        <f t="shared" si="249"/>
        <v>4104.0602888315188</v>
      </c>
      <c r="AA211" s="4">
        <f t="shared" si="240"/>
        <v>48031.823760845647</v>
      </c>
      <c r="AB211" s="4">
        <f t="shared" si="241"/>
        <v>5176.817135118682</v>
      </c>
      <c r="AC211" s="12">
        <f t="shared" si="242"/>
        <v>1.5622042953351989</v>
      </c>
      <c r="AD211" s="12">
        <f t="shared" si="243"/>
        <v>4.2343661537635828</v>
      </c>
      <c r="AE211" s="12">
        <f t="shared" si="244"/>
        <v>1.8840403404029493</v>
      </c>
      <c r="AF211" s="11">
        <f t="shared" si="226"/>
        <v>-2.9039671966837322E-3</v>
      </c>
      <c r="AG211" s="11">
        <f t="shared" si="227"/>
        <v>2.0567434751257441E-3</v>
      </c>
      <c r="AH211" s="11">
        <f t="shared" si="228"/>
        <v>8.257041531207765E-4</v>
      </c>
      <c r="AI211" s="1">
        <f t="shared" si="207"/>
        <v>269910.57663437194</v>
      </c>
      <c r="AJ211" s="1">
        <f t="shared" si="208"/>
        <v>292768.60619446979</v>
      </c>
      <c r="AK211" s="1">
        <f t="shared" si="209"/>
        <v>59360.162450913514</v>
      </c>
      <c r="AL211" s="17">
        <f t="shared" ref="AL211:AN226" si="264">AL210*(1+AO211)</f>
        <v>56.838203619532599</v>
      </c>
      <c r="AM211" s="17">
        <f t="shared" si="264"/>
        <v>23.486202122431113</v>
      </c>
      <c r="AN211" s="17">
        <f t="shared" si="264"/>
        <v>3.8168554948688085</v>
      </c>
      <c r="AO211" s="7">
        <f t="shared" si="262"/>
        <v>3.8490107402424285E-3</v>
      </c>
      <c r="AP211" s="7">
        <f t="shared" si="262"/>
        <v>5.9271873001790704E-3</v>
      </c>
      <c r="AQ211" s="7">
        <f t="shared" si="262"/>
        <v>4.2903357755655043E-3</v>
      </c>
      <c r="AR211" s="1">
        <f t="shared" si="246"/>
        <v>132674.04590001318</v>
      </c>
      <c r="AS211" s="1">
        <f t="shared" si="247"/>
        <v>154088.90584440107</v>
      </c>
      <c r="AT211" s="1">
        <f t="shared" si="248"/>
        <v>30608.311493806894</v>
      </c>
      <c r="AU211" s="1">
        <f t="shared" si="210"/>
        <v>26534.809180002638</v>
      </c>
      <c r="AV211" s="1">
        <f t="shared" si="211"/>
        <v>30817.781168880218</v>
      </c>
      <c r="AW211" s="1">
        <f t="shared" si="212"/>
        <v>6121.6622987613791</v>
      </c>
      <c r="AX211">
        <v>0</v>
      </c>
      <c r="AY211">
        <v>0</v>
      </c>
      <c r="AZ211">
        <v>0</v>
      </c>
      <c r="BA211">
        <f t="shared" si="252"/>
        <v>0</v>
      </c>
      <c r="BB211">
        <f t="shared" si="253"/>
        <v>0</v>
      </c>
      <c r="BC211">
        <f t="shared" si="253"/>
        <v>0</v>
      </c>
      <c r="BD211">
        <f t="shared" si="253"/>
        <v>0</v>
      </c>
      <c r="BE211">
        <f t="shared" si="254"/>
        <v>0</v>
      </c>
      <c r="BF211">
        <f t="shared" si="254"/>
        <v>0</v>
      </c>
      <c r="BG211">
        <f t="shared" si="254"/>
        <v>0</v>
      </c>
      <c r="BH211">
        <f t="shared" si="230"/>
        <v>0</v>
      </c>
      <c r="BI211">
        <f t="shared" si="263"/>
        <v>0</v>
      </c>
      <c r="BJ211">
        <f t="shared" si="263"/>
        <v>0</v>
      </c>
      <c r="BK211" s="7">
        <f t="shared" si="261"/>
        <v>1.6053504942257213E-3</v>
      </c>
      <c r="BL211" s="7">
        <f t="shared" si="250"/>
        <v>8.4635318885097099E-4</v>
      </c>
      <c r="BM211" s="7">
        <f t="shared" si="251"/>
        <v>2.6980440089073667E-3</v>
      </c>
      <c r="BN211" s="18">
        <f>MAX((BN$3*climate!$I321+BN$4*climate!$I321^2+BN$5*climate!$I321^6)*(K211/K$66)^$BP$1,-99)</f>
        <v>-38.073349409551312</v>
      </c>
      <c r="BO211" s="18">
        <f>MAX((BO$3*climate!$I321+BO$4*climate!$I321^2+BO$5*climate!$I321^6)*(L211/L$66)^$BP$1,-99)</f>
        <v>-24.083000226023923</v>
      </c>
      <c r="BP211" s="18">
        <f>MAX((BP$3*climate!$I321+BP$4*climate!$I321^2+BP$5*climate!$I321^6)*(M211/M$66)^$BP$1,-99)</f>
        <v>-23.775541101968884</v>
      </c>
      <c r="BQ211" s="18">
        <f>MAX((BQ$3*climate!$M321+BQ$4*climate!$M321^2+BQ$5*climate!$M321^6)*(K211/K$66)^$BP$1,-99)</f>
        <v>-38.073367528226711</v>
      </c>
      <c r="BR211" s="18">
        <f>MAX((BR$3*climate!$M321+BR$4*climate!$M321^2+BR$5*climate!$M321^6)*(L211/L$66)^$BP$1,-99)</f>
        <v>-24.083010864913469</v>
      </c>
      <c r="BS211" s="18">
        <f>MAX((BS$3*climate!$M321+BS$4*climate!$M321^2+BS$5*climate!$M321^6)*(M211/M$66)^$BP$1,-99)</f>
        <v>-23.77555084359269</v>
      </c>
      <c r="BT211" s="8">
        <f t="shared" si="255"/>
        <v>4.341387476910883E-2</v>
      </c>
      <c r="BU211" s="8">
        <f t="shared" si="256"/>
        <v>3.6743471351211971E-5</v>
      </c>
      <c r="BV211" s="8">
        <f t="shared" si="257"/>
        <v>1.1713254472424877E-4</v>
      </c>
      <c r="BW211" s="8">
        <f>MAX((BW$3*climate!$I321+BW$4*climate!$I321^2+BW$5*climate!$I321^6)*(K211/K$66)^$BP$1,-99)</f>
        <v>-99</v>
      </c>
      <c r="BX211" s="8">
        <f>MAX((BX$3*climate!$I321+BX$4*climate!$I321^2+BX$5*climate!$I321^6)*(L211/L$66)^$BP$1,-99)</f>
        <v>-99</v>
      </c>
      <c r="BY211" s="8">
        <f>MAX((BY$3*climate!$I321+BY$4*climate!$I321^2+BY$5*climate!$I321^6)*(M211/M$66)^$BP$1,-99)</f>
        <v>-99</v>
      </c>
      <c r="BZ211" s="8">
        <f>MAX((BZ$3*climate!$M321+BZ$4*climate!$M321^2+BZ$5*climate!$M321^6)*(K211/K$66)^$BP$1,-99)</f>
        <v>-99</v>
      </c>
      <c r="CA211" s="8">
        <f>MAX((CA$3*climate!$M321+CA$4*climate!$M321^2+CA$5*climate!$M321^6)*(L211/L$66)^$BP$1,-99)</f>
        <v>-99</v>
      </c>
      <c r="CB211" s="8">
        <f>MAX((CB$3*climate!$M321+CB$4*climate!$M321^2+CB$5*climate!$M321^6)*(M211/M$66)^$BP$1,-99)</f>
        <v>-99</v>
      </c>
      <c r="CC211" s="8">
        <f t="shared" si="258"/>
        <v>0</v>
      </c>
      <c r="CD211" s="8">
        <f t="shared" si="259"/>
        <v>0</v>
      </c>
      <c r="CE211" s="8">
        <f t="shared" si="260"/>
        <v>0</v>
      </c>
    </row>
    <row r="212" spans="1:83">
      <c r="A212">
        <f t="shared" si="213"/>
        <v>2166</v>
      </c>
      <c r="B212" s="4">
        <f t="shared" si="231"/>
        <v>1286.4551547572607</v>
      </c>
      <c r="C212" s="4">
        <f t="shared" si="232"/>
        <v>3572.1659498074205</v>
      </c>
      <c r="D212" s="4">
        <f t="shared" si="233"/>
        <v>6807.7697437279103</v>
      </c>
      <c r="E212" s="11">
        <f t="shared" si="214"/>
        <v>3.2663005460180647E-6</v>
      </c>
      <c r="F212" s="11">
        <f t="shared" si="215"/>
        <v>6.5482125209323249E-6</v>
      </c>
      <c r="G212" s="11">
        <f t="shared" si="216"/>
        <v>1.4457335252781871E-5</v>
      </c>
      <c r="H212" s="4">
        <f t="shared" si="234"/>
        <v>132367.82465039106</v>
      </c>
      <c r="I212" s="4">
        <f t="shared" si="235"/>
        <v>154809.97886067696</v>
      </c>
      <c r="J212" s="4">
        <f t="shared" si="236"/>
        <v>30691.274539786926</v>
      </c>
      <c r="K212" s="4">
        <f t="shared" si="204"/>
        <v>102893.46205415713</v>
      </c>
      <c r="L212" s="4">
        <f t="shared" si="205"/>
        <v>43337.846291553993</v>
      </c>
      <c r="M212" s="4">
        <f t="shared" si="206"/>
        <v>4508.2715331350928</v>
      </c>
      <c r="N212" s="11">
        <f t="shared" si="217"/>
        <v>-2.3113307446654963E-3</v>
      </c>
      <c r="O212" s="11">
        <f t="shared" si="218"/>
        <v>4.673011923383763E-3</v>
      </c>
      <c r="P212" s="11">
        <f t="shared" si="219"/>
        <v>2.6959781288884432E-3</v>
      </c>
      <c r="Q212" s="4">
        <f t="shared" si="220"/>
        <v>2551.7281369309421</v>
      </c>
      <c r="R212" s="4">
        <f t="shared" si="221"/>
        <v>11149.380124963727</v>
      </c>
      <c r="S212" s="4">
        <f t="shared" si="222"/>
        <v>2695.709781047668</v>
      </c>
      <c r="T212" s="4">
        <f t="shared" si="237"/>
        <v>19.277555883920794</v>
      </c>
      <c r="U212" s="4">
        <f t="shared" si="238"/>
        <v>72.019776806492175</v>
      </c>
      <c r="V212" s="4">
        <f t="shared" si="239"/>
        <v>87.833099845790329</v>
      </c>
      <c r="W212" s="11">
        <f t="shared" si="223"/>
        <v>-1.219247815263802E-2</v>
      </c>
      <c r="X212" s="11">
        <f t="shared" si="224"/>
        <v>-1.3228699347321071E-2</v>
      </c>
      <c r="Y212" s="11">
        <f t="shared" si="225"/>
        <v>-1.2203590333800474E-2</v>
      </c>
      <c r="Z212" s="4">
        <f t="shared" si="249"/>
        <v>4033.1133780882237</v>
      </c>
      <c r="AA212" s="4">
        <f t="shared" si="240"/>
        <v>47718.563034366613</v>
      </c>
      <c r="AB212" s="4">
        <f t="shared" si="241"/>
        <v>5131.9071210227157</v>
      </c>
      <c r="AC212" s="12">
        <f t="shared" si="242"/>
        <v>1.5576677053070271</v>
      </c>
      <c r="AD212" s="12">
        <f t="shared" si="243"/>
        <v>4.2430751587216298</v>
      </c>
      <c r="AE212" s="12">
        <f t="shared" si="244"/>
        <v>1.8855960003366672</v>
      </c>
      <c r="AF212" s="11">
        <f t="shared" si="226"/>
        <v>-2.9039671966837322E-3</v>
      </c>
      <c r="AG212" s="11">
        <f t="shared" si="227"/>
        <v>2.0567434751257441E-3</v>
      </c>
      <c r="AH212" s="11">
        <f t="shared" si="228"/>
        <v>8.257041531207765E-4</v>
      </c>
      <c r="AI212" s="1">
        <f t="shared" si="207"/>
        <v>269454.32815093739</v>
      </c>
      <c r="AJ212" s="1">
        <f t="shared" si="208"/>
        <v>294309.52674390306</v>
      </c>
      <c r="AK212" s="1">
        <f t="shared" si="209"/>
        <v>59545.808504583547</v>
      </c>
      <c r="AL212" s="17">
        <f t="shared" si="264"/>
        <v>57.05478676715839</v>
      </c>
      <c r="AM212" s="17">
        <f t="shared" si="264"/>
        <v>23.624017170191131</v>
      </c>
      <c r="AN212" s="17">
        <f t="shared" si="264"/>
        <v>3.8330673306318102</v>
      </c>
      <c r="AO212" s="7">
        <f t="shared" si="262"/>
        <v>3.8105206328400043E-3</v>
      </c>
      <c r="AP212" s="7">
        <f t="shared" si="262"/>
        <v>5.8679154271772793E-3</v>
      </c>
      <c r="AQ212" s="7">
        <f t="shared" si="262"/>
        <v>4.247432417809849E-3</v>
      </c>
      <c r="AR212" s="1">
        <f t="shared" si="246"/>
        <v>132367.82465039106</v>
      </c>
      <c r="AS212" s="1">
        <f t="shared" si="247"/>
        <v>154809.97886067696</v>
      </c>
      <c r="AT212" s="1">
        <f t="shared" si="248"/>
        <v>30691.274539786926</v>
      </c>
      <c r="AU212" s="1">
        <f t="shared" si="210"/>
        <v>26473.564930078213</v>
      </c>
      <c r="AV212" s="1">
        <f t="shared" si="211"/>
        <v>30961.995772135393</v>
      </c>
      <c r="AW212" s="1">
        <f t="shared" si="212"/>
        <v>6138.2549079573855</v>
      </c>
      <c r="AX212">
        <v>0</v>
      </c>
      <c r="AY212">
        <v>0</v>
      </c>
      <c r="AZ212">
        <v>0</v>
      </c>
      <c r="BA212">
        <f t="shared" si="252"/>
        <v>0</v>
      </c>
      <c r="BB212">
        <f t="shared" si="253"/>
        <v>0</v>
      </c>
      <c r="BC212">
        <f t="shared" si="253"/>
        <v>0</v>
      </c>
      <c r="BD212">
        <f t="shared" si="253"/>
        <v>0</v>
      </c>
      <c r="BE212">
        <f t="shared" si="254"/>
        <v>0</v>
      </c>
      <c r="BF212">
        <f t="shared" si="254"/>
        <v>0</v>
      </c>
      <c r="BG212">
        <f t="shared" si="254"/>
        <v>0</v>
      </c>
      <c r="BH212">
        <f t="shared" si="230"/>
        <v>0</v>
      </c>
      <c r="BI212">
        <f t="shared" si="263"/>
        <v>0</v>
      </c>
      <c r="BJ212">
        <f t="shared" si="263"/>
        <v>0</v>
      </c>
      <c r="BK212" s="7">
        <f t="shared" si="261"/>
        <v>1.5685566725682776E-3</v>
      </c>
      <c r="BL212" s="7">
        <f t="shared" si="250"/>
        <v>8.0605065604854372E-4</v>
      </c>
      <c r="BM212" s="7">
        <f t="shared" si="251"/>
        <v>2.6153838845589319E-3</v>
      </c>
      <c r="BN212" s="18">
        <f>MAX((BN$3*climate!$I322+BN$4*climate!$I322^2+BN$5*climate!$I322^6)*(K212/K$66)^$BP$1,-99)</f>
        <v>-38.429933773502619</v>
      </c>
      <c r="BO212" s="18">
        <f>MAX((BO$3*climate!$I322+BO$4*climate!$I322^2+BO$5*climate!$I322^6)*(L212/L$66)^$BP$1,-99)</f>
        <v>-24.251028808330393</v>
      </c>
      <c r="BP212" s="18">
        <f>MAX((BP$3*climate!$I322+BP$4*climate!$I322^2+BP$5*climate!$I322^6)*(M212/M$66)^$BP$1,-99)</f>
        <v>-23.939158595931509</v>
      </c>
      <c r="BQ212" s="18">
        <f>MAX((BQ$3*climate!$M322+BQ$4*climate!$M322^2+BQ$5*climate!$M322^6)*(K212/K$66)^$BP$1,-99)</f>
        <v>-38.429951879491313</v>
      </c>
      <c r="BR212" s="18">
        <f>MAX((BR$3*climate!$M322+BR$4*climate!$M322^2+BR$5*climate!$M322^6)*(L212/L$66)^$BP$1,-99)</f>
        <v>-24.25103941931485</v>
      </c>
      <c r="BS212" s="18">
        <f>MAX((BS$3*climate!$M322+BS$4*climate!$M322^2+BS$5*climate!$M322^6)*(M212/M$66)^$BP$1,-99)</f>
        <v>-23.939168314862144</v>
      </c>
      <c r="BT212" s="8">
        <f t="shared" si="255"/>
        <v>4.3376229844495899E-2</v>
      </c>
      <c r="BU212" s="8">
        <f t="shared" si="256"/>
        <v>3.4963438523068339E-5</v>
      </c>
      <c r="BV212" s="8">
        <f t="shared" si="257"/>
        <v>1.1344549250821876E-4</v>
      </c>
      <c r="BW212" s="8">
        <f>MAX((BW$3*climate!$I322+BW$4*climate!$I322^2+BW$5*climate!$I322^6)*(K212/K$66)^$BP$1,-99)</f>
        <v>-99</v>
      </c>
      <c r="BX212" s="8">
        <f>MAX((BX$3*climate!$I322+BX$4*climate!$I322^2+BX$5*climate!$I322^6)*(L212/L$66)^$BP$1,-99)</f>
        <v>-99</v>
      </c>
      <c r="BY212" s="8">
        <f>MAX((BY$3*climate!$I322+BY$4*climate!$I322^2+BY$5*climate!$I322^6)*(M212/M$66)^$BP$1,-99)</f>
        <v>-99</v>
      </c>
      <c r="BZ212" s="8">
        <f>MAX((BZ$3*climate!$M322+BZ$4*climate!$M322^2+BZ$5*climate!$M322^6)*(K212/K$66)^$BP$1,-99)</f>
        <v>-99</v>
      </c>
      <c r="CA212" s="8">
        <f>MAX((CA$3*climate!$M322+CA$4*climate!$M322^2+CA$5*climate!$M322^6)*(L212/L$66)^$BP$1,-99)</f>
        <v>-99</v>
      </c>
      <c r="CB212" s="8">
        <f>MAX((CB$3*climate!$M322+CB$4*climate!$M322^2+CB$5*climate!$M322^6)*(M212/M$66)^$BP$1,-99)</f>
        <v>-99</v>
      </c>
      <c r="CC212" s="8">
        <f t="shared" si="258"/>
        <v>0</v>
      </c>
      <c r="CD212" s="8">
        <f t="shared" si="259"/>
        <v>0</v>
      </c>
      <c r="CE212" s="8">
        <f t="shared" si="260"/>
        <v>0</v>
      </c>
    </row>
    <row r="213" spans="1:83">
      <c r="A213">
        <f t="shared" si="213"/>
        <v>2167</v>
      </c>
      <c r="B213" s="4">
        <f t="shared" si="231"/>
        <v>1286.4591466089764</v>
      </c>
      <c r="C213" s="4">
        <f t="shared" si="232"/>
        <v>3572.18817154413</v>
      </c>
      <c r="D213" s="4">
        <f t="shared" si="233"/>
        <v>6807.8632448269427</v>
      </c>
      <c r="E213" s="11">
        <f t="shared" si="214"/>
        <v>3.1029855187171612E-6</v>
      </c>
      <c r="F213" s="11">
        <f t="shared" si="215"/>
        <v>6.2208018948857086E-6</v>
      </c>
      <c r="G213" s="11">
        <f t="shared" si="216"/>
        <v>1.3734468490142777E-5</v>
      </c>
      <c r="H213" s="4">
        <f t="shared" si="234"/>
        <v>132056.12690795501</v>
      </c>
      <c r="I213" s="4">
        <f t="shared" si="235"/>
        <v>155526.7569767356</v>
      </c>
      <c r="J213" s="4">
        <f t="shared" si="236"/>
        <v>30773.461062877337</v>
      </c>
      <c r="K213" s="4">
        <f t="shared" si="204"/>
        <v>102650.85156885585</v>
      </c>
      <c r="L213" s="4">
        <f t="shared" si="205"/>
        <v>43538.23189261245</v>
      </c>
      <c r="M213" s="4">
        <f t="shared" si="206"/>
        <v>4520.2819087561747</v>
      </c>
      <c r="N213" s="11">
        <f t="shared" si="217"/>
        <v>-2.3578804761529293E-3</v>
      </c>
      <c r="O213" s="11">
        <f t="shared" si="218"/>
        <v>4.6238015546589128E-3</v>
      </c>
      <c r="P213" s="11">
        <f t="shared" si="219"/>
        <v>2.6640754738944672E-3</v>
      </c>
      <c r="Q213" s="4">
        <f t="shared" si="220"/>
        <v>2514.6807385260954</v>
      </c>
      <c r="R213" s="4">
        <f t="shared" si="221"/>
        <v>11052.827632757275</v>
      </c>
      <c r="S213" s="4">
        <f t="shared" si="222"/>
        <v>2669.9430462875089</v>
      </c>
      <c r="T213" s="4">
        <f t="shared" si="237"/>
        <v>19.042514704969832</v>
      </c>
      <c r="U213" s="4">
        <f t="shared" si="238"/>
        <v>71.067048832057921</v>
      </c>
      <c r="V213" s="4">
        <f t="shared" si="239"/>
        <v>86.761220677524506</v>
      </c>
      <c r="W213" s="11">
        <f t="shared" si="223"/>
        <v>-1.219247815263802E-2</v>
      </c>
      <c r="X213" s="11">
        <f t="shared" si="224"/>
        <v>-1.3228699347321071E-2</v>
      </c>
      <c r="Y213" s="11">
        <f t="shared" si="225"/>
        <v>-1.2203590333800474E-2</v>
      </c>
      <c r="Z213" s="4">
        <f t="shared" si="249"/>
        <v>3963.2019839436512</v>
      </c>
      <c r="AA213" s="4">
        <f t="shared" si="240"/>
        <v>47404.957559971102</v>
      </c>
      <c r="AB213" s="4">
        <f t="shared" si="241"/>
        <v>5087.2166515905164</v>
      </c>
      <c r="AC213" s="12">
        <f t="shared" si="242"/>
        <v>1.5531442893874818</v>
      </c>
      <c r="AD213" s="12">
        <f t="shared" si="243"/>
        <v>4.2518020758687989</v>
      </c>
      <c r="AE213" s="12">
        <f t="shared" si="244"/>
        <v>1.8871529447852531</v>
      </c>
      <c r="AF213" s="11">
        <f t="shared" si="226"/>
        <v>-2.9039671966837322E-3</v>
      </c>
      <c r="AG213" s="11">
        <f t="shared" si="227"/>
        <v>2.0567434751257441E-3</v>
      </c>
      <c r="AH213" s="11">
        <f t="shared" si="228"/>
        <v>8.257041531207765E-4</v>
      </c>
      <c r="AI213" s="1">
        <f t="shared" si="207"/>
        <v>268982.46026592189</v>
      </c>
      <c r="AJ213" s="1">
        <f t="shared" si="208"/>
        <v>295840.56984164816</v>
      </c>
      <c r="AK213" s="1">
        <f t="shared" si="209"/>
        <v>59729.48256208258</v>
      </c>
      <c r="AL213" s="17">
        <f t="shared" si="264"/>
        <v>57.270021124915147</v>
      </c>
      <c r="AM213" s="17">
        <f t="shared" si="264"/>
        <v>23.761254667647947</v>
      </c>
      <c r="AN213" s="17">
        <f t="shared" si="264"/>
        <v>3.8491852181271864</v>
      </c>
      <c r="AO213" s="7">
        <f t="shared" si="262"/>
        <v>3.7724154265116041E-3</v>
      </c>
      <c r="AP213" s="7">
        <f t="shared" si="262"/>
        <v>5.8092362729055061E-3</v>
      </c>
      <c r="AQ213" s="7">
        <f t="shared" si="262"/>
        <v>4.2049580936317507E-3</v>
      </c>
      <c r="AR213" s="1">
        <f t="shared" si="246"/>
        <v>132056.12690795501</v>
      </c>
      <c r="AS213" s="1">
        <f t="shared" si="247"/>
        <v>155526.7569767356</v>
      </c>
      <c r="AT213" s="1">
        <f t="shared" si="248"/>
        <v>30773.461062877337</v>
      </c>
      <c r="AU213" s="1">
        <f t="shared" si="210"/>
        <v>26411.225381591004</v>
      </c>
      <c r="AV213" s="1">
        <f t="shared" si="211"/>
        <v>31105.351395347123</v>
      </c>
      <c r="AW213" s="1">
        <f t="shared" si="212"/>
        <v>6154.6922125754681</v>
      </c>
      <c r="AX213">
        <v>0</v>
      </c>
      <c r="AY213">
        <v>0</v>
      </c>
      <c r="AZ213">
        <v>0</v>
      </c>
      <c r="BA213">
        <f t="shared" si="252"/>
        <v>0</v>
      </c>
      <c r="BB213">
        <f t="shared" si="253"/>
        <v>0</v>
      </c>
      <c r="BC213">
        <f t="shared" si="253"/>
        <v>0</v>
      </c>
      <c r="BD213">
        <f t="shared" si="253"/>
        <v>0</v>
      </c>
      <c r="BE213">
        <f t="shared" si="254"/>
        <v>0</v>
      </c>
      <c r="BF213">
        <f t="shared" si="254"/>
        <v>0</v>
      </c>
      <c r="BG213">
        <f t="shared" si="254"/>
        <v>0</v>
      </c>
      <c r="BH213">
        <f t="shared" si="230"/>
        <v>0</v>
      </c>
      <c r="BI213">
        <f t="shared" si="263"/>
        <v>0</v>
      </c>
      <c r="BJ213">
        <f t="shared" si="263"/>
        <v>0</v>
      </c>
      <c r="BK213" s="7">
        <f t="shared" si="261"/>
        <v>1.532916947130758E-3</v>
      </c>
      <c r="BL213" s="7">
        <f t="shared" si="250"/>
        <v>7.6766729147480348E-4</v>
      </c>
      <c r="BM213" s="7">
        <f t="shared" si="251"/>
        <v>2.5353466501490942E-3</v>
      </c>
      <c r="BN213" s="18">
        <f>MAX((BN$3*climate!$I323+BN$4*climate!$I323^2+BN$5*climate!$I323^6)*(K213/K$66)^$BP$1,-99)</f>
        <v>-38.784211781429292</v>
      </c>
      <c r="BO213" s="18">
        <f>MAX((BO$3*climate!$I323+BO$4*climate!$I323^2+BO$5*climate!$I323^6)*(L213/L$66)^$BP$1,-99)</f>
        <v>-24.417049253700942</v>
      </c>
      <c r="BP213" s="18">
        <f>MAX((BP$3*climate!$I323+BP$4*climate!$I323^2+BP$5*climate!$I323^6)*(M213/M$66)^$BP$1,-99)</f>
        <v>-24.100976248766404</v>
      </c>
      <c r="BQ213" s="18">
        <f>MAX((BQ$3*climate!$M323+BQ$4*climate!$M323^2+BQ$5*climate!$M323^6)*(K213/K$66)^$BP$1,-99)</f>
        <v>-38.784229874688457</v>
      </c>
      <c r="BR213" s="18">
        <f>MAX((BR$3*climate!$M323+BR$4*climate!$M323^2+BR$5*climate!$M323^6)*(L213/L$66)^$BP$1,-99)</f>
        <v>-24.417059836870138</v>
      </c>
      <c r="BS213" s="18">
        <f>MAX((BS$3*climate!$M323+BS$4*climate!$M323^2+BS$5*climate!$M323^6)*(M213/M$66)^$BP$1,-99)</f>
        <v>-24.100985945070345</v>
      </c>
      <c r="BT213" s="8">
        <f t="shared" si="255"/>
        <v>4.3336805438226433E-2</v>
      </c>
      <c r="BU213" s="8">
        <f t="shared" si="256"/>
        <v>3.3268248051933818E-5</v>
      </c>
      <c r="BV213" s="8">
        <f t="shared" si="257"/>
        <v>1.0987382449597044E-4</v>
      </c>
      <c r="BW213" s="8">
        <f>MAX((BW$3*climate!$I323+BW$4*climate!$I323^2+BW$5*climate!$I323^6)*(K213/K$66)^$BP$1,-99)</f>
        <v>-99</v>
      </c>
      <c r="BX213" s="8">
        <f>MAX((BX$3*climate!$I323+BX$4*climate!$I323^2+BX$5*climate!$I323^6)*(L213/L$66)^$BP$1,-99)</f>
        <v>-99</v>
      </c>
      <c r="BY213" s="8">
        <f>MAX((BY$3*climate!$I323+BY$4*climate!$I323^2+BY$5*climate!$I323^6)*(M213/M$66)^$BP$1,-99)</f>
        <v>-99</v>
      </c>
      <c r="BZ213" s="8">
        <f>MAX((BZ$3*climate!$M323+BZ$4*climate!$M323^2+BZ$5*climate!$M323^6)*(K213/K$66)^$BP$1,-99)</f>
        <v>-99</v>
      </c>
      <c r="CA213" s="8">
        <f>MAX((CA$3*climate!$M323+CA$4*climate!$M323^2+CA$5*climate!$M323^6)*(L213/L$66)^$BP$1,-99)</f>
        <v>-99</v>
      </c>
      <c r="CB213" s="8">
        <f>MAX((CB$3*climate!$M323+CB$4*climate!$M323^2+CB$5*climate!$M323^6)*(M213/M$66)^$BP$1,-99)</f>
        <v>-99</v>
      </c>
      <c r="CC213" s="8">
        <f t="shared" si="258"/>
        <v>0</v>
      </c>
      <c r="CD213" s="8">
        <f t="shared" si="259"/>
        <v>0</v>
      </c>
      <c r="CE213" s="8">
        <f t="shared" si="260"/>
        <v>0</v>
      </c>
    </row>
    <row r="214" spans="1:83">
      <c r="A214">
        <f t="shared" si="213"/>
        <v>2168</v>
      </c>
      <c r="B214" s="4">
        <f t="shared" si="231"/>
        <v>1286.4629388798737</v>
      </c>
      <c r="C214" s="4">
        <f t="shared" si="232"/>
        <v>3572.2092823253292</v>
      </c>
      <c r="D214" s="4">
        <f t="shared" si="233"/>
        <v>6807.9520720910032</v>
      </c>
      <c r="E214" s="11">
        <f t="shared" si="214"/>
        <v>2.9478362427813031E-6</v>
      </c>
      <c r="F214" s="11">
        <f t="shared" si="215"/>
        <v>5.9097618001414232E-6</v>
      </c>
      <c r="G214" s="11">
        <f t="shared" si="216"/>
        <v>1.3047745065635638E-5</v>
      </c>
      <c r="H214" s="4">
        <f t="shared" si="234"/>
        <v>131739.17213465722</v>
      </c>
      <c r="I214" s="4">
        <f t="shared" si="235"/>
        <v>156239.31160883291</v>
      </c>
      <c r="J214" s="4">
        <f t="shared" si="236"/>
        <v>30854.890429255971</v>
      </c>
      <c r="K214" s="4">
        <f t="shared" si="204"/>
        <v>102404.17205439499</v>
      </c>
      <c r="L214" s="4">
        <f t="shared" si="205"/>
        <v>43737.446286217855</v>
      </c>
      <c r="M214" s="4">
        <f t="shared" si="206"/>
        <v>4532.1838494934</v>
      </c>
      <c r="N214" s="11">
        <f t="shared" si="217"/>
        <v>-2.4030927234480748E-3</v>
      </c>
      <c r="O214" s="11">
        <f t="shared" si="218"/>
        <v>4.5756197471860105E-3</v>
      </c>
      <c r="P214" s="11">
        <f t="shared" si="219"/>
        <v>2.6330085108563495E-3</v>
      </c>
      <c r="Q214" s="4">
        <f t="shared" si="220"/>
        <v>2478.0585217448033</v>
      </c>
      <c r="R214" s="4">
        <f t="shared" si="221"/>
        <v>10956.582363746023</v>
      </c>
      <c r="S214" s="4">
        <f t="shared" si="222"/>
        <v>2644.338849079697</v>
      </c>
      <c r="T214" s="4">
        <f t="shared" si="237"/>
        <v>18.8103392604582</v>
      </c>
      <c r="U214" s="4">
        <f t="shared" si="238"/>
        <v>70.126924209557245</v>
      </c>
      <c r="V214" s="4">
        <f t="shared" si="239"/>
        <v>85.702422283515531</v>
      </c>
      <c r="W214" s="11">
        <f t="shared" si="223"/>
        <v>-1.219247815263802E-2</v>
      </c>
      <c r="X214" s="11">
        <f t="shared" si="224"/>
        <v>-1.3228699347321071E-2</v>
      </c>
      <c r="Y214" s="11">
        <f t="shared" si="225"/>
        <v>-1.2203590333800474E-2</v>
      </c>
      <c r="Z214" s="4">
        <f t="shared" si="249"/>
        <v>3894.3201142618968</v>
      </c>
      <c r="AA214" s="4">
        <f t="shared" si="240"/>
        <v>47091.090971704078</v>
      </c>
      <c r="AB214" s="4">
        <f t="shared" si="241"/>
        <v>5042.7512676276992</v>
      </c>
      <c r="AC214" s="12">
        <f t="shared" si="242"/>
        <v>1.548634009319384</v>
      </c>
      <c r="AD214" s="12">
        <f t="shared" si="243"/>
        <v>4.2605469420458677</v>
      </c>
      <c r="AE214" s="12">
        <f t="shared" si="244"/>
        <v>1.8887111748093364</v>
      </c>
      <c r="AF214" s="11">
        <f t="shared" si="226"/>
        <v>-2.9039671966837322E-3</v>
      </c>
      <c r="AG214" s="11">
        <f t="shared" si="227"/>
        <v>2.0567434751257441E-3</v>
      </c>
      <c r="AH214" s="11">
        <f t="shared" si="228"/>
        <v>8.257041531207765E-4</v>
      </c>
      <c r="AI214" s="1">
        <f t="shared" si="207"/>
        <v>268495.43962092069</v>
      </c>
      <c r="AJ214" s="1">
        <f t="shared" si="208"/>
        <v>297361.86425283045</v>
      </c>
      <c r="AK214" s="1">
        <f t="shared" si="209"/>
        <v>59911.226518449796</v>
      </c>
      <c r="AL214" s="17">
        <f t="shared" si="264"/>
        <v>57.483906972971738</v>
      </c>
      <c r="AM214" s="17">
        <f t="shared" si="264"/>
        <v>23.897909062727944</v>
      </c>
      <c r="AN214" s="17">
        <f t="shared" si="264"/>
        <v>3.8652090240386698</v>
      </c>
      <c r="AO214" s="7">
        <f t="shared" si="262"/>
        <v>3.734691272246488E-3</v>
      </c>
      <c r="AP214" s="7">
        <f t="shared" si="262"/>
        <v>5.7511439101764509E-3</v>
      </c>
      <c r="AQ214" s="7">
        <f t="shared" si="262"/>
        <v>4.1629085126954329E-3</v>
      </c>
      <c r="AR214" s="1">
        <f t="shared" si="246"/>
        <v>131739.17213465722</v>
      </c>
      <c r="AS214" s="1">
        <f t="shared" si="247"/>
        <v>156239.31160883291</v>
      </c>
      <c r="AT214" s="1">
        <f t="shared" si="248"/>
        <v>30854.890429255971</v>
      </c>
      <c r="AU214" s="1">
        <f t="shared" si="210"/>
        <v>26347.834426931444</v>
      </c>
      <c r="AV214" s="1">
        <f t="shared" si="211"/>
        <v>31247.862321766585</v>
      </c>
      <c r="AW214" s="1">
        <f t="shared" si="212"/>
        <v>6170.9780858511949</v>
      </c>
      <c r="AX214">
        <v>0</v>
      </c>
      <c r="AY214">
        <v>0</v>
      </c>
      <c r="AZ214">
        <v>0</v>
      </c>
      <c r="BA214">
        <f t="shared" si="252"/>
        <v>0</v>
      </c>
      <c r="BB214">
        <f t="shared" si="253"/>
        <v>0</v>
      </c>
      <c r="BC214">
        <f t="shared" si="253"/>
        <v>0</v>
      </c>
      <c r="BD214">
        <f t="shared" si="253"/>
        <v>0</v>
      </c>
      <c r="BE214">
        <f t="shared" si="254"/>
        <v>0</v>
      </c>
      <c r="BF214">
        <f t="shared" si="254"/>
        <v>0</v>
      </c>
      <c r="BG214">
        <f t="shared" si="254"/>
        <v>0</v>
      </c>
      <c r="BH214">
        <f t="shared" si="230"/>
        <v>0</v>
      </c>
      <c r="BI214">
        <f t="shared" si="263"/>
        <v>0</v>
      </c>
      <c r="BJ214">
        <f t="shared" si="263"/>
        <v>0</v>
      </c>
      <c r="BK214" s="7">
        <f t="shared" si="261"/>
        <v>1.4984128092585536E-3</v>
      </c>
      <c r="BL214" s="7">
        <f t="shared" si="250"/>
        <v>7.3111170616647946E-4</v>
      </c>
      <c r="BM214" s="7">
        <f t="shared" si="251"/>
        <v>2.4578436698390288E-3</v>
      </c>
      <c r="BN214" s="18">
        <f>MAX((BN$3*climate!$I324+BN$4*climate!$I324^2+BN$5*climate!$I324^6)*(K214/K$66)^$BP$1,-99)</f>
        <v>-39.136158565751906</v>
      </c>
      <c r="BO214" s="18">
        <f>MAX((BO$3*climate!$I324+BO$4*climate!$I324^2+BO$5*climate!$I324^6)*(L214/L$66)^$BP$1,-99)</f>
        <v>-24.581058986590836</v>
      </c>
      <c r="BP214" s="18">
        <f>MAX((BP$3*climate!$I324+BP$4*climate!$I324^2+BP$5*climate!$I324^6)*(M214/M$66)^$BP$1,-99)</f>
        <v>-24.260989168258838</v>
      </c>
      <c r="BQ214" s="18">
        <f>MAX((BQ$3*climate!$M324+BQ$4*climate!$M324^2+BQ$5*climate!$M324^6)*(K214/K$66)^$BP$1,-99)</f>
        <v>-39.136176646250348</v>
      </c>
      <c r="BR214" s="18">
        <f>MAX((BR$3*climate!$M324+BR$4*climate!$M324^2+BR$5*climate!$M324^6)*(L214/L$66)^$BP$1,-99)</f>
        <v>-24.581069542040883</v>
      </c>
      <c r="BS214" s="18">
        <f>MAX((BS$3*climate!$M324+BS$4*climate!$M324^2+BS$5*climate!$M324^6)*(M214/M$66)^$BP$1,-99)</f>
        <v>-24.260998842007933</v>
      </c>
      <c r="BT214" s="8">
        <f t="shared" si="255"/>
        <v>4.3295686139114525E-2</v>
      </c>
      <c r="BU214" s="8">
        <f t="shared" si="256"/>
        <v>3.1653982962816418E-5</v>
      </c>
      <c r="BV214" s="8">
        <f t="shared" si="257"/>
        <v>1.0641402810836001E-4</v>
      </c>
      <c r="BW214" s="8">
        <f>MAX((BW$3*climate!$I324+BW$4*climate!$I324^2+BW$5*climate!$I324^6)*(K214/K$66)^$BP$1,-99)</f>
        <v>-99</v>
      </c>
      <c r="BX214" s="8">
        <f>MAX((BX$3*climate!$I324+BX$4*climate!$I324^2+BX$5*climate!$I324^6)*(L214/L$66)^$BP$1,-99)</f>
        <v>-99</v>
      </c>
      <c r="BY214" s="8">
        <f>MAX((BY$3*climate!$I324+BY$4*climate!$I324^2+BY$5*climate!$I324^6)*(M214/M$66)^$BP$1,-99)</f>
        <v>-99</v>
      </c>
      <c r="BZ214" s="8">
        <f>MAX((BZ$3*climate!$M324+BZ$4*climate!$M324^2+BZ$5*climate!$M324^6)*(K214/K$66)^$BP$1,-99)</f>
        <v>-99</v>
      </c>
      <c r="CA214" s="8">
        <f>MAX((CA$3*climate!$M324+CA$4*climate!$M324^2+CA$5*climate!$M324^6)*(L214/L$66)^$BP$1,-99)</f>
        <v>-99</v>
      </c>
      <c r="CB214" s="8">
        <f>MAX((CB$3*climate!$M324+CB$4*climate!$M324^2+CB$5*climate!$M324^6)*(M214/M$66)^$BP$1,-99)</f>
        <v>-99</v>
      </c>
      <c r="CC214" s="8">
        <f t="shared" si="258"/>
        <v>0</v>
      </c>
      <c r="CD214" s="8">
        <f t="shared" si="259"/>
        <v>0</v>
      </c>
      <c r="CE214" s="8">
        <f t="shared" si="260"/>
        <v>0</v>
      </c>
    </row>
    <row r="215" spans="1:83">
      <c r="A215">
        <f t="shared" si="213"/>
        <v>2169</v>
      </c>
      <c r="B215" s="4">
        <f t="shared" si="231"/>
        <v>1286.466541547846</v>
      </c>
      <c r="C215" s="4">
        <f t="shared" si="232"/>
        <v>3572.2293376859902</v>
      </c>
      <c r="D215" s="4">
        <f t="shared" si="233"/>
        <v>6808.0364590929066</v>
      </c>
      <c r="E215" s="11">
        <f t="shared" si="214"/>
        <v>2.8004444306422377E-6</v>
      </c>
      <c r="F215" s="11">
        <f t="shared" si="215"/>
        <v>5.6142737101343516E-6</v>
      </c>
      <c r="G215" s="11">
        <f t="shared" si="216"/>
        <v>1.2395357812353855E-5</v>
      </c>
      <c r="H215" s="4">
        <f t="shared" si="234"/>
        <v>131417.17754234461</v>
      </c>
      <c r="I215" s="4">
        <f t="shared" si="235"/>
        <v>156947.7140259216</v>
      </c>
      <c r="J215" s="4">
        <f t="shared" si="236"/>
        <v>30935.581751310816</v>
      </c>
      <c r="K215" s="4">
        <f t="shared" si="204"/>
        <v>102153.59148340274</v>
      </c>
      <c r="L215" s="4">
        <f t="shared" si="205"/>
        <v>43935.508946799251</v>
      </c>
      <c r="M215" s="4">
        <f t="shared" si="206"/>
        <v>4543.9800355347434</v>
      </c>
      <c r="N215" s="11">
        <f t="shared" si="217"/>
        <v>-2.4469761921336319E-3</v>
      </c>
      <c r="O215" s="11">
        <f t="shared" si="218"/>
        <v>4.5284459290393375E-3</v>
      </c>
      <c r="P215" s="11">
        <f t="shared" si="219"/>
        <v>2.6027598246398664E-3</v>
      </c>
      <c r="Q215" s="4">
        <f t="shared" si="220"/>
        <v>2441.8618675732678</v>
      </c>
      <c r="R215" s="4">
        <f t="shared" si="221"/>
        <v>10860.661935975872</v>
      </c>
      <c r="S215" s="4">
        <f t="shared" si="222"/>
        <v>2618.8994696009504</v>
      </c>
      <c r="T215" s="4">
        <f t="shared" si="237"/>
        <v>18.580994609981353</v>
      </c>
      <c r="U215" s="4">
        <f t="shared" si="238"/>
        <v>69.199236213036642</v>
      </c>
      <c r="V215" s="4">
        <f t="shared" si="239"/>
        <v>84.656545031353133</v>
      </c>
      <c r="W215" s="11">
        <f t="shared" si="223"/>
        <v>-1.219247815263802E-2</v>
      </c>
      <c r="X215" s="11">
        <f t="shared" si="224"/>
        <v>-1.3228699347321071E-2</v>
      </c>
      <c r="Y215" s="11">
        <f t="shared" si="225"/>
        <v>-1.2203590333800474E-2</v>
      </c>
      <c r="Z215" s="4">
        <f t="shared" si="249"/>
        <v>3826.4614227799116</v>
      </c>
      <c r="AA215" s="4">
        <f t="shared" si="240"/>
        <v>46777.044396164478</v>
      </c>
      <c r="AB215" s="4">
        <f t="shared" si="241"/>
        <v>4998.5162247319795</v>
      </c>
      <c r="AC215" s="12">
        <f t="shared" si="242"/>
        <v>1.5441368269566518</v>
      </c>
      <c r="AD215" s="12">
        <f t="shared" si="243"/>
        <v>4.2693097941693878</v>
      </c>
      <c r="AE215" s="12">
        <f t="shared" si="244"/>
        <v>1.8902706914704221</v>
      </c>
      <c r="AF215" s="11">
        <f t="shared" si="226"/>
        <v>-2.9039671966837322E-3</v>
      </c>
      <c r="AG215" s="11">
        <f t="shared" si="227"/>
        <v>2.0567434751257441E-3</v>
      </c>
      <c r="AH215" s="11">
        <f t="shared" si="228"/>
        <v>8.257041531207765E-4</v>
      </c>
      <c r="AI215" s="1">
        <f t="shared" si="207"/>
        <v>267993.73008576006</v>
      </c>
      <c r="AJ215" s="1">
        <f t="shared" si="208"/>
        <v>298873.54014931398</v>
      </c>
      <c r="AK215" s="1">
        <f t="shared" si="209"/>
        <v>60091.081952456014</v>
      </c>
      <c r="AL215" s="17">
        <f t="shared" si="264"/>
        <v>57.696444772181664</v>
      </c>
      <c r="AM215" s="17">
        <f t="shared" si="264"/>
        <v>24.033974973758284</v>
      </c>
      <c r="AN215" s="17">
        <f t="shared" si="264"/>
        <v>3.8811386304726923</v>
      </c>
      <c r="AO215" s="7">
        <f t="shared" si="262"/>
        <v>3.6973443595240229E-3</v>
      </c>
      <c r="AP215" s="7">
        <f t="shared" si="262"/>
        <v>5.6936324710746868E-3</v>
      </c>
      <c r="AQ215" s="7">
        <f t="shared" si="262"/>
        <v>4.1212794275684783E-3</v>
      </c>
      <c r="AR215" s="1">
        <f t="shared" si="246"/>
        <v>131417.17754234461</v>
      </c>
      <c r="AS215" s="1">
        <f t="shared" si="247"/>
        <v>156947.7140259216</v>
      </c>
      <c r="AT215" s="1">
        <f t="shared" si="248"/>
        <v>30935.581751310816</v>
      </c>
      <c r="AU215" s="1">
        <f t="shared" si="210"/>
        <v>26283.435508468923</v>
      </c>
      <c r="AV215" s="1">
        <f t="shared" si="211"/>
        <v>31389.542805184319</v>
      </c>
      <c r="AW215" s="1">
        <f t="shared" si="212"/>
        <v>6187.1163502621639</v>
      </c>
      <c r="AX215">
        <v>0</v>
      </c>
      <c r="AY215">
        <v>0</v>
      </c>
      <c r="AZ215">
        <v>0</v>
      </c>
      <c r="BA215">
        <f t="shared" si="252"/>
        <v>0</v>
      </c>
      <c r="BB215">
        <f t="shared" si="253"/>
        <v>0</v>
      </c>
      <c r="BC215">
        <f t="shared" si="253"/>
        <v>0</v>
      </c>
      <c r="BD215">
        <f t="shared" si="253"/>
        <v>0</v>
      </c>
      <c r="BE215">
        <f t="shared" si="254"/>
        <v>0</v>
      </c>
      <c r="BF215">
        <f t="shared" si="254"/>
        <v>0</v>
      </c>
      <c r="BG215">
        <f t="shared" si="254"/>
        <v>0</v>
      </c>
      <c r="BH215">
        <f t="shared" si="230"/>
        <v>0</v>
      </c>
      <c r="BI215">
        <f t="shared" si="263"/>
        <v>0</v>
      </c>
      <c r="BJ215">
        <f t="shared" si="263"/>
        <v>0</v>
      </c>
      <c r="BK215" s="7">
        <f t="shared" si="261"/>
        <v>1.4650258870887445E-3</v>
      </c>
      <c r="BL215" s="7">
        <f t="shared" si="250"/>
        <v>6.9629686301569472E-4</v>
      </c>
      <c r="BM215" s="7">
        <f t="shared" si="251"/>
        <v>2.3827895800102657E-3</v>
      </c>
      <c r="BN215" s="18">
        <f>MAX((BN$3*climate!$I325+BN$4*climate!$I325^2+BN$5*climate!$I325^6)*(K215/K$66)^$BP$1,-99)</f>
        <v>-39.485750251796183</v>
      </c>
      <c r="BO215" s="18">
        <f>MAX((BO$3*climate!$I325+BO$4*climate!$I325^2+BO$5*climate!$I325^6)*(L215/L$66)^$BP$1,-99)</f>
        <v>-24.743056164742413</v>
      </c>
      <c r="BP215" s="18">
        <f>MAX((BP$3*climate!$I325+BP$4*climate!$I325^2+BP$5*climate!$I325^6)*(M215/M$66)^$BP$1,-99)</f>
        <v>-24.419193155314044</v>
      </c>
      <c r="BQ215" s="18">
        <f>MAX((BQ$3*climate!$M325+BQ$4*climate!$M325^2+BQ$5*climate!$M325^6)*(K215/K$66)^$BP$1,-99)</f>
        <v>-39.485768319513753</v>
      </c>
      <c r="BR215" s="18">
        <f>MAX((BR$3*climate!$M325+BR$4*climate!$M325^2+BR$5*climate!$M325^6)*(L215/L$66)^$BP$1,-99)</f>
        <v>-24.743066692575372</v>
      </c>
      <c r="BS215" s="18">
        <f>MAX((BS$3*climate!$M325+BS$4*climate!$M325^2+BS$5*climate!$M325^6)*(M215/M$66)^$BP$1,-99)</f>
        <v>-24.419202806585236</v>
      </c>
      <c r="BT215" s="8">
        <f t="shared" si="255"/>
        <v>4.3252954531292964E-2</v>
      </c>
      <c r="BU215" s="8">
        <f t="shared" si="256"/>
        <v>3.0116896556299769E-5</v>
      </c>
      <c r="BV215" s="8">
        <f t="shared" si="257"/>
        <v>1.0306268936182268E-4</v>
      </c>
      <c r="BW215" s="8">
        <f>MAX((BW$3*climate!$I325+BW$4*climate!$I325^2+BW$5*climate!$I325^6)*(K215/K$66)^$BP$1,-99)</f>
        <v>-99</v>
      </c>
      <c r="BX215" s="8">
        <f>MAX((BX$3*climate!$I325+BX$4*climate!$I325^2+BX$5*climate!$I325^6)*(L215/L$66)^$BP$1,-99)</f>
        <v>-99</v>
      </c>
      <c r="BY215" s="8">
        <f>MAX((BY$3*climate!$I325+BY$4*climate!$I325^2+BY$5*climate!$I325^6)*(M215/M$66)^$BP$1,-99)</f>
        <v>-99</v>
      </c>
      <c r="BZ215" s="8">
        <f>MAX((BZ$3*climate!$M325+BZ$4*climate!$M325^2+BZ$5*climate!$M325^6)*(K215/K$66)^$BP$1,-99)</f>
        <v>-99</v>
      </c>
      <c r="CA215" s="8">
        <f>MAX((CA$3*climate!$M325+CA$4*climate!$M325^2+CA$5*climate!$M325^6)*(L215/L$66)^$BP$1,-99)</f>
        <v>-99</v>
      </c>
      <c r="CB215" s="8">
        <f>MAX((CB$3*climate!$M325+CB$4*climate!$M325^2+CB$5*climate!$M325^6)*(M215/M$66)^$BP$1,-99)</f>
        <v>-99</v>
      </c>
      <c r="CC215" s="8">
        <f t="shared" si="258"/>
        <v>0</v>
      </c>
      <c r="CD215" s="8">
        <f t="shared" si="259"/>
        <v>0</v>
      </c>
      <c r="CE215" s="8">
        <f t="shared" si="260"/>
        <v>0</v>
      </c>
    </row>
    <row r="216" spans="1:83">
      <c r="A216">
        <f t="shared" si="213"/>
        <v>2170</v>
      </c>
      <c r="B216" s="4">
        <f t="shared" si="231"/>
        <v>1286.4699640920046</v>
      </c>
      <c r="C216" s="4">
        <f t="shared" si="232"/>
        <v>3572.2483903855841</v>
      </c>
      <c r="D216" s="4">
        <f t="shared" si="233"/>
        <v>6808.1166277384218</v>
      </c>
      <c r="E216" s="11">
        <f t="shared" si="214"/>
        <v>2.6604222091101257E-6</v>
      </c>
      <c r="F216" s="11">
        <f t="shared" si="215"/>
        <v>5.3335600246276335E-6</v>
      </c>
      <c r="G216" s="11">
        <f t="shared" si="216"/>
        <v>1.1775589921736162E-5</v>
      </c>
      <c r="H216" s="4">
        <f t="shared" si="234"/>
        <v>131090.35805435592</v>
      </c>
      <c r="I216" s="4">
        <f t="shared" si="235"/>
        <v>157652.03528782542</v>
      </c>
      <c r="J216" s="4">
        <f t="shared" si="236"/>
        <v>31015.55388252312</v>
      </c>
      <c r="K216" s="4">
        <f t="shared" si="204"/>
        <v>101899.27609143987</v>
      </c>
      <c r="L216" s="4">
        <f t="shared" si="205"/>
        <v>44132.439309688838</v>
      </c>
      <c r="M216" s="4">
        <f t="shared" si="206"/>
        <v>4555.6731146696193</v>
      </c>
      <c r="N216" s="11">
        <f t="shared" si="217"/>
        <v>-2.4895394108995772E-3</v>
      </c>
      <c r="O216" s="11">
        <f t="shared" si="218"/>
        <v>4.4822597395661745E-3</v>
      </c>
      <c r="P216" s="11">
        <f t="shared" si="219"/>
        <v>2.573312172024167E-3</v>
      </c>
      <c r="Q216" s="4">
        <f t="shared" si="220"/>
        <v>2406.0909293789277</v>
      </c>
      <c r="R216" s="4">
        <f t="shared" si="221"/>
        <v>10765.083251008837</v>
      </c>
      <c r="S216" s="4">
        <f t="shared" si="222"/>
        <v>2593.6270373638185</v>
      </c>
      <c r="T216" s="4">
        <f t="shared" si="237"/>
        <v>18.35444623914487</v>
      </c>
      <c r="U216" s="4">
        <f t="shared" si="238"/>
        <v>68.283820322110131</v>
      </c>
      <c r="V216" s="4">
        <f t="shared" si="239"/>
        <v>83.623431236715561</v>
      </c>
      <c r="W216" s="11">
        <f t="shared" si="223"/>
        <v>-1.219247815263802E-2</v>
      </c>
      <c r="X216" s="11">
        <f t="shared" si="224"/>
        <v>-1.3228699347321071E-2</v>
      </c>
      <c r="Y216" s="11">
        <f t="shared" si="225"/>
        <v>-1.2203590333800474E-2</v>
      </c>
      <c r="Z216" s="4">
        <f t="shared" si="249"/>
        <v>3759.6192278482699</v>
      </c>
      <c r="AA216" s="4">
        <f t="shared" si="240"/>
        <v>46462.896489979743</v>
      </c>
      <c r="AB216" s="4">
        <f t="shared" si="241"/>
        <v>4954.5165010058945</v>
      </c>
      <c r="AC216" s="12">
        <f t="shared" si="242"/>
        <v>1.5396527042639783</v>
      </c>
      <c r="AD216" s="12">
        <f t="shared" si="243"/>
        <v>4.2780906692318359</v>
      </c>
      <c r="AE216" s="12">
        <f t="shared" si="244"/>
        <v>1.8918314958308917</v>
      </c>
      <c r="AF216" s="11">
        <f t="shared" si="226"/>
        <v>-2.9039671966837322E-3</v>
      </c>
      <c r="AG216" s="11">
        <f t="shared" si="227"/>
        <v>2.0567434751257441E-3</v>
      </c>
      <c r="AH216" s="11">
        <f t="shared" si="228"/>
        <v>8.257041531207765E-4</v>
      </c>
      <c r="AI216" s="1">
        <f t="shared" si="207"/>
        <v>267477.79258565302</v>
      </c>
      <c r="AJ216" s="1">
        <f t="shared" si="208"/>
        <v>300375.72893956694</v>
      </c>
      <c r="AK216" s="1">
        <f t="shared" si="209"/>
        <v>60269.090107472577</v>
      </c>
      <c r="AL216" s="17">
        <f t="shared" si="264"/>
        <v>57.907635160578252</v>
      </c>
      <c r="AM216" s="17">
        <f t="shared" si="264"/>
        <v>24.169447187874674</v>
      </c>
      <c r="AN216" s="17">
        <f t="shared" si="264"/>
        <v>3.8969739346980674</v>
      </c>
      <c r="AO216" s="7">
        <f t="shared" si="262"/>
        <v>3.6603709159287825E-3</v>
      </c>
      <c r="AP216" s="7">
        <f t="shared" si="262"/>
        <v>5.6366961463639401E-3</v>
      </c>
      <c r="AQ216" s="7">
        <f t="shared" si="262"/>
        <v>4.0800666332927935E-3</v>
      </c>
      <c r="AR216" s="1">
        <f t="shared" si="246"/>
        <v>131090.35805435592</v>
      </c>
      <c r="AS216" s="1">
        <f t="shared" si="247"/>
        <v>157652.03528782542</v>
      </c>
      <c r="AT216" s="1">
        <f t="shared" si="248"/>
        <v>31015.55388252312</v>
      </c>
      <c r="AU216" s="1">
        <f t="shared" si="210"/>
        <v>26218.071610871186</v>
      </c>
      <c r="AV216" s="1">
        <f t="shared" si="211"/>
        <v>31530.407057565084</v>
      </c>
      <c r="AW216" s="1">
        <f t="shared" si="212"/>
        <v>6203.1107765046245</v>
      </c>
      <c r="AX216">
        <v>0</v>
      </c>
      <c r="AY216">
        <v>0</v>
      </c>
      <c r="AZ216">
        <v>0</v>
      </c>
      <c r="BA216">
        <f t="shared" si="252"/>
        <v>0</v>
      </c>
      <c r="BB216">
        <f t="shared" si="253"/>
        <v>0</v>
      </c>
      <c r="BC216">
        <f t="shared" si="253"/>
        <v>0</v>
      </c>
      <c r="BD216">
        <f t="shared" si="253"/>
        <v>0</v>
      </c>
      <c r="BE216">
        <f t="shared" si="254"/>
        <v>0</v>
      </c>
      <c r="BF216">
        <f t="shared" si="254"/>
        <v>0</v>
      </c>
      <c r="BG216">
        <f t="shared" si="254"/>
        <v>0</v>
      </c>
      <c r="BH216">
        <f t="shared" si="230"/>
        <v>0</v>
      </c>
      <c r="BI216">
        <f t="shared" si="263"/>
        <v>0</v>
      </c>
      <c r="BJ216">
        <f t="shared" si="263"/>
        <v>0</v>
      </c>
      <c r="BK216" s="7">
        <f t="shared" si="261"/>
        <v>1.4327379485892244E-3</v>
      </c>
      <c r="BL216" s="7">
        <f t="shared" si="250"/>
        <v>6.6313986953875684E-4</v>
      </c>
      <c r="BM216" s="7">
        <f t="shared" si="251"/>
        <v>2.3101021558738746E-3</v>
      </c>
      <c r="BN216" s="18">
        <f>MAX((BN$3*climate!$I326+BN$4*climate!$I326^2+BN$5*climate!$I326^6)*(K216/K$66)^$BP$1,-99)</f>
        <v>-39.832963931501098</v>
      </c>
      <c r="BO216" s="18">
        <f>MAX((BO$3*climate!$I326+BO$4*climate!$I326^2+BO$5*climate!$I326^6)*(L216/L$66)^$BP$1,-99)</f>
        <v>-24.90303965966487</v>
      </c>
      <c r="BP216" s="18">
        <f>MAX((BP$3*climate!$I326+BP$4*climate!$I326^2+BP$5*climate!$I326^6)*(M216/M$66)^$BP$1,-99)</f>
        <v>-24.575584687152684</v>
      </c>
      <c r="BQ216" s="18">
        <f>MAX((BQ$3*climate!$M326+BQ$4*climate!$M326^2+BQ$5*climate!$M326^6)*(K216/K$66)^$BP$1,-99)</f>
        <v>-39.832981986427967</v>
      </c>
      <c r="BR216" s="18">
        <f>MAX((BR$3*climate!$M326+BR$4*climate!$M326^2+BR$5*climate!$M326^6)*(L216/L$66)^$BP$1,-99)</f>
        <v>-24.903050159988343</v>
      </c>
      <c r="BS216" s="18">
        <f>MAX((BS$3*climate!$M326+BS$4*climate!$M326^2+BS$5*climate!$M326^6)*(M216/M$66)^$BP$1,-99)</f>
        <v>-24.575594316027654</v>
      </c>
      <c r="BT216" s="8">
        <f t="shared" si="255"/>
        <v>4.320869085076217E-2</v>
      </c>
      <c r="BU216" s="8">
        <f t="shared" si="256"/>
        <v>2.8653405613714902E-5</v>
      </c>
      <c r="BV216" s="8">
        <f t="shared" si="257"/>
        <v>9.9816489886833445E-5</v>
      </c>
      <c r="BW216" s="8">
        <f>MAX((BW$3*climate!$I326+BW$4*climate!$I326^2+BW$5*climate!$I326^6)*(K216/K$66)^$BP$1,-99)</f>
        <v>-99</v>
      </c>
      <c r="BX216" s="8">
        <f>MAX((BX$3*climate!$I326+BX$4*climate!$I326^2+BX$5*climate!$I326^6)*(L216/L$66)^$BP$1,-99)</f>
        <v>-99</v>
      </c>
      <c r="BY216" s="8">
        <f>MAX((BY$3*climate!$I326+BY$4*climate!$I326^2+BY$5*climate!$I326^6)*(M216/M$66)^$BP$1,-99)</f>
        <v>-99</v>
      </c>
      <c r="BZ216" s="8">
        <f>MAX((BZ$3*climate!$M326+BZ$4*climate!$M326^2+BZ$5*climate!$M326^6)*(K216/K$66)^$BP$1,-99)</f>
        <v>-99</v>
      </c>
      <c r="CA216" s="8">
        <f>MAX((CA$3*climate!$M326+CA$4*climate!$M326^2+CA$5*climate!$M326^6)*(L216/L$66)^$BP$1,-99)</f>
        <v>-99</v>
      </c>
      <c r="CB216" s="8">
        <f>MAX((CB$3*climate!$M326+CB$4*climate!$M326^2+CB$5*climate!$M326^6)*(M216/M$66)^$BP$1,-99)</f>
        <v>-99</v>
      </c>
      <c r="CC216" s="8">
        <f t="shared" si="258"/>
        <v>0</v>
      </c>
      <c r="CD216" s="8">
        <f t="shared" si="259"/>
        <v>0</v>
      </c>
      <c r="CE216" s="8">
        <f t="shared" si="260"/>
        <v>0</v>
      </c>
    </row>
    <row r="217" spans="1:83">
      <c r="A217">
        <f t="shared" si="213"/>
        <v>2171</v>
      </c>
      <c r="B217" s="4">
        <f t="shared" si="231"/>
        <v>1286.4732155176052</v>
      </c>
      <c r="C217" s="4">
        <f t="shared" si="232"/>
        <v>3572.2664905467359</v>
      </c>
      <c r="D217" s="4">
        <f t="shared" si="233"/>
        <v>6808.1927888484915</v>
      </c>
      <c r="E217" s="11">
        <f t="shared" si="214"/>
        <v>2.5274010986546194E-6</v>
      </c>
      <c r="F217" s="11">
        <f t="shared" si="215"/>
        <v>5.0668820233962516E-6</v>
      </c>
      <c r="G217" s="11">
        <f t="shared" si="216"/>
        <v>1.1186810425649353E-5</v>
      </c>
      <c r="H217" s="4">
        <f t="shared" si="234"/>
        <v>130758.9262710402</v>
      </c>
      <c r="I217" s="4">
        <f t="shared" si="235"/>
        <v>158352.34618593825</v>
      </c>
      <c r="J217" s="4">
        <f t="shared" si="236"/>
        <v>31094.825412742477</v>
      </c>
      <c r="K217" s="4">
        <f t="shared" si="204"/>
        <v>101641.39034828648</v>
      </c>
      <c r="L217" s="4">
        <f t="shared" si="205"/>
        <v>44328.256753796217</v>
      </c>
      <c r="M217" s="4">
        <f t="shared" si="206"/>
        <v>4567.2657013582784</v>
      </c>
      <c r="N217" s="11">
        <f t="shared" si="217"/>
        <v>-2.5307907283067532E-3</v>
      </c>
      <c r="O217" s="11">
        <f t="shared" si="218"/>
        <v>4.4370410330885068E-3</v>
      </c>
      <c r="P217" s="11">
        <f t="shared" si="219"/>
        <v>2.5446484848374862E-3</v>
      </c>
      <c r="Q217" s="4">
        <f t="shared" si="220"/>
        <v>2370.7456412947035</v>
      </c>
      <c r="R217" s="4">
        <f t="shared" si="221"/>
        <v>10669.862509642011</v>
      </c>
      <c r="S217" s="4">
        <f t="shared" si="222"/>
        <v>2568.5235357975725</v>
      </c>
      <c r="T217" s="4">
        <f t="shared" si="237"/>
        <v>18.130660054370328</v>
      </c>
      <c r="U217" s="4">
        <f t="shared" si="238"/>
        <v>67.380514192782442</v>
      </c>
      <c r="V217" s="4">
        <f t="shared" si="239"/>
        <v>82.602925139595953</v>
      </c>
      <c r="W217" s="11">
        <f t="shared" si="223"/>
        <v>-1.219247815263802E-2</v>
      </c>
      <c r="X217" s="11">
        <f t="shared" si="224"/>
        <v>-1.3228699347321071E-2</v>
      </c>
      <c r="Y217" s="11">
        <f t="shared" si="225"/>
        <v>-1.2203590333800474E-2</v>
      </c>
      <c r="Z217" s="4">
        <f t="shared" si="249"/>
        <v>3693.7865306892545</v>
      </c>
      <c r="AA217" s="4">
        <f t="shared" si="240"/>
        <v>46148.723478192936</v>
      </c>
      <c r="AB217" s="4">
        <f t="shared" si="241"/>
        <v>4910.7568046824208</v>
      </c>
      <c r="AC217" s="12">
        <f t="shared" si="242"/>
        <v>1.5351816033165102</v>
      </c>
      <c r="AD217" s="12">
        <f t="shared" si="243"/>
        <v>4.2868896043017752</v>
      </c>
      <c r="AE217" s="12">
        <f t="shared" si="244"/>
        <v>1.8933935889540039</v>
      </c>
      <c r="AF217" s="11">
        <f t="shared" si="226"/>
        <v>-2.9039671966837322E-3</v>
      </c>
      <c r="AG217" s="11">
        <f t="shared" si="227"/>
        <v>2.0567434751257441E-3</v>
      </c>
      <c r="AH217" s="11">
        <f t="shared" si="228"/>
        <v>8.257041531207765E-4</v>
      </c>
      <c r="AI217" s="1">
        <f t="shared" si="207"/>
        <v>266948.08493795892</v>
      </c>
      <c r="AJ217" s="1">
        <f t="shared" si="208"/>
        <v>301868.56310317537</v>
      </c>
      <c r="AK217" s="1">
        <f t="shared" si="209"/>
        <v>60445.291873229944</v>
      </c>
      <c r="AL217" s="17">
        <f t="shared" si="264"/>
        <v>58.117478949894732</v>
      </c>
      <c r="AM217" s="17">
        <f t="shared" si="264"/>
        <v>24.30432065940008</v>
      </c>
      <c r="AN217" s="17">
        <f t="shared" si="264"/>
        <v>3.912714848886623</v>
      </c>
      <c r="AO217" s="7">
        <f t="shared" si="262"/>
        <v>3.6237672067694947E-3</v>
      </c>
      <c r="AP217" s="7">
        <f t="shared" si="262"/>
        <v>5.580329184900301E-3</v>
      </c>
      <c r="AQ217" s="7">
        <f t="shared" si="262"/>
        <v>4.0392659669598657E-3</v>
      </c>
      <c r="AR217" s="1">
        <f t="shared" si="246"/>
        <v>130758.9262710402</v>
      </c>
      <c r="AS217" s="1">
        <f t="shared" si="247"/>
        <v>158352.34618593825</v>
      </c>
      <c r="AT217" s="1">
        <f t="shared" si="248"/>
        <v>31094.825412742477</v>
      </c>
      <c r="AU217" s="1">
        <f t="shared" si="210"/>
        <v>26151.78525420804</v>
      </c>
      <c r="AV217" s="1">
        <f t="shared" si="211"/>
        <v>31670.469237187652</v>
      </c>
      <c r="AW217" s="1">
        <f t="shared" si="212"/>
        <v>6218.965082548496</v>
      </c>
      <c r="AX217">
        <v>0</v>
      </c>
      <c r="AY217">
        <v>0</v>
      </c>
      <c r="AZ217">
        <v>0</v>
      </c>
      <c r="BA217">
        <f t="shared" si="252"/>
        <v>0</v>
      </c>
      <c r="BB217">
        <f t="shared" si="253"/>
        <v>0</v>
      </c>
      <c r="BC217">
        <f t="shared" si="253"/>
        <v>0</v>
      </c>
      <c r="BD217">
        <f t="shared" si="253"/>
        <v>0</v>
      </c>
      <c r="BE217">
        <f t="shared" si="254"/>
        <v>0</v>
      </c>
      <c r="BF217">
        <f t="shared" si="254"/>
        <v>0</v>
      </c>
      <c r="BG217">
        <f t="shared" si="254"/>
        <v>0</v>
      </c>
      <c r="BH217">
        <f t="shared" si="230"/>
        <v>0</v>
      </c>
      <c r="BI217">
        <f t="shared" si="263"/>
        <v>0</v>
      </c>
      <c r="BJ217">
        <f t="shared" si="263"/>
        <v>0</v>
      </c>
      <c r="BK217" s="7">
        <f t="shared" si="261"/>
        <v>1.4015309045676272E-3</v>
      </c>
      <c r="BL217" s="7">
        <f t="shared" si="250"/>
        <v>6.3156178051310173E-4</v>
      </c>
      <c r="BM217" s="7">
        <f t="shared" si="251"/>
        <v>2.2397021840400602E-3</v>
      </c>
      <c r="BN217" s="18">
        <f>MAX((BN$3*climate!$I327+BN$4*climate!$I327^2+BN$5*climate!$I327^6)*(K217/K$66)^$BP$1,-99)</f>
        <v>-40.177777637244553</v>
      </c>
      <c r="BO217" s="18">
        <f>MAX((BO$3*climate!$I327+BO$4*climate!$I327^2+BO$5*climate!$I327^6)*(L217/L$66)^$BP$1,-99)</f>
        <v>-25.061009037271685</v>
      </c>
      <c r="BP217" s="18">
        <f>MAX((BP$3*climate!$I327+BP$4*climate!$I327^2+BP$5*climate!$I327^6)*(M217/M$66)^$BP$1,-99)</f>
        <v>-24.730160900591542</v>
      </c>
      <c r="BQ217" s="18">
        <f>MAX((BQ$3*climate!$M327+BQ$4*climate!$M327^2+BQ$5*climate!$M327^6)*(K217/K$66)^$BP$1,-99)</f>
        <v>-40.177795679380651</v>
      </c>
      <c r="BR217" s="18">
        <f>MAX((BR$3*climate!$M327+BR$4*climate!$M327^2+BR$5*climate!$M327^6)*(L217/L$66)^$BP$1,-99)</f>
        <v>-25.061019510198477</v>
      </c>
      <c r="BS217" s="18">
        <f>MAX((BS$3*climate!$M327+BS$4*climate!$M327^2+BS$5*climate!$M327^6)*(M217/M$66)^$BP$1,-99)</f>
        <v>-24.730170507156451</v>
      </c>
      <c r="BT217" s="8">
        <f t="shared" si="255"/>
        <v>4.3162973314905262E-2</v>
      </c>
      <c r="BU217" s="8">
        <f t="shared" si="256"/>
        <v>2.7260084279001065E-5</v>
      </c>
      <c r="BV217" s="8">
        <f t="shared" si="257"/>
        <v>9.6672205603056158E-5</v>
      </c>
      <c r="BW217" s="8">
        <f>MAX((BW$3*climate!$I327+BW$4*climate!$I327^2+BW$5*climate!$I327^6)*(K217/K$66)^$BP$1,-99)</f>
        <v>-99</v>
      </c>
      <c r="BX217" s="8">
        <f>MAX((BX$3*climate!$I327+BX$4*climate!$I327^2+BX$5*climate!$I327^6)*(L217/L$66)^$BP$1,-99)</f>
        <v>-99</v>
      </c>
      <c r="BY217" s="8">
        <f>MAX((BY$3*climate!$I327+BY$4*climate!$I327^2+BY$5*climate!$I327^6)*(M217/M$66)^$BP$1,-99)</f>
        <v>-99</v>
      </c>
      <c r="BZ217" s="8">
        <f>MAX((BZ$3*climate!$M327+BZ$4*climate!$M327^2+BZ$5*climate!$M327^6)*(K217/K$66)^$BP$1,-99)</f>
        <v>-99</v>
      </c>
      <c r="CA217" s="8">
        <f>MAX((CA$3*climate!$M327+CA$4*climate!$M327^2+CA$5*climate!$M327^6)*(L217/L$66)^$BP$1,-99)</f>
        <v>-99</v>
      </c>
      <c r="CB217" s="8">
        <f>MAX((CB$3*climate!$M327+CB$4*climate!$M327^2+CB$5*climate!$M327^6)*(M217/M$66)^$BP$1,-99)</f>
        <v>-99</v>
      </c>
      <c r="CC217" s="8">
        <f t="shared" si="258"/>
        <v>0</v>
      </c>
      <c r="CD217" s="8">
        <f t="shared" si="259"/>
        <v>0</v>
      </c>
      <c r="CE217" s="8">
        <f t="shared" si="260"/>
        <v>0</v>
      </c>
    </row>
    <row r="218" spans="1:83">
      <c r="A218">
        <f t="shared" si="213"/>
        <v>2172</v>
      </c>
      <c r="B218" s="4">
        <f t="shared" si="231"/>
        <v>1286.4763043797327</v>
      </c>
      <c r="C218" s="4">
        <f t="shared" si="232"/>
        <v>3572.2836857869565</v>
      </c>
      <c r="D218" s="4">
        <f t="shared" si="233"/>
        <v>6808.2651427124574</v>
      </c>
      <c r="E218" s="11">
        <f t="shared" si="214"/>
        <v>2.4010310437218881E-6</v>
      </c>
      <c r="F218" s="11">
        <f t="shared" si="215"/>
        <v>4.8135379222264389E-6</v>
      </c>
      <c r="G218" s="11">
        <f t="shared" si="216"/>
        <v>1.0627469904366886E-5</v>
      </c>
      <c r="H218" s="4">
        <f t="shared" si="234"/>
        <v>130423.09243907312</v>
      </c>
      <c r="I218" s="4">
        <f t="shared" si="235"/>
        <v>159048.71718642398</v>
      </c>
      <c r="J218" s="4">
        <f t="shared" si="236"/>
        <v>31173.414663847187</v>
      </c>
      <c r="K218" s="4">
        <f t="shared" si="204"/>
        <v>101380.09693226016</v>
      </c>
      <c r="L218" s="4">
        <f t="shared" si="205"/>
        <v>44522.980585005345</v>
      </c>
      <c r="M218" s="4">
        <f t="shared" si="206"/>
        <v>4578.7603758668392</v>
      </c>
      <c r="N218" s="11">
        <f t="shared" si="217"/>
        <v>-2.5707383097670622E-3</v>
      </c>
      <c r="O218" s="11">
        <f t="shared" si="218"/>
        <v>4.392769882439751E-3</v>
      </c>
      <c r="P218" s="11">
        <f t="shared" si="219"/>
        <v>2.5167518730391247E-3</v>
      </c>
      <c r="Q218" s="4">
        <f t="shared" si="220"/>
        <v>2335.8257264622243</v>
      </c>
      <c r="R218" s="4">
        <f t="shared" si="221"/>
        <v>10575.015227644026</v>
      </c>
      <c r="S218" s="4">
        <f t="shared" si="222"/>
        <v>2543.590806757662</v>
      </c>
      <c r="T218" s="4">
        <f t="shared" si="237"/>
        <v>17.909602377764511</v>
      </c>
      <c r="U218" s="4">
        <f t="shared" si="238"/>
        <v>66.489157628658219</v>
      </c>
      <c r="V218" s="4">
        <f t="shared" si="239"/>
        <v>81.594872880818741</v>
      </c>
      <c r="W218" s="11">
        <f t="shared" si="223"/>
        <v>-1.219247815263802E-2</v>
      </c>
      <c r="X218" s="11">
        <f t="shared" si="224"/>
        <v>-1.3228699347321071E-2</v>
      </c>
      <c r="Y218" s="11">
        <f t="shared" si="225"/>
        <v>-1.2203590333800474E-2</v>
      </c>
      <c r="Z218" s="4">
        <f t="shared" si="249"/>
        <v>3628.9560331720359</v>
      </c>
      <c r="AA218" s="4">
        <f t="shared" si="240"/>
        <v>45834.599193467882</v>
      </c>
      <c r="AB218" s="4">
        <f t="shared" si="241"/>
        <v>4867.2415816588546</v>
      </c>
      <c r="AC218" s="12">
        <f t="shared" si="242"/>
        <v>1.5307234862995267</v>
      </c>
      <c r="AD218" s="12">
        <f t="shared" si="243"/>
        <v>4.2957066365240069</v>
      </c>
      <c r="AE218" s="12">
        <f t="shared" si="244"/>
        <v>1.8949569719038954</v>
      </c>
      <c r="AF218" s="11">
        <f t="shared" si="226"/>
        <v>-2.9039671966837322E-3</v>
      </c>
      <c r="AG218" s="11">
        <f t="shared" si="227"/>
        <v>2.0567434751257441E-3</v>
      </c>
      <c r="AH218" s="11">
        <f t="shared" si="228"/>
        <v>8.257041531207765E-4</v>
      </c>
      <c r="AI218" s="1">
        <f t="shared" si="207"/>
        <v>266405.06169837108</v>
      </c>
      <c r="AJ218" s="1">
        <f t="shared" si="208"/>
        <v>303352.17603004549</v>
      </c>
      <c r="AK218" s="1">
        <f t="shared" si="209"/>
        <v>60619.727768455443</v>
      </c>
      <c r="AL218" s="17">
        <f t="shared" si="264"/>
        <v>58.32597712210989</v>
      </c>
      <c r="AM218" s="17">
        <f t="shared" si="264"/>
        <v>24.438590508195954</v>
      </c>
      <c r="AN218" s="17">
        <f t="shared" si="264"/>
        <v>3.9283612998548736</v>
      </c>
      <c r="AO218" s="7">
        <f t="shared" ref="AO218:AQ233" si="265">AO$5*AO217</f>
        <v>3.5875295347017997E-3</v>
      </c>
      <c r="AP218" s="7">
        <f t="shared" si="265"/>
        <v>5.5245258930512976E-3</v>
      </c>
      <c r="AQ218" s="7">
        <f t="shared" si="265"/>
        <v>3.998873307290267E-3</v>
      </c>
      <c r="AR218" s="1">
        <f t="shared" si="246"/>
        <v>130423.09243907312</v>
      </c>
      <c r="AS218" s="1">
        <f t="shared" si="247"/>
        <v>159048.71718642398</v>
      </c>
      <c r="AT218" s="1">
        <f t="shared" si="248"/>
        <v>31173.414663847187</v>
      </c>
      <c r="AU218" s="1">
        <f t="shared" si="210"/>
        <v>26084.618487814627</v>
      </c>
      <c r="AV218" s="1">
        <f t="shared" si="211"/>
        <v>31809.743437284797</v>
      </c>
      <c r="AW218" s="1">
        <f t="shared" si="212"/>
        <v>6234.6829327694377</v>
      </c>
      <c r="AX218">
        <v>0</v>
      </c>
      <c r="AY218">
        <v>0</v>
      </c>
      <c r="AZ218">
        <v>0</v>
      </c>
      <c r="BA218">
        <f t="shared" si="252"/>
        <v>0</v>
      </c>
      <c r="BB218">
        <f t="shared" si="253"/>
        <v>0</v>
      </c>
      <c r="BC218">
        <f t="shared" si="253"/>
        <v>0</v>
      </c>
      <c r="BD218">
        <f t="shared" si="253"/>
        <v>0</v>
      </c>
      <c r="BE218">
        <f t="shared" si="254"/>
        <v>0</v>
      </c>
      <c r="BF218">
        <f t="shared" si="254"/>
        <v>0</v>
      </c>
      <c r="BG218">
        <f t="shared" si="254"/>
        <v>0</v>
      </c>
      <c r="BH218">
        <f t="shared" si="230"/>
        <v>0</v>
      </c>
      <c r="BI218">
        <f t="shared" si="263"/>
        <v>0</v>
      </c>
      <c r="BJ218">
        <f t="shared" si="263"/>
        <v>0</v>
      </c>
      <c r="BK218" s="7">
        <f t="shared" si="261"/>
        <v>1.3713868116340677E-3</v>
      </c>
      <c r="BL218" s="7">
        <f t="shared" si="250"/>
        <v>6.014874100124778E-4</v>
      </c>
      <c r="BM218" s="7">
        <f t="shared" si="251"/>
        <v>2.1715133407604888E-3</v>
      </c>
      <c r="BN218" s="18">
        <f>MAX((BN$3*climate!$I328+BN$4*climate!$I328^2+BN$5*climate!$I328^6)*(K218/K$66)^$BP$1,-99)</f>
        <v>-40.520170315807583</v>
      </c>
      <c r="BO218" s="18">
        <f>MAX((BO$3*climate!$I328+BO$4*climate!$I328^2+BO$5*climate!$I328^6)*(L218/L$66)^$BP$1,-99)</f>
        <v>-25.21696453868622</v>
      </c>
      <c r="BP218" s="18">
        <f>MAX((BP$3*climate!$I328+BP$4*climate!$I328^2+BP$5*climate!$I328^6)*(M218/M$66)^$BP$1,-99)</f>
        <v>-24.882919575420647</v>
      </c>
      <c r="BQ218" s="18">
        <f>MAX((BQ$3*climate!$M328+BQ$4*climate!$M328^2+BQ$5*climate!$M328^6)*(K218/K$66)^$BP$1,-99)</f>
        <v>-40.520188345161927</v>
      </c>
      <c r="BR218" s="18">
        <f>MAX((BR$3*climate!$M328+BR$4*climate!$M328^2+BR$5*climate!$M328^6)*(L218/L$66)^$BP$1,-99)</f>
        <v>-25.216974984334012</v>
      </c>
      <c r="BS218" s="18">
        <f>MAX((BS$3*climate!$M328+BS$4*climate!$M328^2+BS$5*climate!$M328^6)*(M218/M$66)^$BP$1,-99)</f>
        <v>-24.882929159765851</v>
      </c>
      <c r="BT218" s="8">
        <f t="shared" si="255"/>
        <v>4.3115877970108345E-2</v>
      </c>
      <c r="BU218" s="8">
        <f t="shared" si="256"/>
        <v>2.5933657770654517E-5</v>
      </c>
      <c r="BV218" s="8">
        <f t="shared" si="257"/>
        <v>9.3626704210691538E-5</v>
      </c>
      <c r="BW218" s="8">
        <f>MAX((BW$3*climate!$I328+BW$4*climate!$I328^2+BW$5*climate!$I328^6)*(K218/K$66)^$BP$1,-99)</f>
        <v>-99</v>
      </c>
      <c r="BX218" s="8">
        <f>MAX((BX$3*climate!$I328+BX$4*climate!$I328^2+BX$5*climate!$I328^6)*(L218/L$66)^$BP$1,-99)</f>
        <v>-99</v>
      </c>
      <c r="BY218" s="8">
        <f>MAX((BY$3*climate!$I328+BY$4*climate!$I328^2+BY$5*climate!$I328^6)*(M218/M$66)^$BP$1,-99)</f>
        <v>-99</v>
      </c>
      <c r="BZ218" s="8">
        <f>MAX((BZ$3*climate!$M328+BZ$4*climate!$M328^2+BZ$5*climate!$M328^6)*(K218/K$66)^$BP$1,-99)</f>
        <v>-99</v>
      </c>
      <c r="CA218" s="8">
        <f>MAX((CA$3*climate!$M328+CA$4*climate!$M328^2+CA$5*climate!$M328^6)*(L218/L$66)^$BP$1,-99)</f>
        <v>-99</v>
      </c>
      <c r="CB218" s="8">
        <f>MAX((CB$3*climate!$M328+CB$4*climate!$M328^2+CB$5*climate!$M328^6)*(M218/M$66)^$BP$1,-99)</f>
        <v>-99</v>
      </c>
      <c r="CC218" s="8">
        <f t="shared" si="258"/>
        <v>0</v>
      </c>
      <c r="CD218" s="8">
        <f t="shared" si="259"/>
        <v>0</v>
      </c>
      <c r="CE218" s="8">
        <f t="shared" si="260"/>
        <v>0</v>
      </c>
    </row>
    <row r="219" spans="1:83">
      <c r="A219">
        <f t="shared" si="213"/>
        <v>2173</v>
      </c>
      <c r="B219" s="4">
        <f t="shared" si="231"/>
        <v>1286.4792388057992</v>
      </c>
      <c r="C219" s="4">
        <f t="shared" si="232"/>
        <v>3572.3000213437972</v>
      </c>
      <c r="D219" s="4">
        <f t="shared" si="233"/>
        <v>6808.3338796137168</v>
      </c>
      <c r="E219" s="11">
        <f t="shared" si="214"/>
        <v>2.2809794915357937E-6</v>
      </c>
      <c r="F219" s="11">
        <f t="shared" si="215"/>
        <v>4.5728610261151166E-6</v>
      </c>
      <c r="G219" s="11">
        <f t="shared" si="216"/>
        <v>1.0096096409148541E-5</v>
      </c>
      <c r="H219" s="4">
        <f t="shared" si="234"/>
        <v>130083.06442445442</v>
      </c>
      <c r="I219" s="4">
        <f t="shared" si="235"/>
        <v>159741.21837589043</v>
      </c>
      <c r="J219" s="4">
        <f t="shared" si="236"/>
        <v>31251.339685779192</v>
      </c>
      <c r="K219" s="4">
        <f t="shared" si="204"/>
        <v>101115.55670747295</v>
      </c>
      <c r="L219" s="4">
        <f t="shared" si="205"/>
        <v>44716.630020286022</v>
      </c>
      <c r="M219" s="4">
        <f t="shared" si="206"/>
        <v>4590.159683466095</v>
      </c>
      <c r="N219" s="11">
        <f t="shared" si="217"/>
        <v>-2.6093901346727622E-3</v>
      </c>
      <c r="O219" s="11">
        <f t="shared" si="218"/>
        <v>4.3494265823231792E-3</v>
      </c>
      <c r="P219" s="11">
        <f t="shared" si="219"/>
        <v>2.4896056276144662E-3</v>
      </c>
      <c r="Q219" s="4">
        <f t="shared" si="220"/>
        <v>2301.3307051303254</v>
      </c>
      <c r="R219" s="4">
        <f t="shared" si="221"/>
        <v>10480.556251487218</v>
      </c>
      <c r="S219" s="4">
        <f t="shared" si="222"/>
        <v>2518.830554962035</v>
      </c>
      <c r="T219" s="4">
        <f t="shared" si="237"/>
        <v>17.691239942051183</v>
      </c>
      <c r="U219" s="4">
        <f t="shared" si="238"/>
        <v>65.609592552532064</v>
      </c>
      <c r="V219" s="4">
        <f t="shared" si="239"/>
        <v>80.599122478842702</v>
      </c>
      <c r="W219" s="11">
        <f t="shared" si="223"/>
        <v>-1.219247815263802E-2</v>
      </c>
      <c r="X219" s="11">
        <f t="shared" si="224"/>
        <v>-1.3228699347321071E-2</v>
      </c>
      <c r="Y219" s="11">
        <f t="shared" si="225"/>
        <v>-1.2203590333800474E-2</v>
      </c>
      <c r="Z219" s="4">
        <f t="shared" si="249"/>
        <v>3565.1201551052932</v>
      </c>
      <c r="AA219" s="4">
        <f t="shared" si="240"/>
        <v>45520.595116021439</v>
      </c>
      <c r="AB219" s="4">
        <f t="shared" si="241"/>
        <v>4823.9750229353731</v>
      </c>
      <c r="AC219" s="12">
        <f t="shared" si="242"/>
        <v>1.5262783155081194</v>
      </c>
      <c r="AD219" s="12">
        <f t="shared" si="243"/>
        <v>4.304541803119732</v>
      </c>
      <c r="AE219" s="12">
        <f t="shared" si="244"/>
        <v>1.8965216457455816</v>
      </c>
      <c r="AF219" s="11">
        <f t="shared" si="226"/>
        <v>-2.9039671966837322E-3</v>
      </c>
      <c r="AG219" s="11">
        <f t="shared" si="227"/>
        <v>2.0567434751257441E-3</v>
      </c>
      <c r="AH219" s="11">
        <f t="shared" si="228"/>
        <v>8.257041531207765E-4</v>
      </c>
      <c r="AI219" s="1">
        <f t="shared" si="207"/>
        <v>265849.17401634861</v>
      </c>
      <c r="AJ219" s="1">
        <f t="shared" si="208"/>
        <v>304826.70186432573</v>
      </c>
      <c r="AK219" s="1">
        <f t="shared" si="209"/>
        <v>60792.437924379337</v>
      </c>
      <c r="AL219" s="17">
        <f t="shared" si="264"/>
        <v>58.533130826020141</v>
      </c>
      <c r="AM219" s="17">
        <f t="shared" si="264"/>
        <v>24.572252017987637</v>
      </c>
      <c r="AN219" s="17">
        <f t="shared" si="264"/>
        <v>3.9439132288068213</v>
      </c>
      <c r="AO219" s="7">
        <f t="shared" si="265"/>
        <v>3.5516542393547817E-3</v>
      </c>
      <c r="AP219" s="7">
        <f t="shared" si="265"/>
        <v>5.4692806341207845E-3</v>
      </c>
      <c r="AQ219" s="7">
        <f t="shared" si="265"/>
        <v>3.9588845742173639E-3</v>
      </c>
      <c r="AR219" s="1">
        <f t="shared" si="246"/>
        <v>130083.06442445442</v>
      </c>
      <c r="AS219" s="1">
        <f t="shared" si="247"/>
        <v>159741.21837589043</v>
      </c>
      <c r="AT219" s="1">
        <f t="shared" si="248"/>
        <v>31251.339685779192</v>
      </c>
      <c r="AU219" s="1">
        <f t="shared" si="210"/>
        <v>26016.612884890885</v>
      </c>
      <c r="AV219" s="1">
        <f t="shared" si="211"/>
        <v>31948.243675178088</v>
      </c>
      <c r="AW219" s="1">
        <f t="shared" si="212"/>
        <v>6250.2679371558388</v>
      </c>
      <c r="AX219">
        <v>0</v>
      </c>
      <c r="AY219">
        <v>0</v>
      </c>
      <c r="AZ219">
        <v>0</v>
      </c>
      <c r="BA219">
        <f t="shared" si="252"/>
        <v>0</v>
      </c>
      <c r="BB219">
        <f t="shared" si="253"/>
        <v>0</v>
      </c>
      <c r="BC219">
        <f t="shared" si="253"/>
        <v>0</v>
      </c>
      <c r="BD219">
        <f t="shared" si="253"/>
        <v>0</v>
      </c>
      <c r="BE219">
        <f t="shared" si="254"/>
        <v>0</v>
      </c>
      <c r="BF219">
        <f t="shared" si="254"/>
        <v>0</v>
      </c>
      <c r="BG219">
        <f t="shared" si="254"/>
        <v>0</v>
      </c>
      <c r="BH219">
        <f t="shared" si="230"/>
        <v>0</v>
      </c>
      <c r="BI219">
        <f t="shared" si="263"/>
        <v>0</v>
      </c>
      <c r="BJ219">
        <f t="shared" si="263"/>
        <v>0</v>
      </c>
      <c r="BK219" s="7">
        <f t="shared" si="261"/>
        <v>1.3422878751232492E-3</v>
      </c>
      <c r="BL219" s="7">
        <f t="shared" si="250"/>
        <v>5.7284515239283598E-4</v>
      </c>
      <c r="BM219" s="7">
        <f t="shared" si="251"/>
        <v>2.1054620755705392E-3</v>
      </c>
      <c r="BN219" s="18">
        <f>MAX((BN$3*climate!$I329+BN$4*climate!$I329^2+BN$5*climate!$I329^6)*(K219/K$66)^$BP$1,-99)</f>
        <v>-40.860121802496003</v>
      </c>
      <c r="BO219" s="18">
        <f>MAX((BO$3*climate!$I329+BO$4*climate!$I329^2+BO$5*climate!$I329^6)*(L219/L$66)^$BP$1,-99)</f>
        <v>-25.370907061225637</v>
      </c>
      <c r="BP219" s="18">
        <f>MAX((BP$3*climate!$I329+BP$4*climate!$I329^2+BP$5*climate!$I329^6)*(M219/M$66)^$BP$1,-99)</f>
        <v>-25.033859117888174</v>
      </c>
      <c r="BQ219" s="18">
        <f>MAX((BQ$3*climate!$M329+BQ$4*climate!$M329^2+BQ$5*climate!$M329^6)*(K219/K$66)^$BP$1,-99)</f>
        <v>-40.860139819086122</v>
      </c>
      <c r="BR219" s="18">
        <f>MAX((BR$3*climate!$M329+BR$4*climate!$M329^2+BR$5*climate!$M329^6)*(L219/L$66)^$BP$1,-99)</f>
        <v>-25.370917479716631</v>
      </c>
      <c r="BS219" s="18">
        <f>MAX((BS$3*climate!$M329+BS$4*climate!$M329^2+BS$5*climate!$M329^6)*(M219/M$66)^$BP$1,-99)</f>
        <v>-25.033868680107901</v>
      </c>
      <c r="BT219" s="8">
        <f t="shared" si="255"/>
        <v>4.3067478750107691E-2</v>
      </c>
      <c r="BU219" s="8">
        <f t="shared" si="256"/>
        <v>2.4670996427780665E-5</v>
      </c>
      <c r="BV219" s="8">
        <f t="shared" si="257"/>
        <v>9.0676943198791826E-5</v>
      </c>
      <c r="BW219" s="8">
        <f>MAX((BW$3*climate!$I329+BW$4*climate!$I329^2+BW$5*climate!$I329^6)*(K219/K$66)^$BP$1,-99)</f>
        <v>-99</v>
      </c>
      <c r="BX219" s="8">
        <f>MAX((BX$3*climate!$I329+BX$4*climate!$I329^2+BX$5*climate!$I329^6)*(L219/L$66)^$BP$1,-99)</f>
        <v>-99</v>
      </c>
      <c r="BY219" s="8">
        <f>MAX((BY$3*climate!$I329+BY$4*climate!$I329^2+BY$5*climate!$I329^6)*(M219/M$66)^$BP$1,-99)</f>
        <v>-99</v>
      </c>
      <c r="BZ219" s="8">
        <f>MAX((BZ$3*climate!$M329+BZ$4*climate!$M329^2+BZ$5*climate!$M329^6)*(K219/K$66)^$BP$1,-99)</f>
        <v>-99</v>
      </c>
      <c r="CA219" s="8">
        <f>MAX((CA$3*climate!$M329+CA$4*climate!$M329^2+CA$5*climate!$M329^6)*(L219/L$66)^$BP$1,-99)</f>
        <v>-99</v>
      </c>
      <c r="CB219" s="8">
        <f>MAX((CB$3*climate!$M329+CB$4*climate!$M329^2+CB$5*climate!$M329^6)*(M219/M$66)^$BP$1,-99)</f>
        <v>-99</v>
      </c>
      <c r="CC219" s="8">
        <f t="shared" si="258"/>
        <v>0</v>
      </c>
      <c r="CD219" s="8">
        <f t="shared" si="259"/>
        <v>0</v>
      </c>
      <c r="CE219" s="8">
        <f t="shared" si="260"/>
        <v>0</v>
      </c>
    </row>
    <row r="220" spans="1:83">
      <c r="A220">
        <f t="shared" si="213"/>
        <v>2174</v>
      </c>
      <c r="B220" s="4">
        <f t="shared" si="231"/>
        <v>1286.4820265169212</v>
      </c>
      <c r="C220" s="4">
        <f t="shared" si="232"/>
        <v>3572.3155401937615</v>
      </c>
      <c r="D220" s="4">
        <f t="shared" si="233"/>
        <v>6808.3991803291892</v>
      </c>
      <c r="E220" s="11">
        <f t="shared" si="214"/>
        <v>2.166930516959004E-6</v>
      </c>
      <c r="F220" s="11">
        <f t="shared" si="215"/>
        <v>4.3442179748093603E-6</v>
      </c>
      <c r="G220" s="11">
        <f t="shared" si="216"/>
        <v>9.5912915886911132E-6</v>
      </c>
      <c r="H220" s="4">
        <f t="shared" si="234"/>
        <v>129739.04768906395</v>
      </c>
      <c r="I220" s="4">
        <f t="shared" si="235"/>
        <v>160429.91940951307</v>
      </c>
      <c r="J220" s="4">
        <f t="shared" si="236"/>
        <v>31328.618252945125</v>
      </c>
      <c r="K220" s="4">
        <f t="shared" si="204"/>
        <v>100847.92870392851</v>
      </c>
      <c r="L220" s="4">
        <f t="shared" si="205"/>
        <v>44909.224172512877</v>
      </c>
      <c r="M220" s="4">
        <f t="shared" si="206"/>
        <v>4601.4661336925865</v>
      </c>
      <c r="N220" s="11">
        <f t="shared" si="217"/>
        <v>-2.6467539937369278E-3</v>
      </c>
      <c r="O220" s="11">
        <f t="shared" si="218"/>
        <v>4.3069916525346752E-3</v>
      </c>
      <c r="P220" s="11">
        <f t="shared" si="219"/>
        <v>2.4631932233680764E-3</v>
      </c>
      <c r="Q220" s="4">
        <f t="shared" si="220"/>
        <v>2267.2599026054113</v>
      </c>
      <c r="R220" s="4">
        <f t="shared" si="221"/>
        <v>10386.49977405525</v>
      </c>
      <c r="S220" s="4">
        <f t="shared" si="222"/>
        <v>2494.2443523529769</v>
      </c>
      <c r="T220" s="4">
        <f t="shared" si="237"/>
        <v>17.475539885564647</v>
      </c>
      <c r="U220" s="4">
        <f t="shared" si="238"/>
        <v>64.741662978354384</v>
      </c>
      <c r="V220" s="4">
        <f t="shared" si="239"/>
        <v>79.615523806847094</v>
      </c>
      <c r="W220" s="11">
        <f t="shared" si="223"/>
        <v>-1.219247815263802E-2</v>
      </c>
      <c r="X220" s="11">
        <f t="shared" si="224"/>
        <v>-1.3228699347321071E-2</v>
      </c>
      <c r="Y220" s="11">
        <f t="shared" si="225"/>
        <v>-1.2203590333800474E-2</v>
      </c>
      <c r="Z220" s="4">
        <f t="shared" si="249"/>
        <v>3502.2710510485645</v>
      </c>
      <c r="AA220" s="4">
        <f t="shared" si="240"/>
        <v>45206.780414195026</v>
      </c>
      <c r="AB220" s="4">
        <f t="shared" si="241"/>
        <v>4780.961071954348</v>
      </c>
      <c r="AC220" s="12">
        <f t="shared" si="242"/>
        <v>1.5218460533468741</v>
      </c>
      <c r="AD220" s="12">
        <f t="shared" si="243"/>
        <v>4.3133951413867049</v>
      </c>
      <c r="AE220" s="12">
        <f t="shared" si="244"/>
        <v>1.8980876115449572</v>
      </c>
      <c r="AF220" s="11">
        <f t="shared" si="226"/>
        <v>-2.9039671966837322E-3</v>
      </c>
      <c r="AG220" s="11">
        <f t="shared" si="227"/>
        <v>2.0567434751257441E-3</v>
      </c>
      <c r="AH220" s="11">
        <f t="shared" si="228"/>
        <v>8.257041531207765E-4</v>
      </c>
      <c r="AI220" s="1">
        <f t="shared" si="207"/>
        <v>265280.86949960463</v>
      </c>
      <c r="AJ220" s="1">
        <f t="shared" si="208"/>
        <v>306292.27535307128</v>
      </c>
      <c r="AK220" s="1">
        <f t="shared" si="209"/>
        <v>60963.462069097244</v>
      </c>
      <c r="AL220" s="17">
        <f t="shared" si="264"/>
        <v>58.738941373838678</v>
      </c>
      <c r="AM220" s="17">
        <f t="shared" si="264"/>
        <v>24.705300634665367</v>
      </c>
      <c r="AN220" s="17">
        <f t="shared" si="264"/>
        <v>3.9593705910779611</v>
      </c>
      <c r="AO220" s="7">
        <f t="shared" si="265"/>
        <v>3.5161376969612339E-3</v>
      </c>
      <c r="AP220" s="7">
        <f t="shared" si="265"/>
        <v>5.4145878277795769E-3</v>
      </c>
      <c r="AQ220" s="7">
        <f t="shared" si="265"/>
        <v>3.9192957284751905E-3</v>
      </c>
      <c r="AR220" s="1">
        <f t="shared" si="246"/>
        <v>129739.04768906395</v>
      </c>
      <c r="AS220" s="1">
        <f t="shared" si="247"/>
        <v>160429.91940951307</v>
      </c>
      <c r="AT220" s="1">
        <f t="shared" si="248"/>
        <v>31328.618252945125</v>
      </c>
      <c r="AU220" s="1">
        <f t="shared" si="210"/>
        <v>25947.809537812791</v>
      </c>
      <c r="AV220" s="1">
        <f t="shared" si="211"/>
        <v>32085.983881902615</v>
      </c>
      <c r="AW220" s="1">
        <f t="shared" si="212"/>
        <v>6265.7236505890251</v>
      </c>
      <c r="AX220">
        <v>0</v>
      </c>
      <c r="AY220">
        <v>0</v>
      </c>
      <c r="AZ220">
        <v>0</v>
      </c>
      <c r="BA220">
        <f t="shared" si="252"/>
        <v>0</v>
      </c>
      <c r="BB220">
        <f t="shared" si="253"/>
        <v>0</v>
      </c>
      <c r="BC220">
        <f t="shared" si="253"/>
        <v>0</v>
      </c>
      <c r="BD220">
        <f t="shared" si="253"/>
        <v>0</v>
      </c>
      <c r="BE220">
        <f t="shared" si="254"/>
        <v>0</v>
      </c>
      <c r="BF220">
        <f t="shared" si="254"/>
        <v>0</v>
      </c>
      <c r="BG220">
        <f t="shared" si="254"/>
        <v>0</v>
      </c>
      <c r="BH220">
        <f t="shared" si="230"/>
        <v>0</v>
      </c>
      <c r="BI220">
        <f t="shared" si="263"/>
        <v>0</v>
      </c>
      <c r="BJ220">
        <f t="shared" si="263"/>
        <v>0</v>
      </c>
      <c r="BK220" s="7">
        <f t="shared" si="261"/>
        <v>1.3142164519710509E-3</v>
      </c>
      <c r="BL220" s="7">
        <f t="shared" si="250"/>
        <v>5.4556681180270095E-4</v>
      </c>
      <c r="BM220" s="7">
        <f t="shared" si="251"/>
        <v>2.0414775000726746E-3</v>
      </c>
      <c r="BN220" s="18">
        <f>MAX((BN$3*climate!$I330+BN$4*climate!$I330^2+BN$5*climate!$I330^6)*(K220/K$66)^$BP$1,-99)</f>
        <v>-41.197612795438154</v>
      </c>
      <c r="BO220" s="18">
        <f>MAX((BO$3*climate!$I330+BO$4*climate!$I330^2+BO$5*climate!$I330^6)*(L220/L$66)^$BP$1,-99)</f>
        <v>-25.522838139572109</v>
      </c>
      <c r="BP220" s="18">
        <f>MAX((BP$3*climate!$I330+BP$4*climate!$I330^2+BP$5*climate!$I330^6)*(M220/M$66)^$BP$1,-99)</f>
        <v>-25.182978544302834</v>
      </c>
      <c r="BQ220" s="18">
        <f>MAX((BQ$3*climate!$M330+BQ$4*climate!$M330^2+BQ$5*climate!$M330^6)*(K220/K$66)^$BP$1,-99)</f>
        <v>-41.197630799289506</v>
      </c>
      <c r="BR220" s="18">
        <f>MAX((BR$3*climate!$M330+BR$4*climate!$M330^2+BR$5*climate!$M330^6)*(L220/L$66)^$BP$1,-99)</f>
        <v>-25.522848531032718</v>
      </c>
      <c r="BS220" s="18">
        <f>MAX((BS$3*climate!$M330+BS$4*climate!$M330^2+BS$5*climate!$M330^6)*(M220/M$66)^$BP$1,-99)</f>
        <v>-25.182988084494959</v>
      </c>
      <c r="BT220" s="8">
        <f t="shared" si="255"/>
        <v>4.3017847543641546E-2</v>
      </c>
      <c r="BU220" s="8">
        <f t="shared" si="256"/>
        <v>2.3469109934999169E-5</v>
      </c>
      <c r="BV220" s="8">
        <f t="shared" si="257"/>
        <v>8.7819967861900794E-5</v>
      </c>
      <c r="BW220" s="8">
        <f>MAX((BW$3*climate!$I330+BW$4*climate!$I330^2+BW$5*climate!$I330^6)*(K220/K$66)^$BP$1,-99)</f>
        <v>-99</v>
      </c>
      <c r="BX220" s="8">
        <f>MAX((BX$3*climate!$I330+BX$4*climate!$I330^2+BX$5*climate!$I330^6)*(L220/L$66)^$BP$1,-99)</f>
        <v>-99</v>
      </c>
      <c r="BY220" s="8">
        <f>MAX((BY$3*climate!$I330+BY$4*climate!$I330^2+BY$5*climate!$I330^6)*(M220/M$66)^$BP$1,-99)</f>
        <v>-99</v>
      </c>
      <c r="BZ220" s="8">
        <f>MAX((BZ$3*climate!$M330+BZ$4*climate!$M330^2+BZ$5*climate!$M330^6)*(K220/K$66)^$BP$1,-99)</f>
        <v>-99</v>
      </c>
      <c r="CA220" s="8">
        <f>MAX((CA$3*climate!$M330+CA$4*climate!$M330^2+CA$5*climate!$M330^6)*(L220/L$66)^$BP$1,-99)</f>
        <v>-99</v>
      </c>
      <c r="CB220" s="8">
        <f>MAX((CB$3*climate!$M330+CB$4*climate!$M330^2+CB$5*climate!$M330^6)*(M220/M$66)^$BP$1,-99)</f>
        <v>-99</v>
      </c>
      <c r="CC220" s="8">
        <f t="shared" si="258"/>
        <v>0</v>
      </c>
      <c r="CD220" s="8">
        <f t="shared" si="259"/>
        <v>0</v>
      </c>
      <c r="CE220" s="8">
        <f t="shared" si="260"/>
        <v>0</v>
      </c>
    </row>
    <row r="221" spans="1:83">
      <c r="A221">
        <f t="shared" si="213"/>
        <v>2175</v>
      </c>
      <c r="B221" s="4">
        <f t="shared" si="231"/>
        <v>1286.4846748482257</v>
      </c>
      <c r="C221" s="4">
        <f t="shared" si="232"/>
        <v>3572.3302831652741</v>
      </c>
      <c r="D221" s="4">
        <f t="shared" si="233"/>
        <v>6808.4612166038914</v>
      </c>
      <c r="E221" s="11">
        <f t="shared" si="214"/>
        <v>2.0585839911110538E-6</v>
      </c>
      <c r="F221" s="11">
        <f t="shared" si="215"/>
        <v>4.127007076068892E-6</v>
      </c>
      <c r="G221" s="11">
        <f t="shared" si="216"/>
        <v>9.1117270092565574E-6</v>
      </c>
      <c r="H221" s="4">
        <f t="shared" si="234"/>
        <v>129391.24527065908</v>
      </c>
      <c r="I221" s="4">
        <f t="shared" si="235"/>
        <v>161114.8894615731</v>
      </c>
      <c r="J221" s="4">
        <f t="shared" si="236"/>
        <v>31405.267860973931</v>
      </c>
      <c r="K221" s="4">
        <f t="shared" si="204"/>
        <v>100577.37010036605</v>
      </c>
      <c r="L221" s="4">
        <f t="shared" si="205"/>
        <v>45100.782035981501</v>
      </c>
      <c r="M221" s="4">
        <f t="shared" si="206"/>
        <v>4612.6821996702365</v>
      </c>
      <c r="N221" s="11">
        <f t="shared" si="217"/>
        <v>-2.6828374864967808E-3</v>
      </c>
      <c r="O221" s="11">
        <f t="shared" si="218"/>
        <v>4.2654458409876472E-3</v>
      </c>
      <c r="P221" s="11">
        <f t="shared" si="219"/>
        <v>2.4374983215729173E-3</v>
      </c>
      <c r="Q221" s="4">
        <f t="shared" si="220"/>
        <v>2233.6124570507886</v>
      </c>
      <c r="R221" s="4">
        <f t="shared" si="221"/>
        <v>10292.859350306417</v>
      </c>
      <c r="S221" s="4">
        <f t="shared" si="222"/>
        <v>2469.8336423832088</v>
      </c>
      <c r="T221" s="4">
        <f t="shared" si="237"/>
        <v>17.262469747304344</v>
      </c>
      <c r="U221" s="4">
        <f t="shared" si="238"/>
        <v>63.885214983568147</v>
      </c>
      <c r="V221" s="4">
        <f t="shared" si="239"/>
        <v>78.643928570097387</v>
      </c>
      <c r="W221" s="11">
        <f t="shared" si="223"/>
        <v>-1.219247815263802E-2</v>
      </c>
      <c r="X221" s="11">
        <f t="shared" si="224"/>
        <v>-1.3228699347321071E-2</v>
      </c>
      <c r="Y221" s="11">
        <f t="shared" si="225"/>
        <v>-1.2203590333800474E-2</v>
      </c>
      <c r="Z221" s="4">
        <f t="shared" si="249"/>
        <v>3440.4006266441543</v>
      </c>
      <c r="AA221" s="4">
        <f t="shared" si="240"/>
        <v>44893.221985582757</v>
      </c>
      <c r="AB221" s="4">
        <f t="shared" si="241"/>
        <v>4738.203431837198</v>
      </c>
      <c r="AC221" s="12">
        <f t="shared" si="242"/>
        <v>1.517426662329552</v>
      </c>
      <c r="AD221" s="12">
        <f t="shared" si="243"/>
        <v>4.3222666886993908</v>
      </c>
      <c r="AE221" s="12">
        <f t="shared" si="244"/>
        <v>1.899654870368797</v>
      </c>
      <c r="AF221" s="11">
        <f t="shared" si="226"/>
        <v>-2.9039671966837322E-3</v>
      </c>
      <c r="AG221" s="11">
        <f t="shared" si="227"/>
        <v>2.0567434751257441E-3</v>
      </c>
      <c r="AH221" s="11">
        <f t="shared" si="228"/>
        <v>8.257041531207765E-4</v>
      </c>
      <c r="AI221" s="1">
        <f t="shared" si="207"/>
        <v>264700.59208745696</v>
      </c>
      <c r="AJ221" s="1">
        <f t="shared" si="208"/>
        <v>307749.03169966675</v>
      </c>
      <c r="AK221" s="1">
        <f t="shared" si="209"/>
        <v>61132.839512776547</v>
      </c>
      <c r="AL221" s="17">
        <f t="shared" si="264"/>
        <v>58.943410237822391</v>
      </c>
      <c r="AM221" s="17">
        <f t="shared" si="264"/>
        <v>24.837731964562479</v>
      </c>
      <c r="AN221" s="17">
        <f t="shared" si="264"/>
        <v>3.9747333558805722</v>
      </c>
      <c r="AO221" s="7">
        <f t="shared" si="265"/>
        <v>3.4809763199916215E-3</v>
      </c>
      <c r="AP221" s="7">
        <f t="shared" si="265"/>
        <v>5.3604419495017807E-3</v>
      </c>
      <c r="AQ221" s="7">
        <f t="shared" si="265"/>
        <v>3.8801027711904386E-3</v>
      </c>
      <c r="AR221" s="1">
        <f t="shared" si="246"/>
        <v>129391.24527065908</v>
      </c>
      <c r="AS221" s="1">
        <f t="shared" si="247"/>
        <v>161114.8894615731</v>
      </c>
      <c r="AT221" s="1">
        <f t="shared" si="248"/>
        <v>31405.267860973931</v>
      </c>
      <c r="AU221" s="1">
        <f t="shared" si="210"/>
        <v>25878.249054131818</v>
      </c>
      <c r="AV221" s="1">
        <f t="shared" si="211"/>
        <v>32222.977892314622</v>
      </c>
      <c r="AW221" s="1">
        <f t="shared" si="212"/>
        <v>6281.0535721947863</v>
      </c>
      <c r="AX221">
        <v>0</v>
      </c>
      <c r="AY221">
        <v>0</v>
      </c>
      <c r="AZ221">
        <v>0</v>
      </c>
      <c r="BA221">
        <f t="shared" si="252"/>
        <v>0</v>
      </c>
      <c r="BB221">
        <f t="shared" si="253"/>
        <v>0</v>
      </c>
      <c r="BC221">
        <f t="shared" si="253"/>
        <v>0</v>
      </c>
      <c r="BD221">
        <f t="shared" si="253"/>
        <v>0</v>
      </c>
      <c r="BE221">
        <f t="shared" si="254"/>
        <v>0</v>
      </c>
      <c r="BF221">
        <f t="shared" si="254"/>
        <v>0</v>
      </c>
      <c r="BG221">
        <f t="shared" si="254"/>
        <v>0</v>
      </c>
      <c r="BH221">
        <f t="shared" si="230"/>
        <v>0</v>
      </c>
      <c r="BI221">
        <f t="shared" si="263"/>
        <v>0</v>
      </c>
      <c r="BJ221">
        <f t="shared" si="263"/>
        <v>0</v>
      </c>
      <c r="BK221" s="7">
        <f t="shared" si="261"/>
        <v>1.2871550535333842E-3</v>
      </c>
      <c r="BL221" s="7">
        <f t="shared" si="250"/>
        <v>5.195874398120961E-4</v>
      </c>
      <c r="BM221" s="7">
        <f t="shared" si="251"/>
        <v>1.9794912816153811E-3</v>
      </c>
      <c r="BN221" s="18">
        <f>MAX((BN$3*climate!$I331+BN$4*climate!$I331^2+BN$5*climate!$I331^6)*(K221/K$66)^$BP$1,-99)</f>
        <v>-41.532624830075896</v>
      </c>
      <c r="BO221" s="18">
        <f>MAX((BO$3*climate!$I331+BO$4*climate!$I331^2+BO$5*climate!$I331^6)*(L221/L$66)^$BP$1,-99)</f>
        <v>-25.672759927140351</v>
      </c>
      <c r="BP221" s="18">
        <f>MAX((BP$3*climate!$I331+BP$4*climate!$I331^2+BP$5*climate!$I331^6)*(M221/M$66)^$BP$1,-99)</f>
        <v>-25.330277464763942</v>
      </c>
      <c r="BQ221" s="18">
        <f>MAX((BQ$3*climate!$M331+BQ$4*climate!$M331^2+BQ$5*climate!$M331^6)*(K221/K$66)^$BP$1,-99)</f>
        <v>-41.532642821221344</v>
      </c>
      <c r="BR221" s="18">
        <f>MAX((BR$3*climate!$M331+BR$4*climate!$M331^2+BR$5*climate!$M331^6)*(L221/L$66)^$BP$1,-99)</f>
        <v>-25.672770291700932</v>
      </c>
      <c r="BS221" s="18">
        <f>MAX((BS$3*climate!$M331+BS$4*climate!$M331^2+BS$5*climate!$M331^6)*(M221/M$66)^$BP$1,-99)</f>
        <v>-25.33028698302973</v>
      </c>
      <c r="BT221" s="8">
        <f t="shared" si="255"/>
        <v>4.2967054322559622E-2</v>
      </c>
      <c r="BU221" s="8">
        <f t="shared" si="256"/>
        <v>2.2325141751726013E-5</v>
      </c>
      <c r="BV221" s="8">
        <f t="shared" si="257"/>
        <v>8.5052909428201241E-5</v>
      </c>
      <c r="BW221" s="8">
        <f>MAX((BW$3*climate!$I331+BW$4*climate!$I331^2+BW$5*climate!$I331^6)*(K221/K$66)^$BP$1,-99)</f>
        <v>-99</v>
      </c>
      <c r="BX221" s="8">
        <f>MAX((BX$3*climate!$I331+BX$4*climate!$I331^2+BX$5*climate!$I331^6)*(L221/L$66)^$BP$1,-99)</f>
        <v>-99</v>
      </c>
      <c r="BY221" s="8">
        <f>MAX((BY$3*climate!$I331+BY$4*climate!$I331^2+BY$5*climate!$I331^6)*(M221/M$66)^$BP$1,-99)</f>
        <v>-99</v>
      </c>
      <c r="BZ221" s="8">
        <f>MAX((BZ$3*climate!$M331+BZ$4*climate!$M331^2+BZ$5*climate!$M331^6)*(K221/K$66)^$BP$1,-99)</f>
        <v>-99</v>
      </c>
      <c r="CA221" s="8">
        <f>MAX((CA$3*climate!$M331+CA$4*climate!$M331^2+CA$5*climate!$M331^6)*(L221/L$66)^$BP$1,-99)</f>
        <v>-99</v>
      </c>
      <c r="CB221" s="8">
        <f>MAX((CB$3*climate!$M331+CB$4*climate!$M331^2+CB$5*climate!$M331^6)*(M221/M$66)^$BP$1,-99)</f>
        <v>-99</v>
      </c>
      <c r="CC221" s="8">
        <f t="shared" si="258"/>
        <v>0</v>
      </c>
      <c r="CD221" s="8">
        <f t="shared" si="259"/>
        <v>0</v>
      </c>
      <c r="CE221" s="8">
        <f t="shared" si="260"/>
        <v>0</v>
      </c>
    </row>
    <row r="222" spans="1:83">
      <c r="A222">
        <f t="shared" si="213"/>
        <v>2176</v>
      </c>
      <c r="B222" s="4">
        <f t="shared" si="231"/>
        <v>1286.4871907681445</v>
      </c>
      <c r="C222" s="4">
        <f t="shared" si="232"/>
        <v>3572.3442890460124</v>
      </c>
      <c r="D222" s="4">
        <f t="shared" si="233"/>
        <v>6808.5201516018515</v>
      </c>
      <c r="E222" s="11">
        <f t="shared" si="214"/>
        <v>1.9556547915555009E-6</v>
      </c>
      <c r="F222" s="11">
        <f t="shared" si="215"/>
        <v>3.9206567222654473E-6</v>
      </c>
      <c r="G222" s="11">
        <f t="shared" si="216"/>
        <v>8.6561406587937299E-6</v>
      </c>
      <c r="H222" s="4">
        <f t="shared" si="234"/>
        <v>129039.85776619321</v>
      </c>
      <c r="I222" s="4">
        <f t="shared" si="235"/>
        <v>161796.19717837963</v>
      </c>
      <c r="J222" s="4">
        <f t="shared" si="236"/>
        <v>31481.305723821868</v>
      </c>
      <c r="K222" s="4">
        <f t="shared" si="204"/>
        <v>100304.03620975441</v>
      </c>
      <c r="L222" s="4">
        <f t="shared" si="205"/>
        <v>45291.322472612788</v>
      </c>
      <c r="M222" s="4">
        <f t="shared" si="206"/>
        <v>4623.8103174909766</v>
      </c>
      <c r="N222" s="11">
        <f t="shared" si="217"/>
        <v>-2.7176480190214125E-3</v>
      </c>
      <c r="O222" s="11">
        <f t="shared" si="218"/>
        <v>4.2247701265860638E-3</v>
      </c>
      <c r="P222" s="11">
        <f t="shared" si="219"/>
        <v>2.4125047725020998E-3</v>
      </c>
      <c r="Q222" s="4">
        <f t="shared" si="220"/>
        <v>2200.3873271323891</v>
      </c>
      <c r="R222" s="4">
        <f t="shared" si="221"/>
        <v>10199.647912874498</v>
      </c>
      <c r="S222" s="4">
        <f t="shared" si="222"/>
        <v>2445.5997442251623</v>
      </c>
      <c r="T222" s="4">
        <f t="shared" si="237"/>
        <v>17.051997462049762</v>
      </c>
      <c r="U222" s="4">
        <f t="shared" si="238"/>
        <v>63.040096681811555</v>
      </c>
      <c r="V222" s="4">
        <f t="shared" si="239"/>
        <v>77.684190283587256</v>
      </c>
      <c r="W222" s="11">
        <f t="shared" si="223"/>
        <v>-1.219247815263802E-2</v>
      </c>
      <c r="X222" s="11">
        <f t="shared" si="224"/>
        <v>-1.3228699347321071E-2</v>
      </c>
      <c r="Y222" s="11">
        <f t="shared" si="225"/>
        <v>-1.2203590333800474E-2</v>
      </c>
      <c r="Z222" s="4">
        <f t="shared" si="249"/>
        <v>3379.5005544722421</v>
      </c>
      <c r="AA222" s="4">
        <f t="shared" si="240"/>
        <v>44579.984498634316</v>
      </c>
      <c r="AB222" s="4">
        <f t="shared" si="241"/>
        <v>4695.7055725156642</v>
      </c>
      <c r="AC222" s="12">
        <f t="shared" si="242"/>
        <v>1.5130201050787737</v>
      </c>
      <c r="AD222" s="12">
        <f t="shared" si="243"/>
        <v>4.3311564825091269</v>
      </c>
      <c r="AE222" s="12">
        <f t="shared" si="244"/>
        <v>1.9012234232847567</v>
      </c>
      <c r="AF222" s="11">
        <f t="shared" si="226"/>
        <v>-2.9039671966837322E-3</v>
      </c>
      <c r="AG222" s="11">
        <f t="shared" si="227"/>
        <v>2.0567434751257441E-3</v>
      </c>
      <c r="AH222" s="11">
        <f t="shared" si="228"/>
        <v>8.257041531207765E-4</v>
      </c>
      <c r="AI222" s="1">
        <f t="shared" si="207"/>
        <v>264108.78193284309</v>
      </c>
      <c r="AJ222" s="1">
        <f t="shared" si="208"/>
        <v>309197.10642201471</v>
      </c>
      <c r="AK222" s="1">
        <f t="shared" si="209"/>
        <v>61300.609133693681</v>
      </c>
      <c r="AL222" s="17">
        <f t="shared" si="264"/>
        <v>59.146539046927231</v>
      </c>
      <c r="AM222" s="17">
        <f t="shared" si="264"/>
        <v>24.969541772712265</v>
      </c>
      <c r="AN222" s="17">
        <f t="shared" si="264"/>
        <v>3.9900015060503788</v>
      </c>
      <c r="AO222" s="7">
        <f t="shared" si="265"/>
        <v>3.4461665567917053E-3</v>
      </c>
      <c r="AP222" s="7">
        <f t="shared" si="265"/>
        <v>5.3068375300067624E-3</v>
      </c>
      <c r="AQ222" s="7">
        <f t="shared" si="265"/>
        <v>3.841301743478534E-3</v>
      </c>
      <c r="AR222" s="1">
        <f t="shared" si="246"/>
        <v>129039.85776619321</v>
      </c>
      <c r="AS222" s="1">
        <f t="shared" si="247"/>
        <v>161796.19717837963</v>
      </c>
      <c r="AT222" s="1">
        <f t="shared" si="248"/>
        <v>31481.305723821868</v>
      </c>
      <c r="AU222" s="1">
        <f t="shared" si="210"/>
        <v>25807.971553238644</v>
      </c>
      <c r="AV222" s="1">
        <f t="shared" si="211"/>
        <v>32359.239435675929</v>
      </c>
      <c r="AW222" s="1">
        <f t="shared" si="212"/>
        <v>6296.261144764374</v>
      </c>
      <c r="AX222">
        <v>0</v>
      </c>
      <c r="AY222">
        <v>0</v>
      </c>
      <c r="AZ222">
        <v>0</v>
      </c>
      <c r="BA222">
        <f t="shared" si="252"/>
        <v>0</v>
      </c>
      <c r="BB222">
        <f t="shared" si="253"/>
        <v>0</v>
      </c>
      <c r="BC222">
        <f t="shared" si="253"/>
        <v>0</v>
      </c>
      <c r="BD222">
        <f t="shared" si="253"/>
        <v>0</v>
      </c>
      <c r="BE222">
        <f t="shared" si="254"/>
        <v>0</v>
      </c>
      <c r="BF222">
        <f t="shared" si="254"/>
        <v>0</v>
      </c>
      <c r="BG222">
        <f t="shared" si="254"/>
        <v>0</v>
      </c>
      <c r="BH222">
        <f t="shared" si="230"/>
        <v>0</v>
      </c>
      <c r="BI222">
        <f t="shared" si="263"/>
        <v>0</v>
      </c>
      <c r="BJ222">
        <f t="shared" si="263"/>
        <v>0</v>
      </c>
      <c r="BK222" s="7">
        <f t="shared" si="261"/>
        <v>1.2610863483502044E-3</v>
      </c>
      <c r="BL222" s="7">
        <f t="shared" si="250"/>
        <v>4.9484518077342482E-4</v>
      </c>
      <c r="BM222" s="7">
        <f t="shared" si="251"/>
        <v>1.9194375416346837E-3</v>
      </c>
      <c r="BN222" s="18">
        <f>MAX((BN$3*climate!$I332+BN$4*climate!$I332^2+BN$5*climate!$I332^6)*(K222/K$66)^$BP$1,-99)</f>
        <v>-41.865140253865825</v>
      </c>
      <c r="BO222" s="18">
        <f>MAX((BO$3*climate!$I332+BO$4*climate!$I332^2+BO$5*climate!$I332^6)*(L222/L$66)^$BP$1,-99)</f>
        <v>-25.820675177649459</v>
      </c>
      <c r="BP222" s="18">
        <f>MAX((BP$3*climate!$I332+BP$4*climate!$I332^2+BP$5*climate!$I332^6)*(M222/M$66)^$BP$1,-99)</f>
        <v>-25.47575606702793</v>
      </c>
      <c r="BQ222" s="18">
        <f>MAX((BQ$3*climate!$M332+BQ$4*climate!$M332^2+BQ$5*climate!$M332^6)*(K222/K$66)^$BP$1,-99)</f>
        <v>-41.865158232345031</v>
      </c>
      <c r="BR222" s="18">
        <f>MAX((BR$3*climate!$M332+BR$4*climate!$M332^2+BR$5*climate!$M332^6)*(L222/L$66)^$BP$1,-99)</f>
        <v>-25.820685515443969</v>
      </c>
      <c r="BS222" s="18">
        <f>MAX((BS$3*climate!$M332+BS$4*climate!$M332^2+BS$5*climate!$M332^6)*(M222/M$66)^$BP$1,-99)</f>
        <v>-25.475765563471779</v>
      </c>
      <c r="BT222" s="8">
        <f t="shared" si="255"/>
        <v>4.2915166907221275E-2</v>
      </c>
      <c r="BU222" s="8">
        <f t="shared" si="256"/>
        <v>2.1236363526125609E-5</v>
      </c>
      <c r="BV222" s="8">
        <f t="shared" si="257"/>
        <v>8.2372982467238942E-5</v>
      </c>
      <c r="BW222" s="8">
        <f>MAX((BW$3*climate!$I332+BW$4*climate!$I332^2+BW$5*climate!$I332^6)*(K222/K$66)^$BP$1,-99)</f>
        <v>-99</v>
      </c>
      <c r="BX222" s="8">
        <f>MAX((BX$3*climate!$I332+BX$4*climate!$I332^2+BX$5*climate!$I332^6)*(L222/L$66)^$BP$1,-99)</f>
        <v>-99</v>
      </c>
      <c r="BY222" s="8">
        <f>MAX((BY$3*climate!$I332+BY$4*climate!$I332^2+BY$5*climate!$I332^6)*(M222/M$66)^$BP$1,-99)</f>
        <v>-99</v>
      </c>
      <c r="BZ222" s="8">
        <f>MAX((BZ$3*climate!$M332+BZ$4*climate!$M332^2+BZ$5*climate!$M332^6)*(K222/K$66)^$BP$1,-99)</f>
        <v>-99</v>
      </c>
      <c r="CA222" s="8">
        <f>MAX((CA$3*climate!$M332+CA$4*climate!$M332^2+CA$5*climate!$M332^6)*(L222/L$66)^$BP$1,-99)</f>
        <v>-99</v>
      </c>
      <c r="CB222" s="8">
        <f>MAX((CB$3*climate!$M332+CB$4*climate!$M332^2+CB$5*climate!$M332^6)*(M222/M$66)^$BP$1,-99)</f>
        <v>-99</v>
      </c>
      <c r="CC222" s="8">
        <f t="shared" si="258"/>
        <v>0</v>
      </c>
      <c r="CD222" s="8">
        <f t="shared" si="259"/>
        <v>0</v>
      </c>
      <c r="CE222" s="8">
        <f t="shared" si="260"/>
        <v>0</v>
      </c>
    </row>
    <row r="223" spans="1:83">
      <c r="A223">
        <f t="shared" si="213"/>
        <v>2177</v>
      </c>
      <c r="B223" s="4">
        <f t="shared" si="231"/>
        <v>1286.4895808967415</v>
      </c>
      <c r="C223" s="4">
        <f t="shared" si="232"/>
        <v>3572.357594684881</v>
      </c>
      <c r="D223" s="4">
        <f t="shared" si="233"/>
        <v>6808.5761403345559</v>
      </c>
      <c r="E223" s="11">
        <f t="shared" si="214"/>
        <v>1.8578720519777259E-6</v>
      </c>
      <c r="F223" s="11">
        <f t="shared" si="215"/>
        <v>3.7246238861521749E-6</v>
      </c>
      <c r="G223" s="11">
        <f t="shared" si="216"/>
        <v>8.2233336258540438E-6</v>
      </c>
      <c r="H223" s="4">
        <f t="shared" si="234"/>
        <v>128685.08331833528</v>
      </c>
      <c r="I223" s="4">
        <f t="shared" si="235"/>
        <v>162473.91063353952</v>
      </c>
      <c r="J223" s="4">
        <f t="shared" si="236"/>
        <v>31556.748771214581</v>
      </c>
      <c r="K223" s="4">
        <f t="shared" si="204"/>
        <v>100028.08046734118</v>
      </c>
      <c r="L223" s="4">
        <f t="shared" si="205"/>
        <v>45480.86419883489</v>
      </c>
      <c r="M223" s="4">
        <f t="shared" si="206"/>
        <v>4634.8528856525299</v>
      </c>
      <c r="N223" s="11">
        <f t="shared" si="217"/>
        <v>-2.7511928018146836E-3</v>
      </c>
      <c r="O223" s="11">
        <f t="shared" si="218"/>
        <v>4.1849457219254038E-3</v>
      </c>
      <c r="P223" s="11">
        <f t="shared" si="219"/>
        <v>2.3881966177941027E-3</v>
      </c>
      <c r="Q223" s="4">
        <f t="shared" si="220"/>
        <v>2167.5832995086571</v>
      </c>
      <c r="R223" s="4">
        <f t="shared" si="221"/>
        <v>10106.877787589772</v>
      </c>
      <c r="S223" s="4">
        <f t="shared" si="222"/>
        <v>2421.5438569024354</v>
      </c>
      <c r="T223" s="4">
        <f t="shared" si="237"/>
        <v>16.844091355534882</v>
      </c>
      <c r="U223" s="4">
        <f t="shared" si="238"/>
        <v>62.206158195981814</v>
      </c>
      <c r="V223" s="4">
        <f t="shared" si="239"/>
        <v>76.736164249953347</v>
      </c>
      <c r="W223" s="11">
        <f t="shared" si="223"/>
        <v>-1.219247815263802E-2</v>
      </c>
      <c r="X223" s="11">
        <f t="shared" si="224"/>
        <v>-1.3228699347321071E-2</v>
      </c>
      <c r="Y223" s="11">
        <f t="shared" si="225"/>
        <v>-1.2203590333800474E-2</v>
      </c>
      <c r="Z223" s="4">
        <f t="shared" si="249"/>
        <v>3319.5622894323387</v>
      </c>
      <c r="AA223" s="4">
        <f t="shared" si="240"/>
        <v>44267.130434656065</v>
      </c>
      <c r="AB223" s="4">
        <f t="shared" si="241"/>
        <v>4653.4707377547347</v>
      </c>
      <c r="AC223" s="12">
        <f t="shared" si="242"/>
        <v>1.508626344325702</v>
      </c>
      <c r="AD223" s="12">
        <f t="shared" si="243"/>
        <v>4.3400645603442758</v>
      </c>
      <c r="AE223" s="12">
        <f t="shared" si="244"/>
        <v>1.9027932713613733</v>
      </c>
      <c r="AF223" s="11">
        <f t="shared" si="226"/>
        <v>-2.9039671966837322E-3</v>
      </c>
      <c r="AG223" s="11">
        <f t="shared" si="227"/>
        <v>2.0567434751257441E-3</v>
      </c>
      <c r="AH223" s="11">
        <f t="shared" si="228"/>
        <v>8.257041531207765E-4</v>
      </c>
      <c r="AI223" s="1">
        <f t="shared" si="207"/>
        <v>263505.87529279746</v>
      </c>
      <c r="AJ223" s="1">
        <f t="shared" si="208"/>
        <v>310636.63521548914</v>
      </c>
      <c r="AK223" s="1">
        <f t="shared" si="209"/>
        <v>61466.809365088688</v>
      </c>
      <c r="AL223" s="17">
        <f t="shared" si="264"/>
        <v>59.3483295834926</v>
      </c>
      <c r="AM223" s="17">
        <f t="shared" si="264"/>
        <v>25.100725981084903</v>
      </c>
      <c r="AN223" s="17">
        <f t="shared" si="264"/>
        <v>4.0051750377946354</v>
      </c>
      <c r="AO223" s="7">
        <f t="shared" si="265"/>
        <v>3.4117048912237881E-3</v>
      </c>
      <c r="AP223" s="7">
        <f t="shared" si="265"/>
        <v>5.2537691547066947E-3</v>
      </c>
      <c r="AQ223" s="7">
        <f t="shared" si="265"/>
        <v>3.8028887260437485E-3</v>
      </c>
      <c r="AR223" s="1">
        <f t="shared" si="246"/>
        <v>128685.08331833528</v>
      </c>
      <c r="AS223" s="1">
        <f t="shared" si="247"/>
        <v>162473.91063353952</v>
      </c>
      <c r="AT223" s="1">
        <f t="shared" si="248"/>
        <v>31556.748771214581</v>
      </c>
      <c r="AU223" s="1">
        <f t="shared" si="210"/>
        <v>25737.016663667058</v>
      </c>
      <c r="AV223" s="1">
        <f t="shared" si="211"/>
        <v>32494.782126707905</v>
      </c>
      <c r="AW223" s="1">
        <f t="shared" si="212"/>
        <v>6311.3497542429168</v>
      </c>
      <c r="AX223">
        <v>0</v>
      </c>
      <c r="AY223">
        <v>0</v>
      </c>
      <c r="AZ223">
        <v>0</v>
      </c>
      <c r="BA223">
        <f t="shared" si="252"/>
        <v>0</v>
      </c>
      <c r="BB223">
        <f t="shared" si="253"/>
        <v>0</v>
      </c>
      <c r="BC223">
        <f t="shared" si="253"/>
        <v>0</v>
      </c>
      <c r="BD223">
        <f t="shared" si="253"/>
        <v>0</v>
      </c>
      <c r="BE223">
        <f t="shared" si="254"/>
        <v>0</v>
      </c>
      <c r="BF223">
        <f t="shared" si="254"/>
        <v>0</v>
      </c>
      <c r="BG223">
        <f t="shared" si="254"/>
        <v>0</v>
      </c>
      <c r="BH223">
        <f t="shared" si="230"/>
        <v>0</v>
      </c>
      <c r="BI223">
        <f t="shared" si="263"/>
        <v>0</v>
      </c>
      <c r="BJ223">
        <f t="shared" si="263"/>
        <v>0</v>
      </c>
      <c r="BK223" s="7">
        <f t="shared" si="261"/>
        <v>1.2359931648375788E-3</v>
      </c>
      <c r="BL223" s="7">
        <f t="shared" si="250"/>
        <v>4.7128112454611885E-4</v>
      </c>
      <c r="BM223" s="7">
        <f t="shared" si="251"/>
        <v>1.8612527584370771E-3</v>
      </c>
      <c r="BN223" s="18">
        <f>MAX((BN$3*climate!$I333+BN$4*climate!$I333^2+BN$5*climate!$I333^6)*(K223/K$66)^$BP$1,-99)</f>
        <v>-42.195142201206025</v>
      </c>
      <c r="BO223" s="18">
        <f>MAX((BO$3*climate!$I333+BO$4*climate!$I333^2+BO$5*climate!$I333^6)*(L223/L$66)^$BP$1,-99)</f>
        <v>-25.966587226906558</v>
      </c>
      <c r="BP223" s="18">
        <f>MAX((BP$3*climate!$I333+BP$4*climate!$I333^2+BP$5*climate!$I333^6)*(M223/M$66)^$BP$1,-99)</f>
        <v>-25.619415100520161</v>
      </c>
      <c r="BQ223" s="18">
        <f>MAX((BQ$3*climate!$M333+BQ$4*climate!$M333^2+BQ$5*climate!$M333^6)*(K223/K$66)^$BP$1,-99)</f>
        <v>-42.19516016706504</v>
      </c>
      <c r="BR223" s="18">
        <f>MAX((BR$3*climate!$M333+BR$4*climate!$M333^2+BR$5*climate!$M333^6)*(L223/L$66)^$BP$1,-99)</f>
        <v>-25.966597538072339</v>
      </c>
      <c r="BS223" s="18">
        <f>MAX((BS$3*climate!$M333+BS$4*climate!$M333^2+BS$5*climate!$M333^6)*(M223/M$66)^$BP$1,-99)</f>
        <v>-25.619424575249383</v>
      </c>
      <c r="BT223" s="8">
        <f t="shared" si="255"/>
        <v>4.2862251416203971E-2</v>
      </c>
      <c r="BU223" s="8">
        <f t="shared" si="256"/>
        <v>2.0200170048007081E-5</v>
      </c>
      <c r="BV223" s="8">
        <f t="shared" si="257"/>
        <v>7.977748368123316E-5</v>
      </c>
      <c r="BW223" s="8">
        <f>MAX((BW$3*climate!$I333+BW$4*climate!$I333^2+BW$5*climate!$I333^6)*(K223/K$66)^$BP$1,-99)</f>
        <v>-99</v>
      </c>
      <c r="BX223" s="8">
        <f>MAX((BX$3*climate!$I333+BX$4*climate!$I333^2+BX$5*climate!$I333^6)*(L223/L$66)^$BP$1,-99)</f>
        <v>-99</v>
      </c>
      <c r="BY223" s="8">
        <f>MAX((BY$3*climate!$I333+BY$4*climate!$I333^2+BY$5*climate!$I333^6)*(M223/M$66)^$BP$1,-99)</f>
        <v>-99</v>
      </c>
      <c r="BZ223" s="8">
        <f>MAX((BZ$3*climate!$M333+BZ$4*climate!$M333^2+BZ$5*climate!$M333^6)*(K223/K$66)^$BP$1,-99)</f>
        <v>-99</v>
      </c>
      <c r="CA223" s="8">
        <f>MAX((CA$3*climate!$M333+CA$4*climate!$M333^2+CA$5*climate!$M333^6)*(L223/L$66)^$BP$1,-99)</f>
        <v>-99</v>
      </c>
      <c r="CB223" s="8">
        <f>MAX((CB$3*climate!$M333+CB$4*climate!$M333^2+CB$5*climate!$M333^6)*(M223/M$66)^$BP$1,-99)</f>
        <v>-99</v>
      </c>
      <c r="CC223" s="8">
        <f t="shared" si="258"/>
        <v>0</v>
      </c>
      <c r="CD223" s="8">
        <f t="shared" si="259"/>
        <v>0</v>
      </c>
      <c r="CE223" s="8">
        <f t="shared" si="260"/>
        <v>0</v>
      </c>
    </row>
    <row r="224" spans="1:83">
      <c r="A224">
        <f t="shared" si="213"/>
        <v>2178</v>
      </c>
      <c r="B224" s="4">
        <f t="shared" si="231"/>
        <v>1286.491851523127</v>
      </c>
      <c r="C224" s="4">
        <f t="shared" si="232"/>
        <v>3572.3702350888861</v>
      </c>
      <c r="D224" s="4">
        <f t="shared" si="233"/>
        <v>6808.6293300680181</v>
      </c>
      <c r="E224" s="11">
        <f t="shared" si="214"/>
        <v>1.7649784493788394E-6</v>
      </c>
      <c r="F224" s="11">
        <f t="shared" si="215"/>
        <v>3.5383926918445661E-6</v>
      </c>
      <c r="G224" s="11">
        <f t="shared" si="216"/>
        <v>7.8121669445613405E-6</v>
      </c>
      <c r="H224" s="4">
        <f t="shared" si="234"/>
        <v>128327.11760507456</v>
      </c>
      <c r="I224" s="4">
        <f t="shared" si="235"/>
        <v>163148.09728554109</v>
      </c>
      <c r="J224" s="4">
        <f t="shared" si="236"/>
        <v>31631.613646418082</v>
      </c>
      <c r="K224" s="4">
        <f t="shared" si="204"/>
        <v>99749.654421163388</v>
      </c>
      <c r="L224" s="4">
        <f t="shared" si="205"/>
        <v>45669.425773132862</v>
      </c>
      <c r="M224" s="4">
        <f t="shared" si="206"/>
        <v>4645.8122645519434</v>
      </c>
      <c r="N224" s="11">
        <f t="shared" si="217"/>
        <v>-2.7834788479090822E-3</v>
      </c>
      <c r="O224" s="11">
        <f t="shared" si="218"/>
        <v>4.1459540758419511E-3</v>
      </c>
      <c r="P224" s="11">
        <f t="shared" si="219"/>
        <v>2.3645580927367238E-3</v>
      </c>
      <c r="Q224" s="4">
        <f t="shared" si="220"/>
        <v>2135.1989961628287</v>
      </c>
      <c r="R224" s="4">
        <f t="shared" si="221"/>
        <v>10014.560708904144</v>
      </c>
      <c r="S224" s="4">
        <f t="shared" si="222"/>
        <v>2397.6670633427357</v>
      </c>
      <c r="T224" s="4">
        <f t="shared" si="237"/>
        <v>16.638720139681485</v>
      </c>
      <c r="U224" s="4">
        <f t="shared" si="238"/>
        <v>61.383251631655277</v>
      </c>
      <c r="V224" s="4">
        <f t="shared" si="239"/>
        <v>75.799707537659685</v>
      </c>
      <c r="W224" s="11">
        <f t="shared" si="223"/>
        <v>-1.219247815263802E-2</v>
      </c>
      <c r="X224" s="11">
        <f t="shared" si="224"/>
        <v>-1.3228699347321071E-2</v>
      </c>
      <c r="Y224" s="11">
        <f t="shared" si="225"/>
        <v>-1.2203590333800474E-2</v>
      </c>
      <c r="Z224" s="4">
        <f t="shared" si="249"/>
        <v>3260.5770836547981</v>
      </c>
      <c r="AA224" s="4">
        <f t="shared" si="240"/>
        <v>43954.720130136338</v>
      </c>
      <c r="AB224" s="4">
        <f t="shared" si="241"/>
        <v>4611.5019520646028</v>
      </c>
      <c r="AC224" s="12">
        <f t="shared" si="242"/>
        <v>1.5042453429097273</v>
      </c>
      <c r="AD224" s="12">
        <f t="shared" si="243"/>
        <v>4.3489909598103882</v>
      </c>
      <c r="AE224" s="12">
        <f t="shared" si="244"/>
        <v>1.9043644156680666</v>
      </c>
      <c r="AF224" s="11">
        <f t="shared" si="226"/>
        <v>-2.9039671966837322E-3</v>
      </c>
      <c r="AG224" s="11">
        <f t="shared" si="227"/>
        <v>2.0567434751257441E-3</v>
      </c>
      <c r="AH224" s="11">
        <f t="shared" si="228"/>
        <v>8.257041531207765E-4</v>
      </c>
      <c r="AI224" s="1">
        <f t="shared" si="207"/>
        <v>262892.3044271848</v>
      </c>
      <c r="AJ224" s="1">
        <f t="shared" si="208"/>
        <v>312067.75382064813</v>
      </c>
      <c r="AK224" s="1">
        <f t="shared" si="209"/>
        <v>61631.478182822735</v>
      </c>
      <c r="AL224" s="17">
        <f t="shared" si="264"/>
        <v>59.548783779955301</v>
      </c>
      <c r="AM224" s="17">
        <f t="shared" si="264"/>
        <v>25.231280666805869</v>
      </c>
      <c r="AN224" s="17">
        <f t="shared" si="264"/>
        <v>4.0202539604417264</v>
      </c>
      <c r="AO224" s="7">
        <f t="shared" si="265"/>
        <v>3.3775878423115504E-3</v>
      </c>
      <c r="AP224" s="7">
        <f t="shared" si="265"/>
        <v>5.2012314631596276E-3</v>
      </c>
      <c r="AQ224" s="7">
        <f t="shared" si="265"/>
        <v>3.7648598387833108E-3</v>
      </c>
      <c r="AR224" s="1">
        <f t="shared" si="246"/>
        <v>128327.11760507456</v>
      </c>
      <c r="AS224" s="1">
        <f t="shared" si="247"/>
        <v>163148.09728554109</v>
      </c>
      <c r="AT224" s="1">
        <f t="shared" si="248"/>
        <v>31631.613646418082</v>
      </c>
      <c r="AU224" s="1">
        <f t="shared" si="210"/>
        <v>25665.423521014913</v>
      </c>
      <c r="AV224" s="1">
        <f t="shared" si="211"/>
        <v>32629.61945710822</v>
      </c>
      <c r="AW224" s="1">
        <f t="shared" si="212"/>
        <v>6326.3227292836164</v>
      </c>
      <c r="AX224">
        <v>0</v>
      </c>
      <c r="AY224">
        <v>0</v>
      </c>
      <c r="AZ224">
        <v>0</v>
      </c>
      <c r="BA224">
        <f t="shared" si="252"/>
        <v>0</v>
      </c>
      <c r="BB224">
        <f t="shared" si="253"/>
        <v>0</v>
      </c>
      <c r="BC224">
        <f t="shared" si="253"/>
        <v>0</v>
      </c>
      <c r="BD224">
        <f t="shared" si="253"/>
        <v>0</v>
      </c>
      <c r="BE224">
        <f t="shared" si="254"/>
        <v>0</v>
      </c>
      <c r="BF224">
        <f t="shared" si="254"/>
        <v>0</v>
      </c>
      <c r="BG224">
        <f t="shared" si="254"/>
        <v>0</v>
      </c>
      <c r="BH224">
        <f t="shared" si="230"/>
        <v>0</v>
      </c>
      <c r="BI224">
        <f t="shared" si="263"/>
        <v>0</v>
      </c>
      <c r="BJ224">
        <f t="shared" si="263"/>
        <v>0</v>
      </c>
      <c r="BK224" s="7">
        <f t="shared" si="261"/>
        <v>1.2118584939315724E-3</v>
      </c>
      <c r="BL224" s="7">
        <f t="shared" si="250"/>
        <v>4.4883916623439889E-4</v>
      </c>
      <c r="BM224" s="7">
        <f t="shared" si="251"/>
        <v>1.8048756742139486E-3</v>
      </c>
      <c r="BN224" s="18">
        <f>MAX((BN$3*climate!$I334+BN$4*climate!$I334^2+BN$5*climate!$I334^6)*(K224/K$66)^$BP$1,-99)</f>
        <v>-42.522614568603451</v>
      </c>
      <c r="BO224" s="18">
        <f>MAX((BO$3*climate!$I334+BO$4*climate!$I334^2+BO$5*climate!$I334^6)*(L224/L$66)^$BP$1,-99)</f>
        <v>-26.110499974809287</v>
      </c>
      <c r="BP224" s="18">
        <f>MAX((BP$3*climate!$I334+BP$4*climate!$I334^2+BP$5*climate!$I334^6)*(M224/M$66)^$BP$1,-99)</f>
        <v>-25.761255860499737</v>
      </c>
      <c r="BQ224" s="18">
        <f>MAX((BQ$3*climate!$M334+BQ$4*climate!$M334^2+BQ$5*climate!$M334^6)*(K224/K$66)^$BP$1,-99)</f>
        <v>-42.522632521894103</v>
      </c>
      <c r="BR224" s="18">
        <f>MAX((BR$3*climate!$M334+BR$4*climate!$M334^2+BR$5*climate!$M334^6)*(L224/L$66)^$BP$1,-99)</f>
        <v>-26.110510259486752</v>
      </c>
      <c r="BS224" s="18">
        <f>MAX((BS$3*climate!$M334+BS$4*climate!$M334^2+BS$5*climate!$M334^6)*(M224/M$66)^$BP$1,-99)</f>
        <v>-25.761265313624303</v>
      </c>
      <c r="BT224" s="8">
        <f t="shared" si="255"/>
        <v>4.2808371844914435E-2</v>
      </c>
      <c r="BU224" s="8">
        <f t="shared" si="256"/>
        <v>1.921407392672351E-5</v>
      </c>
      <c r="BV224" s="8">
        <f t="shared" si="257"/>
        <v>7.726378899559135E-5</v>
      </c>
      <c r="BW224" s="8">
        <f>MAX((BW$3*climate!$I334+BW$4*climate!$I334^2+BW$5*climate!$I334^6)*(K224/K$66)^$BP$1,-99)</f>
        <v>-99</v>
      </c>
      <c r="BX224" s="8">
        <f>MAX((BX$3*climate!$I334+BX$4*climate!$I334^2+BX$5*climate!$I334^6)*(L224/L$66)^$BP$1,-99)</f>
        <v>-99</v>
      </c>
      <c r="BY224" s="8">
        <f>MAX((BY$3*climate!$I334+BY$4*climate!$I334^2+BY$5*climate!$I334^6)*(M224/M$66)^$BP$1,-99)</f>
        <v>-99</v>
      </c>
      <c r="BZ224" s="8">
        <f>MAX((BZ$3*climate!$M334+BZ$4*climate!$M334^2+BZ$5*climate!$M334^6)*(K224/K$66)^$BP$1,-99)</f>
        <v>-99</v>
      </c>
      <c r="CA224" s="8">
        <f>MAX((CA$3*climate!$M334+CA$4*climate!$M334^2+CA$5*climate!$M334^6)*(L224/L$66)^$BP$1,-99)</f>
        <v>-99</v>
      </c>
      <c r="CB224" s="8">
        <f>MAX((CB$3*climate!$M334+CB$4*climate!$M334^2+CB$5*climate!$M334^6)*(M224/M$66)^$BP$1,-99)</f>
        <v>-99</v>
      </c>
      <c r="CC224" s="8">
        <f t="shared" si="258"/>
        <v>0</v>
      </c>
      <c r="CD224" s="8">
        <f t="shared" si="259"/>
        <v>0</v>
      </c>
      <c r="CE224" s="8">
        <f t="shared" si="260"/>
        <v>0</v>
      </c>
    </row>
    <row r="225" spans="1:83">
      <c r="A225">
        <f t="shared" si="213"/>
        <v>2179</v>
      </c>
      <c r="B225" s="4">
        <f t="shared" si="231"/>
        <v>1286.4940086220008</v>
      </c>
      <c r="C225" s="4">
        <f t="shared" si="232"/>
        <v>3572.3822435151819</v>
      </c>
      <c r="D225" s="4">
        <f t="shared" si="233"/>
        <v>6808.6798607095579</v>
      </c>
      <c r="E225" s="11">
        <f t="shared" si="214"/>
        <v>1.6767295269098973E-6</v>
      </c>
      <c r="F225" s="11">
        <f t="shared" si="215"/>
        <v>3.3614730572523378E-6</v>
      </c>
      <c r="G225" s="11">
        <f t="shared" si="216"/>
        <v>7.4215585973332734E-6</v>
      </c>
      <c r="H225" s="4">
        <f t="shared" si="234"/>
        <v>127966.15383229163</v>
      </c>
      <c r="I225" s="4">
        <f t="shared" si="235"/>
        <v>163818.82393760653</v>
      </c>
      <c r="J225" s="4">
        <f t="shared" si="236"/>
        <v>31705.916704327465</v>
      </c>
      <c r="K225" s="4">
        <f t="shared" si="204"/>
        <v>99468.907724925753</v>
      </c>
      <c r="L225" s="4">
        <f t="shared" si="205"/>
        <v>45857.025584252915</v>
      </c>
      <c r="M225" s="4">
        <f t="shared" si="206"/>
        <v>4656.6907760329432</v>
      </c>
      <c r="N225" s="11">
        <f t="shared" si="217"/>
        <v>-2.8145129711654171E-3</v>
      </c>
      <c r="O225" s="11">
        <f t="shared" si="218"/>
        <v>4.1077768757586952E-3</v>
      </c>
      <c r="P225" s="11">
        <f t="shared" si="219"/>
        <v>2.3415736283629585E-3</v>
      </c>
      <c r="Q225" s="4">
        <f t="shared" si="220"/>
        <v>2103.2328815760411</v>
      </c>
      <c r="R225" s="4">
        <f t="shared" si="221"/>
        <v>9922.7078352047811</v>
      </c>
      <c r="S225" s="4">
        <f t="shared" si="222"/>
        <v>2373.9703343515253</v>
      </c>
      <c r="T225" s="4">
        <f t="shared" si="237"/>
        <v>16.43585290789056</v>
      </c>
      <c r="U225" s="4">
        <f t="shared" si="238"/>
        <v>60.571231050859154</v>
      </c>
      <c r="V225" s="4">
        <f t="shared" si="239"/>
        <v>74.874678959448204</v>
      </c>
      <c r="W225" s="11">
        <f t="shared" si="223"/>
        <v>-1.219247815263802E-2</v>
      </c>
      <c r="X225" s="11">
        <f t="shared" si="224"/>
        <v>-1.3228699347321071E-2</v>
      </c>
      <c r="Y225" s="11">
        <f t="shared" si="225"/>
        <v>-1.2203590333800474E-2</v>
      </c>
      <c r="Z225" s="4">
        <f t="shared" si="249"/>
        <v>3202.5360009467636</v>
      </c>
      <c r="AA225" s="4">
        <f t="shared" si="240"/>
        <v>43642.811819324954</v>
      </c>
      <c r="AB225" s="4">
        <f t="shared" si="241"/>
        <v>4569.8020274995661</v>
      </c>
      <c r="AC225" s="12">
        <f t="shared" si="242"/>
        <v>1.4998770637781531</v>
      </c>
      <c r="AD225" s="12">
        <f t="shared" si="243"/>
        <v>4.3579357185903591</v>
      </c>
      <c r="AE225" s="12">
        <f t="shared" si="244"/>
        <v>1.9059368572751392</v>
      </c>
      <c r="AF225" s="11">
        <f t="shared" si="226"/>
        <v>-2.9039671966837322E-3</v>
      </c>
      <c r="AG225" s="11">
        <f t="shared" si="227"/>
        <v>2.0567434751257441E-3</v>
      </c>
      <c r="AH225" s="11">
        <f t="shared" si="228"/>
        <v>8.257041531207765E-4</v>
      </c>
      <c r="AI225" s="1">
        <f t="shared" si="207"/>
        <v>262268.49750548124</v>
      </c>
      <c r="AJ225" s="1">
        <f t="shared" si="208"/>
        <v>313490.59789569152</v>
      </c>
      <c r="AK225" s="1">
        <f t="shared" si="209"/>
        <v>61794.653093824076</v>
      </c>
      <c r="AL225" s="17">
        <f t="shared" si="264"/>
        <v>59.747903715593722</v>
      </c>
      <c r="AM225" s="17">
        <f t="shared" si="264"/>
        <v>25.361202060357272</v>
      </c>
      <c r="AN225" s="17">
        <f t="shared" si="264"/>
        <v>4.035238296192329</v>
      </c>
      <c r="AO225" s="7">
        <f t="shared" si="265"/>
        <v>3.3438119638884347E-3</v>
      </c>
      <c r="AP225" s="7">
        <f t="shared" si="265"/>
        <v>5.149219148528031E-3</v>
      </c>
      <c r="AQ225" s="7">
        <f t="shared" si="265"/>
        <v>3.7272112403954776E-3</v>
      </c>
      <c r="AR225" s="1">
        <f t="shared" si="246"/>
        <v>127966.15383229163</v>
      </c>
      <c r="AS225" s="1">
        <f t="shared" si="247"/>
        <v>163818.82393760653</v>
      </c>
      <c r="AT225" s="1">
        <f t="shared" si="248"/>
        <v>31705.916704327465</v>
      </c>
      <c r="AU225" s="1">
        <f t="shared" si="210"/>
        <v>25593.230766458328</v>
      </c>
      <c r="AV225" s="1">
        <f t="shared" si="211"/>
        <v>32763.764787521308</v>
      </c>
      <c r="AW225" s="1">
        <f t="shared" si="212"/>
        <v>6341.1833408654929</v>
      </c>
      <c r="AX225">
        <v>0</v>
      </c>
      <c r="AY225">
        <v>0</v>
      </c>
      <c r="AZ225">
        <v>0</v>
      </c>
      <c r="BA225">
        <f t="shared" si="252"/>
        <v>0</v>
      </c>
      <c r="BB225">
        <f t="shared" si="253"/>
        <v>0</v>
      </c>
      <c r="BC225">
        <f t="shared" si="253"/>
        <v>0</v>
      </c>
      <c r="BD225">
        <f t="shared" si="253"/>
        <v>0</v>
      </c>
      <c r="BE225">
        <f t="shared" si="254"/>
        <v>0</v>
      </c>
      <c r="BF225">
        <f t="shared" si="254"/>
        <v>0</v>
      </c>
      <c r="BG225">
        <f t="shared" si="254"/>
        <v>0</v>
      </c>
      <c r="BH225">
        <f t="shared" si="230"/>
        <v>0</v>
      </c>
      <c r="BI225">
        <f t="shared" si="263"/>
        <v>0</v>
      </c>
      <c r="BJ225">
        <f t="shared" si="263"/>
        <v>0</v>
      </c>
      <c r="BK225" s="7">
        <f t="shared" si="261"/>
        <v>1.188665491629548E-3</v>
      </c>
      <c r="BL225" s="7">
        <f t="shared" si="250"/>
        <v>4.274658726041894E-4</v>
      </c>
      <c r="BM225" s="7">
        <f t="shared" si="251"/>
        <v>1.7502472060881269E-3</v>
      </c>
      <c r="BN225" s="18">
        <f>MAX((BN$3*climate!$I335+BN$4*climate!$I335^2+BN$5*climate!$I335^6)*(K225/K$66)^$BP$1,-99)</f>
        <v>-42.847541990095905</v>
      </c>
      <c r="BO225" s="18">
        <f>MAX((BO$3*climate!$I335+BO$4*climate!$I335^2+BO$5*climate!$I335^6)*(L225/L$66)^$BP$1,-99)</f>
        <v>-26.252417867573758</v>
      </c>
      <c r="BP225" s="18">
        <f>MAX((BP$3*climate!$I335+BP$4*climate!$I335^2+BP$5*climate!$I335^6)*(M225/M$66)^$BP$1,-99)</f>
        <v>-25.901280172385121</v>
      </c>
      <c r="BQ225" s="18">
        <f>MAX((BQ$3*climate!$M335+BQ$4*climate!$M335^2+BQ$5*climate!$M335^6)*(K225/K$66)^$BP$1,-99)</f>
        <v>-42.847559930875406</v>
      </c>
      <c r="BR225" s="18">
        <f>MAX((BR$3*climate!$M335+BR$4*climate!$M335^2+BR$5*climate!$M335^6)*(L225/L$66)^$BP$1,-99)</f>
        <v>-26.252428125906189</v>
      </c>
      <c r="BS225" s="18">
        <f>MAX((BS$3*climate!$M335+BS$4*climate!$M335^2+BS$5*climate!$M335^6)*(M225/M$66)^$BP$1,-99)</f>
        <v>-25.901289604017506</v>
      </c>
      <c r="BT225" s="8">
        <f t="shared" si="255"/>
        <v>4.2753590545388825E-2</v>
      </c>
      <c r="BU225" s="8">
        <f t="shared" si="256"/>
        <v>1.8275700889446857E-5</v>
      </c>
      <c r="BV225" s="8">
        <f t="shared" si="257"/>
        <v>7.4829352402302555E-5</v>
      </c>
      <c r="BW225" s="8">
        <f>MAX((BW$3*climate!$I335+BW$4*climate!$I335^2+BW$5*climate!$I335^6)*(K225/K$66)^$BP$1,-99)</f>
        <v>-99</v>
      </c>
      <c r="BX225" s="8">
        <f>MAX((BX$3*climate!$I335+BX$4*climate!$I335^2+BX$5*climate!$I335^6)*(L225/L$66)^$BP$1,-99)</f>
        <v>-99</v>
      </c>
      <c r="BY225" s="8">
        <f>MAX((BY$3*climate!$I335+BY$4*climate!$I335^2+BY$5*climate!$I335^6)*(M225/M$66)^$BP$1,-99)</f>
        <v>-99</v>
      </c>
      <c r="BZ225" s="8">
        <f>MAX((BZ$3*climate!$M335+BZ$4*climate!$M335^2+BZ$5*climate!$M335^6)*(K225/K$66)^$BP$1,-99)</f>
        <v>-99</v>
      </c>
      <c r="CA225" s="8">
        <f>MAX((CA$3*climate!$M335+CA$4*climate!$M335^2+CA$5*climate!$M335^6)*(L225/L$66)^$BP$1,-99)</f>
        <v>-99</v>
      </c>
      <c r="CB225" s="8">
        <f>MAX((CB$3*climate!$M335+CB$4*climate!$M335^2+CB$5*climate!$M335^6)*(M225/M$66)^$BP$1,-99)</f>
        <v>-99</v>
      </c>
      <c r="CC225" s="8">
        <f t="shared" si="258"/>
        <v>0</v>
      </c>
      <c r="CD225" s="8">
        <f t="shared" si="259"/>
        <v>0</v>
      </c>
      <c r="CE225" s="8">
        <f t="shared" si="260"/>
        <v>0</v>
      </c>
    </row>
    <row r="226" spans="1:83">
      <c r="A226">
        <f t="shared" si="213"/>
        <v>2180</v>
      </c>
      <c r="B226" s="4">
        <f t="shared" si="231"/>
        <v>1286.4960578693667</v>
      </c>
      <c r="C226" s="4">
        <f t="shared" si="232"/>
        <v>3572.393651558511</v>
      </c>
      <c r="D226" s="4">
        <f t="shared" si="233"/>
        <v>6808.7278651752868</v>
      </c>
      <c r="E226" s="11">
        <f t="shared" si="214"/>
        <v>1.5928930505644024E-6</v>
      </c>
      <c r="F226" s="11">
        <f t="shared" si="215"/>
        <v>3.1933994043897209E-6</v>
      </c>
      <c r="G226" s="11">
        <f t="shared" si="216"/>
        <v>7.0504806674666092E-6</v>
      </c>
      <c r="H226" s="4">
        <f t="shared" si="234"/>
        <v>127602.38272917847</v>
      </c>
      <c r="I226" s="4">
        <f t="shared" si="235"/>
        <v>164486.15669978183</v>
      </c>
      <c r="J226" s="4">
        <f t="shared" si="236"/>
        <v>31779.674009864862</v>
      </c>
      <c r="K226" s="4">
        <f t="shared" si="204"/>
        <v>99185.988133152496</v>
      </c>
      <c r="L226" s="4">
        <f t="shared" si="205"/>
        <v>46043.681840052042</v>
      </c>
      <c r="M226" s="4">
        <f t="shared" si="206"/>
        <v>4667.4907029856322</v>
      </c>
      <c r="N226" s="11">
        <f t="shared" si="217"/>
        <v>-2.8443017847914476E-3</v>
      </c>
      <c r="O226" s="11">
        <f t="shared" si="218"/>
        <v>4.0703960499179903E-3</v>
      </c>
      <c r="P226" s="11">
        <f t="shared" si="219"/>
        <v>2.3192278534520661E-3</v>
      </c>
      <c r="Q226" s="4">
        <f t="shared" si="220"/>
        <v>2071.6832697401042</v>
      </c>
      <c r="R226" s="4">
        <f t="shared" si="221"/>
        <v>9831.3297640025521</v>
      </c>
      <c r="S226" s="4">
        <f t="shared" si="222"/>
        <v>2350.4545325059248</v>
      </c>
      <c r="T226" s="4">
        <f t="shared" si="237"/>
        <v>16.235459130391131</v>
      </c>
      <c r="U226" s="4">
        <f t="shared" si="238"/>
        <v>59.769952446190217</v>
      </c>
      <c r="V226" s="4">
        <f t="shared" si="239"/>
        <v>73.960939051052264</v>
      </c>
      <c r="W226" s="11">
        <f t="shared" si="223"/>
        <v>-1.219247815263802E-2</v>
      </c>
      <c r="X226" s="11">
        <f t="shared" si="224"/>
        <v>-1.3228699347321071E-2</v>
      </c>
      <c r="Y226" s="11">
        <f t="shared" si="225"/>
        <v>-1.2203590333800474E-2</v>
      </c>
      <c r="Z226" s="4">
        <f t="shared" si="249"/>
        <v>3145.4299307772453</v>
      </c>
      <c r="AA226" s="4">
        <f t="shared" si="240"/>
        <v>43331.461676998239</v>
      </c>
      <c r="AB226" s="4">
        <f t="shared" si="241"/>
        <v>4528.3735703416269</v>
      </c>
      <c r="AC226" s="12">
        <f t="shared" si="242"/>
        <v>1.495521469985883</v>
      </c>
      <c r="AD226" s="12">
        <f t="shared" si="243"/>
        <v>4.3668988744445869</v>
      </c>
      <c r="AE226" s="12">
        <f t="shared" si="244"/>
        <v>1.9075105972537771</v>
      </c>
      <c r="AF226" s="11">
        <f t="shared" si="226"/>
        <v>-2.9039671966837322E-3</v>
      </c>
      <c r="AG226" s="11">
        <f t="shared" si="227"/>
        <v>2.0567434751257441E-3</v>
      </c>
      <c r="AH226" s="11">
        <f t="shared" si="228"/>
        <v>8.257041531207765E-4</v>
      </c>
      <c r="AI226" s="1">
        <f t="shared" si="207"/>
        <v>261634.87852139145</v>
      </c>
      <c r="AJ226" s="1">
        <f t="shared" si="208"/>
        <v>314905.30289364373</v>
      </c>
      <c r="AK226" s="1">
        <f t="shared" si="209"/>
        <v>61956.37112530716</v>
      </c>
      <c r="AL226" s="17">
        <f t="shared" si="264"/>
        <v>59.945691613302557</v>
      </c>
      <c r="AM226" s="17">
        <f t="shared" si="264"/>
        <v>25.49048654376336</v>
      </c>
      <c r="AN226" s="17">
        <f t="shared" si="264"/>
        <v>4.0501280798722181</v>
      </c>
      <c r="AO226" s="7">
        <f t="shared" si="265"/>
        <v>3.3103738442495502E-3</v>
      </c>
      <c r="AP226" s="7">
        <f t="shared" si="265"/>
        <v>5.0977269570427509E-3</v>
      </c>
      <c r="AQ226" s="7">
        <f t="shared" si="265"/>
        <v>3.6899391279915229E-3</v>
      </c>
      <c r="AR226" s="1">
        <f t="shared" si="246"/>
        <v>127602.38272917847</v>
      </c>
      <c r="AS226" s="1">
        <f t="shared" si="247"/>
        <v>164486.15669978183</v>
      </c>
      <c r="AT226" s="1">
        <f t="shared" si="248"/>
        <v>31779.674009864862</v>
      </c>
      <c r="AU226" s="1">
        <f t="shared" si="210"/>
        <v>25520.476545835696</v>
      </c>
      <c r="AV226" s="1">
        <f t="shared" si="211"/>
        <v>32897.231339956365</v>
      </c>
      <c r="AW226" s="1">
        <f t="shared" si="212"/>
        <v>6355.9348019729732</v>
      </c>
      <c r="AX226">
        <v>0</v>
      </c>
      <c r="AY226">
        <v>0</v>
      </c>
      <c r="AZ226">
        <v>0</v>
      </c>
      <c r="BA226">
        <f t="shared" si="252"/>
        <v>0</v>
      </c>
      <c r="BB226">
        <f t="shared" si="253"/>
        <v>0</v>
      </c>
      <c r="BC226">
        <f t="shared" si="253"/>
        <v>0</v>
      </c>
      <c r="BD226">
        <f t="shared" si="253"/>
        <v>0</v>
      </c>
      <c r="BE226">
        <f t="shared" si="254"/>
        <v>0</v>
      </c>
      <c r="BF226">
        <f t="shared" si="254"/>
        <v>0</v>
      </c>
      <c r="BG226">
        <f t="shared" si="254"/>
        <v>0</v>
      </c>
      <c r="BH226">
        <f t="shared" si="230"/>
        <v>0</v>
      </c>
      <c r="BI226">
        <f t="shared" si="263"/>
        <v>0</v>
      </c>
      <c r="BJ226">
        <f t="shared" si="263"/>
        <v>0</v>
      </c>
      <c r="BK226" s="7">
        <f t="shared" si="261"/>
        <v>1.1663974814897227E-3</v>
      </c>
      <c r="BL226" s="7">
        <f t="shared" si="250"/>
        <v>4.0711035486113274E-4</v>
      </c>
      <c r="BM226" s="7">
        <f t="shared" si="251"/>
        <v>1.6973103610033174E-3</v>
      </c>
      <c r="BN226" s="18">
        <f>MAX((BN$3*climate!$I336+BN$4*climate!$I336^2+BN$5*climate!$I336^6)*(K226/K$66)^$BP$1,-99)</f>
        <v>-43.169909812942386</v>
      </c>
      <c r="BO226" s="18">
        <f>MAX((BO$3*climate!$I336+BO$4*climate!$I336^2+BO$5*climate!$I336^6)*(L226/L$66)^$BP$1,-99)</f>
        <v>-26.392345880193584</v>
      </c>
      <c r="BP226" s="18">
        <f>MAX((BP$3*climate!$I336+BP$4*climate!$I336^2+BP$5*climate!$I336^6)*(M226/M$66)^$BP$1,-99)</f>
        <v>-26.039490376247528</v>
      </c>
      <c r="BQ226" s="18">
        <f>MAX((BQ$3*climate!$M336+BQ$4*climate!$M336^2+BQ$5*climate!$M336^6)*(K226/K$66)^$BP$1,-99)</f>
        <v>-43.169927741272843</v>
      </c>
      <c r="BR226" s="18">
        <f>MAX((BR$3*climate!$M336+BR$4*climate!$M336^2+BR$5*climate!$M336^6)*(L226/L$66)^$BP$1,-99)</f>
        <v>-26.392356112326841</v>
      </c>
      <c r="BS226" s="18">
        <f>MAX((BS$3*climate!$M336+BS$4*climate!$M336^2+BS$5*climate!$M336^6)*(M226/M$66)^$BP$1,-99)</f>
        <v>-26.039499786502443</v>
      </c>
      <c r="BT226" s="8">
        <f t="shared" si="255"/>
        <v>4.2697967924420224E-2</v>
      </c>
      <c r="BU226" s="8">
        <f t="shared" si="256"/>
        <v>1.7382784873559981E-5</v>
      </c>
      <c r="BV226" s="8">
        <f t="shared" si="257"/>
        <v>7.2471703351905761E-5</v>
      </c>
      <c r="BW226" s="8">
        <f>MAX((BW$3*climate!$I336+BW$4*climate!$I336^2+BW$5*climate!$I336^6)*(K226/K$66)^$BP$1,-99)</f>
        <v>-99</v>
      </c>
      <c r="BX226" s="8">
        <f>MAX((BX$3*climate!$I336+BX$4*climate!$I336^2+BX$5*climate!$I336^6)*(L226/L$66)^$BP$1,-99)</f>
        <v>-99</v>
      </c>
      <c r="BY226" s="8">
        <f>MAX((BY$3*climate!$I336+BY$4*climate!$I336^2+BY$5*climate!$I336^6)*(M226/M$66)^$BP$1,-99)</f>
        <v>-99</v>
      </c>
      <c r="BZ226" s="8">
        <f>MAX((BZ$3*climate!$M336+BZ$4*climate!$M336^2+BZ$5*climate!$M336^6)*(K226/K$66)^$BP$1,-99)</f>
        <v>-99</v>
      </c>
      <c r="CA226" s="8">
        <f>MAX((CA$3*climate!$M336+CA$4*climate!$M336^2+CA$5*climate!$M336^6)*(L226/L$66)^$BP$1,-99)</f>
        <v>-99</v>
      </c>
      <c r="CB226" s="8">
        <f>MAX((CB$3*climate!$M336+CB$4*climate!$M336^2+CB$5*climate!$M336^6)*(M226/M$66)^$BP$1,-99)</f>
        <v>-99</v>
      </c>
      <c r="CC226" s="8">
        <f t="shared" si="258"/>
        <v>0</v>
      </c>
      <c r="CD226" s="8">
        <f t="shared" si="259"/>
        <v>0</v>
      </c>
      <c r="CE226" s="8">
        <f t="shared" si="260"/>
        <v>0</v>
      </c>
    </row>
    <row r="227" spans="1:83">
      <c r="A227">
        <f t="shared" si="213"/>
        <v>2181</v>
      </c>
      <c r="B227" s="4">
        <f t="shared" si="231"/>
        <v>1286.4980046574656</v>
      </c>
      <c r="C227" s="4">
        <f t="shared" si="232"/>
        <v>3572.4044892342818</v>
      </c>
      <c r="D227" s="4">
        <f t="shared" si="233"/>
        <v>6808.7734697392607</v>
      </c>
      <c r="E227" s="11">
        <f t="shared" si="214"/>
        <v>1.5132483980361823E-6</v>
      </c>
      <c r="F227" s="11">
        <f t="shared" si="215"/>
        <v>3.0337294341702347E-6</v>
      </c>
      <c r="G227" s="11">
        <f t="shared" si="216"/>
        <v>6.6979566340932788E-6</v>
      </c>
      <c r="H227" s="4">
        <f t="shared" si="234"/>
        <v>127235.9925463938</v>
      </c>
      <c r="I227" s="4">
        <f t="shared" si="235"/>
        <v>165150.16095321334</v>
      </c>
      <c r="J227" s="4">
        <f t="shared" si="236"/>
        <v>31852.901336676474</v>
      </c>
      <c r="K227" s="4">
        <f t="shared" si="204"/>
        <v>98901.041498522027</v>
      </c>
      <c r="L227" s="4">
        <f t="shared" si="205"/>
        <v>46229.412556978408</v>
      </c>
      <c r="M227" s="4">
        <f t="shared" si="206"/>
        <v>4678.2142889967918</v>
      </c>
      <c r="N227" s="11">
        <f t="shared" si="217"/>
        <v>-2.8728517000601306E-3</v>
      </c>
      <c r="O227" s="11">
        <f t="shared" si="218"/>
        <v>4.0337937693941672E-3</v>
      </c>
      <c r="P227" s="11">
        <f t="shared" si="219"/>
        <v>2.2975055963796454E-3</v>
      </c>
      <c r="Q227" s="4">
        <f t="shared" si="220"/>
        <v>2040.5483310090578</v>
      </c>
      <c r="R227" s="4">
        <f t="shared" si="221"/>
        <v>9740.4365469814365</v>
      </c>
      <c r="S227" s="4">
        <f t="shared" si="222"/>
        <v>2327.1204159684385</v>
      </c>
      <c r="T227" s="4">
        <f t="shared" si="237"/>
        <v>16.03750864964579</v>
      </c>
      <c r="U227" s="4">
        <f t="shared" si="238"/>
        <v>58.979273715275887</v>
      </c>
      <c r="V227" s="4">
        <f t="shared" si="239"/>
        <v>73.058350050170034</v>
      </c>
      <c r="W227" s="11">
        <f t="shared" si="223"/>
        <v>-1.219247815263802E-2</v>
      </c>
      <c r="X227" s="11">
        <f t="shared" si="224"/>
        <v>-1.3228699347321071E-2</v>
      </c>
      <c r="Y227" s="11">
        <f t="shared" si="225"/>
        <v>-1.2203590333800474E-2</v>
      </c>
      <c r="Z227" s="4">
        <f t="shared" si="249"/>
        <v>3089.2496018065854</v>
      </c>
      <c r="AA227" s="4">
        <f t="shared" si="240"/>
        <v>43020.723861347564</v>
      </c>
      <c r="AB227" s="4">
        <f t="shared" si="241"/>
        <v>4487.2189876671846</v>
      </c>
      <c r="AC227" s="12">
        <f t="shared" si="242"/>
        <v>1.4911785246951077</v>
      </c>
      <c r="AD227" s="12">
        <f t="shared" si="243"/>
        <v>4.3758804652111349</v>
      </c>
      <c r="AE227" s="12">
        <f t="shared" si="244"/>
        <v>1.9090856366760516</v>
      </c>
      <c r="AF227" s="11">
        <f t="shared" si="226"/>
        <v>-2.9039671966837322E-3</v>
      </c>
      <c r="AG227" s="11">
        <f t="shared" si="227"/>
        <v>2.0567434751257441E-3</v>
      </c>
      <c r="AH227" s="11">
        <f t="shared" si="228"/>
        <v>8.257041531207765E-4</v>
      </c>
      <c r="AI227" s="1">
        <f t="shared" si="207"/>
        <v>260991.86721508802</v>
      </c>
      <c r="AJ227" s="1">
        <f t="shared" si="208"/>
        <v>316312.00394423574</v>
      </c>
      <c r="AK227" s="1">
        <f t="shared" si="209"/>
        <v>62116.668814749421</v>
      </c>
      <c r="AL227" s="17">
        <f t="shared" ref="AL227:AN242" si="266">AL226*(1+AO227)</f>
        <v>60.142149836398758</v>
      </c>
      <c r="AM227" s="17">
        <f t="shared" si="266"/>
        <v>25.619130648761619</v>
      </c>
      <c r="AN227" s="17">
        <f t="shared" si="266"/>
        <v>4.0649233586867632</v>
      </c>
      <c r="AO227" s="7">
        <f t="shared" si="265"/>
        <v>3.2772701058070546E-3</v>
      </c>
      <c r="AP227" s="7">
        <f t="shared" si="265"/>
        <v>5.0467496874723235E-3</v>
      </c>
      <c r="AQ227" s="7">
        <f t="shared" si="265"/>
        <v>3.6530397367116078E-3</v>
      </c>
      <c r="AR227" s="1">
        <f t="shared" si="246"/>
        <v>127235.9925463938</v>
      </c>
      <c r="AS227" s="1">
        <f t="shared" si="247"/>
        <v>165150.16095321334</v>
      </c>
      <c r="AT227" s="1">
        <f t="shared" si="248"/>
        <v>31852.901336676474</v>
      </c>
      <c r="AU227" s="1">
        <f t="shared" si="210"/>
        <v>25447.198509278762</v>
      </c>
      <c r="AV227" s="1">
        <f t="shared" si="211"/>
        <v>33030.032190642669</v>
      </c>
      <c r="AW227" s="1">
        <f t="shared" si="212"/>
        <v>6370.5802673352955</v>
      </c>
      <c r="AX227">
        <v>0</v>
      </c>
      <c r="AY227">
        <v>0</v>
      </c>
      <c r="AZ227">
        <v>0</v>
      </c>
      <c r="BA227">
        <f t="shared" si="252"/>
        <v>0</v>
      </c>
      <c r="BB227">
        <f t="shared" si="253"/>
        <v>0</v>
      </c>
      <c r="BC227">
        <f t="shared" si="253"/>
        <v>0</v>
      </c>
      <c r="BD227">
        <f t="shared" si="253"/>
        <v>0</v>
      </c>
      <c r="BE227">
        <f t="shared" si="254"/>
        <v>0</v>
      </c>
      <c r="BF227">
        <f t="shared" si="254"/>
        <v>0</v>
      </c>
      <c r="BG227">
        <f t="shared" si="254"/>
        <v>0</v>
      </c>
      <c r="BH227">
        <f t="shared" si="230"/>
        <v>0</v>
      </c>
      <c r="BI227">
        <f t="shared" si="263"/>
        <v>0</v>
      </c>
      <c r="BJ227">
        <f t="shared" si="263"/>
        <v>0</v>
      </c>
      <c r="BK227" s="7">
        <f t="shared" si="261"/>
        <v>1.1450379570161484E-3</v>
      </c>
      <c r="BL227" s="7">
        <f t="shared" si="250"/>
        <v>3.8772414748679306E-4</v>
      </c>
      <c r="BM227" s="7">
        <f t="shared" si="251"/>
        <v>1.6460101542765657E-3</v>
      </c>
      <c r="BN227" s="18">
        <f>MAX((BN$3*climate!$I337+BN$4*climate!$I337^2+BN$5*climate!$I337^6)*(K227/K$66)^$BP$1,-99)</f>
        <v>-43.489704073593934</v>
      </c>
      <c r="BO227" s="18">
        <f>MAX((BO$3*climate!$I337+BO$4*climate!$I337^2+BO$5*climate!$I337^6)*(L227/L$66)^$BP$1,-99)</f>
        <v>-26.530289499135932</v>
      </c>
      <c r="BP227" s="18">
        <f>MAX((BP$3*climate!$I337+BP$4*climate!$I337^2+BP$5*climate!$I337^6)*(M227/M$66)^$BP$1,-99)</f>
        <v>-26.175889311478475</v>
      </c>
      <c r="BQ227" s="18">
        <f>MAX((BQ$3*climate!$M337+BQ$4*climate!$M337^2+BQ$5*climate!$M337^6)*(K227/K$66)^$BP$1,-99)</f>
        <v>-43.489721989541877</v>
      </c>
      <c r="BR227" s="18">
        <f>MAX((BR$3*climate!$M337+BR$4*climate!$M337^2+BR$5*climate!$M337^6)*(L227/L$66)^$BP$1,-99)</f>
        <v>-26.530299705218255</v>
      </c>
      <c r="BS227" s="18">
        <f>MAX((BS$3*climate!$M337+BS$4*climate!$M337^2+BS$5*climate!$M337^6)*(M227/M$66)^$BP$1,-99)</f>
        <v>-26.175898700472729</v>
      </c>
      <c r="BT227" s="8">
        <f t="shared" si="255"/>
        <v>4.2641562648035931E-2</v>
      </c>
      <c r="BU227" s="8">
        <f t="shared" si="256"/>
        <v>1.6533163525214409E-5</v>
      </c>
      <c r="BV227" s="8">
        <f t="shared" si="257"/>
        <v>7.0188445112887466E-5</v>
      </c>
      <c r="BW227" s="8">
        <f>MAX((BW$3*climate!$I337+BW$4*climate!$I337^2+BW$5*climate!$I337^6)*(K227/K$66)^$BP$1,-99)</f>
        <v>-99</v>
      </c>
      <c r="BX227" s="8">
        <f>MAX((BX$3*climate!$I337+BX$4*climate!$I337^2+BX$5*climate!$I337^6)*(L227/L$66)^$BP$1,-99)</f>
        <v>-99</v>
      </c>
      <c r="BY227" s="8">
        <f>MAX((BY$3*climate!$I337+BY$4*climate!$I337^2+BY$5*climate!$I337^6)*(M227/M$66)^$BP$1,-99)</f>
        <v>-99</v>
      </c>
      <c r="BZ227" s="8">
        <f>MAX((BZ$3*climate!$M337+BZ$4*climate!$M337^2+BZ$5*climate!$M337^6)*(K227/K$66)^$BP$1,-99)</f>
        <v>-99</v>
      </c>
      <c r="CA227" s="8">
        <f>MAX((CA$3*climate!$M337+CA$4*climate!$M337^2+CA$5*climate!$M337^6)*(L227/L$66)^$BP$1,-99)</f>
        <v>-99</v>
      </c>
      <c r="CB227" s="8">
        <f>MAX((CB$3*climate!$M337+CB$4*climate!$M337^2+CB$5*climate!$M337^6)*(M227/M$66)^$BP$1,-99)</f>
        <v>-99</v>
      </c>
      <c r="CC227" s="8">
        <f t="shared" si="258"/>
        <v>0</v>
      </c>
      <c r="CD227" s="8">
        <f t="shared" si="259"/>
        <v>0</v>
      </c>
      <c r="CE227" s="8">
        <f t="shared" si="260"/>
        <v>0</v>
      </c>
    </row>
    <row r="228" spans="1:83">
      <c r="A228">
        <f t="shared" si="213"/>
        <v>2182</v>
      </c>
      <c r="B228" s="4">
        <f t="shared" si="231"/>
        <v>1286.4998541089578</v>
      </c>
      <c r="C228" s="4">
        <f t="shared" si="232"/>
        <v>3572.4147850574991</v>
      </c>
      <c r="D228" s="4">
        <f t="shared" si="233"/>
        <v>6808.8167943652206</v>
      </c>
      <c r="E228" s="11">
        <f t="shared" si="214"/>
        <v>1.4375859781343731E-6</v>
      </c>
      <c r="F228" s="11">
        <f t="shared" si="215"/>
        <v>2.8820429624617226E-6</v>
      </c>
      <c r="G228" s="11">
        <f t="shared" si="216"/>
        <v>6.3630588023886149E-6</v>
      </c>
      <c r="H228" s="4">
        <f t="shared" si="234"/>
        <v>126867.16905683711</v>
      </c>
      <c r="I228" s="4">
        <f t="shared" si="235"/>
        <v>165810.90131657451</v>
      </c>
      <c r="J228" s="4">
        <f t="shared" si="236"/>
        <v>31925.614166119281</v>
      </c>
      <c r="K228" s="4">
        <f t="shared" si="204"/>
        <v>98614.211771292059</v>
      </c>
      <c r="L228" s="4">
        <f t="shared" si="205"/>
        <v>46414.235550171623</v>
      </c>
      <c r="M228" s="4">
        <f t="shared" si="206"/>
        <v>4688.8637380491709</v>
      </c>
      <c r="N228" s="11">
        <f t="shared" si="217"/>
        <v>-2.9001689252610152E-3</v>
      </c>
      <c r="O228" s="11">
        <f t="shared" si="218"/>
        <v>3.9979524499780261E-3</v>
      </c>
      <c r="P228" s="11">
        <f t="shared" si="219"/>
        <v>2.2763918868415889E-3</v>
      </c>
      <c r="Q228" s="4">
        <f t="shared" si="220"/>
        <v>2009.8260987888968</v>
      </c>
      <c r="R228" s="4">
        <f t="shared" si="221"/>
        <v>9650.0377048969476</v>
      </c>
      <c r="S228" s="4">
        <f t="shared" si="222"/>
        <v>2303.9686422202235</v>
      </c>
      <c r="T228" s="4">
        <f t="shared" si="237"/>
        <v>15.841971675812241</v>
      </c>
      <c r="U228" s="4">
        <f t="shared" si="238"/>
        <v>58.199054635573148</v>
      </c>
      <c r="V228" s="4">
        <f t="shared" si="239"/>
        <v>72.16677587569437</v>
      </c>
      <c r="W228" s="11">
        <f t="shared" si="223"/>
        <v>-1.219247815263802E-2</v>
      </c>
      <c r="X228" s="11">
        <f t="shared" si="224"/>
        <v>-1.3228699347321071E-2</v>
      </c>
      <c r="Y228" s="11">
        <f t="shared" si="225"/>
        <v>-1.2203590333800474E-2</v>
      </c>
      <c r="Z228" s="4">
        <f t="shared" si="249"/>
        <v>3033.98559496597</v>
      </c>
      <c r="AA228" s="4">
        <f t="shared" si="240"/>
        <v>42710.650556928158</v>
      </c>
      <c r="AB228" s="4">
        <f t="shared" si="241"/>
        <v>4446.3404937951873</v>
      </c>
      <c r="AC228" s="12">
        <f t="shared" si="242"/>
        <v>1.4868481911749938</v>
      </c>
      <c r="AD228" s="12">
        <f t="shared" si="243"/>
        <v>4.3848805288058879</v>
      </c>
      <c r="AE228" s="12">
        <f t="shared" si="244"/>
        <v>1.9106619766149182</v>
      </c>
      <c r="AF228" s="11">
        <f t="shared" si="226"/>
        <v>-2.9039671966837322E-3</v>
      </c>
      <c r="AG228" s="11">
        <f t="shared" si="227"/>
        <v>2.0567434751257441E-3</v>
      </c>
      <c r="AH228" s="11">
        <f t="shared" si="228"/>
        <v>8.257041531207765E-4</v>
      </c>
      <c r="AI228" s="1">
        <f t="shared" si="207"/>
        <v>260339.87900285798</v>
      </c>
      <c r="AJ228" s="1">
        <f t="shared" si="208"/>
        <v>317710.83574045484</v>
      </c>
      <c r="AK228" s="1">
        <f t="shared" si="209"/>
        <v>62275.582200609773</v>
      </c>
      <c r="AL228" s="17">
        <f t="shared" si="266"/>
        <v>60.337280885458981</v>
      </c>
      <c r="AM228" s="17">
        <f t="shared" si="266"/>
        <v>25.747131054960619</v>
      </c>
      <c r="AN228" s="17">
        <f t="shared" si="266"/>
        <v>4.0796241919771736</v>
      </c>
      <c r="AO228" s="7">
        <f t="shared" si="265"/>
        <v>3.2444974047489842E-3</v>
      </c>
      <c r="AP228" s="7">
        <f t="shared" si="265"/>
        <v>4.9962821905976005E-3</v>
      </c>
      <c r="AQ228" s="7">
        <f t="shared" si="265"/>
        <v>3.6165093393444917E-3</v>
      </c>
      <c r="AR228" s="1">
        <f t="shared" si="246"/>
        <v>126867.16905683711</v>
      </c>
      <c r="AS228" s="1">
        <f t="shared" si="247"/>
        <v>165810.90131657451</v>
      </c>
      <c r="AT228" s="1">
        <f t="shared" si="248"/>
        <v>31925.614166119281</v>
      </c>
      <c r="AU228" s="1">
        <f t="shared" si="210"/>
        <v>25373.433811367424</v>
      </c>
      <c r="AV228" s="1">
        <f t="shared" si="211"/>
        <v>33162.180263314905</v>
      </c>
      <c r="AW228" s="1">
        <f t="shared" si="212"/>
        <v>6385.122833223857</v>
      </c>
      <c r="AX228">
        <v>0</v>
      </c>
      <c r="AY228">
        <v>0</v>
      </c>
      <c r="AZ228">
        <v>0</v>
      </c>
      <c r="BA228">
        <f t="shared" si="252"/>
        <v>0</v>
      </c>
      <c r="BB228">
        <f t="shared" si="253"/>
        <v>0</v>
      </c>
      <c r="BC228">
        <f t="shared" si="253"/>
        <v>0</v>
      </c>
      <c r="BD228">
        <f t="shared" si="253"/>
        <v>0</v>
      </c>
      <c r="BE228">
        <f t="shared" si="254"/>
        <v>0</v>
      </c>
      <c r="BF228">
        <f t="shared" si="254"/>
        <v>0</v>
      </c>
      <c r="BG228">
        <f t="shared" si="254"/>
        <v>0</v>
      </c>
      <c r="BH228">
        <f t="shared" si="230"/>
        <v>0</v>
      </c>
      <c r="BI228">
        <f t="shared" si="263"/>
        <v>0</v>
      </c>
      <c r="BJ228">
        <f t="shared" si="263"/>
        <v>0</v>
      </c>
      <c r="BK228" s="7">
        <f t="shared" si="261"/>
        <v>1.1245705839828535E-3</v>
      </c>
      <c r="BL228" s="7">
        <f t="shared" si="250"/>
        <v>3.6926109284456479E-4</v>
      </c>
      <c r="BM228" s="7">
        <f t="shared" si="251"/>
        <v>1.5962935316430049E-3</v>
      </c>
      <c r="BN228" s="18">
        <f>MAX((BN$3*climate!$I338+BN$4*climate!$I338^2+BN$5*climate!$I338^6)*(K228/K$66)^$BP$1,-99)</f>
        <v>-43.806911473957747</v>
      </c>
      <c r="BO228" s="18">
        <f>MAX((BO$3*climate!$I338+BO$4*climate!$I338^2+BO$5*climate!$I338^6)*(L228/L$66)^$BP$1,-99)</f>
        <v>-26.666254705279318</v>
      </c>
      <c r="BP228" s="18">
        <f>MAX((BP$3*climate!$I338+BP$4*climate!$I338^2+BP$5*climate!$I338^6)*(M228/M$66)^$BP$1,-99)</f>
        <v>-26.310480301637767</v>
      </c>
      <c r="BQ228" s="18">
        <f>MAX((BQ$3*climate!$M338+BQ$4*climate!$M338^2+BQ$5*climate!$M338^6)*(K228/K$66)^$BP$1,-99)</f>
        <v>-43.806929377593754</v>
      </c>
      <c r="BR228" s="18">
        <f>MAX((BR$3*climate!$M338+BR$4*climate!$M338^2+BR$5*climate!$M338^6)*(L228/L$66)^$BP$1,-99)</f>
        <v>-26.666264885461132</v>
      </c>
      <c r="BS228" s="18">
        <f>MAX((BS$3*climate!$M338+BS$4*climate!$M338^2+BS$5*climate!$M338^6)*(M228/M$66)^$BP$1,-99)</f>
        <v>-26.310489669490064</v>
      </c>
      <c r="BT228" s="8">
        <f t="shared" si="255"/>
        <v>4.2584431761114809E-2</v>
      </c>
      <c r="BU228" s="8">
        <f t="shared" si="256"/>
        <v>1.572477381027405E-5</v>
      </c>
      <c r="BV228" s="8">
        <f t="shared" si="257"/>
        <v>6.7977252968960507E-5</v>
      </c>
      <c r="BW228" s="8">
        <f>MAX((BW$3*climate!$I338+BW$4*climate!$I338^2+BW$5*climate!$I338^6)*(K228/K$66)^$BP$1,-99)</f>
        <v>-99</v>
      </c>
      <c r="BX228" s="8">
        <f>MAX((BX$3*climate!$I338+BX$4*climate!$I338^2+BX$5*climate!$I338^6)*(L228/L$66)^$BP$1,-99)</f>
        <v>-99</v>
      </c>
      <c r="BY228" s="8">
        <f>MAX((BY$3*climate!$I338+BY$4*climate!$I338^2+BY$5*climate!$I338^6)*(M228/M$66)^$BP$1,-99)</f>
        <v>-99</v>
      </c>
      <c r="BZ228" s="8">
        <f>MAX((BZ$3*climate!$M338+BZ$4*climate!$M338^2+BZ$5*climate!$M338^6)*(K228/K$66)^$BP$1,-99)</f>
        <v>-99</v>
      </c>
      <c r="CA228" s="8">
        <f>MAX((CA$3*climate!$M338+CA$4*climate!$M338^2+CA$5*climate!$M338^6)*(L228/L$66)^$BP$1,-99)</f>
        <v>-99</v>
      </c>
      <c r="CB228" s="8">
        <f>MAX((CB$3*climate!$M338+CB$4*climate!$M338^2+CB$5*climate!$M338^6)*(M228/M$66)^$BP$1,-99)</f>
        <v>-99</v>
      </c>
      <c r="CC228" s="8">
        <f t="shared" si="258"/>
        <v>0</v>
      </c>
      <c r="CD228" s="8">
        <f t="shared" si="259"/>
        <v>0</v>
      </c>
      <c r="CE228" s="8">
        <f t="shared" si="260"/>
        <v>0</v>
      </c>
    </row>
    <row r="229" spans="1:83">
      <c r="A229">
        <f t="shared" si="213"/>
        <v>2183</v>
      </c>
      <c r="B229" s="4">
        <f t="shared" si="231"/>
        <v>1286.5016110904014</v>
      </c>
      <c r="C229" s="4">
        <f t="shared" si="232"/>
        <v>3572.4245661177447</v>
      </c>
      <c r="D229" s="4">
        <f t="shared" si="233"/>
        <v>6808.8579530217767</v>
      </c>
      <c r="E229" s="11">
        <f t="shared" si="214"/>
        <v>1.3657066792276544E-6</v>
      </c>
      <c r="F229" s="11">
        <f t="shared" si="215"/>
        <v>2.7379408143386363E-6</v>
      </c>
      <c r="G229" s="11">
        <f t="shared" si="216"/>
        <v>6.0449058622691835E-6</v>
      </c>
      <c r="H229" s="4">
        <f t="shared" si="234"/>
        <v>126496.09555892835</v>
      </c>
      <c r="I229" s="4">
        <f t="shared" si="235"/>
        <v>166468.44161459574</v>
      </c>
      <c r="J229" s="4">
        <f t="shared" si="236"/>
        <v>31997.82768652754</v>
      </c>
      <c r="K229" s="4">
        <f t="shared" si="204"/>
        <v>98325.641000724383</v>
      </c>
      <c r="L229" s="4">
        <f t="shared" si="205"/>
        <v>46598.168424169613</v>
      </c>
      <c r="M229" s="4">
        <f t="shared" si="206"/>
        <v>4699.4412142680812</v>
      </c>
      <c r="N229" s="11">
        <f t="shared" si="217"/>
        <v>-2.9262594648825635E-3</v>
      </c>
      <c r="O229" s="11">
        <f t="shared" si="218"/>
        <v>3.9628547538861358E-3</v>
      </c>
      <c r="P229" s="11">
        <f t="shared" si="219"/>
        <v>2.255871957437483E-3</v>
      </c>
      <c r="Q229" s="4">
        <f t="shared" si="220"/>
        <v>1979.5144760651376</v>
      </c>
      <c r="R229" s="4">
        <f t="shared" si="221"/>
        <v>9560.1422423119075</v>
      </c>
      <c r="S229" s="4">
        <f t="shared" si="222"/>
        <v>2280.9997717137185</v>
      </c>
      <c r="T229" s="4">
        <f t="shared" si="237"/>
        <v>15.648818782260189</v>
      </c>
      <c r="U229" s="4">
        <f t="shared" si="238"/>
        <v>57.429156839500841</v>
      </c>
      <c r="V229" s="4">
        <f t="shared" si="239"/>
        <v>71.286082107196208</v>
      </c>
      <c r="W229" s="11">
        <f t="shared" si="223"/>
        <v>-1.219247815263802E-2</v>
      </c>
      <c r="X229" s="11">
        <f t="shared" si="224"/>
        <v>-1.3228699347321071E-2</v>
      </c>
      <c r="Y229" s="11">
        <f t="shared" si="225"/>
        <v>-1.2203590333800474E-2</v>
      </c>
      <c r="Z229" s="4">
        <f t="shared" si="249"/>
        <v>2979.6283560929983</v>
      </c>
      <c r="AA229" s="4">
        <f t="shared" si="240"/>
        <v>42401.292017612082</v>
      </c>
      <c r="AB229" s="4">
        <f t="shared" si="241"/>
        <v>4405.740116615455</v>
      </c>
      <c r="AC229" s="12">
        <f t="shared" si="242"/>
        <v>1.4825304328013731</v>
      </c>
      <c r="AD229" s="12">
        <f t="shared" si="243"/>
        <v>4.393899103222715</v>
      </c>
      <c r="AE229" s="12">
        <f t="shared" si="244"/>
        <v>1.9122396181442192</v>
      </c>
      <c r="AF229" s="11">
        <f t="shared" si="226"/>
        <v>-2.9039671966837322E-3</v>
      </c>
      <c r="AG229" s="11">
        <f t="shared" si="227"/>
        <v>2.0567434751257441E-3</v>
      </c>
      <c r="AH229" s="11">
        <f t="shared" si="228"/>
        <v>8.257041531207765E-4</v>
      </c>
      <c r="AI229" s="1">
        <f t="shared" si="207"/>
        <v>259679.32491393961</v>
      </c>
      <c r="AJ229" s="1">
        <f t="shared" si="208"/>
        <v>319101.93242972431</v>
      </c>
      <c r="AK229" s="1">
        <f t="shared" si="209"/>
        <v>62433.146813772648</v>
      </c>
      <c r="AL229" s="17">
        <f t="shared" si="266"/>
        <v>60.53108739518904</v>
      </c>
      <c r="AM229" s="17">
        <f t="shared" si="266"/>
        <v>25.874484587986011</v>
      </c>
      <c r="AN229" s="17">
        <f t="shared" si="266"/>
        <v>4.0942306509785613</v>
      </c>
      <c r="AO229" s="7">
        <f t="shared" si="265"/>
        <v>3.2120524307014944E-3</v>
      </c>
      <c r="AP229" s="7">
        <f t="shared" si="265"/>
        <v>4.9463193686916243E-3</v>
      </c>
      <c r="AQ229" s="7">
        <f t="shared" si="265"/>
        <v>3.5803442459510469E-3</v>
      </c>
      <c r="AR229" s="1">
        <f t="shared" si="246"/>
        <v>126496.09555892835</v>
      </c>
      <c r="AS229" s="1">
        <f t="shared" si="247"/>
        <v>166468.44161459574</v>
      </c>
      <c r="AT229" s="1">
        <f t="shared" si="248"/>
        <v>31997.82768652754</v>
      </c>
      <c r="AU229" s="1">
        <f t="shared" si="210"/>
        <v>25299.219111785671</v>
      </c>
      <c r="AV229" s="1">
        <f t="shared" si="211"/>
        <v>33293.688322919152</v>
      </c>
      <c r="AW229" s="1">
        <f t="shared" si="212"/>
        <v>6399.5655373055088</v>
      </c>
      <c r="AX229">
        <v>0</v>
      </c>
      <c r="AY229">
        <v>0</v>
      </c>
      <c r="AZ229">
        <v>0</v>
      </c>
      <c r="BA229">
        <f t="shared" si="252"/>
        <v>0</v>
      </c>
      <c r="BB229">
        <f t="shared" si="253"/>
        <v>0</v>
      </c>
      <c r="BC229">
        <f t="shared" si="253"/>
        <v>0</v>
      </c>
      <c r="BD229">
        <f t="shared" si="253"/>
        <v>0</v>
      </c>
      <c r="BE229">
        <f t="shared" si="254"/>
        <v>0</v>
      </c>
      <c r="BF229">
        <f t="shared" si="254"/>
        <v>0</v>
      </c>
      <c r="BG229">
        <f t="shared" si="254"/>
        <v>0</v>
      </c>
      <c r="BH229">
        <f t="shared" si="230"/>
        <v>0</v>
      </c>
      <c r="BI229">
        <f t="shared" si="263"/>
        <v>0</v>
      </c>
      <c r="BJ229">
        <f t="shared" si="263"/>
        <v>0</v>
      </c>
      <c r="BK229" s="7">
        <f t="shared" si="261"/>
        <v>1.1049792026531779E-3</v>
      </c>
      <c r="BL229" s="7">
        <f t="shared" si="250"/>
        <v>3.5167723128053785E-4</v>
      </c>
      <c r="BM229" s="7">
        <f t="shared" si="251"/>
        <v>1.5481092946305563E-3</v>
      </c>
      <c r="BN229" s="18">
        <f>MAX((BN$3*climate!$I339+BN$4*climate!$I339^2+BN$5*climate!$I339^6)*(K229/K$66)^$BP$1,-99)</f>
        <v>-44.121519357965433</v>
      </c>
      <c r="BO229" s="18">
        <f>MAX((BO$3*climate!$I339+BO$4*climate!$I339^2+BO$5*climate!$I339^6)*(L229/L$66)^$BP$1,-99)</f>
        <v>-26.800247957097731</v>
      </c>
      <c r="BP229" s="18">
        <f>MAX((BP$3*climate!$I339+BP$4*climate!$I339^2+BP$5*climate!$I339^6)*(M229/M$66)^$BP$1,-99)</f>
        <v>-26.443267139487528</v>
      </c>
      <c r="BQ229" s="18">
        <f>MAX((BQ$3*climate!$M339+BQ$4*climate!$M339^2+BQ$5*climate!$M339^6)*(K229/K$66)^$BP$1,-99)</f>
        <v>-44.121537249363655</v>
      </c>
      <c r="BR229" s="18">
        <f>MAX((BR$3*climate!$M339+BR$4*climate!$M339^2+BR$5*climate!$M339^6)*(L229/L$66)^$BP$1,-99)</f>
        <v>-26.800258111531402</v>
      </c>
      <c r="BS229" s="18">
        <f>MAX((BS$3*climate!$M339+BS$4*climate!$M339^2+BS$5*climate!$M339^6)*(M229/M$66)^$BP$1,-99)</f>
        <v>-26.443276486318265</v>
      </c>
      <c r="BT229" s="8">
        <f t="shared" si="255"/>
        <v>4.2526630472302769E-2</v>
      </c>
      <c r="BU229" s="8">
        <f t="shared" si="256"/>
        <v>1.495564766018999E-5</v>
      </c>
      <c r="BV229" s="8">
        <f t="shared" si="257"/>
        <v>6.5835871903490958E-5</v>
      </c>
      <c r="BW229" s="8">
        <f>MAX((BW$3*climate!$I339+BW$4*climate!$I339^2+BW$5*climate!$I339^6)*(K229/K$66)^$BP$1,-99)</f>
        <v>-99</v>
      </c>
      <c r="BX229" s="8">
        <f>MAX((BX$3*climate!$I339+BX$4*climate!$I339^2+BX$5*climate!$I339^6)*(L229/L$66)^$BP$1,-99)</f>
        <v>-99</v>
      </c>
      <c r="BY229" s="8">
        <f>MAX((BY$3*climate!$I339+BY$4*climate!$I339^2+BY$5*climate!$I339^6)*(M229/M$66)^$BP$1,-99)</f>
        <v>-99</v>
      </c>
      <c r="BZ229" s="8">
        <f>MAX((BZ$3*climate!$M339+BZ$4*climate!$M339^2+BZ$5*climate!$M339^6)*(K229/K$66)^$BP$1,-99)</f>
        <v>-99</v>
      </c>
      <c r="CA229" s="8">
        <f>MAX((CA$3*climate!$M339+CA$4*climate!$M339^2+CA$5*climate!$M339^6)*(L229/L$66)^$BP$1,-99)</f>
        <v>-99</v>
      </c>
      <c r="CB229" s="8">
        <f>MAX((CB$3*climate!$M339+CB$4*climate!$M339^2+CB$5*climate!$M339^6)*(M229/M$66)^$BP$1,-99)</f>
        <v>-99</v>
      </c>
      <c r="CC229" s="8">
        <f t="shared" si="258"/>
        <v>0</v>
      </c>
      <c r="CD229" s="8">
        <f t="shared" si="259"/>
        <v>0</v>
      </c>
      <c r="CE229" s="8">
        <f t="shared" si="260"/>
        <v>0</v>
      </c>
    </row>
    <row r="230" spans="1:83">
      <c r="A230">
        <f t="shared" si="213"/>
        <v>2184</v>
      </c>
      <c r="B230" s="4">
        <f t="shared" si="231"/>
        <v>1286.5032802250523</v>
      </c>
      <c r="C230" s="4">
        <f t="shared" si="232"/>
        <v>3572.4338581504194</v>
      </c>
      <c r="D230" s="4">
        <f t="shared" si="233"/>
        <v>6808.8970539818638</v>
      </c>
      <c r="E230" s="11">
        <f t="shared" si="214"/>
        <v>1.2974213452662717E-6</v>
      </c>
      <c r="F230" s="11">
        <f t="shared" si="215"/>
        <v>2.6010437736217044E-6</v>
      </c>
      <c r="G230" s="11">
        <f t="shared" si="216"/>
        <v>5.7426605691557241E-6</v>
      </c>
      <c r="H230" s="4">
        <f t="shared" si="234"/>
        <v>126122.95288228142</v>
      </c>
      <c r="I230" s="4">
        <f t="shared" si="235"/>
        <v>167122.84484865141</v>
      </c>
      <c r="J230" s="4">
        <f t="shared" si="236"/>
        <v>32069.556792749645</v>
      </c>
      <c r="K230" s="4">
        <f t="shared" si="204"/>
        <v>98035.469338421215</v>
      </c>
      <c r="L230" s="4">
        <f t="shared" si="205"/>
        <v>46781.228564208344</v>
      </c>
      <c r="M230" s="4">
        <f t="shared" si="206"/>
        <v>4709.9488417136918</v>
      </c>
      <c r="N230" s="11">
        <f t="shared" si="217"/>
        <v>-2.9511291190161826E-3</v>
      </c>
      <c r="O230" s="11">
        <f t="shared" si="218"/>
        <v>3.928483591294496E-3</v>
      </c>
      <c r="P230" s="11">
        <f t="shared" si="219"/>
        <v>2.2359312451250002E-3</v>
      </c>
      <c r="Q230" s="4">
        <f t="shared" si="220"/>
        <v>1949.6112417681661</v>
      </c>
      <c r="R230" s="4">
        <f t="shared" si="221"/>
        <v>9470.7586621589871</v>
      </c>
      <c r="S230" s="4">
        <f t="shared" si="222"/>
        <v>2258.2142714445908</v>
      </c>
      <c r="T230" s="4">
        <f t="shared" si="237"/>
        <v>15.458020901142891</v>
      </c>
      <c r="U230" s="4">
        <f t="shared" si="238"/>
        <v>56.669443789900939</v>
      </c>
      <c r="V230" s="4">
        <f t="shared" si="239"/>
        <v>70.416135964658324</v>
      </c>
      <c r="W230" s="11">
        <f t="shared" si="223"/>
        <v>-1.219247815263802E-2</v>
      </c>
      <c r="X230" s="11">
        <f t="shared" si="224"/>
        <v>-1.3228699347321071E-2</v>
      </c>
      <c r="Y230" s="11">
        <f t="shared" si="225"/>
        <v>-1.2203590333800474E-2</v>
      </c>
      <c r="Z230" s="4">
        <f t="shared" si="249"/>
        <v>2926.1682081296808</v>
      </c>
      <c r="AA230" s="4">
        <f t="shared" si="240"/>
        <v>42092.69660948954</v>
      </c>
      <c r="AB230" s="4">
        <f t="shared" si="241"/>
        <v>4365.419703796013</v>
      </c>
      <c r="AC230" s="12">
        <f t="shared" si="242"/>
        <v>1.4782252130564326</v>
      </c>
      <c r="AD230" s="12">
        <f t="shared" si="243"/>
        <v>4.4029362265336296</v>
      </c>
      <c r="AE230" s="12">
        <f t="shared" si="244"/>
        <v>1.913818562338683</v>
      </c>
      <c r="AF230" s="11">
        <f t="shared" si="226"/>
        <v>-2.9039671966837322E-3</v>
      </c>
      <c r="AG230" s="11">
        <f t="shared" si="227"/>
        <v>2.0567434751257441E-3</v>
      </c>
      <c r="AH230" s="11">
        <f t="shared" si="228"/>
        <v>8.257041531207765E-4</v>
      </c>
      <c r="AI230" s="1">
        <f t="shared" si="207"/>
        <v>259010.61153433131</v>
      </c>
      <c r="AJ230" s="1">
        <f t="shared" si="208"/>
        <v>320485.42750967102</v>
      </c>
      <c r="AK230" s="1">
        <f t="shared" si="209"/>
        <v>62589.397669700891</v>
      </c>
      <c r="AL230" s="17">
        <f t="shared" si="266"/>
        <v>60.72357213132576</v>
      </c>
      <c r="AM230" s="17">
        <f t="shared" si="266"/>
        <v>26.001188217615752</v>
      </c>
      <c r="AN230" s="17">
        <f t="shared" si="266"/>
        <v>4.1087428185798602</v>
      </c>
      <c r="AO230" s="7">
        <f t="shared" si="265"/>
        <v>3.1799319063944794E-3</v>
      </c>
      <c r="AP230" s="7">
        <f t="shared" si="265"/>
        <v>4.8968561750047084E-3</v>
      </c>
      <c r="AQ230" s="7">
        <f t="shared" si="265"/>
        <v>3.5445408034915364E-3</v>
      </c>
      <c r="AR230" s="1">
        <f t="shared" si="246"/>
        <v>126122.95288228142</v>
      </c>
      <c r="AS230" s="1">
        <f t="shared" si="247"/>
        <v>167122.84484865141</v>
      </c>
      <c r="AT230" s="1">
        <f t="shared" si="248"/>
        <v>32069.556792749645</v>
      </c>
      <c r="AU230" s="1">
        <f t="shared" si="210"/>
        <v>25224.590576456285</v>
      </c>
      <c r="AV230" s="1">
        <f t="shared" si="211"/>
        <v>33424.568969730281</v>
      </c>
      <c r="AW230" s="1">
        <f t="shared" si="212"/>
        <v>6413.911358549929</v>
      </c>
      <c r="AX230">
        <v>0</v>
      </c>
      <c r="AY230">
        <v>0</v>
      </c>
      <c r="AZ230">
        <v>0</v>
      </c>
      <c r="BA230">
        <f t="shared" si="252"/>
        <v>0</v>
      </c>
      <c r="BB230">
        <f t="shared" si="253"/>
        <v>0</v>
      </c>
      <c r="BC230">
        <f t="shared" si="253"/>
        <v>0</v>
      </c>
      <c r="BD230">
        <f t="shared" si="253"/>
        <v>0</v>
      </c>
      <c r="BE230">
        <f t="shared" si="254"/>
        <v>0</v>
      </c>
      <c r="BF230">
        <f t="shared" si="254"/>
        <v>0</v>
      </c>
      <c r="BG230">
        <f t="shared" si="254"/>
        <v>0</v>
      </c>
      <c r="BH230">
        <f t="shared" si="230"/>
        <v>0</v>
      </c>
      <c r="BI230">
        <f t="shared" si="263"/>
        <v>0</v>
      </c>
      <c r="BJ230">
        <f t="shared" si="263"/>
        <v>0</v>
      </c>
      <c r="BK230" s="7">
        <f t="shared" si="261"/>
        <v>1.0862478299074052E-3</v>
      </c>
      <c r="BL230" s="7">
        <f t="shared" si="250"/>
        <v>3.349306964576551E-4</v>
      </c>
      <c r="BM230" s="7">
        <f t="shared" si="251"/>
        <v>1.5014080291103813E-3</v>
      </c>
      <c r="BN230" s="18">
        <f>MAX((BN$3*climate!$I340+BN$4*climate!$I340^2+BN$5*climate!$I340^6)*(K230/K$66)^$BP$1,-99)</f>
        <v>-44.433515688456907</v>
      </c>
      <c r="BO230" s="18">
        <f>MAX((BO$3*climate!$I340+BO$4*climate!$I340^2+BO$5*climate!$I340^6)*(L230/L$66)^$BP$1,-99)</f>
        <v>-26.932276174095552</v>
      </c>
      <c r="BP230" s="18">
        <f>MAX((BP$3*climate!$I340+BP$4*climate!$I340^2+BP$5*climate!$I340^6)*(M230/M$66)^$BP$1,-99)</f>
        <v>-26.574254072217414</v>
      </c>
      <c r="BQ230" s="18">
        <f>MAX((BQ$3*climate!$M340+BQ$4*climate!$M340^2+BQ$5*climate!$M340^6)*(K230/K$66)^$BP$1,-99)</f>
        <v>-44.43353356769471</v>
      </c>
      <c r="BR230" s="18">
        <f>MAX((BR$3*climate!$M340+BR$4*climate!$M340^2+BR$5*climate!$M340^6)*(L230/L$66)^$BP$1,-99)</f>
        <v>-26.932286302935172</v>
      </c>
      <c r="BS230" s="18">
        <f>MAX((BS$3*climate!$M340+BS$4*climate!$M340^2+BS$5*climate!$M340^6)*(M230/M$66)^$BP$1,-99)</f>
        <v>-26.574263398148538</v>
      </c>
      <c r="BT230" s="8">
        <f t="shared" si="255"/>
        <v>4.2468212369653743E-2</v>
      </c>
      <c r="BU230" s="8">
        <f t="shared" si="256"/>
        <v>1.4223907946279732E-5</v>
      </c>
      <c r="BV230" s="8">
        <f t="shared" si="257"/>
        <v>6.3762115033762942E-5</v>
      </c>
      <c r="BW230" s="8">
        <f>MAX((BW$3*climate!$I340+BW$4*climate!$I340^2+BW$5*climate!$I340^6)*(K230/K$66)^$BP$1,-99)</f>
        <v>-99</v>
      </c>
      <c r="BX230" s="8">
        <f>MAX((BX$3*climate!$I340+BX$4*climate!$I340^2+BX$5*climate!$I340^6)*(L230/L$66)^$BP$1,-99)</f>
        <v>-99</v>
      </c>
      <c r="BY230" s="8">
        <f>MAX((BY$3*climate!$I340+BY$4*climate!$I340^2+BY$5*climate!$I340^6)*(M230/M$66)^$BP$1,-99)</f>
        <v>-99</v>
      </c>
      <c r="BZ230" s="8">
        <f>MAX((BZ$3*climate!$M340+BZ$4*climate!$M340^2+BZ$5*climate!$M340^6)*(K230/K$66)^$BP$1,-99)</f>
        <v>-99</v>
      </c>
      <c r="CA230" s="8">
        <f>MAX((CA$3*climate!$M340+CA$4*climate!$M340^2+CA$5*climate!$M340^6)*(L230/L$66)^$BP$1,-99)</f>
        <v>-99</v>
      </c>
      <c r="CB230" s="8">
        <f>MAX((CB$3*climate!$M340+CB$4*climate!$M340^2+CB$5*climate!$M340^6)*(M230/M$66)^$BP$1,-99)</f>
        <v>-99</v>
      </c>
      <c r="CC230" s="8">
        <f t="shared" si="258"/>
        <v>0</v>
      </c>
      <c r="CD230" s="8">
        <f t="shared" si="259"/>
        <v>0</v>
      </c>
      <c r="CE230" s="8">
        <f t="shared" si="260"/>
        <v>0</v>
      </c>
    </row>
    <row r="231" spans="1:83">
      <c r="A231">
        <f t="shared" si="213"/>
        <v>2185</v>
      </c>
      <c r="B231" s="4">
        <f t="shared" si="231"/>
        <v>1286.5048659050281</v>
      </c>
      <c r="C231" s="4">
        <f t="shared" si="232"/>
        <v>3572.4426856044206</v>
      </c>
      <c r="D231" s="4">
        <f t="shared" si="233"/>
        <v>6808.9342001072628</v>
      </c>
      <c r="E231" s="11">
        <f t="shared" si="214"/>
        <v>1.232550278002958E-6</v>
      </c>
      <c r="F231" s="11">
        <f t="shared" si="215"/>
        <v>2.4709915849406192E-6</v>
      </c>
      <c r="G231" s="11">
        <f t="shared" si="216"/>
        <v>5.4555275406979374E-6</v>
      </c>
      <c r="H231" s="4">
        <f t="shared" si="234"/>
        <v>125747.91939565967</v>
      </c>
      <c r="I231" s="4">
        <f t="shared" si="235"/>
        <v>167774.1731693593</v>
      </c>
      <c r="J231" s="4">
        <f t="shared" si="236"/>
        <v>32140.816085946204</v>
      </c>
      <c r="K231" s="4">
        <f t="shared" si="204"/>
        <v>97743.835043483297</v>
      </c>
      <c r="L231" s="4">
        <f t="shared" si="205"/>
        <v>46963.433128101715</v>
      </c>
      <c r="M231" s="4">
        <f t="shared" si="206"/>
        <v>4720.3887042174501</v>
      </c>
      <c r="N231" s="11">
        <f t="shared" si="217"/>
        <v>-2.974783483018606E-3</v>
      </c>
      <c r="O231" s="11">
        <f t="shared" si="218"/>
        <v>3.8948221217254275E-3</v>
      </c>
      <c r="P231" s="11">
        <f t="shared" si="219"/>
        <v>2.2165553925548309E-3</v>
      </c>
      <c r="Q231" s="4">
        <f t="shared" si="220"/>
        <v>1920.1140569765146</v>
      </c>
      <c r="R231" s="4">
        <f t="shared" si="221"/>
        <v>9381.8949801202943</v>
      </c>
      <c r="S231" s="4">
        <f t="shared" si="222"/>
        <v>2235.6125184430648</v>
      </c>
      <c r="T231" s="4">
        <f t="shared" si="237"/>
        <v>15.269549319022685</v>
      </c>
      <c r="U231" s="4">
        <f t="shared" si="238"/>
        <v>55.919780755824426</v>
      </c>
      <c r="V231" s="4">
        <f t="shared" si="239"/>
        <v>69.556806288456443</v>
      </c>
      <c r="W231" s="11">
        <f t="shared" si="223"/>
        <v>-1.219247815263802E-2</v>
      </c>
      <c r="X231" s="11">
        <f t="shared" si="224"/>
        <v>-1.3228699347321071E-2</v>
      </c>
      <c r="Y231" s="11">
        <f t="shared" si="225"/>
        <v>-1.2203590333800474E-2</v>
      </c>
      <c r="Z231" s="4">
        <f t="shared" si="249"/>
        <v>2873.5953628895872</v>
      </c>
      <c r="AA231" s="4">
        <f t="shared" si="240"/>
        <v>41784.910853666603</v>
      </c>
      <c r="AB231" s="4">
        <f t="shared" si="241"/>
        <v>4325.3809288685688</v>
      </c>
      <c r="AC231" s="12">
        <f t="shared" si="242"/>
        <v>1.4739324955284059</v>
      </c>
      <c r="AD231" s="12">
        <f t="shared" si="243"/>
        <v>4.4119919368889473</v>
      </c>
      <c r="AE231" s="12">
        <f t="shared" si="244"/>
        <v>1.9153988102739257</v>
      </c>
      <c r="AF231" s="11">
        <f t="shared" si="226"/>
        <v>-2.9039671966837322E-3</v>
      </c>
      <c r="AG231" s="11">
        <f t="shared" si="227"/>
        <v>2.0567434751257441E-3</v>
      </c>
      <c r="AH231" s="11">
        <f t="shared" si="228"/>
        <v>8.257041531207765E-4</v>
      </c>
      <c r="AI231" s="1">
        <f t="shared" si="207"/>
        <v>258334.14095735445</v>
      </c>
      <c r="AJ231" s="1">
        <f t="shared" si="208"/>
        <v>321861.45372843422</v>
      </c>
      <c r="AK231" s="1">
        <f t="shared" si="209"/>
        <v>62744.369261280735</v>
      </c>
      <c r="AL231" s="17">
        <f t="shared" si="266"/>
        <v>60.914737987571506</v>
      </c>
      <c r="AM231" s="17">
        <f t="shared" si="266"/>
        <v>26.127239055905836</v>
      </c>
      <c r="AN231" s="17">
        <f t="shared" si="266"/>
        <v>4.1231607890856541</v>
      </c>
      <c r="AO231" s="7">
        <f t="shared" si="265"/>
        <v>3.1481325873305346E-3</v>
      </c>
      <c r="AP231" s="7">
        <f t="shared" si="265"/>
        <v>4.847887613254661E-3</v>
      </c>
      <c r="AQ231" s="7">
        <f t="shared" si="265"/>
        <v>3.5090953954566208E-3</v>
      </c>
      <c r="AR231" s="1">
        <f t="shared" si="246"/>
        <v>125747.91939565967</v>
      </c>
      <c r="AS231" s="1">
        <f t="shared" si="247"/>
        <v>167774.1731693593</v>
      </c>
      <c r="AT231" s="1">
        <f t="shared" si="248"/>
        <v>32140.816085946204</v>
      </c>
      <c r="AU231" s="1">
        <f t="shared" si="210"/>
        <v>25149.583879131937</v>
      </c>
      <c r="AV231" s="1">
        <f t="shared" si="211"/>
        <v>33554.834633871862</v>
      </c>
      <c r="AW231" s="1">
        <f t="shared" si="212"/>
        <v>6428.1632171892415</v>
      </c>
      <c r="AX231">
        <v>0</v>
      </c>
      <c r="AY231">
        <v>0</v>
      </c>
      <c r="AZ231">
        <v>0</v>
      </c>
      <c r="BA231">
        <f t="shared" si="252"/>
        <v>0</v>
      </c>
      <c r="BB231">
        <f t="shared" si="253"/>
        <v>0</v>
      </c>
      <c r="BC231">
        <f t="shared" si="253"/>
        <v>0</v>
      </c>
      <c r="BD231">
        <f t="shared" si="253"/>
        <v>0</v>
      </c>
      <c r="BE231">
        <f t="shared" si="254"/>
        <v>0</v>
      </c>
      <c r="BF231">
        <f t="shared" si="254"/>
        <v>0</v>
      </c>
      <c r="BG231">
        <f t="shared" si="254"/>
        <v>0</v>
      </c>
      <c r="BH231">
        <f t="shared" si="230"/>
        <v>0</v>
      </c>
      <c r="BI231">
        <f t="shared" si="263"/>
        <v>0</v>
      </c>
      <c r="BJ231">
        <f t="shared" si="263"/>
        <v>0</v>
      </c>
      <c r="BK231" s="7">
        <f t="shared" si="261"/>
        <v>1.0683606612775787E-3</v>
      </c>
      <c r="BL231" s="7">
        <f t="shared" si="250"/>
        <v>3.1898161567395721E-4</v>
      </c>
      <c r="BM231" s="7">
        <f t="shared" si="251"/>
        <v>1.4561420368764924E-3</v>
      </c>
      <c r="BN231" s="18">
        <f>MAX((BN$3*climate!$I341+BN$4*climate!$I341^2+BN$5*climate!$I341^6)*(K231/K$66)^$BP$1,-99)</f>
        <v>-44.742889024389761</v>
      </c>
      <c r="BO231" s="18">
        <f>MAX((BO$3*climate!$I341+BO$4*climate!$I341^2+BO$5*climate!$I341^6)*(L231/L$66)^$BP$1,-99)</f>
        <v>-27.06234672049651</v>
      </c>
      <c r="BP231" s="18">
        <f>MAX((BP$3*climate!$I341+BP$4*climate!$I341^2+BP$5*climate!$I341^6)*(M231/M$66)^$BP$1,-99)</f>
        <v>-26.703445786865874</v>
      </c>
      <c r="BQ231" s="18">
        <f>MAX((BQ$3*climate!$M341+BQ$4*climate!$M341^2+BQ$5*climate!$M341^6)*(K231/K$66)^$BP$1,-99)</f>
        <v>-44.742906891547364</v>
      </c>
      <c r="BR231" s="18">
        <f>MAX((BR$3*climate!$M341+BR$4*climate!$M341^2+BR$5*climate!$M341^6)*(L231/L$66)^$BP$1,-99)</f>
        <v>-27.06235682389779</v>
      </c>
      <c r="BS231" s="18">
        <f>MAX((BS$3*climate!$M341+BS$4*climate!$M341^2+BS$5*climate!$M341^6)*(M231/M$66)^$BP$1,-99)</f>
        <v>-26.703455092020729</v>
      </c>
      <c r="BT231" s="8">
        <f t="shared" si="255"/>
        <v>4.2409229607994009E-2</v>
      </c>
      <c r="BU231" s="8">
        <f t="shared" si="256"/>
        <v>1.3527764579845751E-5</v>
      </c>
      <c r="BV231" s="8">
        <f t="shared" si="257"/>
        <v>6.1753861983747241E-5</v>
      </c>
      <c r="BW231" s="8">
        <f>MAX((BW$3*climate!$I341+BW$4*climate!$I341^2+BW$5*climate!$I341^6)*(K231/K$66)^$BP$1,-99)</f>
        <v>-99</v>
      </c>
      <c r="BX231" s="8">
        <f>MAX((BX$3*climate!$I341+BX$4*climate!$I341^2+BX$5*climate!$I341^6)*(L231/L$66)^$BP$1,-99)</f>
        <v>-99</v>
      </c>
      <c r="BY231" s="8">
        <f>MAX((BY$3*climate!$I341+BY$4*climate!$I341^2+BY$5*climate!$I341^6)*(M231/M$66)^$BP$1,-99)</f>
        <v>-99</v>
      </c>
      <c r="BZ231" s="8">
        <f>MAX((BZ$3*climate!$M341+BZ$4*climate!$M341^2+BZ$5*climate!$M341^6)*(K231/K$66)^$BP$1,-99)</f>
        <v>-99</v>
      </c>
      <c r="CA231" s="8">
        <f>MAX((CA$3*climate!$M341+CA$4*climate!$M341^2+CA$5*climate!$M341^6)*(L231/L$66)^$BP$1,-99)</f>
        <v>-99</v>
      </c>
      <c r="CB231" s="8">
        <f>MAX((CB$3*climate!$M341+CB$4*climate!$M341^2+CB$5*climate!$M341^6)*(M231/M$66)^$BP$1,-99)</f>
        <v>-99</v>
      </c>
      <c r="CC231" s="8">
        <f t="shared" si="258"/>
        <v>0</v>
      </c>
      <c r="CD231" s="8">
        <f t="shared" si="259"/>
        <v>0</v>
      </c>
      <c r="CE231" s="8">
        <f t="shared" si="260"/>
        <v>0</v>
      </c>
    </row>
    <row r="232" spans="1:83">
      <c r="A232">
        <f t="shared" si="213"/>
        <v>2186</v>
      </c>
      <c r="B232" s="4">
        <f t="shared" si="231"/>
        <v>1286.5063723028616</v>
      </c>
      <c r="C232" s="4">
        <f t="shared" si="232"/>
        <v>3572.4510717064436</v>
      </c>
      <c r="D232" s="4">
        <f t="shared" si="233"/>
        <v>6808.969489118911</v>
      </c>
      <c r="E232" s="11">
        <f t="shared" si="214"/>
        <v>1.17092276410281E-6</v>
      </c>
      <c r="F232" s="11">
        <f t="shared" si="215"/>
        <v>2.3474420056935882E-6</v>
      </c>
      <c r="G232" s="11">
        <f t="shared" si="216"/>
        <v>5.1827511636630402E-6</v>
      </c>
      <c r="H232" s="4">
        <f t="shared" si="234"/>
        <v>125371.17101710301</v>
      </c>
      <c r="I232" s="4">
        <f t="shared" si="235"/>
        <v>168422.48785114411</v>
      </c>
      <c r="J232" s="4">
        <f t="shared" si="236"/>
        <v>32211.619873639</v>
      </c>
      <c r="K232" s="4">
        <f t="shared" si="204"/>
        <v>97450.874489402748</v>
      </c>
      <c r="L232" s="4">
        <f t="shared" si="205"/>
        <v>47144.79903868751</v>
      </c>
      <c r="M232" s="4">
        <f t="shared" si="206"/>
        <v>4730.7628452609242</v>
      </c>
      <c r="N232" s="11">
        <f t="shared" si="217"/>
        <v>-2.9972279474221875E-3</v>
      </c>
      <c r="O232" s="11">
        <f t="shared" si="218"/>
        <v>3.8618537552628229E-3</v>
      </c>
      <c r="P232" s="11">
        <f t="shared" si="219"/>
        <v>2.1977302492495188E-3</v>
      </c>
      <c r="Q232" s="4">
        <f t="shared" si="220"/>
        <v>1891.0204709584614</v>
      </c>
      <c r="R232" s="4">
        <f t="shared" si="221"/>
        <v>9293.5587388150107</v>
      </c>
      <c r="S232" s="4">
        <f t="shared" si="222"/>
        <v>2213.1948031847151</v>
      </c>
      <c r="T232" s="4">
        <f t="shared" si="237"/>
        <v>15.083375672549872</v>
      </c>
      <c r="U232" s="4">
        <f t="shared" si="238"/>
        <v>55.180034788637514</v>
      </c>
      <c r="V232" s="4">
        <f t="shared" si="239"/>
        <v>68.707963519584609</v>
      </c>
      <c r="W232" s="11">
        <f t="shared" si="223"/>
        <v>-1.219247815263802E-2</v>
      </c>
      <c r="X232" s="11">
        <f t="shared" si="224"/>
        <v>-1.3228699347321071E-2</v>
      </c>
      <c r="Y232" s="11">
        <f t="shared" si="225"/>
        <v>-1.2203590333800474E-2</v>
      </c>
      <c r="Z232" s="4">
        <f t="shared" si="249"/>
        <v>2821.8999324010974</v>
      </c>
      <c r="AA232" s="4">
        <f t="shared" si="240"/>
        <v>41477.979468910613</v>
      </c>
      <c r="AB232" s="4">
        <f t="shared" si="241"/>
        <v>4285.6252971914655</v>
      </c>
      <c r="AC232" s="12">
        <f t="shared" si="242"/>
        <v>1.4696522439112651</v>
      </c>
      <c r="AD232" s="12">
        <f t="shared" si="243"/>
        <v>4.421066272517451</v>
      </c>
      <c r="AE232" s="12">
        <f t="shared" si="244"/>
        <v>1.9169803630264515</v>
      </c>
      <c r="AF232" s="11">
        <f t="shared" si="226"/>
        <v>-2.9039671966837322E-3</v>
      </c>
      <c r="AG232" s="11">
        <f t="shared" si="227"/>
        <v>2.0567434751257441E-3</v>
      </c>
      <c r="AH232" s="11">
        <f t="shared" si="228"/>
        <v>8.257041531207765E-4</v>
      </c>
      <c r="AI232" s="1">
        <f t="shared" si="207"/>
        <v>257650.31074075095</v>
      </c>
      <c r="AJ232" s="1">
        <f t="shared" si="208"/>
        <v>323230.14298946265</v>
      </c>
      <c r="AK232" s="1">
        <f t="shared" si="209"/>
        <v>62898.095552341903</v>
      </c>
      <c r="AL232" s="17">
        <f t="shared" si="266"/>
        <v>61.10458798256181</v>
      </c>
      <c r="AM232" s="17">
        <f t="shared" si="266"/>
        <v>26.252634355307631</v>
      </c>
      <c r="AN232" s="17">
        <f t="shared" si="266"/>
        <v>4.1374846679799644</v>
      </c>
      <c r="AO232" s="7">
        <f t="shared" si="265"/>
        <v>3.1166512614572294E-3</v>
      </c>
      <c r="AP232" s="7">
        <f t="shared" si="265"/>
        <v>4.799408737122114E-3</v>
      </c>
      <c r="AQ232" s="7">
        <f t="shared" si="265"/>
        <v>3.4740044415020547E-3</v>
      </c>
      <c r="AR232" s="1">
        <f t="shared" si="246"/>
        <v>125371.17101710301</v>
      </c>
      <c r="AS232" s="1">
        <f t="shared" si="247"/>
        <v>168422.48785114411</v>
      </c>
      <c r="AT232" s="1">
        <f t="shared" si="248"/>
        <v>32211.619873639</v>
      </c>
      <c r="AU232" s="1">
        <f t="shared" si="210"/>
        <v>25074.234203420605</v>
      </c>
      <c r="AV232" s="1">
        <f t="shared" si="211"/>
        <v>33684.497570228821</v>
      </c>
      <c r="AW232" s="1">
        <f t="shared" si="212"/>
        <v>6442.3239747278003</v>
      </c>
      <c r="AX232">
        <v>0</v>
      </c>
      <c r="AY232">
        <v>0</v>
      </c>
      <c r="AZ232">
        <v>0</v>
      </c>
      <c r="BA232">
        <f t="shared" si="252"/>
        <v>0</v>
      </c>
      <c r="BB232">
        <f t="shared" si="253"/>
        <v>0</v>
      </c>
      <c r="BC232">
        <f t="shared" si="253"/>
        <v>0</v>
      </c>
      <c r="BD232">
        <f t="shared" si="253"/>
        <v>0</v>
      </c>
      <c r="BE232">
        <f t="shared" si="254"/>
        <v>0</v>
      </c>
      <c r="BF232">
        <f t="shared" si="254"/>
        <v>0</v>
      </c>
      <c r="BG232">
        <f t="shared" si="254"/>
        <v>0</v>
      </c>
      <c r="BH232">
        <f t="shared" si="230"/>
        <v>0</v>
      </c>
      <c r="BI232">
        <f t="shared" si="263"/>
        <v>0</v>
      </c>
      <c r="BJ232">
        <f t="shared" si="263"/>
        <v>0</v>
      </c>
      <c r="BK232" s="7">
        <f t="shared" si="261"/>
        <v>1.0513020728679656E-3</v>
      </c>
      <c r="BL232" s="7">
        <f t="shared" si="250"/>
        <v>3.0379201492757827E-4</v>
      </c>
      <c r="BM232" s="7">
        <f t="shared" si="251"/>
        <v>1.4122652701151581E-3</v>
      </c>
      <c r="BN232" s="18">
        <f>MAX((BN$3*climate!$I342+BN$4*climate!$I342^2+BN$5*climate!$I342^6)*(K232/K$66)^$BP$1,-99)</f>
        <v>-45.049628498384649</v>
      </c>
      <c r="BO232" s="18">
        <f>MAX((BO$3*climate!$I342+BO$4*climate!$I342^2+BO$5*climate!$I342^6)*(L232/L$66)^$BP$1,-99)</f>
        <v>-27.19046738919063</v>
      </c>
      <c r="BP232" s="18">
        <f>MAX((BP$3*climate!$I342+BP$4*climate!$I342^2+BP$5*climate!$I342^6)*(M232/M$66)^$BP$1,-99)</f>
        <v>-26.830847395941912</v>
      </c>
      <c r="BQ232" s="18">
        <f>MAX((BQ$3*climate!$M342+BQ$4*climate!$M342^2+BQ$5*climate!$M342^6)*(K232/K$66)^$BP$1,-99)</f>
        <v>-45.049646353544659</v>
      </c>
      <c r="BR232" s="18">
        <f>MAX((BR$3*climate!$M342+BR$4*climate!$M342^2+BR$5*climate!$M342^6)*(L232/L$66)^$BP$1,-99)</f>
        <v>-27.190477467310615</v>
      </c>
      <c r="BS232" s="18">
        <f>MAX((BS$3*climate!$M342+BS$4*climate!$M342^2+BS$5*climate!$M342^6)*(M232/M$66)^$BP$1,-99)</f>
        <v>-26.830856680445041</v>
      </c>
      <c r="BT232" s="8">
        <f t="shared" si="255"/>
        <v>4.2349732453639051E-2</v>
      </c>
      <c r="BU232" s="8">
        <f t="shared" si="256"/>
        <v>1.286551055373486E-5</v>
      </c>
      <c r="BV232" s="8">
        <f t="shared" si="257"/>
        <v>5.9809056342943233E-5</v>
      </c>
      <c r="BW232" s="8">
        <f>MAX((BW$3*climate!$I342+BW$4*climate!$I342^2+BW$5*climate!$I342^6)*(K232/K$66)^$BP$1,-99)</f>
        <v>-99</v>
      </c>
      <c r="BX232" s="8">
        <f>MAX((BX$3*climate!$I342+BX$4*climate!$I342^2+BX$5*climate!$I342^6)*(L232/L$66)^$BP$1,-99)</f>
        <v>-99</v>
      </c>
      <c r="BY232" s="8">
        <f>MAX((BY$3*climate!$I342+BY$4*climate!$I342^2+BY$5*climate!$I342^6)*(M232/M$66)^$BP$1,-99)</f>
        <v>-99</v>
      </c>
      <c r="BZ232" s="8">
        <f>MAX((BZ$3*climate!$M342+BZ$4*climate!$M342^2+BZ$5*climate!$M342^6)*(K232/K$66)^$BP$1,-99)</f>
        <v>-99</v>
      </c>
      <c r="CA232" s="8">
        <f>MAX((CA$3*climate!$M342+CA$4*climate!$M342^2+CA$5*climate!$M342^6)*(L232/L$66)^$BP$1,-99)</f>
        <v>-99</v>
      </c>
      <c r="CB232" s="8">
        <f>MAX((CB$3*climate!$M342+CB$4*climate!$M342^2+CB$5*climate!$M342^6)*(M232/M$66)^$BP$1,-99)</f>
        <v>-99</v>
      </c>
      <c r="CC232" s="8">
        <f t="shared" si="258"/>
        <v>0</v>
      </c>
      <c r="CD232" s="8">
        <f t="shared" si="259"/>
        <v>0</v>
      </c>
      <c r="CE232" s="8">
        <f t="shared" si="260"/>
        <v>0</v>
      </c>
    </row>
    <row r="233" spans="1:83">
      <c r="A233">
        <f t="shared" si="213"/>
        <v>2187</v>
      </c>
      <c r="B233" s="4">
        <f t="shared" si="231"/>
        <v>1286.5078033824793</v>
      </c>
      <c r="C233" s="4">
        <f t="shared" si="232"/>
        <v>3572.4590385220672</v>
      </c>
      <c r="D233" s="4">
        <f t="shared" si="233"/>
        <v>6809.0030138537268</v>
      </c>
      <c r="E233" s="11">
        <f t="shared" si="214"/>
        <v>1.1123766258976694E-6</v>
      </c>
      <c r="F233" s="11">
        <f t="shared" si="215"/>
        <v>2.2300699054089086E-6</v>
      </c>
      <c r="G233" s="11">
        <f t="shared" si="216"/>
        <v>4.9236136054798881E-6</v>
      </c>
      <c r="H233" s="4">
        <f t="shared" si="234"/>
        <v>124992.88122611884</v>
      </c>
      <c r="I233" s="4">
        <f t="shared" si="235"/>
        <v>169067.84926871804</v>
      </c>
      <c r="J233" s="4">
        <f t="shared" si="236"/>
        <v>32281.982170001844</v>
      </c>
      <c r="K233" s="4">
        <f t="shared" si="204"/>
        <v>97156.72217260419</v>
      </c>
      <c r="L233" s="4">
        <f t="shared" si="205"/>
        <v>47325.342976825763</v>
      </c>
      <c r="M233" s="4">
        <f t="shared" si="206"/>
        <v>4741.0732678955064</v>
      </c>
      <c r="N233" s="11">
        <f t="shared" si="217"/>
        <v>-3.0184676981072078E-3</v>
      </c>
      <c r="O233" s="11">
        <f t="shared" si="218"/>
        <v>3.8295621536130753E-3</v>
      </c>
      <c r="P233" s="11">
        <f t="shared" si="219"/>
        <v>2.1794418726592824E-3</v>
      </c>
      <c r="Q233" s="4">
        <f t="shared" si="220"/>
        <v>1862.3279270525652</v>
      </c>
      <c r="R233" s="4">
        <f t="shared" si="221"/>
        <v>9205.7570217869543</v>
      </c>
      <c r="S233" s="4">
        <f t="shared" si="222"/>
        <v>2190.9613329209969</v>
      </c>
      <c r="T233" s="4">
        <f t="shared" si="237"/>
        <v>14.899471944194277</v>
      </c>
      <c r="U233" s="4">
        <f t="shared" si="238"/>
        <v>54.450074698443913</v>
      </c>
      <c r="V233" s="4">
        <f t="shared" si="239"/>
        <v>67.869479680121884</v>
      </c>
      <c r="W233" s="11">
        <f t="shared" si="223"/>
        <v>-1.219247815263802E-2</v>
      </c>
      <c r="X233" s="11">
        <f t="shared" si="224"/>
        <v>-1.3228699347321071E-2</v>
      </c>
      <c r="Y233" s="11">
        <f t="shared" si="225"/>
        <v>-1.2203590333800474E-2</v>
      </c>
      <c r="Z233" s="4">
        <f t="shared" si="249"/>
        <v>2771.0719398339797</v>
      </c>
      <c r="AA233" s="4">
        <f t="shared" si="240"/>
        <v>41171.945414096619</v>
      </c>
      <c r="AB233" s="4">
        <f t="shared" si="241"/>
        <v>4246.1541517894539</v>
      </c>
      <c r="AC233" s="12">
        <f t="shared" si="242"/>
        <v>1.4653844220044141</v>
      </c>
      <c r="AD233" s="12">
        <f t="shared" si="243"/>
        <v>4.4301592717265494</v>
      </c>
      <c r="AE233" s="12">
        <f t="shared" si="244"/>
        <v>1.9185632216736535</v>
      </c>
      <c r="AF233" s="11">
        <f t="shared" si="226"/>
        <v>-2.9039671966837322E-3</v>
      </c>
      <c r="AG233" s="11">
        <f t="shared" si="227"/>
        <v>2.0567434751257441E-3</v>
      </c>
      <c r="AH233" s="11">
        <f t="shared" si="228"/>
        <v>8.257041531207765E-4</v>
      </c>
      <c r="AI233" s="1">
        <f t="shared" si="207"/>
        <v>256959.51387009647</v>
      </c>
      <c r="AJ233" s="1">
        <f t="shared" si="208"/>
        <v>324591.62626074522</v>
      </c>
      <c r="AK233" s="1">
        <f t="shared" si="209"/>
        <v>63050.609971835511</v>
      </c>
      <c r="AL233" s="17">
        <f t="shared" si="266"/>
        <v>61.293125256866318</v>
      </c>
      <c r="AM233" s="17">
        <f t="shared" si="266"/>
        <v>26.377371506777994</v>
      </c>
      <c r="AN233" s="17">
        <f t="shared" si="266"/>
        <v>4.1517145716920414</v>
      </c>
      <c r="AO233" s="7">
        <f t="shared" si="265"/>
        <v>3.085484748842657E-3</v>
      </c>
      <c r="AP233" s="7">
        <f t="shared" si="265"/>
        <v>4.7514146497508927E-3</v>
      </c>
      <c r="AQ233" s="7">
        <f t="shared" si="265"/>
        <v>3.4392643970870343E-3</v>
      </c>
      <c r="AR233" s="1">
        <f t="shared" si="246"/>
        <v>124992.88122611884</v>
      </c>
      <c r="AS233" s="1">
        <f t="shared" si="247"/>
        <v>169067.84926871804</v>
      </c>
      <c r="AT233" s="1">
        <f t="shared" si="248"/>
        <v>32281.982170001844</v>
      </c>
      <c r="AU233" s="1">
        <f t="shared" si="210"/>
        <v>24998.576245223769</v>
      </c>
      <c r="AV233" s="1">
        <f t="shared" si="211"/>
        <v>33813.569853743611</v>
      </c>
      <c r="AW233" s="1">
        <f t="shared" si="212"/>
        <v>6456.3964340003695</v>
      </c>
      <c r="AX233">
        <v>0</v>
      </c>
      <c r="AY233">
        <v>0</v>
      </c>
      <c r="AZ233">
        <v>0</v>
      </c>
      <c r="BA233">
        <f t="shared" si="252"/>
        <v>0</v>
      </c>
      <c r="BB233">
        <f t="shared" si="253"/>
        <v>0</v>
      </c>
      <c r="BC233">
        <f t="shared" si="253"/>
        <v>0</v>
      </c>
      <c r="BD233">
        <f t="shared" si="253"/>
        <v>0</v>
      </c>
      <c r="BE233">
        <f t="shared" si="254"/>
        <v>0</v>
      </c>
      <c r="BF233">
        <f t="shared" si="254"/>
        <v>0</v>
      </c>
      <c r="BG233">
        <f t="shared" si="254"/>
        <v>0</v>
      </c>
      <c r="BH233">
        <f t="shared" si="230"/>
        <v>0</v>
      </c>
      <c r="BI233">
        <f t="shared" si="263"/>
        <v>0</v>
      </c>
      <c r="BJ233">
        <f t="shared" si="263"/>
        <v>0</v>
      </c>
      <c r="BK233" s="7">
        <f t="shared" si="261"/>
        <v>1.0350566231773772E-3</v>
      </c>
      <c r="BL233" s="7">
        <f t="shared" si="250"/>
        <v>2.8932572850245546E-4</v>
      </c>
      <c r="BM233" s="7">
        <f t="shared" si="251"/>
        <v>1.3697332686316208E-3</v>
      </c>
      <c r="BN233" s="18">
        <f>MAX((BN$3*climate!$I343+BN$4*climate!$I343^2+BN$5*climate!$I343^6)*(K233/K$66)^$BP$1,-99)</f>
        <v>-45.353723794615632</v>
      </c>
      <c r="BO233" s="18">
        <f>MAX((BO$3*climate!$I343+BO$4*climate!$I343^2+BO$5*climate!$I343^6)*(L233/L$66)^$BP$1,-99)</f>
        <v>-27.316646385941571</v>
      </c>
      <c r="BP233" s="18">
        <f>MAX((BP$3*climate!$I343+BP$4*climate!$I343^2+BP$5*climate!$I343^6)*(M233/M$66)^$BP$1,-99)</f>
        <v>-26.956464423251358</v>
      </c>
      <c r="BQ233" s="18">
        <f>MAX((BQ$3*climate!$M343+BQ$4*climate!$M343^2+BQ$5*climate!$M343^6)*(K233/K$66)^$BP$1,-99)</f>
        <v>-45.353741637862811</v>
      </c>
      <c r="BR233" s="18">
        <f>MAX((BR$3*climate!$M343+BR$4*climate!$M343^2+BR$5*climate!$M343^6)*(L233/L$66)^$BP$1,-99)</f>
        <v>-27.316656438938558</v>
      </c>
      <c r="BS233" s="18">
        <f>MAX((BS$3*climate!$M343+BS$4*climate!$M343^2+BS$5*climate!$M343^6)*(M233/M$66)^$BP$1,-99)</f>
        <v>-26.956473687228435</v>
      </c>
      <c r="BT233" s="8">
        <f t="shared" si="255"/>
        <v>4.2289769975134145E-2</v>
      </c>
      <c r="BU233" s="8">
        <f t="shared" si="256"/>
        <v>1.2235518506256955E-5</v>
      </c>
      <c r="BV233" s="8">
        <f t="shared" si="257"/>
        <v>5.7925704857719871E-5</v>
      </c>
      <c r="BW233" s="8">
        <f>MAX((BW$3*climate!$I343+BW$4*climate!$I343^2+BW$5*climate!$I343^6)*(K233/K$66)^$BP$1,-99)</f>
        <v>-99</v>
      </c>
      <c r="BX233" s="8">
        <f>MAX((BX$3*climate!$I343+BX$4*climate!$I343^2+BX$5*climate!$I343^6)*(L233/L$66)^$BP$1,-99)</f>
        <v>-99</v>
      </c>
      <c r="BY233" s="8">
        <f>MAX((BY$3*climate!$I343+BY$4*climate!$I343^2+BY$5*climate!$I343^6)*(M233/M$66)^$BP$1,-99)</f>
        <v>-99</v>
      </c>
      <c r="BZ233" s="8">
        <f>MAX((BZ$3*climate!$M343+BZ$4*climate!$M343^2+BZ$5*climate!$M343^6)*(K233/K$66)^$BP$1,-99)</f>
        <v>-99</v>
      </c>
      <c r="CA233" s="8">
        <f>MAX((CA$3*climate!$M343+CA$4*climate!$M343^2+CA$5*climate!$M343^6)*(L233/L$66)^$BP$1,-99)</f>
        <v>-99</v>
      </c>
      <c r="CB233" s="8">
        <f>MAX((CB$3*climate!$M343+CB$4*climate!$M343^2+CB$5*climate!$M343^6)*(M233/M$66)^$BP$1,-99)</f>
        <v>-99</v>
      </c>
      <c r="CC233" s="8">
        <f t="shared" si="258"/>
        <v>0</v>
      </c>
      <c r="CD233" s="8">
        <f t="shared" si="259"/>
        <v>0</v>
      </c>
      <c r="CE233" s="8">
        <f t="shared" si="260"/>
        <v>0</v>
      </c>
    </row>
    <row r="234" spans="1:83">
      <c r="A234">
        <f t="shared" si="213"/>
        <v>2188</v>
      </c>
      <c r="B234" s="4">
        <f t="shared" si="231"/>
        <v>1286.5091629096285</v>
      </c>
      <c r="C234" s="4">
        <f t="shared" si="232"/>
        <v>3572.4666070137878</v>
      </c>
      <c r="D234" s="4">
        <f t="shared" si="233"/>
        <v>6809.0348625086117</v>
      </c>
      <c r="E234" s="11">
        <f t="shared" si="214"/>
        <v>1.0567577946027859E-6</v>
      </c>
      <c r="F234" s="11">
        <f t="shared" si="215"/>
        <v>2.118566410138463E-6</v>
      </c>
      <c r="G234" s="11">
        <f t="shared" si="216"/>
        <v>4.6774329252058936E-6</v>
      </c>
      <c r="H234" s="4">
        <f t="shared" si="234"/>
        <v>124613.22107782876</v>
      </c>
      <c r="I234" s="4">
        <f t="shared" si="235"/>
        <v>169710.31687542828</v>
      </c>
      <c r="J234" s="4">
        <f t="shared" si="236"/>
        <v>32351.916696384858</v>
      </c>
      <c r="K234" s="4">
        <f t="shared" si="204"/>
        <v>96861.510722549181</v>
      </c>
      <c r="L234" s="4">
        <f t="shared" si="205"/>
        <v>47505.0813749351</v>
      </c>
      <c r="M234" s="4">
        <f t="shared" si="206"/>
        <v>4751.3219347015702</v>
      </c>
      <c r="N234" s="11">
        <f t="shared" si="217"/>
        <v>-3.0385077167439656E-3</v>
      </c>
      <c r="O234" s="11">
        <f t="shared" si="218"/>
        <v>3.7979312309970314E-3</v>
      </c>
      <c r="P234" s="11">
        <f t="shared" si="219"/>
        <v>2.1616765291232465E-3</v>
      </c>
      <c r="Q234" s="4">
        <f t="shared" si="220"/>
        <v>1834.0337683879286</v>
      </c>
      <c r="R234" s="4">
        <f t="shared" si="221"/>
        <v>9118.4964672845017</v>
      </c>
      <c r="S234" s="4">
        <f t="shared" si="222"/>
        <v>2168.9122349299</v>
      </c>
      <c r="T234" s="4">
        <f t="shared" si="237"/>
        <v>14.717810458028845</v>
      </c>
      <c r="U234" s="4">
        <f t="shared" si="238"/>
        <v>53.729771030819023</v>
      </c>
      <c r="V234" s="4">
        <f t="shared" si="239"/>
        <v>67.041228353937484</v>
      </c>
      <c r="W234" s="11">
        <f t="shared" si="223"/>
        <v>-1.219247815263802E-2</v>
      </c>
      <c r="X234" s="11">
        <f t="shared" si="224"/>
        <v>-1.3228699347321071E-2</v>
      </c>
      <c r="Y234" s="11">
        <f t="shared" si="225"/>
        <v>-1.2203590333800474E-2</v>
      </c>
      <c r="Z234" s="4">
        <f t="shared" si="249"/>
        <v>2721.1013300167806</v>
      </c>
      <c r="AA234" s="4">
        <f t="shared" si="240"/>
        <v>40866.849930411649</v>
      </c>
      <c r="AB234" s="4">
        <f t="shared" si="241"/>
        <v>4206.9686790700252</v>
      </c>
      <c r="AC234" s="12">
        <f t="shared" si="242"/>
        <v>1.4611289937123819</v>
      </c>
      <c r="AD234" s="12">
        <f t="shared" si="243"/>
        <v>4.4392709729024409</v>
      </c>
      <c r="AE234" s="12">
        <f t="shared" si="244"/>
        <v>1.9201473872938142</v>
      </c>
      <c r="AF234" s="11">
        <f t="shared" si="226"/>
        <v>-2.9039671966837322E-3</v>
      </c>
      <c r="AG234" s="11">
        <f t="shared" si="227"/>
        <v>2.0567434751257441E-3</v>
      </c>
      <c r="AH234" s="11">
        <f t="shared" si="228"/>
        <v>8.257041531207765E-4</v>
      </c>
      <c r="AI234" s="1">
        <f t="shared" si="207"/>
        <v>256262.13872831059</v>
      </c>
      <c r="AJ234" s="1">
        <f t="shared" si="208"/>
        <v>325946.03348841431</v>
      </c>
      <c r="AK234" s="1">
        <f t="shared" si="209"/>
        <v>63201.945408652333</v>
      </c>
      <c r="AL234" s="17">
        <f t="shared" si="266"/>
        <v>61.480353070023398</v>
      </c>
      <c r="AM234" s="17">
        <f t="shared" si="266"/>
        <v>26.501448037883229</v>
      </c>
      <c r="AN234" s="17">
        <f t="shared" si="266"/>
        <v>4.165850627364196</v>
      </c>
      <c r="AO234" s="7">
        <f t="shared" ref="AO234:AQ249" si="267">AO$5*AO233</f>
        <v>3.0546299013542305E-3</v>
      </c>
      <c r="AP234" s="7">
        <f t="shared" si="267"/>
        <v>4.7039005032533839E-3</v>
      </c>
      <c r="AQ234" s="7">
        <f t="shared" si="267"/>
        <v>3.4048717531161639E-3</v>
      </c>
      <c r="AR234" s="1">
        <f t="shared" si="246"/>
        <v>124613.22107782876</v>
      </c>
      <c r="AS234" s="1">
        <f t="shared" si="247"/>
        <v>169710.31687542828</v>
      </c>
      <c r="AT234" s="1">
        <f t="shared" si="248"/>
        <v>32351.916696384858</v>
      </c>
      <c r="AU234" s="1">
        <f t="shared" si="210"/>
        <v>24922.644215565753</v>
      </c>
      <c r="AV234" s="1">
        <f t="shared" si="211"/>
        <v>33942.063375085658</v>
      </c>
      <c r="AW234" s="1">
        <f t="shared" si="212"/>
        <v>6470.383339276972</v>
      </c>
      <c r="AX234">
        <v>0</v>
      </c>
      <c r="AY234">
        <v>0</v>
      </c>
      <c r="AZ234">
        <v>0</v>
      </c>
      <c r="BA234">
        <f t="shared" si="252"/>
        <v>0</v>
      </c>
      <c r="BB234">
        <f t="shared" si="253"/>
        <v>0</v>
      </c>
      <c r="BC234">
        <f t="shared" si="253"/>
        <v>0</v>
      </c>
      <c r="BD234">
        <f t="shared" si="253"/>
        <v>0</v>
      </c>
      <c r="BE234">
        <f t="shared" si="254"/>
        <v>0</v>
      </c>
      <c r="BF234">
        <f t="shared" si="254"/>
        <v>0</v>
      </c>
      <c r="BG234">
        <f t="shared" si="254"/>
        <v>0</v>
      </c>
      <c r="BH234">
        <f t="shared" si="230"/>
        <v>0</v>
      </c>
      <c r="BI234">
        <f t="shared" si="263"/>
        <v>0</v>
      </c>
      <c r="BJ234">
        <f t="shared" si="263"/>
        <v>0</v>
      </c>
      <c r="BK234" s="7">
        <f t="shared" si="261"/>
        <v>1.0196090548064696E-3</v>
      </c>
      <c r="BL234" s="7">
        <f t="shared" si="250"/>
        <v>2.755483128594814E-4</v>
      </c>
      <c r="BM234" s="7">
        <f t="shared" si="251"/>
        <v>1.3285030997081128E-3</v>
      </c>
      <c r="BN234" s="18">
        <f>MAX((BN$3*climate!$I344+BN$4*climate!$I344^2+BN$5*climate!$I344^6)*(K234/K$66)^$BP$1,-99)</f>
        <v>-45.655165127055007</v>
      </c>
      <c r="BO234" s="18">
        <f>MAX((BO$3*climate!$I344+BO$4*climate!$I344^2+BO$5*climate!$I344^6)*(L234/L$66)^$BP$1,-99)</f>
        <v>-27.440892313857461</v>
      </c>
      <c r="BP234" s="18">
        <f>MAX((BP$3*climate!$I344+BP$4*climate!$I344^2+BP$5*climate!$I344^6)*(M234/M$66)^$BP$1,-99)</f>
        <v>-27.080302789931178</v>
      </c>
      <c r="BQ234" s="18">
        <f>MAX((BQ$3*climate!$M344+BQ$4*climate!$M344^2+BQ$5*climate!$M344^6)*(K234/K$66)^$BP$1,-99)</f>
        <v>-45.655182958475834</v>
      </c>
      <c r="BR234" s="18">
        <f>MAX((BR$3*climate!$M344+BR$4*climate!$M344^2+BR$5*climate!$M344^6)*(L234/L$66)^$BP$1,-99)</f>
        <v>-27.440902341890784</v>
      </c>
      <c r="BS234" s="18">
        <f>MAX((BS$3*climate!$M344+BS$4*climate!$M344^2+BS$5*climate!$M344^6)*(M234/M$66)^$BP$1,-99)</f>
        <v>-27.080312033508768</v>
      </c>
      <c r="BT234" s="8">
        <f t="shared" si="255"/>
        <v>4.2229389506876193E-2</v>
      </c>
      <c r="BU234" s="8">
        <f t="shared" si="256"/>
        <v>1.1636237031705622E-5</v>
      </c>
      <c r="BV234" s="8">
        <f t="shared" si="257"/>
        <v>5.6101874858666275E-5</v>
      </c>
      <c r="BW234" s="8">
        <f>MAX((BW$3*climate!$I344+BW$4*climate!$I344^2+BW$5*climate!$I344^6)*(K234/K$66)^$BP$1,-99)</f>
        <v>-99</v>
      </c>
      <c r="BX234" s="8">
        <f>MAX((BX$3*climate!$I344+BX$4*climate!$I344^2+BX$5*climate!$I344^6)*(L234/L$66)^$BP$1,-99)</f>
        <v>-99</v>
      </c>
      <c r="BY234" s="8">
        <f>MAX((BY$3*climate!$I344+BY$4*climate!$I344^2+BY$5*climate!$I344^6)*(M234/M$66)^$BP$1,-99)</f>
        <v>-99</v>
      </c>
      <c r="BZ234" s="8">
        <f>MAX((BZ$3*climate!$M344+BZ$4*climate!$M344^2+BZ$5*climate!$M344^6)*(K234/K$66)^$BP$1,-99)</f>
        <v>-99</v>
      </c>
      <c r="CA234" s="8">
        <f>MAX((CA$3*climate!$M344+CA$4*climate!$M344^2+CA$5*climate!$M344^6)*(L234/L$66)^$BP$1,-99)</f>
        <v>-99</v>
      </c>
      <c r="CB234" s="8">
        <f>MAX((CB$3*climate!$M344+CB$4*climate!$M344^2+CB$5*climate!$M344^6)*(M234/M$66)^$BP$1,-99)</f>
        <v>-99</v>
      </c>
      <c r="CC234" s="8">
        <f t="shared" si="258"/>
        <v>0</v>
      </c>
      <c r="CD234" s="8">
        <f t="shared" si="259"/>
        <v>0</v>
      </c>
      <c r="CE234" s="8">
        <f t="shared" si="260"/>
        <v>0</v>
      </c>
    </row>
    <row r="235" spans="1:83">
      <c r="A235">
        <f t="shared" si="213"/>
        <v>2189</v>
      </c>
      <c r="B235" s="4">
        <f t="shared" si="231"/>
        <v>1286.5104544617848</v>
      </c>
      <c r="C235" s="4">
        <f t="shared" si="232"/>
        <v>3572.4737970961546</v>
      </c>
      <c r="D235" s="4">
        <f t="shared" si="233"/>
        <v>6809.0651188722741</v>
      </c>
      <c r="E235" s="11">
        <f t="shared" si="214"/>
        <v>1.0039199048726466E-6</v>
      </c>
      <c r="F235" s="11">
        <f t="shared" si="215"/>
        <v>2.0126380896315397E-6</v>
      </c>
      <c r="G235" s="11">
        <f t="shared" si="216"/>
        <v>4.4435612789455984E-6</v>
      </c>
      <c r="H235" s="4">
        <f t="shared" si="234"/>
        <v>124232.35921896568</v>
      </c>
      <c r="I235" s="4">
        <f t="shared" si="235"/>
        <v>170349.9491834245</v>
      </c>
      <c r="J235" s="4">
        <f t="shared" si="236"/>
        <v>32421.436882060865</v>
      </c>
      <c r="K235" s="4">
        <f t="shared" si="204"/>
        <v>96565.370913319653</v>
      </c>
      <c r="L235" s="4">
        <f t="shared" si="205"/>
        <v>47684.030411053413</v>
      </c>
      <c r="M235" s="4">
        <f t="shared" si="206"/>
        <v>4761.5107677851875</v>
      </c>
      <c r="N235" s="11">
        <f t="shared" si="217"/>
        <v>-3.0573527815170864E-3</v>
      </c>
      <c r="O235" s="11">
        <f t="shared" si="218"/>
        <v>3.7669451548971722E-3</v>
      </c>
      <c r="P235" s="11">
        <f t="shared" si="219"/>
        <v>2.1444206946286126E-3</v>
      </c>
      <c r="Q235" s="4">
        <f t="shared" si="220"/>
        <v>1806.1352434451828</v>
      </c>
      <c r="R235" s="4">
        <f t="shared" si="221"/>
        <v>9031.7832818263578</v>
      </c>
      <c r="S235" s="4">
        <f t="shared" si="222"/>
        <v>2147.0475596869792</v>
      </c>
      <c r="T235" s="4">
        <f t="shared" si="237"/>
        <v>14.538363875564661</v>
      </c>
      <c r="U235" s="4">
        <f t="shared" si="238"/>
        <v>53.018996043851914</v>
      </c>
      <c r="V235" s="4">
        <f t="shared" si="239"/>
        <v>66.223084667631255</v>
      </c>
      <c r="W235" s="11">
        <f t="shared" si="223"/>
        <v>-1.219247815263802E-2</v>
      </c>
      <c r="X235" s="11">
        <f t="shared" si="224"/>
        <v>-1.3228699347321071E-2</v>
      </c>
      <c r="Y235" s="11">
        <f t="shared" si="225"/>
        <v>-1.2203590333800474E-2</v>
      </c>
      <c r="Z235" s="4">
        <f t="shared" si="249"/>
        <v>2671.9779795526624</v>
      </c>
      <c r="AA235" s="4">
        <f t="shared" si="240"/>
        <v>40562.732583275305</v>
      </c>
      <c r="AB235" s="4">
        <f t="shared" si="241"/>
        <v>4168.069914416229</v>
      </c>
      <c r="AC235" s="12">
        <f t="shared" si="242"/>
        <v>1.4568859230445177</v>
      </c>
      <c r="AD235" s="12">
        <f t="shared" si="243"/>
        <v>4.4484014145102728</v>
      </c>
      <c r="AE235" s="12">
        <f t="shared" si="244"/>
        <v>1.9217328609661066</v>
      </c>
      <c r="AF235" s="11">
        <f t="shared" si="226"/>
        <v>-2.9039671966837322E-3</v>
      </c>
      <c r="AG235" s="11">
        <f t="shared" si="227"/>
        <v>2.0567434751257441E-3</v>
      </c>
      <c r="AH235" s="11">
        <f t="shared" si="228"/>
        <v>8.257041531207765E-4</v>
      </c>
      <c r="AI235" s="1">
        <f t="shared" si="207"/>
        <v>255558.56907104529</v>
      </c>
      <c r="AJ235" s="1">
        <f t="shared" si="208"/>
        <v>327293.49351465853</v>
      </c>
      <c r="AK235" s="1">
        <f t="shared" si="209"/>
        <v>63352.134207064075</v>
      </c>
      <c r="AL235" s="17">
        <f t="shared" si="266"/>
        <v>61.666274797608573</v>
      </c>
      <c r="AM235" s="17">
        <f t="shared" si="266"/>
        <v>26.624861610897945</v>
      </c>
      <c r="AN235" s="17">
        <f t="shared" si="266"/>
        <v>4.1798929726217207</v>
      </c>
      <c r="AO235" s="7">
        <f t="shared" si="267"/>
        <v>3.0240836023406881E-3</v>
      </c>
      <c r="AP235" s="7">
        <f t="shared" si="267"/>
        <v>4.65686149822085E-3</v>
      </c>
      <c r="AQ235" s="7">
        <f t="shared" si="267"/>
        <v>3.3708230355850022E-3</v>
      </c>
      <c r="AR235" s="1">
        <f t="shared" si="246"/>
        <v>124232.35921896568</v>
      </c>
      <c r="AS235" s="1">
        <f t="shared" si="247"/>
        <v>170349.9491834245</v>
      </c>
      <c r="AT235" s="1">
        <f t="shared" si="248"/>
        <v>32421.436882060865</v>
      </c>
      <c r="AU235" s="1">
        <f t="shared" si="210"/>
        <v>24846.471843793137</v>
      </c>
      <c r="AV235" s="1">
        <f t="shared" si="211"/>
        <v>34069.989836684901</v>
      </c>
      <c r="AW235" s="1">
        <f t="shared" si="212"/>
        <v>6484.2873764121732</v>
      </c>
      <c r="AX235">
        <v>0</v>
      </c>
      <c r="AY235">
        <v>0</v>
      </c>
      <c r="AZ235">
        <v>0</v>
      </c>
      <c r="BA235">
        <f t="shared" si="252"/>
        <v>0</v>
      </c>
      <c r="BB235">
        <f t="shared" si="253"/>
        <v>0</v>
      </c>
      <c r="BC235">
        <f t="shared" si="253"/>
        <v>0</v>
      </c>
      <c r="BD235">
        <f t="shared" si="253"/>
        <v>0</v>
      </c>
      <c r="BE235">
        <f t="shared" si="254"/>
        <v>0</v>
      </c>
      <c r="BF235">
        <f t="shared" si="254"/>
        <v>0</v>
      </c>
      <c r="BG235">
        <f t="shared" si="254"/>
        <v>0</v>
      </c>
      <c r="BH235">
        <f t="shared" si="230"/>
        <v>0</v>
      </c>
      <c r="BI235">
        <f t="shared" si="263"/>
        <v>0</v>
      </c>
      <c r="BJ235">
        <f t="shared" si="263"/>
        <v>0</v>
      </c>
      <c r="BK235" s="7">
        <f t="shared" si="261"/>
        <v>1.0049442960484711E-3</v>
      </c>
      <c r="BL235" s="7">
        <f t="shared" si="250"/>
        <v>2.6242696462807751E-4</v>
      </c>
      <c r="BM235" s="7">
        <f t="shared" si="251"/>
        <v>1.2885333004733306E-3</v>
      </c>
      <c r="BN235" s="18">
        <f>MAX((BN$3*climate!$I345+BN$4*climate!$I345^2+BN$5*climate!$I345^6)*(K235/K$66)^$BP$1,-99)</f>
        <v>-45.953943218080937</v>
      </c>
      <c r="BO235" s="18">
        <f>MAX((BO$3*climate!$I345+BO$4*climate!$I345^2+BO$5*climate!$I345^6)*(L235/L$66)^$BP$1,-99)</f>
        <v>-27.563214158127153</v>
      </c>
      <c r="BP235" s="18">
        <f>MAX((BP$3*climate!$I345+BP$4*climate!$I345^2+BP$5*climate!$I345^6)*(M235/M$66)^$BP$1,-99)</f>
        <v>-27.20236880069546</v>
      </c>
      <c r="BQ235" s="18">
        <f>MAX((BQ$3*climate!$M345+BQ$4*climate!$M345^2+BQ$5*climate!$M345^6)*(K235/K$66)^$BP$1,-99)</f>
        <v>-45.953961037763349</v>
      </c>
      <c r="BR235" s="18">
        <f>MAX((BR$3*climate!$M345+BR$4*climate!$M345^2+BR$5*climate!$M345^6)*(L235/L$66)^$BP$1,-99)</f>
        <v>-27.563224161357041</v>
      </c>
      <c r="BS235" s="18">
        <f>MAX((BS$3*climate!$M345+BS$4*climate!$M345^2+BS$5*climate!$M345^6)*(M235/M$66)^$BP$1,-99)</f>
        <v>-27.202378024000975</v>
      </c>
      <c r="BT235" s="8">
        <f t="shared" si="255"/>
        <v>4.2168637074492317E-2</v>
      </c>
      <c r="BU235" s="8">
        <f t="shared" si="256"/>
        <v>1.1066187429962034E-5</v>
      </c>
      <c r="BV235" s="8">
        <f t="shared" si="257"/>
        <v>5.4335693106057635E-5</v>
      </c>
      <c r="BW235" s="8">
        <f>MAX((BW$3*climate!$I345+BW$4*climate!$I345^2+BW$5*climate!$I345^6)*(K235/K$66)^$BP$1,-99)</f>
        <v>-99</v>
      </c>
      <c r="BX235" s="8">
        <f>MAX((BX$3*climate!$I345+BX$4*climate!$I345^2+BX$5*climate!$I345^6)*(L235/L$66)^$BP$1,-99)</f>
        <v>-99</v>
      </c>
      <c r="BY235" s="8">
        <f>MAX((BY$3*climate!$I345+BY$4*climate!$I345^2+BY$5*climate!$I345^6)*(M235/M$66)^$BP$1,-99)</f>
        <v>-99</v>
      </c>
      <c r="BZ235" s="8">
        <f>MAX((BZ$3*climate!$M345+BZ$4*climate!$M345^2+BZ$5*climate!$M345^6)*(K235/K$66)^$BP$1,-99)</f>
        <v>-99</v>
      </c>
      <c r="CA235" s="8">
        <f>MAX((CA$3*climate!$M345+CA$4*climate!$M345^2+CA$5*climate!$M345^6)*(L235/L$66)^$BP$1,-99)</f>
        <v>-99</v>
      </c>
      <c r="CB235" s="8">
        <f>MAX((CB$3*climate!$M345+CB$4*climate!$M345^2+CB$5*climate!$M345^6)*(M235/M$66)^$BP$1,-99)</f>
        <v>-99</v>
      </c>
      <c r="CC235" s="8">
        <f t="shared" si="258"/>
        <v>0</v>
      </c>
      <c r="CD235" s="8">
        <f t="shared" si="259"/>
        <v>0</v>
      </c>
      <c r="CE235" s="8">
        <f t="shared" si="260"/>
        <v>0</v>
      </c>
    </row>
    <row r="236" spans="1:83">
      <c r="A236">
        <f t="shared" si="213"/>
        <v>2190</v>
      </c>
      <c r="B236" s="4">
        <f t="shared" si="231"/>
        <v>1286.5116814375651</v>
      </c>
      <c r="C236" s="4">
        <f t="shared" si="232"/>
        <v>3572.4806276881509</v>
      </c>
      <c r="D236" s="4">
        <f t="shared" si="233"/>
        <v>6809.0938625454764</v>
      </c>
      <c r="E236" s="11">
        <f t="shared" si="214"/>
        <v>9.5372390962901417E-7</v>
      </c>
      <c r="F236" s="11">
        <f t="shared" si="215"/>
        <v>1.9120061851499625E-6</v>
      </c>
      <c r="G236" s="11">
        <f t="shared" si="216"/>
        <v>4.2213832149983184E-6</v>
      </c>
      <c r="H236" s="4">
        <f t="shared" si="234"/>
        <v>123850.46190561641</v>
      </c>
      <c r="I236" s="4">
        <f t="shared" si="235"/>
        <v>170986.80374559417</v>
      </c>
      <c r="J236" s="4">
        <f t="shared" si="236"/>
        <v>32490.555865187114</v>
      </c>
      <c r="K236" s="4">
        <f t="shared" si="204"/>
        <v>96268.431676597189</v>
      </c>
      <c r="L236" s="4">
        <f t="shared" si="205"/>
        <v>47862.206003407875</v>
      </c>
      <c r="M236" s="4">
        <f t="shared" si="206"/>
        <v>4771.6416488112582</v>
      </c>
      <c r="N236" s="11">
        <f t="shared" si="217"/>
        <v>-3.0750074681430428E-3</v>
      </c>
      <c r="O236" s="11">
        <f t="shared" si="218"/>
        <v>3.7365883466335958E-3</v>
      </c>
      <c r="P236" s="11">
        <f t="shared" si="219"/>
        <v>2.1276610555232001E-3</v>
      </c>
      <c r="Q236" s="4">
        <f t="shared" si="220"/>
        <v>1778.6295114593556</v>
      </c>
      <c r="R236" s="4">
        <f t="shared" si="221"/>
        <v>8945.6232535468971</v>
      </c>
      <c r="S236" s="4">
        <f t="shared" si="222"/>
        <v>2125.3672839574333</v>
      </c>
      <c r="T236" s="4">
        <f t="shared" si="237"/>
        <v>14.361105191636737</v>
      </c>
      <c r="U236" s="4">
        <f t="shared" si="238"/>
        <v>52.317623685490993</v>
      </c>
      <c r="V236" s="4">
        <f t="shared" si="239"/>
        <v>65.414925271706906</v>
      </c>
      <c r="W236" s="11">
        <f t="shared" si="223"/>
        <v>-1.219247815263802E-2</v>
      </c>
      <c r="X236" s="11">
        <f t="shared" si="224"/>
        <v>-1.3228699347321071E-2</v>
      </c>
      <c r="Y236" s="11">
        <f t="shared" si="225"/>
        <v>-1.2203590333800474E-2</v>
      </c>
      <c r="Z236" s="4">
        <f t="shared" si="249"/>
        <v>2623.6917065415328</v>
      </c>
      <c r="AA236" s="4">
        <f t="shared" si="240"/>
        <v>40259.631303939226</v>
      </c>
      <c r="AB236" s="4">
        <f t="shared" si="241"/>
        <v>4129.4587476556862</v>
      </c>
      <c r="AC236" s="12">
        <f t="shared" si="242"/>
        <v>1.452655174114686</v>
      </c>
      <c r="AD236" s="12">
        <f t="shared" si="243"/>
        <v>4.4575506350943073</v>
      </c>
      <c r="AE236" s="12">
        <f t="shared" si="244"/>
        <v>1.9233196437705951</v>
      </c>
      <c r="AF236" s="11">
        <f t="shared" si="226"/>
        <v>-2.9039671966837322E-3</v>
      </c>
      <c r="AG236" s="11">
        <f t="shared" si="227"/>
        <v>2.0567434751257441E-3</v>
      </c>
      <c r="AH236" s="11">
        <f t="shared" si="228"/>
        <v>8.257041531207765E-4</v>
      </c>
      <c r="AI236" s="1">
        <f t="shared" si="207"/>
        <v>254849.18400773391</v>
      </c>
      <c r="AJ236" s="1">
        <f t="shared" si="208"/>
        <v>328634.13399987761</v>
      </c>
      <c r="AK236" s="1">
        <f t="shared" si="209"/>
        <v>63501.208162769843</v>
      </c>
      <c r="AL236" s="17">
        <f t="shared" si="266"/>
        <v>61.850893928337122</v>
      </c>
      <c r="AM236" s="17">
        <f t="shared" si="266"/>
        <v>26.747610020899877</v>
      </c>
      <c r="AN236" s="17">
        <f t="shared" si="266"/>
        <v>4.1938417553449305</v>
      </c>
      <c r="AO236" s="7">
        <f t="shared" si="267"/>
        <v>2.9938427663172814E-3</v>
      </c>
      <c r="AP236" s="7">
        <f t="shared" si="267"/>
        <v>4.6102928832386413E-3</v>
      </c>
      <c r="AQ236" s="7">
        <f t="shared" si="267"/>
        <v>3.337114805229152E-3</v>
      </c>
      <c r="AR236" s="1">
        <f t="shared" si="246"/>
        <v>123850.46190561641</v>
      </c>
      <c r="AS236" s="1">
        <f t="shared" si="247"/>
        <v>170986.80374559417</v>
      </c>
      <c r="AT236" s="1">
        <f t="shared" si="248"/>
        <v>32490.555865187114</v>
      </c>
      <c r="AU236" s="1">
        <f t="shared" si="210"/>
        <v>24770.092381123282</v>
      </c>
      <c r="AV236" s="1">
        <f t="shared" si="211"/>
        <v>34197.360749118838</v>
      </c>
      <c r="AW236" s="1">
        <f t="shared" si="212"/>
        <v>6498.1111730374232</v>
      </c>
      <c r="AX236">
        <v>0</v>
      </c>
      <c r="AY236">
        <v>0</v>
      </c>
      <c r="AZ236">
        <v>0</v>
      </c>
      <c r="BA236">
        <f t="shared" si="252"/>
        <v>0</v>
      </c>
      <c r="BB236">
        <f t="shared" si="253"/>
        <v>0</v>
      </c>
      <c r="BC236">
        <f t="shared" si="253"/>
        <v>0</v>
      </c>
      <c r="BD236">
        <f t="shared" si="253"/>
        <v>0</v>
      </c>
      <c r="BE236">
        <f t="shared" si="254"/>
        <v>0</v>
      </c>
      <c r="BF236">
        <f t="shared" si="254"/>
        <v>0</v>
      </c>
      <c r="BG236">
        <f t="shared" si="254"/>
        <v>0</v>
      </c>
      <c r="BH236">
        <f t="shared" si="230"/>
        <v>0</v>
      </c>
      <c r="BI236">
        <f t="shared" si="263"/>
        <v>0</v>
      </c>
      <c r="BJ236">
        <f t="shared" si="263"/>
        <v>0</v>
      </c>
      <c r="BK236" s="7">
        <f t="shared" si="261"/>
        <v>9.9104746236089447E-4</v>
      </c>
      <c r="BL236" s="7">
        <f t="shared" si="250"/>
        <v>2.4993044250293093E-4</v>
      </c>
      <c r="BM236" s="7">
        <f t="shared" si="251"/>
        <v>1.2497838226693645E-3</v>
      </c>
      <c r="BN236" s="18">
        <f>MAX((BN$3*climate!$I346+BN$4*climate!$I346^2+BN$5*climate!$I346^6)*(K236/K$66)^$BP$1,-99)</f>
        <v>-46.250049277456711</v>
      </c>
      <c r="BO236" s="18">
        <f>MAX((BO$3*climate!$I346+BO$4*climate!$I346^2+BO$5*climate!$I346^6)*(L236/L$66)^$BP$1,-99)</f>
        <v>-27.683621271024066</v>
      </c>
      <c r="BP236" s="18">
        <f>MAX((BP$3*climate!$I346+BP$4*climate!$I346^2+BP$5*climate!$I346^6)*(M236/M$66)^$BP$1,-99)</f>
        <v>-27.322669130295665</v>
      </c>
      <c r="BQ236" s="18">
        <f>MAX((BQ$3*climate!$M346+BQ$4*climate!$M346^2+BQ$5*climate!$M346^6)*(K236/K$66)^$BP$1,-99)</f>
        <v>-46.25006708548969</v>
      </c>
      <c r="BR236" s="18">
        <f>MAX((BR$3*climate!$M346+BR$4*climate!$M346^2+BR$5*climate!$M346^6)*(L236/L$66)^$BP$1,-99)</f>
        <v>-27.683631249611487</v>
      </c>
      <c r="BS236" s="18">
        <f>MAX((BS$3*climate!$M346+BS$4*climate!$M346^2+BS$5*climate!$M346^6)*(M236/M$66)^$BP$1,-99)</f>
        <v>-27.322678333457191</v>
      </c>
      <c r="BT236" s="8">
        <f t="shared" si="255"/>
        <v>4.2107557127967564E-2</v>
      </c>
      <c r="BU236" s="8">
        <f t="shared" si="256"/>
        <v>1.0523960385710376E-5</v>
      </c>
      <c r="BV236" s="8">
        <f t="shared" si="257"/>
        <v>5.2625343710659948E-5</v>
      </c>
      <c r="BW236" s="8">
        <f>MAX((BW$3*climate!$I346+BW$4*climate!$I346^2+BW$5*climate!$I346^6)*(K236/K$66)^$BP$1,-99)</f>
        <v>-99</v>
      </c>
      <c r="BX236" s="8">
        <f>MAX((BX$3*climate!$I346+BX$4*climate!$I346^2+BX$5*climate!$I346^6)*(L236/L$66)^$BP$1,-99)</f>
        <v>-99</v>
      </c>
      <c r="BY236" s="8">
        <f>MAX((BY$3*climate!$I346+BY$4*climate!$I346^2+BY$5*climate!$I346^6)*(M236/M$66)^$BP$1,-99)</f>
        <v>-99</v>
      </c>
      <c r="BZ236" s="8">
        <f>MAX((BZ$3*climate!$M346+BZ$4*climate!$M346^2+BZ$5*climate!$M346^6)*(K236/K$66)^$BP$1,-99)</f>
        <v>-99</v>
      </c>
      <c r="CA236" s="8">
        <f>MAX((CA$3*climate!$M346+CA$4*climate!$M346^2+CA$5*climate!$M346^6)*(L236/L$66)^$BP$1,-99)</f>
        <v>-99</v>
      </c>
      <c r="CB236" s="8">
        <f>MAX((CB$3*climate!$M346+CB$4*climate!$M346^2+CB$5*climate!$M346^6)*(M236/M$66)^$BP$1,-99)</f>
        <v>-99</v>
      </c>
      <c r="CC236" s="8">
        <f t="shared" si="258"/>
        <v>0</v>
      </c>
      <c r="CD236" s="8">
        <f t="shared" si="259"/>
        <v>0</v>
      </c>
      <c r="CE236" s="8">
        <f t="shared" si="260"/>
        <v>0</v>
      </c>
    </row>
    <row r="237" spans="1:83">
      <c r="A237">
        <f t="shared" si="213"/>
        <v>2191</v>
      </c>
      <c r="B237" s="4">
        <f t="shared" si="231"/>
        <v>1286.5128470656682</v>
      </c>
      <c r="C237" s="4">
        <f t="shared" si="232"/>
        <v>3572.4871167629549</v>
      </c>
      <c r="D237" s="4">
        <f t="shared" si="233"/>
        <v>6809.1211691502895</v>
      </c>
      <c r="E237" s="11">
        <f t="shared" si="214"/>
        <v>9.0603771414756341E-7</v>
      </c>
      <c r="F237" s="11">
        <f t="shared" si="215"/>
        <v>1.8164058758924643E-6</v>
      </c>
      <c r="G237" s="11">
        <f t="shared" si="216"/>
        <v>4.0103140542484025E-6</v>
      </c>
      <c r="H237" s="4">
        <f t="shared" si="234"/>
        <v>123467.69302260608</v>
      </c>
      <c r="I237" s="4">
        <f t="shared" si="235"/>
        <v>171620.93713921763</v>
      </c>
      <c r="J237" s="4">
        <f t="shared" si="236"/>
        <v>32559.286493971726</v>
      </c>
      <c r="K237" s="4">
        <f t="shared" si="204"/>
        <v>95970.820115956332</v>
      </c>
      <c r="L237" s="4">
        <f t="shared" si="205"/>
        <v>48039.623805480383</v>
      </c>
      <c r="M237" s="4">
        <f t="shared" si="206"/>
        <v>4781.7164190712738</v>
      </c>
      <c r="N237" s="11">
        <f t="shared" si="217"/>
        <v>-3.0914761511919853E-3</v>
      </c>
      <c r="O237" s="11">
        <f t="shared" si="218"/>
        <v>3.7068454817956731E-3</v>
      </c>
      <c r="P237" s="11">
        <f t="shared" si="219"/>
        <v>2.1113845090452443E-3</v>
      </c>
      <c r="Q237" s="4">
        <f t="shared" si="220"/>
        <v>1751.5136476659322</v>
      </c>
      <c r="R237" s="4">
        <f t="shared" si="221"/>
        <v>8860.021765315907</v>
      </c>
      <c r="S237" s="4">
        <f t="shared" si="222"/>
        <v>2103.8713138096659</v>
      </c>
      <c r="T237" s="4">
        <f t="shared" si="237"/>
        <v>14.18600773033997</v>
      </c>
      <c r="U237" s="4">
        <f t="shared" si="238"/>
        <v>51.625529571189347</v>
      </c>
      <c r="V237" s="4">
        <f t="shared" si="239"/>
        <v>64.616628321974829</v>
      </c>
      <c r="W237" s="11">
        <f t="shared" si="223"/>
        <v>-1.219247815263802E-2</v>
      </c>
      <c r="X237" s="11">
        <f t="shared" si="224"/>
        <v>-1.3228699347321071E-2</v>
      </c>
      <c r="Y237" s="11">
        <f t="shared" si="225"/>
        <v>-1.2203590333800474E-2</v>
      </c>
      <c r="Z237" s="4">
        <f t="shared" si="249"/>
        <v>2576.232279916449</v>
      </c>
      <c r="AA237" s="4">
        <f t="shared" si="240"/>
        <v>39957.582430728537</v>
      </c>
      <c r="AB237" s="4">
        <f t="shared" si="241"/>
        <v>4091.1359284062614</v>
      </c>
      <c r="AC237" s="12">
        <f t="shared" si="242"/>
        <v>1.4484367111409642</v>
      </c>
      <c r="AD237" s="12">
        <f t="shared" si="243"/>
        <v>4.4667186732780797</v>
      </c>
      <c r="AE237" s="12">
        <f t="shared" si="244"/>
        <v>1.9249077367882352</v>
      </c>
      <c r="AF237" s="11">
        <f t="shared" si="226"/>
        <v>-2.9039671966837322E-3</v>
      </c>
      <c r="AG237" s="11">
        <f t="shared" si="227"/>
        <v>2.0567434751257441E-3</v>
      </c>
      <c r="AH237" s="11">
        <f t="shared" si="228"/>
        <v>8.257041531207765E-4</v>
      </c>
      <c r="AI237" s="1">
        <f t="shared" si="207"/>
        <v>254134.35798808379</v>
      </c>
      <c r="AJ237" s="1">
        <f t="shared" si="208"/>
        <v>329968.08134900872</v>
      </c>
      <c r="AK237" s="1">
        <f t="shared" si="209"/>
        <v>63649.198519530284</v>
      </c>
      <c r="AL237" s="17">
        <f t="shared" si="266"/>
        <v>62.034214061200949</v>
      </c>
      <c r="AM237" s="17">
        <f t="shared" si="266"/>
        <v>26.869691193861645</v>
      </c>
      <c r="AN237" s="17">
        <f t="shared" si="266"/>
        <v>4.2076971334433546</v>
      </c>
      <c r="AO237" s="7">
        <f t="shared" si="267"/>
        <v>2.9639043386541085E-3</v>
      </c>
      <c r="AP237" s="7">
        <f t="shared" si="267"/>
        <v>4.5641899544062552E-3</v>
      </c>
      <c r="AQ237" s="7">
        <f t="shared" si="267"/>
        <v>3.3037436571768603E-3</v>
      </c>
      <c r="AR237" s="1">
        <f t="shared" si="246"/>
        <v>123467.69302260608</v>
      </c>
      <c r="AS237" s="1">
        <f t="shared" si="247"/>
        <v>171620.93713921763</v>
      </c>
      <c r="AT237" s="1">
        <f t="shared" si="248"/>
        <v>32559.286493971726</v>
      </c>
      <c r="AU237" s="1">
        <f t="shared" si="210"/>
        <v>24693.538604521218</v>
      </c>
      <c r="AV237" s="1">
        <f t="shared" si="211"/>
        <v>34324.187427843528</v>
      </c>
      <c r="AW237" s="1">
        <f t="shared" si="212"/>
        <v>6511.8572987943453</v>
      </c>
      <c r="AX237">
        <v>0</v>
      </c>
      <c r="AY237">
        <v>0</v>
      </c>
      <c r="AZ237">
        <v>0</v>
      </c>
      <c r="BA237">
        <f t="shared" si="252"/>
        <v>0</v>
      </c>
      <c r="BB237">
        <f t="shared" si="253"/>
        <v>0</v>
      </c>
      <c r="BC237">
        <f t="shared" si="253"/>
        <v>0</v>
      </c>
      <c r="BD237">
        <f t="shared" si="253"/>
        <v>0</v>
      </c>
      <c r="BE237">
        <f t="shared" si="254"/>
        <v>0</v>
      </c>
      <c r="BF237">
        <f t="shared" si="254"/>
        <v>0</v>
      </c>
      <c r="BG237">
        <f t="shared" si="254"/>
        <v>0</v>
      </c>
      <c r="BH237">
        <f t="shared" si="230"/>
        <v>0</v>
      </c>
      <c r="BI237">
        <f t="shared" si="263"/>
        <v>0</v>
      </c>
      <c r="BJ237">
        <f t="shared" si="263"/>
        <v>0</v>
      </c>
      <c r="BK237" s="7">
        <f t="shared" si="261"/>
        <v>9.7790385771312494E-4</v>
      </c>
      <c r="BL237" s="7">
        <f t="shared" si="250"/>
        <v>2.3802899285993421E-4</v>
      </c>
      <c r="BM237" s="7">
        <f t="shared" si="251"/>
        <v>1.2122159797076134E-3</v>
      </c>
      <c r="BN237" s="18">
        <f>MAX((BN$3*climate!$I347+BN$4*climate!$I347^2+BN$5*climate!$I347^6)*(K237/K$66)^$BP$1,-99)</f>
        <v>-46.543474981689265</v>
      </c>
      <c r="BO237" s="18">
        <f>MAX((BO$3*climate!$I347+BO$4*climate!$I347^2+BO$5*climate!$I347^6)*(L237/L$66)^$BP$1,-99)</f>
        <v>-27.802123357179156</v>
      </c>
      <c r="BP237" s="18">
        <f>MAX((BP$3*climate!$I347+BP$4*climate!$I347^2+BP$5*climate!$I347^6)*(M237/M$66)^$BP$1,-99)</f>
        <v>-27.441210810198097</v>
      </c>
      <c r="BQ237" s="18">
        <f>MAX((BQ$3*climate!$M347+BQ$4*climate!$M347^2+BQ$5*climate!$M347^6)*(K237/K$66)^$BP$1,-99)</f>
        <v>-46.543492778162637</v>
      </c>
      <c r="BR237" s="18">
        <f>MAX((BR$3*climate!$M347+BR$4*climate!$M347^2+BR$5*climate!$M347^6)*(L237/L$66)^$BP$1,-99)</f>
        <v>-27.802133311285726</v>
      </c>
      <c r="BS237" s="18">
        <f>MAX((BS$3*climate!$M347+BS$4*climate!$M347^2+BS$5*climate!$M347^6)*(M237/M$66)^$BP$1,-99)</f>
        <v>-27.441219993344287</v>
      </c>
      <c r="BT237" s="8">
        <f t="shared" si="255"/>
        <v>4.2046192968846E-2</v>
      </c>
      <c r="BU237" s="8">
        <f t="shared" si="256"/>
        <v>1.000821296596886E-5</v>
      </c>
      <c r="BV237" s="8">
        <f t="shared" si="257"/>
        <v>5.0969067002705019E-5</v>
      </c>
      <c r="BW237" s="8">
        <f>MAX((BW$3*climate!$I347+BW$4*climate!$I347^2+BW$5*climate!$I347^6)*(K237/K$66)^$BP$1,-99)</f>
        <v>-99</v>
      </c>
      <c r="BX237" s="8">
        <f>MAX((BX$3*climate!$I347+BX$4*climate!$I347^2+BX$5*climate!$I347^6)*(L237/L$66)^$BP$1,-99)</f>
        <v>-99</v>
      </c>
      <c r="BY237" s="8">
        <f>MAX((BY$3*climate!$I347+BY$4*climate!$I347^2+BY$5*climate!$I347^6)*(M237/M$66)^$BP$1,-99)</f>
        <v>-99</v>
      </c>
      <c r="BZ237" s="8">
        <f>MAX((BZ$3*climate!$M347+BZ$4*climate!$M347^2+BZ$5*climate!$M347^6)*(K237/K$66)^$BP$1,-99)</f>
        <v>-99</v>
      </c>
      <c r="CA237" s="8">
        <f>MAX((CA$3*climate!$M347+CA$4*climate!$M347^2+CA$5*climate!$M347^6)*(L237/L$66)^$BP$1,-99)</f>
        <v>-99</v>
      </c>
      <c r="CB237" s="8">
        <f>MAX((CB$3*climate!$M347+CB$4*climate!$M347^2+CB$5*climate!$M347^6)*(M237/M$66)^$BP$1,-99)</f>
        <v>-99</v>
      </c>
      <c r="CC237" s="8">
        <f t="shared" si="258"/>
        <v>0</v>
      </c>
      <c r="CD237" s="8">
        <f t="shared" si="259"/>
        <v>0</v>
      </c>
      <c r="CE237" s="8">
        <f t="shared" si="260"/>
        <v>0</v>
      </c>
    </row>
    <row r="238" spans="1:83">
      <c r="A238">
        <f t="shared" si="213"/>
        <v>2192</v>
      </c>
      <c r="B238" s="4">
        <f t="shared" si="231"/>
        <v>1286.5139544133694</v>
      </c>
      <c r="C238" s="4">
        <f t="shared" si="232"/>
        <v>3572.4932813952159</v>
      </c>
      <c r="D238" s="4">
        <f t="shared" si="233"/>
        <v>6809.1471105288947</v>
      </c>
      <c r="E238" s="11">
        <f t="shared" si="214"/>
        <v>8.6073582844018515E-7</v>
      </c>
      <c r="F238" s="11">
        <f t="shared" si="215"/>
        <v>1.725585582097841E-6</v>
      </c>
      <c r="G238" s="11">
        <f t="shared" si="216"/>
        <v>3.8097983515359821E-6</v>
      </c>
      <c r="H238" s="4">
        <f t="shared" si="234"/>
        <v>123084.21410442371</v>
      </c>
      <c r="I238" s="4">
        <f t="shared" si="235"/>
        <v>172252.40495129357</v>
      </c>
      <c r="J238" s="4">
        <f t="shared" si="236"/>
        <v>32627.641328036214</v>
      </c>
      <c r="K238" s="4">
        <f t="shared" si="204"/>
        <v>95672.661522391514</v>
      </c>
      <c r="L238" s="4">
        <f t="shared" si="205"/>
        <v>48216.299201554109</v>
      </c>
      <c r="M238" s="4">
        <f t="shared" si="206"/>
        <v>4791.7368795843049</v>
      </c>
      <c r="N238" s="11">
        <f t="shared" si="217"/>
        <v>-3.1067630057195483E-3</v>
      </c>
      <c r="O238" s="11">
        <f t="shared" si="218"/>
        <v>3.6777014905260419E-3</v>
      </c>
      <c r="P238" s="11">
        <f t="shared" si="219"/>
        <v>2.0955781637459481E-3</v>
      </c>
      <c r="Q238" s="4">
        <f t="shared" si="220"/>
        <v>1724.784648391601</v>
      </c>
      <c r="R238" s="4">
        <f t="shared" si="221"/>
        <v>8774.9838076279793</v>
      </c>
      <c r="S238" s="4">
        <f t="shared" si="222"/>
        <v>2082.5594875509933</v>
      </c>
      <c r="T238" s="4">
        <f t="shared" si="237"/>
        <v>14.013045141014645</v>
      </c>
      <c r="U238" s="4">
        <f t="shared" si="238"/>
        <v>50.942590961845852</v>
      </c>
      <c r="V238" s="4">
        <f t="shared" si="239"/>
        <v>63.828073461182001</v>
      </c>
      <c r="W238" s="11">
        <f t="shared" si="223"/>
        <v>-1.219247815263802E-2</v>
      </c>
      <c r="X238" s="11">
        <f t="shared" si="224"/>
        <v>-1.3228699347321071E-2</v>
      </c>
      <c r="Y238" s="11">
        <f t="shared" si="225"/>
        <v>-1.2203590333800474E-2</v>
      </c>
      <c r="Z238" s="4">
        <f t="shared" si="249"/>
        <v>2529.5894284023821</v>
      </c>
      <c r="AA238" s="4">
        <f t="shared" si="240"/>
        <v>39656.620749892718</v>
      </c>
      <c r="AB238" s="4">
        <f t="shared" si="241"/>
        <v>4053.1020712984646</v>
      </c>
      <c r="AC238" s="12">
        <f t="shared" si="242"/>
        <v>1.4442304984453382</v>
      </c>
      <c r="AD238" s="12">
        <f t="shared" si="243"/>
        <v>4.4759055677645669</v>
      </c>
      <c r="AE238" s="12">
        <f t="shared" si="244"/>
        <v>1.9264971411008756</v>
      </c>
      <c r="AF238" s="11">
        <f t="shared" si="226"/>
        <v>-2.9039671966837322E-3</v>
      </c>
      <c r="AG238" s="11">
        <f t="shared" si="227"/>
        <v>2.0567434751257441E-3</v>
      </c>
      <c r="AH238" s="11">
        <f t="shared" si="228"/>
        <v>8.257041531207765E-4</v>
      </c>
      <c r="AI238" s="1">
        <f t="shared" si="207"/>
        <v>253414.46079379664</v>
      </c>
      <c r="AJ238" s="1">
        <f t="shared" si="208"/>
        <v>331295.46064195136</v>
      </c>
      <c r="AK238" s="1">
        <f t="shared" si="209"/>
        <v>63796.135966371607</v>
      </c>
      <c r="AL238" s="17">
        <f t="shared" si="266"/>
        <v>62.21623890263993</v>
      </c>
      <c r="AM238" s="17">
        <f t="shared" si="266"/>
        <v>26.991103184740414</v>
      </c>
      <c r="AN238" s="17">
        <f t="shared" si="266"/>
        <v>4.2214592746321298</v>
      </c>
      <c r="AO238" s="7">
        <f t="shared" si="267"/>
        <v>2.9342652952675675E-3</v>
      </c>
      <c r="AP238" s="7">
        <f t="shared" si="267"/>
        <v>4.5185480548621927E-3</v>
      </c>
      <c r="AQ238" s="7">
        <f t="shared" si="267"/>
        <v>3.2707062206050914E-3</v>
      </c>
      <c r="AR238" s="1">
        <f t="shared" si="246"/>
        <v>123084.21410442371</v>
      </c>
      <c r="AS238" s="1">
        <f t="shared" si="247"/>
        <v>172252.40495129357</v>
      </c>
      <c r="AT238" s="1">
        <f t="shared" si="248"/>
        <v>32627.641328036214</v>
      </c>
      <c r="AU238" s="1">
        <f t="shared" si="210"/>
        <v>24616.842820884744</v>
      </c>
      <c r="AV238" s="1">
        <f t="shared" si="211"/>
        <v>34450.480990258715</v>
      </c>
      <c r="AW238" s="1">
        <f t="shared" si="212"/>
        <v>6525.5282656072432</v>
      </c>
      <c r="AX238">
        <v>0</v>
      </c>
      <c r="AY238">
        <v>0</v>
      </c>
      <c r="AZ238">
        <v>0</v>
      </c>
      <c r="BA238">
        <f t="shared" si="252"/>
        <v>0</v>
      </c>
      <c r="BB238">
        <f t="shared" si="253"/>
        <v>0</v>
      </c>
      <c r="BC238">
        <f t="shared" si="253"/>
        <v>0</v>
      </c>
      <c r="BD238">
        <f t="shared" si="253"/>
        <v>0</v>
      </c>
      <c r="BE238">
        <f t="shared" si="254"/>
        <v>0</v>
      </c>
      <c r="BF238">
        <f t="shared" si="254"/>
        <v>0</v>
      </c>
      <c r="BG238">
        <f t="shared" si="254"/>
        <v>0</v>
      </c>
      <c r="BH238">
        <f t="shared" si="230"/>
        <v>0</v>
      </c>
      <c r="BI238">
        <f t="shared" si="263"/>
        <v>0</v>
      </c>
      <c r="BJ238">
        <f t="shared" si="263"/>
        <v>0</v>
      </c>
      <c r="BK238" s="7">
        <f t="shared" si="261"/>
        <v>9.6549897581188482E-4</v>
      </c>
      <c r="BL238" s="7">
        <f t="shared" si="250"/>
        <v>2.2669427891422304E-4</v>
      </c>
      <c r="BM238" s="7">
        <f t="shared" si="251"/>
        <v>1.1757923959104686E-3</v>
      </c>
      <c r="BN238" s="18">
        <f>MAX((BN$3*climate!$I348+BN$4*climate!$I348^2+BN$5*climate!$I348^6)*(K238/K$66)^$BP$1,-99)</f>
        <v>-46.834212453775152</v>
      </c>
      <c r="BO238" s="18">
        <f>MAX((BO$3*climate!$I348+BO$4*climate!$I348^2+BO$5*climate!$I348^6)*(L238/L$66)^$BP$1,-99)</f>
        <v>-27.91873045912433</v>
      </c>
      <c r="BP238" s="18">
        <f>MAX((BP$3*climate!$I348+BP$4*climate!$I348^2+BP$5*climate!$I348^6)*(M238/M$66)^$BP$1,-99)</f>
        <v>-27.558001215480839</v>
      </c>
      <c r="BQ238" s="18">
        <f>MAX((BQ$3*climate!$M348+BQ$4*climate!$M348^2+BQ$5*climate!$M348^6)*(K238/K$66)^$BP$1,-99)</f>
        <v>-46.834230238779242</v>
      </c>
      <c r="BR238" s="18">
        <f>MAX((BR$3*climate!$M348+BR$4*climate!$M348^2+BR$5*climate!$M348^6)*(L238/L$66)^$BP$1,-99)</f>
        <v>-27.918740388912134</v>
      </c>
      <c r="BS238" s="18">
        <f>MAX((BS$3*climate!$M348+BS$4*climate!$M348^2+BS$5*climate!$M348^6)*(M238/M$66)^$BP$1,-99)</f>
        <v>-27.558010378740811</v>
      </c>
      <c r="BT238" s="8">
        <f t="shared" si="255"/>
        <v>4.1984586409580638E-2</v>
      </c>
      <c r="BU238" s="8">
        <f t="shared" si="256"/>
        <v>9.5176655416317703E-6</v>
      </c>
      <c r="BV238" s="8">
        <f t="shared" si="257"/>
        <v>4.9365157445830915E-5</v>
      </c>
      <c r="BW238" s="8">
        <f>MAX((BW$3*climate!$I348+BW$4*climate!$I348^2+BW$5*climate!$I348^6)*(K238/K$66)^$BP$1,-99)</f>
        <v>-99</v>
      </c>
      <c r="BX238" s="8">
        <f>MAX((BX$3*climate!$I348+BX$4*climate!$I348^2+BX$5*climate!$I348^6)*(L238/L$66)^$BP$1,-99)</f>
        <v>-99</v>
      </c>
      <c r="BY238" s="8">
        <f>MAX((BY$3*climate!$I348+BY$4*climate!$I348^2+BY$5*climate!$I348^6)*(M238/M$66)^$BP$1,-99)</f>
        <v>-99</v>
      </c>
      <c r="BZ238" s="8">
        <f>MAX((BZ$3*climate!$M348+BZ$4*climate!$M348^2+BZ$5*climate!$M348^6)*(K238/K$66)^$BP$1,-99)</f>
        <v>-99</v>
      </c>
      <c r="CA238" s="8">
        <f>MAX((CA$3*climate!$M348+CA$4*climate!$M348^2+CA$5*climate!$M348^6)*(L238/L$66)^$BP$1,-99)</f>
        <v>-99</v>
      </c>
      <c r="CB238" s="8">
        <f>MAX((CB$3*climate!$M348+CB$4*climate!$M348^2+CB$5*climate!$M348^6)*(M238/M$66)^$BP$1,-99)</f>
        <v>-99</v>
      </c>
      <c r="CC238" s="8">
        <f t="shared" si="258"/>
        <v>0</v>
      </c>
      <c r="CD238" s="8">
        <f t="shared" si="259"/>
        <v>0</v>
      </c>
      <c r="CE238" s="8">
        <f t="shared" si="260"/>
        <v>0</v>
      </c>
    </row>
    <row r="239" spans="1:83">
      <c r="A239">
        <f t="shared" si="213"/>
        <v>2193</v>
      </c>
      <c r="B239" s="4">
        <f t="shared" si="231"/>
        <v>1286.515006394591</v>
      </c>
      <c r="C239" s="4">
        <f t="shared" si="232"/>
        <v>3572.4991378059694</v>
      </c>
      <c r="D239" s="4">
        <f t="shared" si="233"/>
        <v>6809.1717549324603</v>
      </c>
      <c r="E239" s="11">
        <f t="shared" si="214"/>
        <v>8.1769903701817587E-7</v>
      </c>
      <c r="F239" s="11">
        <f t="shared" si="215"/>
        <v>1.6393063029929489E-6</v>
      </c>
      <c r="G239" s="11">
        <f t="shared" si="216"/>
        <v>3.6193084339591829E-6</v>
      </c>
      <c r="H239" s="4">
        <f t="shared" si="234"/>
        <v>122700.18435758757</v>
      </c>
      <c r="I239" s="4">
        <f t="shared" si="235"/>
        <v>172881.26176548123</v>
      </c>
      <c r="J239" s="4">
        <f t="shared" si="236"/>
        <v>32695.632639965883</v>
      </c>
      <c r="K239" s="4">
        <f t="shared" si="204"/>
        <v>95374.079390997649</v>
      </c>
      <c r="L239" s="4">
        <f t="shared" si="205"/>
        <v>48392.247302725824</v>
      </c>
      <c r="M239" s="4">
        <f t="shared" si="206"/>
        <v>4801.7047912298085</v>
      </c>
      <c r="N239" s="11">
        <f t="shared" si="217"/>
        <v>-3.1208720092310571E-3</v>
      </c>
      <c r="O239" s="11">
        <f t="shared" si="218"/>
        <v>3.6491415576340724E-3</v>
      </c>
      <c r="P239" s="11">
        <f t="shared" si="219"/>
        <v>2.0802293397981231E-3</v>
      </c>
      <c r="Q239" s="4">
        <f t="shared" si="220"/>
        <v>1698.4394359912776</v>
      </c>
      <c r="R239" s="4">
        <f t="shared" si="221"/>
        <v>8690.513991257254</v>
      </c>
      <c r="S239" s="4">
        <f t="shared" si="222"/>
        <v>2061.4315785862323</v>
      </c>
      <c r="T239" s="4">
        <f t="shared" si="237"/>
        <v>13.842191394280894</v>
      </c>
      <c r="U239" s="4">
        <f t="shared" si="238"/>
        <v>50.268686742038035</v>
      </c>
      <c r="V239" s="4">
        <f t="shared" si="239"/>
        <v>63.04914180086601</v>
      </c>
      <c r="W239" s="11">
        <f t="shared" si="223"/>
        <v>-1.219247815263802E-2</v>
      </c>
      <c r="X239" s="11">
        <f t="shared" si="224"/>
        <v>-1.3228699347321071E-2</v>
      </c>
      <c r="Y239" s="11">
        <f t="shared" si="225"/>
        <v>-1.2203590333800474E-2</v>
      </c>
      <c r="Z239" s="4">
        <f t="shared" si="249"/>
        <v>2483.7528491055941</v>
      </c>
      <c r="AA239" s="4">
        <f t="shared" si="240"/>
        <v>39356.779536034788</v>
      </c>
      <c r="AB239" s="4">
        <f t="shared" si="241"/>
        <v>4015.3576610750542</v>
      </c>
      <c r="AC239" s="12">
        <f t="shared" si="242"/>
        <v>1.4400365004534028</v>
      </c>
      <c r="AD239" s="12">
        <f t="shared" si="243"/>
        <v>4.4851113573363461</v>
      </c>
      <c r="AE239" s="12">
        <f t="shared" si="244"/>
        <v>1.9280878577912579</v>
      </c>
      <c r="AF239" s="11">
        <f t="shared" si="226"/>
        <v>-2.9039671966837322E-3</v>
      </c>
      <c r="AG239" s="11">
        <f t="shared" si="227"/>
        <v>2.0567434751257441E-3</v>
      </c>
      <c r="AH239" s="11">
        <f t="shared" si="228"/>
        <v>8.257041531207765E-4</v>
      </c>
      <c r="AI239" s="1">
        <f t="shared" si="207"/>
        <v>252689.85753530174</v>
      </c>
      <c r="AJ239" s="1">
        <f t="shared" si="208"/>
        <v>332616.39556801494</v>
      </c>
      <c r="AK239" s="1">
        <f t="shared" si="209"/>
        <v>63942.050635341693</v>
      </c>
      <c r="AL239" s="17">
        <f t="shared" si="266"/>
        <v>62.396972263747877</v>
      </c>
      <c r="AM239" s="17">
        <f t="shared" si="266"/>
        <v>27.111844175566468</v>
      </c>
      <c r="AN239" s="17">
        <f t="shared" si="266"/>
        <v>4.2351283562106046</v>
      </c>
      <c r="AO239" s="7">
        <f t="shared" si="267"/>
        <v>2.9049226423148917E-3</v>
      </c>
      <c r="AP239" s="7">
        <f t="shared" si="267"/>
        <v>4.4733625743135705E-3</v>
      </c>
      <c r="AQ239" s="7">
        <f t="shared" si="267"/>
        <v>3.2379991583990405E-3</v>
      </c>
      <c r="AR239" s="1">
        <f t="shared" si="246"/>
        <v>122700.18435758757</v>
      </c>
      <c r="AS239" s="1">
        <f t="shared" si="247"/>
        <v>172881.26176548123</v>
      </c>
      <c r="AT239" s="1">
        <f t="shared" si="248"/>
        <v>32695.632639965883</v>
      </c>
      <c r="AU239" s="1">
        <f t="shared" si="210"/>
        <v>24540.036871517514</v>
      </c>
      <c r="AV239" s="1">
        <f t="shared" si="211"/>
        <v>34576.25235309625</v>
      </c>
      <c r="AW239" s="1">
        <f t="shared" si="212"/>
        <v>6539.1265279931768</v>
      </c>
      <c r="AX239">
        <v>0</v>
      </c>
      <c r="AY239">
        <v>0</v>
      </c>
      <c r="AZ239">
        <v>0</v>
      </c>
      <c r="BA239">
        <f t="shared" si="252"/>
        <v>0</v>
      </c>
      <c r="BB239">
        <f t="shared" si="253"/>
        <v>0</v>
      </c>
      <c r="BC239">
        <f t="shared" si="253"/>
        <v>0</v>
      </c>
      <c r="BD239">
        <f t="shared" si="253"/>
        <v>0</v>
      </c>
      <c r="BE239">
        <f t="shared" si="254"/>
        <v>0</v>
      </c>
      <c r="BF239">
        <f t="shared" si="254"/>
        <v>0</v>
      </c>
      <c r="BG239">
        <f t="shared" si="254"/>
        <v>0</v>
      </c>
      <c r="BH239">
        <f t="shared" si="230"/>
        <v>0</v>
      </c>
      <c r="BI239">
        <f t="shared" si="263"/>
        <v>0</v>
      </c>
      <c r="BJ239">
        <f t="shared" si="263"/>
        <v>0</v>
      </c>
      <c r="BK239" s="7">
        <f t="shared" si="261"/>
        <v>9.5381850118414491E-4</v>
      </c>
      <c r="BL239" s="7">
        <f t="shared" si="250"/>
        <v>2.1589931325164099E-4</v>
      </c>
      <c r="BM239" s="7">
        <f t="shared" si="251"/>
        <v>1.140476957840521E-3</v>
      </c>
      <c r="BN239" s="18">
        <f>MAX((BN$3*climate!$I349+BN$4*climate!$I349^2+BN$5*climate!$I349^6)*(K239/K$66)^$BP$1,-99)</f>
        <v>-47.122254243341374</v>
      </c>
      <c r="BO239" s="18">
        <f>MAX((BO$3*climate!$I349+BO$4*climate!$I349^2+BO$5*climate!$I349^6)*(L239/L$66)^$BP$1,-99)</f>
        <v>-28.033452943107417</v>
      </c>
      <c r="BP239" s="18">
        <f>MAX((BP$3*climate!$I349+BP$4*climate!$I349^2+BP$5*climate!$I349^6)*(M239/M$66)^$BP$1,-99)</f>
        <v>-27.673048051952097</v>
      </c>
      <c r="BQ239" s="18">
        <f>MAX((BQ$3*climate!$M349+BQ$4*climate!$M349^2+BQ$5*climate!$M349^6)*(K239/K$66)^$BP$1,-99)</f>
        <v>-47.122272016966704</v>
      </c>
      <c r="BR239" s="18">
        <f>MAX((BR$3*climate!$M349+BR$4*climate!$M349^2+BR$5*climate!$M349^6)*(L239/L$66)^$BP$1,-99)</f>
        <v>-28.033462848738875</v>
      </c>
      <c r="BS239" s="18">
        <f>MAX((BS$3*climate!$M349+BS$4*climate!$M349^2+BS$5*climate!$M349^6)*(M239/M$66)^$BP$1,-99)</f>
        <v>-27.673057195455286</v>
      </c>
      <c r="BT239" s="8">
        <f t="shared" si="255"/>
        <v>4.1922777911356832E-2</v>
      </c>
      <c r="BU239" s="8">
        <f t="shared" si="256"/>
        <v>9.051098960663005E-6</v>
      </c>
      <c r="BV239" s="8">
        <f t="shared" si="257"/>
        <v>4.7811962216568027E-5</v>
      </c>
      <c r="BW239" s="8">
        <f>MAX((BW$3*climate!$I349+BW$4*climate!$I349^2+BW$5*climate!$I349^6)*(K239/K$66)^$BP$1,-99)</f>
        <v>-99</v>
      </c>
      <c r="BX239" s="8">
        <f>MAX((BX$3*climate!$I349+BX$4*climate!$I349^2+BX$5*climate!$I349^6)*(L239/L$66)^$BP$1,-99)</f>
        <v>-99</v>
      </c>
      <c r="BY239" s="8">
        <f>MAX((BY$3*climate!$I349+BY$4*climate!$I349^2+BY$5*climate!$I349^6)*(M239/M$66)^$BP$1,-99)</f>
        <v>-99</v>
      </c>
      <c r="BZ239" s="8">
        <f>MAX((BZ$3*climate!$M349+BZ$4*climate!$M349^2+BZ$5*climate!$M349^6)*(K239/K$66)^$BP$1,-99)</f>
        <v>-99</v>
      </c>
      <c r="CA239" s="8">
        <f>MAX((CA$3*climate!$M349+CA$4*climate!$M349^2+CA$5*climate!$M349^6)*(L239/L$66)^$BP$1,-99)</f>
        <v>-99</v>
      </c>
      <c r="CB239" s="8">
        <f>MAX((CB$3*climate!$M349+CB$4*climate!$M349^2+CB$5*climate!$M349^6)*(M239/M$66)^$BP$1,-99)</f>
        <v>-99</v>
      </c>
      <c r="CC239" s="8">
        <f t="shared" si="258"/>
        <v>0</v>
      </c>
      <c r="CD239" s="8">
        <f t="shared" si="259"/>
        <v>0</v>
      </c>
      <c r="CE239" s="8">
        <f t="shared" si="260"/>
        <v>0</v>
      </c>
    </row>
    <row r="240" spans="1:83">
      <c r="A240">
        <f t="shared" si="213"/>
        <v>2194</v>
      </c>
      <c r="B240" s="4">
        <f t="shared" si="231"/>
        <v>1286.5160057775686</v>
      </c>
      <c r="C240" s="4">
        <f t="shared" si="232"/>
        <v>3572.5047014053062</v>
      </c>
      <c r="D240" s="4">
        <f t="shared" si="233"/>
        <v>6809.1951672005835</v>
      </c>
      <c r="E240" s="11">
        <f t="shared" si="214"/>
        <v>7.7681408516726706E-7</v>
      </c>
      <c r="F240" s="11">
        <f t="shared" si="215"/>
        <v>1.5573409878433014E-6</v>
      </c>
      <c r="G240" s="11">
        <f t="shared" si="216"/>
        <v>3.4383430122612236E-6</v>
      </c>
      <c r="H240" s="4">
        <f t="shared" si="234"/>
        <v>122315.76068435182</v>
      </c>
      <c r="I240" s="4">
        <f t="shared" si="235"/>
        <v>173507.5611506124</v>
      </c>
      <c r="J240" s="4">
        <f t="shared" si="236"/>
        <v>32763.272417038705</v>
      </c>
      <c r="K240" s="4">
        <f t="shared" si="204"/>
        <v>95075.195438726252</v>
      </c>
      <c r="L240" s="4">
        <f t="shared" si="205"/>
        <v>48567.482943370291</v>
      </c>
      <c r="M240" s="4">
        <f t="shared" si="206"/>
        <v>4811.6218749107229</v>
      </c>
      <c r="N240" s="11">
        <f t="shared" si="217"/>
        <v>-3.1338069439820204E-3</v>
      </c>
      <c r="O240" s="11">
        <f t="shared" si="218"/>
        <v>3.621151122580768E-3</v>
      </c>
      <c r="P240" s="11">
        <f t="shared" si="219"/>
        <v>2.0653255691660544E-3</v>
      </c>
      <c r="Q240" s="4">
        <f t="shared" si="220"/>
        <v>1672.4748636331517</v>
      </c>
      <c r="R240" s="4">
        <f t="shared" si="221"/>
        <v>8606.6165596741648</v>
      </c>
      <c r="S240" s="4">
        <f t="shared" si="222"/>
        <v>2040.4872981998728</v>
      </c>
      <c r="T240" s="4">
        <f t="shared" si="237"/>
        <v>13.673420778121489</v>
      </c>
      <c r="U240" s="4">
        <f t="shared" si="238"/>
        <v>49.603697398542948</v>
      </c>
      <c r="V240" s="4">
        <f t="shared" si="239"/>
        <v>62.279715903430549</v>
      </c>
      <c r="W240" s="11">
        <f t="shared" si="223"/>
        <v>-1.219247815263802E-2</v>
      </c>
      <c r="X240" s="11">
        <f t="shared" si="224"/>
        <v>-1.3228699347321071E-2</v>
      </c>
      <c r="Y240" s="11">
        <f t="shared" si="225"/>
        <v>-1.2203590333800474E-2</v>
      </c>
      <c r="Z240" s="4">
        <f t="shared" si="249"/>
        <v>2438.712215741893</v>
      </c>
      <c r="AA240" s="4">
        <f t="shared" si="240"/>
        <v>39058.090592089276</v>
      </c>
      <c r="AB240" s="4">
        <f t="shared" si="241"/>
        <v>3977.9030575684792</v>
      </c>
      <c r="AC240" s="12">
        <f t="shared" si="242"/>
        <v>1.4358546816940589</v>
      </c>
      <c r="AD240" s="12">
        <f t="shared" si="243"/>
        <v>4.49433608085576</v>
      </c>
      <c r="AE240" s="12">
        <f t="shared" si="244"/>
        <v>1.9296798879430179</v>
      </c>
      <c r="AF240" s="11">
        <f t="shared" si="226"/>
        <v>-2.9039671966837322E-3</v>
      </c>
      <c r="AG240" s="11">
        <f t="shared" si="227"/>
        <v>2.0567434751257441E-3</v>
      </c>
      <c r="AH240" s="11">
        <f t="shared" si="228"/>
        <v>8.257041531207765E-4</v>
      </c>
      <c r="AI240" s="1">
        <f t="shared" si="207"/>
        <v>251960.90865328908</v>
      </c>
      <c r="AJ240" s="1">
        <f t="shared" si="208"/>
        <v>333931.00836430973</v>
      </c>
      <c r="AK240" s="1">
        <f t="shared" si="209"/>
        <v>64086.972099800703</v>
      </c>
      <c r="AL240" s="17">
        <f t="shared" si="266"/>
        <v>62.57641805751333</v>
      </c>
      <c r="AM240" s="17">
        <f t="shared" si="266"/>
        <v>27.231912473531512</v>
      </c>
      <c r="AN240" s="17">
        <f t="shared" si="266"/>
        <v>4.2487045648431954</v>
      </c>
      <c r="AO240" s="7">
        <f t="shared" si="267"/>
        <v>2.8758734158917426E-3</v>
      </c>
      <c r="AP240" s="7">
        <f t="shared" si="267"/>
        <v>4.4286289485704344E-3</v>
      </c>
      <c r="AQ240" s="7">
        <f t="shared" si="267"/>
        <v>3.2056191668150499E-3</v>
      </c>
      <c r="AR240" s="1">
        <f t="shared" si="246"/>
        <v>122315.76068435182</v>
      </c>
      <c r="AS240" s="1">
        <f t="shared" si="247"/>
        <v>173507.5611506124</v>
      </c>
      <c r="AT240" s="1">
        <f t="shared" si="248"/>
        <v>32763.272417038705</v>
      </c>
      <c r="AU240" s="1">
        <f t="shared" si="210"/>
        <v>24463.152136870365</v>
      </c>
      <c r="AV240" s="1">
        <f t="shared" si="211"/>
        <v>34701.512230122484</v>
      </c>
      <c r="AW240" s="1">
        <f t="shared" si="212"/>
        <v>6552.6544834077413</v>
      </c>
      <c r="AX240">
        <v>0</v>
      </c>
      <c r="AY240">
        <v>0</v>
      </c>
      <c r="AZ240">
        <v>0</v>
      </c>
      <c r="BA240">
        <f t="shared" si="252"/>
        <v>0</v>
      </c>
      <c r="BB240">
        <f t="shared" si="253"/>
        <v>0</v>
      </c>
      <c r="BC240">
        <f t="shared" si="253"/>
        <v>0</v>
      </c>
      <c r="BD240">
        <f t="shared" si="253"/>
        <v>0</v>
      </c>
      <c r="BE240">
        <f t="shared" si="254"/>
        <v>0</v>
      </c>
      <c r="BF240">
        <f t="shared" si="254"/>
        <v>0</v>
      </c>
      <c r="BG240">
        <f t="shared" si="254"/>
        <v>0</v>
      </c>
      <c r="BH240">
        <f t="shared" si="230"/>
        <v>0</v>
      </c>
      <c r="BI240">
        <f t="shared" si="263"/>
        <v>0</v>
      </c>
      <c r="BJ240">
        <f t="shared" si="263"/>
        <v>0</v>
      </c>
      <c r="BK240" s="7">
        <f t="shared" si="261"/>
        <v>9.4284831013635717E-4</v>
      </c>
      <c r="BL240" s="7">
        <f t="shared" si="250"/>
        <v>2.0561839357299141E-4</v>
      </c>
      <c r="BM240" s="7">
        <f t="shared" si="251"/>
        <v>1.1062347676237944E-3</v>
      </c>
      <c r="BN240" s="18">
        <f>MAX((BN$3*climate!$I350+BN$4*climate!$I350^2+BN$5*climate!$I350^6)*(K240/K$66)^$BP$1,-99)</f>
        <v>-47.407593307188414</v>
      </c>
      <c r="BO240" s="18">
        <f>MAX((BO$3*climate!$I350+BO$4*climate!$I350^2+BO$5*climate!$I350^6)*(L240/L$66)^$BP$1,-99)</f>
        <v>-28.146301485179315</v>
      </c>
      <c r="BP240" s="18">
        <f>MAX((BP$3*climate!$I350+BP$4*climate!$I350^2+BP$5*climate!$I350^6)*(M240/M$66)^$BP$1,-99)</f>
        <v>-27.786359343491828</v>
      </c>
      <c r="BQ240" s="18">
        <f>MAX((BQ$3*climate!$M350+BQ$4*climate!$M350^2+BQ$5*climate!$M350^6)*(K240/K$66)^$BP$1,-99)</f>
        <v>-47.407611069525494</v>
      </c>
      <c r="BR240" s="18">
        <f>MAX((BR$3*climate!$M350+BR$4*climate!$M350^2+BR$5*climate!$M350^6)*(L240/L$66)^$BP$1,-99)</f>
        <v>-28.146311366817113</v>
      </c>
      <c r="BS240" s="18">
        <f>MAX((BS$3*climate!$M350+BS$4*climate!$M350^2+BS$5*climate!$M350^6)*(M240/M$66)^$BP$1,-99)</f>
        <v>-27.786368467367954</v>
      </c>
      <c r="BT240" s="8">
        <f t="shared" si="255"/>
        <v>4.1860806849840976E-2</v>
      </c>
      <c r="BU240" s="8">
        <f t="shared" si="256"/>
        <v>8.6073518581335758E-6</v>
      </c>
      <c r="BV240" s="8">
        <f t="shared" si="257"/>
        <v>4.6307879938078371E-5</v>
      </c>
      <c r="BW240" s="8">
        <f>MAX((BW$3*climate!$I350+BW$4*climate!$I350^2+BW$5*climate!$I350^6)*(K240/K$66)^$BP$1,-99)</f>
        <v>-99</v>
      </c>
      <c r="BX240" s="8">
        <f>MAX((BX$3*climate!$I350+BX$4*climate!$I350^2+BX$5*climate!$I350^6)*(L240/L$66)^$BP$1,-99)</f>
        <v>-99</v>
      </c>
      <c r="BY240" s="8">
        <f>MAX((BY$3*climate!$I350+BY$4*climate!$I350^2+BY$5*climate!$I350^6)*(M240/M$66)^$BP$1,-99)</f>
        <v>-99</v>
      </c>
      <c r="BZ240" s="8">
        <f>MAX((BZ$3*climate!$M350+BZ$4*climate!$M350^2+BZ$5*climate!$M350^6)*(K240/K$66)^$BP$1,-99)</f>
        <v>-99</v>
      </c>
      <c r="CA240" s="8">
        <f>MAX((CA$3*climate!$M350+CA$4*climate!$M350^2+CA$5*climate!$M350^6)*(L240/L$66)^$BP$1,-99)</f>
        <v>-99</v>
      </c>
      <c r="CB240" s="8">
        <f>MAX((CB$3*climate!$M350+CB$4*climate!$M350^2+CB$5*climate!$M350^6)*(M240/M$66)^$BP$1,-99)</f>
        <v>-99</v>
      </c>
      <c r="CC240" s="8">
        <f t="shared" si="258"/>
        <v>0</v>
      </c>
      <c r="CD240" s="8">
        <f t="shared" si="259"/>
        <v>0</v>
      </c>
      <c r="CE240" s="8">
        <f t="shared" si="260"/>
        <v>0</v>
      </c>
    </row>
    <row r="241" spans="1:83">
      <c r="A241">
        <f t="shared" si="213"/>
        <v>2195</v>
      </c>
      <c r="B241" s="4">
        <f t="shared" si="231"/>
        <v>1286.5169551921349</v>
      </c>
      <c r="C241" s="4">
        <f t="shared" si="232"/>
        <v>3572.5099868329071</v>
      </c>
      <c r="D241" s="4">
        <f t="shared" si="233"/>
        <v>6809.2174089317741</v>
      </c>
      <c r="E241" s="11">
        <f t="shared" si="214"/>
        <v>7.3797338090890369E-7</v>
      </c>
      <c r="F241" s="11">
        <f t="shared" si="215"/>
        <v>1.4794739384511362E-6</v>
      </c>
      <c r="G241" s="11">
        <f t="shared" si="216"/>
        <v>3.2664258616481622E-6</v>
      </c>
      <c r="H241" s="4">
        <f t="shared" si="234"/>
        <v>121931.09770765674</v>
      </c>
      <c r="I241" s="4">
        <f t="shared" si="235"/>
        <v>174131.35565072144</v>
      </c>
      <c r="J241" s="4">
        <f t="shared" si="236"/>
        <v>32830.572363124847</v>
      </c>
      <c r="K241" s="4">
        <f t="shared" si="204"/>
        <v>94776.12962313967</v>
      </c>
      <c r="L241" s="4">
        <f t="shared" si="205"/>
        <v>48742.020678042085</v>
      </c>
      <c r="M241" s="4">
        <f t="shared" si="206"/>
        <v>4821.4898117455305</v>
      </c>
      <c r="N241" s="11">
        <f t="shared" si="217"/>
        <v>-3.145571399633118E-3</v>
      </c>
      <c r="O241" s="11">
        <f t="shared" si="218"/>
        <v>3.5937158793117874E-3</v>
      </c>
      <c r="P241" s="11">
        <f t="shared" si="219"/>
        <v>2.050854595674334E-3</v>
      </c>
      <c r="Q241" s="4">
        <f t="shared" si="220"/>
        <v>1646.8877199336064</v>
      </c>
      <c r="R241" s="4">
        <f t="shared" si="221"/>
        <v>8523.295401221083</v>
      </c>
      <c r="S241" s="4">
        <f t="shared" si="222"/>
        <v>2019.7262982627017</v>
      </c>
      <c r="T241" s="4">
        <f t="shared" si="237"/>
        <v>13.506707894012417</v>
      </c>
      <c r="U241" s="4">
        <f t="shared" si="238"/>
        <v>48.947504999142133</v>
      </c>
      <c r="V241" s="4">
        <f t="shared" si="239"/>
        <v>61.519679764439601</v>
      </c>
      <c r="W241" s="11">
        <f t="shared" si="223"/>
        <v>-1.219247815263802E-2</v>
      </c>
      <c r="X241" s="11">
        <f t="shared" si="224"/>
        <v>-1.3228699347321071E-2</v>
      </c>
      <c r="Y241" s="11">
        <f t="shared" si="225"/>
        <v>-1.2203590333800474E-2</v>
      </c>
      <c r="Z241" s="4">
        <f t="shared" si="249"/>
        <v>2394.4571865121443</v>
      </c>
      <c r="AA241" s="4">
        <f t="shared" si="240"/>
        <v>38760.584288823338</v>
      </c>
      <c r="AB241" s="4">
        <f t="shared" si="241"/>
        <v>3940.738500556728</v>
      </c>
      <c r="AC241" s="12">
        <f t="shared" si="242"/>
        <v>1.4316850067992146</v>
      </c>
      <c r="AD241" s="12">
        <f t="shared" si="243"/>
        <v>4.5035797772650819</v>
      </c>
      <c r="AE241" s="12">
        <f t="shared" si="244"/>
        <v>1.9312732326406861</v>
      </c>
      <c r="AF241" s="11">
        <f t="shared" si="226"/>
        <v>-2.9039671966837322E-3</v>
      </c>
      <c r="AG241" s="11">
        <f t="shared" si="227"/>
        <v>2.0567434751257441E-3</v>
      </c>
      <c r="AH241" s="11">
        <f t="shared" si="228"/>
        <v>8.257041531207765E-4</v>
      </c>
      <c r="AI241" s="1">
        <f t="shared" si="207"/>
        <v>251227.96992483054</v>
      </c>
      <c r="AJ241" s="1">
        <f t="shared" si="208"/>
        <v>335239.41975800123</v>
      </c>
      <c r="AK241" s="1">
        <f t="shared" si="209"/>
        <v>64230.929373228377</v>
      </c>
      <c r="AL241" s="17">
        <f t="shared" si="266"/>
        <v>62.754580296095128</v>
      </c>
      <c r="AM241" s="17">
        <f t="shared" si="266"/>
        <v>27.351306509077681</v>
      </c>
      <c r="AN241" s="17">
        <f t="shared" si="266"/>
        <v>4.2621880963425189</v>
      </c>
      <c r="AO241" s="7">
        <f t="shared" si="267"/>
        <v>2.8471146817328251E-3</v>
      </c>
      <c r="AP241" s="7">
        <f t="shared" si="267"/>
        <v>4.3843426590847298E-3</v>
      </c>
      <c r="AQ241" s="7">
        <f t="shared" si="267"/>
        <v>3.1735629751468994E-3</v>
      </c>
      <c r="AR241" s="1">
        <f t="shared" si="246"/>
        <v>121931.09770765674</v>
      </c>
      <c r="AS241" s="1">
        <f t="shared" si="247"/>
        <v>174131.35565072144</v>
      </c>
      <c r="AT241" s="1">
        <f t="shared" si="248"/>
        <v>32830.572363124847</v>
      </c>
      <c r="AU241" s="1">
        <f t="shared" si="210"/>
        <v>24386.219541531347</v>
      </c>
      <c r="AV241" s="1">
        <f t="shared" si="211"/>
        <v>34826.271130144291</v>
      </c>
      <c r="AW241" s="1">
        <f t="shared" si="212"/>
        <v>6566.1144726249695</v>
      </c>
      <c r="AX241">
        <v>0</v>
      </c>
      <c r="AY241">
        <v>0</v>
      </c>
      <c r="AZ241">
        <v>0</v>
      </c>
      <c r="BA241">
        <f t="shared" si="252"/>
        <v>0</v>
      </c>
      <c r="BB241">
        <f t="shared" si="253"/>
        <v>0</v>
      </c>
      <c r="BC241">
        <f t="shared" si="253"/>
        <v>0</v>
      </c>
      <c r="BD241">
        <f t="shared" si="253"/>
        <v>0</v>
      </c>
      <c r="BE241">
        <f t="shared" si="254"/>
        <v>0</v>
      </c>
      <c r="BF241">
        <f t="shared" si="254"/>
        <v>0</v>
      </c>
      <c r="BG241">
        <f t="shared" si="254"/>
        <v>0</v>
      </c>
      <c r="BH241">
        <f t="shared" si="230"/>
        <v>0</v>
      </c>
      <c r="BI241">
        <f t="shared" si="263"/>
        <v>0</v>
      </c>
      <c r="BJ241">
        <f t="shared" si="263"/>
        <v>0</v>
      </c>
      <c r="BK241" s="7">
        <f t="shared" si="261"/>
        <v>9.3257447157180096E-4</v>
      </c>
      <c r="BL241" s="7">
        <f t="shared" si="250"/>
        <v>1.9582704149808706E-4</v>
      </c>
      <c r="BM241" s="7">
        <f t="shared" si="251"/>
        <v>1.0730320981779662E-3</v>
      </c>
      <c r="BN241" s="18">
        <f>MAX((BN$3*climate!$I351+BN$4*climate!$I351^2+BN$5*climate!$I351^6)*(K241/K$66)^$BP$1,-99)</f>
        <v>-47.69022299024293</v>
      </c>
      <c r="BO241" s="18">
        <f>MAX((BO$3*climate!$I351+BO$4*climate!$I351^2+BO$5*climate!$I351^6)*(L241/L$66)^$BP$1,-99)</f>
        <v>-28.25728705755397</v>
      </c>
      <c r="BP241" s="18">
        <f>MAX((BP$3*climate!$I351+BP$4*climate!$I351^2+BP$5*climate!$I351^6)*(M241/M$66)^$BP$1,-99)</f>
        <v>-27.897943419618127</v>
      </c>
      <c r="BQ241" s="18">
        <f>MAX((BQ$3*climate!$M351+BQ$4*climate!$M351^2+BQ$5*climate!$M351^6)*(K241/K$66)^$BP$1,-99)</f>
        <v>-47.690240741381956</v>
      </c>
      <c r="BR241" s="18">
        <f>MAX((BR$3*climate!$M351+BR$4*climate!$M351^2+BR$5*climate!$M351^6)*(L241/L$66)^$BP$1,-99)</f>
        <v>-28.2572969153609</v>
      </c>
      <c r="BS241" s="18">
        <f>MAX((BS$3*climate!$M351+BS$4*climate!$M351^2+BS$5*climate!$M351^6)*(M241/M$66)^$BP$1,-99)</f>
        <v>-27.897952523997031</v>
      </c>
      <c r="BT241" s="8">
        <f t="shared" si="255"/>
        <v>4.1798711219033731E-2</v>
      </c>
      <c r="BU241" s="8">
        <f t="shared" si="256"/>
        <v>8.185317956456276E-6</v>
      </c>
      <c r="BV241" s="8">
        <f t="shared" si="257"/>
        <v>4.4851358800494661E-5</v>
      </c>
      <c r="BW241" s="8">
        <f>MAX((BW$3*climate!$I351+BW$4*climate!$I351^2+BW$5*climate!$I351^6)*(K241/K$66)^$BP$1,-99)</f>
        <v>-99</v>
      </c>
      <c r="BX241" s="8">
        <f>MAX((BX$3*climate!$I351+BX$4*climate!$I351^2+BX$5*climate!$I351^6)*(L241/L$66)^$BP$1,-99)</f>
        <v>-99</v>
      </c>
      <c r="BY241" s="8">
        <f>MAX((BY$3*climate!$I351+BY$4*climate!$I351^2+BY$5*climate!$I351^6)*(M241/M$66)^$BP$1,-99)</f>
        <v>-99</v>
      </c>
      <c r="BZ241" s="8">
        <f>MAX((BZ$3*climate!$M351+BZ$4*climate!$M351^2+BZ$5*climate!$M351^6)*(K241/K$66)^$BP$1,-99)</f>
        <v>-99</v>
      </c>
      <c r="CA241" s="8">
        <f>MAX((CA$3*climate!$M351+CA$4*climate!$M351^2+CA$5*climate!$M351^6)*(L241/L$66)^$BP$1,-99)</f>
        <v>-99</v>
      </c>
      <c r="CB241" s="8">
        <f>MAX((CB$3*climate!$M351+CB$4*climate!$M351^2+CB$5*climate!$M351^6)*(M241/M$66)^$BP$1,-99)</f>
        <v>-99</v>
      </c>
      <c r="CC241" s="8">
        <f t="shared" si="258"/>
        <v>0</v>
      </c>
      <c r="CD241" s="8">
        <f t="shared" si="259"/>
        <v>0</v>
      </c>
      <c r="CE241" s="8">
        <f t="shared" si="260"/>
        <v>0</v>
      </c>
    </row>
    <row r="242" spans="1:83">
      <c r="A242">
        <f t="shared" si="213"/>
        <v>2196</v>
      </c>
      <c r="B242" s="4">
        <f t="shared" si="231"/>
        <v>1286.5178571366384</v>
      </c>
      <c r="C242" s="4">
        <f t="shared" si="232"/>
        <v>3572.5150079965565</v>
      </c>
      <c r="D242" s="4">
        <f t="shared" si="233"/>
        <v>6809.2385386454243</v>
      </c>
      <c r="E242" s="11">
        <f t="shared" si="214"/>
        <v>7.0107471186345851E-7</v>
      </c>
      <c r="F242" s="11">
        <f t="shared" si="215"/>
        <v>1.4055002415285793E-6</v>
      </c>
      <c r="G242" s="11">
        <f t="shared" si="216"/>
        <v>3.1031045685657541E-6</v>
      </c>
      <c r="H242" s="4">
        <f t="shared" si="234"/>
        <v>121546.34779722609</v>
      </c>
      <c r="I242" s="4">
        <f t="shared" si="235"/>
        <v>174752.69677654406</v>
      </c>
      <c r="J242" s="4">
        <f t="shared" si="236"/>
        <v>32897.543900747449</v>
      </c>
      <c r="K242" s="4">
        <f t="shared" si="204"/>
        <v>94477.000162087061</v>
      </c>
      <c r="L242" s="4">
        <f t="shared" si="205"/>
        <v>48915.874778800229</v>
      </c>
      <c r="M242" s="4">
        <f t="shared" si="206"/>
        <v>4831.310243287764</v>
      </c>
      <c r="N242" s="11">
        <f t="shared" si="217"/>
        <v>-3.1561687762735602E-3</v>
      </c>
      <c r="O242" s="11">
        <f t="shared" si="218"/>
        <v>3.5668217759479148E-3</v>
      </c>
      <c r="P242" s="11">
        <f t="shared" si="219"/>
        <v>2.0368043749279252E-3</v>
      </c>
      <c r="Q242" s="4">
        <f t="shared" si="220"/>
        <v>1621.6747334439744</v>
      </c>
      <c r="R242" s="4">
        <f t="shared" si="221"/>
        <v>8440.5540610444605</v>
      </c>
      <c r="S242" s="4">
        <f t="shared" si="222"/>
        <v>1999.148173863673</v>
      </c>
      <c r="T242" s="4">
        <f t="shared" si="237"/>
        <v>13.342027653100606</v>
      </c>
      <c r="U242" s="4">
        <f t="shared" si="238"/>
        <v>48.299993171706987</v>
      </c>
      <c r="V242" s="4">
        <f t="shared" si="239"/>
        <v>60.768918795127789</v>
      </c>
      <c r="W242" s="11">
        <f t="shared" si="223"/>
        <v>-1.219247815263802E-2</v>
      </c>
      <c r="X242" s="11">
        <f t="shared" si="224"/>
        <v>-1.3228699347321071E-2</v>
      </c>
      <c r="Y242" s="11">
        <f t="shared" si="225"/>
        <v>-1.2203590333800474E-2</v>
      </c>
      <c r="Z242" s="4">
        <f t="shared" si="249"/>
        <v>2350.9774116334424</v>
      </c>
      <c r="AA242" s="4">
        <f t="shared" si="240"/>
        <v>38464.28960383607</v>
      </c>
      <c r="AB242" s="4">
        <f t="shared" si="241"/>
        <v>3903.8641144984967</v>
      </c>
      <c r="AC242" s="12">
        <f t="shared" si="242"/>
        <v>1.4275274405034857</v>
      </c>
      <c r="AD242" s="12">
        <f t="shared" si="243"/>
        <v>4.5128424855866802</v>
      </c>
      <c r="AE242" s="12">
        <f t="shared" si="244"/>
        <v>1.9328678929696885</v>
      </c>
      <c r="AF242" s="11">
        <f t="shared" si="226"/>
        <v>-2.9039671966837322E-3</v>
      </c>
      <c r="AG242" s="11">
        <f t="shared" si="227"/>
        <v>2.0567434751257441E-3</v>
      </c>
      <c r="AH242" s="11">
        <f t="shared" si="228"/>
        <v>8.257041531207765E-4</v>
      </c>
      <c r="AI242" s="1">
        <f t="shared" si="207"/>
        <v>250491.39247387883</v>
      </c>
      <c r="AJ242" s="1">
        <f t="shared" si="208"/>
        <v>336541.74891234544</v>
      </c>
      <c r="AK242" s="1">
        <f t="shared" si="209"/>
        <v>64373.950908530511</v>
      </c>
      <c r="AL242" s="17">
        <f t="shared" si="266"/>
        <v>62.931463088133057</v>
      </c>
      <c r="AM242" s="17">
        <f t="shared" si="266"/>
        <v>27.470024833988035</v>
      </c>
      <c r="AN242" s="17">
        <f t="shared" si="266"/>
        <v>4.2755791554548264</v>
      </c>
      <c r="AO242" s="7">
        <f t="shared" si="267"/>
        <v>2.8186435349154969E-3</v>
      </c>
      <c r="AP242" s="7">
        <f t="shared" si="267"/>
        <v>4.3404992324938821E-3</v>
      </c>
      <c r="AQ242" s="7">
        <f t="shared" si="267"/>
        <v>3.1418273453954304E-3</v>
      </c>
      <c r="AR242" s="1">
        <f t="shared" si="246"/>
        <v>121546.34779722609</v>
      </c>
      <c r="AS242" s="1">
        <f t="shared" si="247"/>
        <v>174752.69677654406</v>
      </c>
      <c r="AT242" s="1">
        <f t="shared" si="248"/>
        <v>32897.543900747449</v>
      </c>
      <c r="AU242" s="1">
        <f t="shared" si="210"/>
        <v>24309.26955944522</v>
      </c>
      <c r="AV242" s="1">
        <f t="shared" si="211"/>
        <v>34950.539355308814</v>
      </c>
      <c r="AW242" s="1">
        <f t="shared" si="212"/>
        <v>6579.5087801494901</v>
      </c>
      <c r="AX242">
        <v>0</v>
      </c>
      <c r="AY242">
        <v>0</v>
      </c>
      <c r="AZ242">
        <v>0</v>
      </c>
      <c r="BA242">
        <f t="shared" si="252"/>
        <v>0</v>
      </c>
      <c r="BB242">
        <f t="shared" si="253"/>
        <v>0</v>
      </c>
      <c r="BC242">
        <f t="shared" si="253"/>
        <v>0</v>
      </c>
      <c r="BD242">
        <f t="shared" si="253"/>
        <v>0</v>
      </c>
      <c r="BE242">
        <f t="shared" si="254"/>
        <v>0</v>
      </c>
      <c r="BF242">
        <f t="shared" si="254"/>
        <v>0</v>
      </c>
      <c r="BG242">
        <f t="shared" si="254"/>
        <v>0</v>
      </c>
      <c r="BH242">
        <f t="shared" si="230"/>
        <v>0</v>
      </c>
      <c r="BI242">
        <f t="shared" si="263"/>
        <v>0</v>
      </c>
      <c r="BJ242">
        <f t="shared" si="263"/>
        <v>0</v>
      </c>
      <c r="BK242" s="7">
        <f t="shared" si="261"/>
        <v>9.2298324766426632E-4</v>
      </c>
      <c r="BL242" s="7">
        <f t="shared" si="250"/>
        <v>1.8650194428389245E-4</v>
      </c>
      <c r="BM242" s="7">
        <f t="shared" si="251"/>
        <v>1.0408363502608048E-3</v>
      </c>
      <c r="BN242" s="18">
        <f>MAX((BN$3*climate!$I352+BN$4*climate!$I352^2+BN$5*climate!$I352^6)*(K242/K$66)^$BP$1,-99)</f>
        <v>-47.97013700692689</v>
      </c>
      <c r="BO242" s="18">
        <f>MAX((BO$3*climate!$I352+BO$4*climate!$I352^2+BO$5*climate!$I352^6)*(L242/L$66)^$BP$1,-99)</f>
        <v>-28.366420915241225</v>
      </c>
      <c r="BP242" s="18">
        <f>MAX((BP$3*climate!$I352+BP$4*climate!$I352^2+BP$5*climate!$I352^6)*(M242/M$66)^$BP$1,-99)</f>
        <v>-28.0078089032795</v>
      </c>
      <c r="BQ242" s="18">
        <f>MAX((BQ$3*climate!$M352+BQ$4*climate!$M352^2+BQ$5*climate!$M352^6)*(K242/K$66)^$BP$1,-99)</f>
        <v>-47.970154746957498</v>
      </c>
      <c r="BR242" s="18">
        <f>MAX((BR$3*climate!$M352+BR$4*climate!$M352^2+BR$5*climate!$M352^6)*(L242/L$66)^$BP$1,-99)</f>
        <v>-28.366430749380118</v>
      </c>
      <c r="BS242" s="18">
        <f>MAX((BS$3*climate!$M352+BS$4*climate!$M352^2+BS$5*climate!$M352^6)*(M242/M$66)^$BP$1,-99)</f>
        <v>-28.007817988291098</v>
      </c>
      <c r="BT242" s="8">
        <f t="shared" si="255"/>
        <v>4.1736527901045581E-2</v>
      </c>
      <c r="BU242" s="8">
        <f t="shared" si="256"/>
        <v>7.7839436012039259E-6</v>
      </c>
      <c r="BV242" s="8">
        <f t="shared" si="257"/>
        <v>4.3440895373082532E-5</v>
      </c>
      <c r="BW242" s="8">
        <f>MAX((BW$3*climate!$I352+BW$4*climate!$I352^2+BW$5*climate!$I352^6)*(K242/K$66)^$BP$1,-99)</f>
        <v>-99</v>
      </c>
      <c r="BX242" s="8">
        <f>MAX((BX$3*climate!$I352+BX$4*climate!$I352^2+BX$5*climate!$I352^6)*(L242/L$66)^$BP$1,-99)</f>
        <v>-99</v>
      </c>
      <c r="BY242" s="8">
        <f>MAX((BY$3*climate!$I352+BY$4*climate!$I352^2+BY$5*climate!$I352^6)*(M242/M$66)^$BP$1,-99)</f>
        <v>-99</v>
      </c>
      <c r="BZ242" s="8">
        <f>MAX((BZ$3*climate!$M352+BZ$4*climate!$M352^2+BZ$5*climate!$M352^6)*(K242/K$66)^$BP$1,-99)</f>
        <v>-99</v>
      </c>
      <c r="CA242" s="8">
        <f>MAX((CA$3*climate!$M352+CA$4*climate!$M352^2+CA$5*climate!$M352^6)*(L242/L$66)^$BP$1,-99)</f>
        <v>-99</v>
      </c>
      <c r="CB242" s="8">
        <f>MAX((CB$3*climate!$M352+CB$4*climate!$M352^2+CB$5*climate!$M352^6)*(M242/M$66)^$BP$1,-99)</f>
        <v>-99</v>
      </c>
      <c r="CC242" s="8">
        <f t="shared" si="258"/>
        <v>0</v>
      </c>
      <c r="CD242" s="8">
        <f t="shared" si="259"/>
        <v>0</v>
      </c>
      <c r="CE242" s="8">
        <f t="shared" si="260"/>
        <v>0</v>
      </c>
    </row>
    <row r="243" spans="1:83">
      <c r="A243">
        <f t="shared" si="213"/>
        <v>2197</v>
      </c>
      <c r="B243" s="4">
        <f t="shared" si="231"/>
        <v>1286.5187139845177</v>
      </c>
      <c r="C243" s="4">
        <f t="shared" si="232"/>
        <v>3572.5197781087281</v>
      </c>
      <c r="D243" s="4">
        <f t="shared" si="233"/>
        <v>6809.258611935682</v>
      </c>
      <c r="E243" s="11">
        <f t="shared" si="214"/>
        <v>6.6602097627028559E-7</v>
      </c>
      <c r="F243" s="11">
        <f t="shared" si="215"/>
        <v>1.3352252294521503E-6</v>
      </c>
      <c r="G243" s="11">
        <f t="shared" si="216"/>
        <v>2.9479493401374663E-6</v>
      </c>
      <c r="H243" s="4">
        <f t="shared" si="234"/>
        <v>121161.66109671668</v>
      </c>
      <c r="I243" s="4">
        <f t="shared" si="235"/>
        <v>175371.6349984312</v>
      </c>
      <c r="J243" s="4">
        <f t="shared" si="236"/>
        <v>32964.198173297867</v>
      </c>
      <c r="K243" s="4">
        <f t="shared" si="204"/>
        <v>94177.923554227265</v>
      </c>
      <c r="L243" s="4">
        <f t="shared" si="205"/>
        <v>49089.059232940606</v>
      </c>
      <c r="M243" s="4">
        <f t="shared" si="206"/>
        <v>4841.0847717718079</v>
      </c>
      <c r="N243" s="11">
        <f t="shared" si="217"/>
        <v>-3.1656022878233658E-3</v>
      </c>
      <c r="O243" s="11">
        <f t="shared" si="218"/>
        <v>3.5404550143185443E-3</v>
      </c>
      <c r="P243" s="11">
        <f t="shared" si="219"/>
        <v>2.023163074162726E-3</v>
      </c>
      <c r="Q243" s="4">
        <f t="shared" si="220"/>
        <v>1596.8325769911821</v>
      </c>
      <c r="R243" s="4">
        <f t="shared" si="221"/>
        <v>8358.3957527812709</v>
      </c>
      <c r="S243" s="4">
        <f t="shared" si="222"/>
        <v>1978.7524658680375</v>
      </c>
      <c r="T243" s="4">
        <f t="shared" si="237"/>
        <v>13.179355272428285</v>
      </c>
      <c r="U243" s="4">
        <f t="shared" si="238"/>
        <v>47.661047083560817</v>
      </c>
      <c r="V243" s="4">
        <f t="shared" si="239"/>
        <v>60.027319805124058</v>
      </c>
      <c r="W243" s="11">
        <f t="shared" si="223"/>
        <v>-1.219247815263802E-2</v>
      </c>
      <c r="X243" s="11">
        <f t="shared" si="224"/>
        <v>-1.3228699347321071E-2</v>
      </c>
      <c r="Y243" s="11">
        <f t="shared" si="225"/>
        <v>-1.2203590333800474E-2</v>
      </c>
      <c r="Z243" s="4">
        <f t="shared" si="249"/>
        <v>2308.2625405343829</v>
      </c>
      <c r="AA243" s="4">
        <f t="shared" si="240"/>
        <v>38169.234160033971</v>
      </c>
      <c r="AB243" s="4">
        <f t="shared" si="241"/>
        <v>3867.2799131484348</v>
      </c>
      <c r="AC243" s="12">
        <f t="shared" si="242"/>
        <v>1.4233819476438976</v>
      </c>
      <c r="AD243" s="12">
        <f t="shared" si="243"/>
        <v>4.5221242449231811</v>
      </c>
      <c r="AE243" s="12">
        <f t="shared" si="244"/>
        <v>1.9344638700163475</v>
      </c>
      <c r="AF243" s="11">
        <f t="shared" si="226"/>
        <v>-2.9039671966837322E-3</v>
      </c>
      <c r="AG243" s="11">
        <f t="shared" si="227"/>
        <v>2.0567434751257441E-3</v>
      </c>
      <c r="AH243" s="11">
        <f t="shared" si="228"/>
        <v>8.257041531207765E-4</v>
      </c>
      <c r="AI243" s="1">
        <f t="shared" si="207"/>
        <v>249751.52278593616</v>
      </c>
      <c r="AJ243" s="1">
        <f t="shared" si="208"/>
        <v>337838.1133764197</v>
      </c>
      <c r="AK243" s="1">
        <f t="shared" si="209"/>
        <v>64516.064597826946</v>
      </c>
      <c r="AL243" s="17">
        <f t="shared" ref="AL243:AN258" si="268">AL242*(1+AO243)</f>
        <v>63.107070636093432</v>
      </c>
      <c r="AM243" s="17">
        <f t="shared" si="268"/>
        <v>27.588066119479464</v>
      </c>
      <c r="AN243" s="17">
        <f t="shared" si="268"/>
        <v>4.2888779556477568</v>
      </c>
      <c r="AO243" s="7">
        <f t="shared" si="267"/>
        <v>2.7904570995663418E-3</v>
      </c>
      <c r="AP243" s="7">
        <f t="shared" si="267"/>
        <v>4.2970942401689433E-3</v>
      </c>
      <c r="AQ243" s="7">
        <f t="shared" si="267"/>
        <v>3.110409071941476E-3</v>
      </c>
      <c r="AR243" s="1">
        <f t="shared" si="246"/>
        <v>121161.66109671668</v>
      </c>
      <c r="AS243" s="1">
        <f t="shared" si="247"/>
        <v>175371.6349984312</v>
      </c>
      <c r="AT243" s="1">
        <f t="shared" si="248"/>
        <v>32964.198173297867</v>
      </c>
      <c r="AU243" s="1">
        <f t="shared" si="210"/>
        <v>24232.332219343338</v>
      </c>
      <c r="AV243" s="1">
        <f t="shared" si="211"/>
        <v>35074.326999686244</v>
      </c>
      <c r="AW243" s="1">
        <f t="shared" si="212"/>
        <v>6592.8396346595737</v>
      </c>
      <c r="AX243">
        <v>0</v>
      </c>
      <c r="AY243">
        <v>0</v>
      </c>
      <c r="AZ243">
        <v>0</v>
      </c>
      <c r="BA243">
        <f t="shared" si="252"/>
        <v>0</v>
      </c>
      <c r="BB243">
        <f t="shared" si="253"/>
        <v>0</v>
      </c>
      <c r="BC243">
        <f t="shared" si="253"/>
        <v>0</v>
      </c>
      <c r="BD243">
        <f t="shared" si="253"/>
        <v>0</v>
      </c>
      <c r="BE243">
        <f t="shared" si="254"/>
        <v>0</v>
      </c>
      <c r="BF243">
        <f t="shared" si="254"/>
        <v>0</v>
      </c>
      <c r="BG243">
        <f t="shared" si="254"/>
        <v>0</v>
      </c>
      <c r="BH243">
        <f t="shared" si="230"/>
        <v>0</v>
      </c>
      <c r="BI243">
        <f t="shared" si="263"/>
        <v>0</v>
      </c>
      <c r="BJ243">
        <f t="shared" si="263"/>
        <v>0</v>
      </c>
      <c r="BK243" s="7">
        <f t="shared" si="261"/>
        <v>9.1406109438296745E-4</v>
      </c>
      <c r="BL243" s="7">
        <f t="shared" si="250"/>
        <v>1.7762089931799279E-4</v>
      </c>
      <c r="BM243" s="7">
        <f t="shared" si="251"/>
        <v>1.009616011258097E-3</v>
      </c>
      <c r="BN243" s="18">
        <f>MAX((BN$3*climate!$I353+BN$4*climate!$I353^2+BN$5*climate!$I353^6)*(K243/K$66)^$BP$1,-99)</f>
        <v>-48.247329422950422</v>
      </c>
      <c r="BO243" s="18">
        <f>MAX((BO$3*climate!$I353+BO$4*climate!$I353^2+BO$5*climate!$I353^6)*(L243/L$66)^$BP$1,-99)</f>
        <v>-28.473714582952848</v>
      </c>
      <c r="BP243" s="18">
        <f>MAX((BP$3*climate!$I353+BP$4*climate!$I353^2+BP$5*climate!$I353^6)*(M243/M$66)^$BP$1,-99)</f>
        <v>-28.115964698873999</v>
      </c>
      <c r="BQ243" s="18">
        <f>MAX((BQ$3*climate!$M353+BQ$4*climate!$M353^2+BQ$5*climate!$M353^6)*(K243/K$66)^$BP$1,-99)</f>
        <v>-48.247347151961421</v>
      </c>
      <c r="BR243" s="18">
        <f>MAX((BR$3*climate!$M353+BR$4*climate!$M353^2+BR$5*climate!$M353^6)*(L243/L$66)^$BP$1,-99)</f>
        <v>-28.473724393586441</v>
      </c>
      <c r="BS243" s="18">
        <f>MAX((BS$3*climate!$M353+BS$4*climate!$M353^2+BS$5*climate!$M353^6)*(M243/M$66)^$BP$1,-99)</f>
        <v>-28.11597376464816</v>
      </c>
      <c r="BT243" s="8">
        <f t="shared" si="255"/>
        <v>4.1674292517867022E-2</v>
      </c>
      <c r="BU243" s="8">
        <f t="shared" si="256"/>
        <v>7.4022253154646387E-6</v>
      </c>
      <c r="BV243" s="8">
        <f t="shared" si="257"/>
        <v>4.2075032983892059E-5</v>
      </c>
      <c r="BW243" s="8">
        <f>MAX((BW$3*climate!$I353+BW$4*climate!$I353^2+BW$5*climate!$I353^6)*(K243/K$66)^$BP$1,-99)</f>
        <v>-99</v>
      </c>
      <c r="BX243" s="8">
        <f>MAX((BX$3*climate!$I353+BX$4*climate!$I353^2+BX$5*climate!$I353^6)*(L243/L$66)^$BP$1,-99)</f>
        <v>-99</v>
      </c>
      <c r="BY243" s="8">
        <f>MAX((BY$3*climate!$I353+BY$4*climate!$I353^2+BY$5*climate!$I353^6)*(M243/M$66)^$BP$1,-99)</f>
        <v>-99</v>
      </c>
      <c r="BZ243" s="8">
        <f>MAX((BZ$3*climate!$M353+BZ$4*climate!$M353^2+BZ$5*climate!$M353^6)*(K243/K$66)^$BP$1,-99)</f>
        <v>-99</v>
      </c>
      <c r="CA243" s="8">
        <f>MAX((CA$3*climate!$M353+CA$4*climate!$M353^2+CA$5*climate!$M353^6)*(L243/L$66)^$BP$1,-99)</f>
        <v>-99</v>
      </c>
      <c r="CB243" s="8">
        <f>MAX((CB$3*climate!$M353+CB$4*climate!$M353^2+CB$5*climate!$M353^6)*(M243/M$66)^$BP$1,-99)</f>
        <v>-99</v>
      </c>
      <c r="CC243" s="8">
        <f t="shared" si="258"/>
        <v>0</v>
      </c>
      <c r="CD243" s="8">
        <f t="shared" si="259"/>
        <v>0</v>
      </c>
      <c r="CE243" s="8">
        <f t="shared" si="260"/>
        <v>0</v>
      </c>
    </row>
    <row r="244" spans="1:83">
      <c r="A244">
        <f t="shared" si="213"/>
        <v>2198</v>
      </c>
      <c r="B244" s="4">
        <f t="shared" si="231"/>
        <v>1286.5195279905452</v>
      </c>
      <c r="C244" s="4">
        <f t="shared" si="232"/>
        <v>3572.524309721342</v>
      </c>
      <c r="D244" s="4">
        <f t="shared" si="233"/>
        <v>6809.277681617642</v>
      </c>
      <c r="E244" s="11">
        <f t="shared" si="214"/>
        <v>6.3271992745677127E-7</v>
      </c>
      <c r="F244" s="11">
        <f t="shared" si="215"/>
        <v>1.2684639679795426E-6</v>
      </c>
      <c r="G244" s="11">
        <f t="shared" si="216"/>
        <v>2.8005518731305927E-6</v>
      </c>
      <c r="H244" s="4">
        <f t="shared" si="234"/>
        <v>120777.18555182779</v>
      </c>
      <c r="I244" s="4">
        <f t="shared" si="235"/>
        <v>175988.21974063438</v>
      </c>
      <c r="J244" s="4">
        <f t="shared" si="236"/>
        <v>33030.546047395641</v>
      </c>
      <c r="K244" s="4">
        <f t="shared" si="204"/>
        <v>93879.014600325128</v>
      </c>
      <c r="L244" s="4">
        <f t="shared" si="205"/>
        <v>49261.587741123447</v>
      </c>
      <c r="M244" s="4">
        <f t="shared" si="206"/>
        <v>4850.8149603833981</v>
      </c>
      <c r="N244" s="11">
        <f t="shared" si="217"/>
        <v>-3.1738749658249965E-3</v>
      </c>
      <c r="O244" s="11">
        <f t="shared" si="218"/>
        <v>3.5146020493923569E-3</v>
      </c>
      <c r="P244" s="11">
        <f t="shared" si="219"/>
        <v>2.0099190719251592E-3</v>
      </c>
      <c r="Q244" s="4">
        <f t="shared" si="220"/>
        <v>1572.3578718744488</v>
      </c>
      <c r="R244" s="4">
        <f t="shared" si="221"/>
        <v>8276.8233699986322</v>
      </c>
      <c r="S244" s="4">
        <f t="shared" si="222"/>
        <v>1958.5386634025808</v>
      </c>
      <c r="T244" s="4">
        <f t="shared" si="237"/>
        <v>13.018666271203349</v>
      </c>
      <c r="U244" s="4">
        <f t="shared" si="238"/>
        <v>47.030553421113879</v>
      </c>
      <c r="V244" s="4">
        <f t="shared" si="239"/>
        <v>59.294770985386293</v>
      </c>
      <c r="W244" s="11">
        <f t="shared" si="223"/>
        <v>-1.219247815263802E-2</v>
      </c>
      <c r="X244" s="11">
        <f t="shared" si="224"/>
        <v>-1.3228699347321071E-2</v>
      </c>
      <c r="Y244" s="11">
        <f t="shared" si="225"/>
        <v>-1.2203590333800474E-2</v>
      </c>
      <c r="Z244" s="4">
        <f t="shared" si="249"/>
        <v>2266.3022287228769</v>
      </c>
      <c r="AA244" s="4">
        <f t="shared" si="240"/>
        <v>37875.444263561163</v>
      </c>
      <c r="AB244" s="4">
        <f t="shared" si="241"/>
        <v>3830.9858040536665</v>
      </c>
      <c r="AC244" s="12">
        <f t="shared" si="242"/>
        <v>1.4192484931595879</v>
      </c>
      <c r="AD244" s="12">
        <f t="shared" si="243"/>
        <v>4.5314250944576351</v>
      </c>
      <c r="AE244" s="12">
        <f t="shared" si="244"/>
        <v>1.936061164867882</v>
      </c>
      <c r="AF244" s="11">
        <f t="shared" si="226"/>
        <v>-2.9039671966837322E-3</v>
      </c>
      <c r="AG244" s="11">
        <f t="shared" si="227"/>
        <v>2.0567434751257441E-3</v>
      </c>
      <c r="AH244" s="11">
        <f t="shared" si="228"/>
        <v>8.257041531207765E-4</v>
      </c>
      <c r="AI244" s="1">
        <f t="shared" si="207"/>
        <v>249008.70272668588</v>
      </c>
      <c r="AJ244" s="1">
        <f t="shared" si="208"/>
        <v>339128.62903846399</v>
      </c>
      <c r="AK244" s="1">
        <f t="shared" si="209"/>
        <v>64657.297772703831</v>
      </c>
      <c r="AL244" s="17">
        <f t="shared" si="268"/>
        <v>63.281407233649858</v>
      </c>
      <c r="AM244" s="17">
        <f t="shared" si="268"/>
        <v>27.705429154298688</v>
      </c>
      <c r="AN244" s="17">
        <f t="shared" si="268"/>
        <v>4.3020847189004368</v>
      </c>
      <c r="AO244" s="7">
        <f t="shared" si="267"/>
        <v>2.7625525285706783E-3</v>
      </c>
      <c r="AP244" s="7">
        <f t="shared" si="267"/>
        <v>4.2541232977672538E-3</v>
      </c>
      <c r="AQ244" s="7">
        <f t="shared" si="267"/>
        <v>3.0793049812220612E-3</v>
      </c>
      <c r="AR244" s="1">
        <f t="shared" si="246"/>
        <v>120777.18555182779</v>
      </c>
      <c r="AS244" s="1">
        <f t="shared" si="247"/>
        <v>175988.21974063438</v>
      </c>
      <c r="AT244" s="1">
        <f t="shared" si="248"/>
        <v>33030.546047395641</v>
      </c>
      <c r="AU244" s="1">
        <f t="shared" si="210"/>
        <v>24155.437110365558</v>
      </c>
      <c r="AV244" s="1">
        <f t="shared" si="211"/>
        <v>35197.643948126875</v>
      </c>
      <c r="AW244" s="1">
        <f t="shared" si="212"/>
        <v>6606.1092094791284</v>
      </c>
      <c r="AX244">
        <v>0</v>
      </c>
      <c r="AY244">
        <v>0</v>
      </c>
      <c r="AZ244">
        <v>0</v>
      </c>
      <c r="BA244">
        <f t="shared" si="252"/>
        <v>0</v>
      </c>
      <c r="BB244">
        <f t="shared" si="253"/>
        <v>0</v>
      </c>
      <c r="BC244">
        <f t="shared" si="253"/>
        <v>0</v>
      </c>
      <c r="BD244">
        <f t="shared" si="253"/>
        <v>0</v>
      </c>
      <c r="BE244">
        <f t="shared" si="254"/>
        <v>0</v>
      </c>
      <c r="BF244">
        <f t="shared" si="254"/>
        <v>0</v>
      </c>
      <c r="BG244">
        <f t="shared" si="254"/>
        <v>0</v>
      </c>
      <c r="BH244">
        <f t="shared" si="230"/>
        <v>0</v>
      </c>
      <c r="BI244">
        <f t="shared" si="263"/>
        <v>0</v>
      </c>
      <c r="BJ244">
        <f t="shared" si="263"/>
        <v>0</v>
      </c>
      <c r="BK244" s="7">
        <f t="shared" si="261"/>
        <v>9.057946618826751E-4</v>
      </c>
      <c r="BL244" s="7">
        <f t="shared" si="250"/>
        <v>1.6916276125523123E-4</v>
      </c>
      <c r="BM244" s="7">
        <f t="shared" si="251"/>
        <v>9.7934061563417145E-4</v>
      </c>
      <c r="BN244" s="18">
        <f>MAX((BN$3*climate!$I354+BN$4*climate!$I354^2+BN$5*climate!$I354^6)*(K244/K$66)^$BP$1,-99)</f>
        <v>-48.521794637535024</v>
      </c>
      <c r="BO244" s="18">
        <f>MAX((BO$3*climate!$I354+BO$4*climate!$I354^2+BO$5*climate!$I354^6)*(L244/L$66)^$BP$1,-99)</f>
        <v>-28.579179842281096</v>
      </c>
      <c r="BP244" s="18">
        <f>MAX((BP$3*climate!$I354+BP$4*climate!$I354^2+BP$5*climate!$I354^6)*(M244/M$66)^$BP$1,-99)</f>
        <v>-28.222419980496088</v>
      </c>
      <c r="BQ244" s="18">
        <f>MAX((BQ$3*climate!$M354+BQ$4*climate!$M354^2+BQ$5*climate!$M354^6)*(K244/K$66)^$BP$1,-99)</f>
        <v>-48.521812355614252</v>
      </c>
      <c r="BR244" s="18">
        <f>MAX((BR$3*climate!$M354+BR$4*climate!$M354^2+BR$5*climate!$M354^6)*(L244/L$66)^$BP$1,-99)</f>
        <v>-28.579189629571978</v>
      </c>
      <c r="BS244" s="18">
        <f>MAX((BS$3*climate!$M354+BS$4*climate!$M354^2+BS$5*climate!$M354^6)*(M244/M$66)^$BP$1,-99)</f>
        <v>-28.222429027162612</v>
      </c>
      <c r="BT244" s="8">
        <f t="shared" si="255"/>
        <v>4.1612039760577708E-2</v>
      </c>
      <c r="BU244" s="8">
        <f t="shared" si="256"/>
        <v>7.0392075473617964E-6</v>
      </c>
      <c r="BV244" s="8">
        <f t="shared" si="257"/>
        <v>4.0752360636917795E-5</v>
      </c>
      <c r="BW244" s="8">
        <f>MAX((BW$3*climate!$I354+BW$4*climate!$I354^2+BW$5*climate!$I354^6)*(K244/K$66)^$BP$1,-99)</f>
        <v>-99</v>
      </c>
      <c r="BX244" s="8">
        <f>MAX((BX$3*climate!$I354+BX$4*climate!$I354^2+BX$5*climate!$I354^6)*(L244/L$66)^$BP$1,-99)</f>
        <v>-99</v>
      </c>
      <c r="BY244" s="8">
        <f>MAX((BY$3*climate!$I354+BY$4*climate!$I354^2+BY$5*climate!$I354^6)*(M244/M$66)^$BP$1,-99)</f>
        <v>-99</v>
      </c>
      <c r="BZ244" s="8">
        <f>MAX((BZ$3*climate!$M354+BZ$4*climate!$M354^2+BZ$5*climate!$M354^6)*(K244/K$66)^$BP$1,-99)</f>
        <v>-99</v>
      </c>
      <c r="CA244" s="8">
        <f>MAX((CA$3*climate!$M354+CA$4*climate!$M354^2+CA$5*climate!$M354^6)*(L244/L$66)^$BP$1,-99)</f>
        <v>-99</v>
      </c>
      <c r="CB244" s="8">
        <f>MAX((CB$3*climate!$M354+CB$4*climate!$M354^2+CB$5*climate!$M354^6)*(M244/M$66)^$BP$1,-99)</f>
        <v>-99</v>
      </c>
      <c r="CC244" s="8">
        <f t="shared" si="258"/>
        <v>0</v>
      </c>
      <c r="CD244" s="8">
        <f t="shared" si="259"/>
        <v>0</v>
      </c>
      <c r="CE244" s="8">
        <f t="shared" si="260"/>
        <v>0</v>
      </c>
    </row>
    <row r="245" spans="1:83">
      <c r="A245">
        <f t="shared" si="213"/>
        <v>2199</v>
      </c>
      <c r="B245" s="4">
        <f t="shared" si="231"/>
        <v>1286.5203012967604</v>
      </c>
      <c r="C245" s="4">
        <f t="shared" si="232"/>
        <v>3572.5286147587858</v>
      </c>
      <c r="D245" s="4">
        <f t="shared" si="233"/>
        <v>6809.2957978662398</v>
      </c>
      <c r="E245" s="11">
        <f t="shared" si="214"/>
        <v>6.0108393108393271E-7</v>
      </c>
      <c r="F245" s="11">
        <f t="shared" si="215"/>
        <v>1.2050407695805654E-6</v>
      </c>
      <c r="G245" s="11">
        <f t="shared" si="216"/>
        <v>2.660524279474063E-6</v>
      </c>
      <c r="H245" s="4">
        <f t="shared" si="234"/>
        <v>120393.06693927602</v>
      </c>
      <c r="I245" s="4">
        <f t="shared" si="235"/>
        <v>176602.49937690634</v>
      </c>
      <c r="J245" s="4">
        <f t="shared" si="236"/>
        <v>33096.598115386871</v>
      </c>
      <c r="K245" s="4">
        <f t="shared" si="204"/>
        <v>93580.386425246979</v>
      </c>
      <c r="L245" s="4">
        <f t="shared" si="205"/>
        <v>49433.473715879642</v>
      </c>
      <c r="M245" s="4">
        <f t="shared" si="206"/>
        <v>4860.502333553789</v>
      </c>
      <c r="N245" s="11">
        <f t="shared" si="217"/>
        <v>-3.1809896636592061E-3</v>
      </c>
      <c r="O245" s="11">
        <f t="shared" si="218"/>
        <v>3.4892495885330277E-3</v>
      </c>
      <c r="P245" s="11">
        <f t="shared" si="219"/>
        <v>1.9970609576962506E-3</v>
      </c>
      <c r="Q245" s="4">
        <f t="shared" si="220"/>
        <v>1548.2471919202389</v>
      </c>
      <c r="R245" s="4">
        <f t="shared" si="221"/>
        <v>8195.8394973851446</v>
      </c>
      <c r="S245" s="4">
        <f t="shared" si="222"/>
        <v>1938.506206269079</v>
      </c>
      <c r="T245" s="4">
        <f t="shared" si="237"/>
        <v>12.859936467115217</v>
      </c>
      <c r="U245" s="4">
        <f t="shared" si="238"/>
        <v>46.40840036976784</v>
      </c>
      <c r="V245" s="4">
        <f t="shared" si="239"/>
        <v>58.571161891344119</v>
      </c>
      <c r="W245" s="11">
        <f t="shared" si="223"/>
        <v>-1.219247815263802E-2</v>
      </c>
      <c r="X245" s="11">
        <f t="shared" si="224"/>
        <v>-1.3228699347321071E-2</v>
      </c>
      <c r="Y245" s="11">
        <f t="shared" si="225"/>
        <v>-1.2203590333800474E-2</v>
      </c>
      <c r="Z245" s="4">
        <f t="shared" si="249"/>
        <v>2225.0861443349895</v>
      </c>
      <c r="AA245" s="4">
        <f t="shared" si="240"/>
        <v>37582.944941167589</v>
      </c>
      <c r="AB245" s="4">
        <f t="shared" si="241"/>
        <v>3794.9815929324886</v>
      </c>
      <c r="AC245" s="12">
        <f t="shared" si="242"/>
        <v>1.4151270420915096</v>
      </c>
      <c r="AD245" s="12">
        <f t="shared" si="243"/>
        <v>4.5407450734536816</v>
      </c>
      <c r="AE245" s="12">
        <f t="shared" si="244"/>
        <v>1.9376597786124092</v>
      </c>
      <c r="AF245" s="11">
        <f t="shared" si="226"/>
        <v>-2.9039671966837322E-3</v>
      </c>
      <c r="AG245" s="11">
        <f t="shared" si="227"/>
        <v>2.0567434751257441E-3</v>
      </c>
      <c r="AH245" s="11">
        <f t="shared" si="228"/>
        <v>8.257041531207765E-4</v>
      </c>
      <c r="AI245" s="1">
        <f t="shared" si="207"/>
        <v>248263.26956438285</v>
      </c>
      <c r="AJ245" s="1">
        <f t="shared" si="208"/>
        <v>340413.41008274449</v>
      </c>
      <c r="AK245" s="1">
        <f t="shared" si="209"/>
        <v>64797.677204912579</v>
      </c>
      <c r="AL245" s="17">
        <f t="shared" si="268"/>
        <v>63.454477263099044</v>
      </c>
      <c r="AM245" s="17">
        <f t="shared" si="268"/>
        <v>27.822112842822232</v>
      </c>
      <c r="AN245" s="17">
        <f t="shared" si="268"/>
        <v>4.3151996754959407</v>
      </c>
      <c r="AO245" s="7">
        <f t="shared" si="267"/>
        <v>2.7349270032849715E-3</v>
      </c>
      <c r="AP245" s="7">
        <f t="shared" si="267"/>
        <v>4.211582064789581E-3</v>
      </c>
      <c r="AQ245" s="7">
        <f t="shared" si="267"/>
        <v>3.0485119314098406E-3</v>
      </c>
      <c r="AR245" s="1">
        <f t="shared" si="246"/>
        <v>120393.06693927602</v>
      </c>
      <c r="AS245" s="1">
        <f t="shared" si="247"/>
        <v>176602.49937690634</v>
      </c>
      <c r="AT245" s="1">
        <f t="shared" si="248"/>
        <v>33096.598115386871</v>
      </c>
      <c r="AU245" s="1">
        <f t="shared" si="210"/>
        <v>24078.613387855206</v>
      </c>
      <c r="AV245" s="1">
        <f t="shared" si="211"/>
        <v>35320.499875381269</v>
      </c>
      <c r="AW245" s="1">
        <f t="shared" si="212"/>
        <v>6619.3196230773747</v>
      </c>
      <c r="AX245">
        <v>0</v>
      </c>
      <c r="AY245">
        <v>0</v>
      </c>
      <c r="AZ245">
        <v>0</v>
      </c>
      <c r="BA245">
        <f t="shared" si="252"/>
        <v>0</v>
      </c>
      <c r="BB245">
        <f t="shared" si="253"/>
        <v>0</v>
      </c>
      <c r="BC245">
        <f t="shared" si="253"/>
        <v>0</v>
      </c>
      <c r="BD245">
        <f t="shared" si="253"/>
        <v>0</v>
      </c>
      <c r="BE245">
        <f t="shared" si="254"/>
        <v>0</v>
      </c>
      <c r="BF245">
        <f t="shared" si="254"/>
        <v>0</v>
      </c>
      <c r="BG245">
        <f t="shared" si="254"/>
        <v>0</v>
      </c>
      <c r="BH245">
        <f t="shared" si="230"/>
        <v>0</v>
      </c>
      <c r="BI245">
        <f t="shared" si="263"/>
        <v>0</v>
      </c>
      <c r="BJ245">
        <f t="shared" si="263"/>
        <v>0</v>
      </c>
      <c r="BK245" s="7">
        <f t="shared" si="261"/>
        <v>8.9817079472331862E-4</v>
      </c>
      <c r="BL245" s="7">
        <f t="shared" si="250"/>
        <v>1.611073916716488E-4</v>
      </c>
      <c r="BM245" s="7">
        <f t="shared" si="251"/>
        <v>9.4998070697175231E-4</v>
      </c>
      <c r="BN245" s="18">
        <f>MAX((BN$3*climate!$I355+BN$4*climate!$I355^2+BN$5*climate!$I355^6)*(K245/K$66)^$BP$1,-99)</f>
        <v>-48.793527366074272</v>
      </c>
      <c r="BO245" s="18">
        <f>MAX((BO$3*climate!$I355+BO$4*climate!$I355^2+BO$5*climate!$I355^6)*(L245/L$66)^$BP$1,-99)</f>
        <v>-28.68282871914974</v>
      </c>
      <c r="BP245" s="18">
        <f>MAX((BP$3*climate!$I355+BP$4*climate!$I355^2+BP$5*climate!$I355^6)*(M245/M$66)^$BP$1,-99)</f>
        <v>-28.327184180411471</v>
      </c>
      <c r="BQ245" s="18">
        <f>MAX((BQ$3*climate!$M355+BQ$4*climate!$M355^2+BQ$5*climate!$M355^6)*(K245/K$66)^$BP$1,-99)</f>
        <v>-48.793545073308266</v>
      </c>
      <c r="BR245" s="18">
        <f>MAX((BR$3*climate!$M355+BR$4*climate!$M355^2+BR$5*climate!$M355^6)*(L245/L$66)^$BP$1,-99)</f>
        <v>-28.68283848326022</v>
      </c>
      <c r="BS245" s="18">
        <f>MAX((BS$3*climate!$M355+BS$4*climate!$M355^2+BS$5*climate!$M355^6)*(M245/M$66)^$BP$1,-99)</f>
        <v>-28.327193208099928</v>
      </c>
      <c r="BT245" s="8">
        <f t="shared" si="255"/>
        <v>4.1549802992554785E-2</v>
      </c>
      <c r="BU245" s="8">
        <f t="shared" si="256"/>
        <v>6.6939803846013686E-6</v>
      </c>
      <c r="BV245" s="8">
        <f t="shared" si="257"/>
        <v>3.9471511221404228E-5</v>
      </c>
      <c r="BW245" s="8">
        <f>MAX((BW$3*climate!$I355+BW$4*climate!$I355^2+BW$5*climate!$I355^6)*(K245/K$66)^$BP$1,-99)</f>
        <v>-99</v>
      </c>
      <c r="BX245" s="8">
        <f>MAX((BX$3*climate!$I355+BX$4*climate!$I355^2+BX$5*climate!$I355^6)*(L245/L$66)^$BP$1,-99)</f>
        <v>-99</v>
      </c>
      <c r="BY245" s="8">
        <f>MAX((BY$3*climate!$I355+BY$4*climate!$I355^2+BY$5*climate!$I355^6)*(M245/M$66)^$BP$1,-99)</f>
        <v>-99</v>
      </c>
      <c r="BZ245" s="8">
        <f>MAX((BZ$3*climate!$M355+BZ$4*climate!$M355^2+BZ$5*climate!$M355^6)*(K245/K$66)^$BP$1,-99)</f>
        <v>-99</v>
      </c>
      <c r="CA245" s="8">
        <f>MAX((CA$3*climate!$M355+CA$4*climate!$M355^2+CA$5*climate!$M355^6)*(L245/L$66)^$BP$1,-99)</f>
        <v>-99</v>
      </c>
      <c r="CB245" s="8">
        <f>MAX((CB$3*climate!$M355+CB$4*climate!$M355^2+CB$5*climate!$M355^6)*(M245/M$66)^$BP$1,-99)</f>
        <v>-99</v>
      </c>
      <c r="CC245" s="8">
        <f t="shared" si="258"/>
        <v>0</v>
      </c>
      <c r="CD245" s="8">
        <f t="shared" si="259"/>
        <v>0</v>
      </c>
      <c r="CE245" s="8">
        <f t="shared" si="260"/>
        <v>0</v>
      </c>
    </row>
    <row r="246" spans="1:83">
      <c r="A246">
        <f t="shared" si="213"/>
        <v>2200</v>
      </c>
      <c r="B246" s="4">
        <f t="shared" si="231"/>
        <v>1286.5210359381067</v>
      </c>
      <c r="C246" s="4">
        <f t="shared" si="232"/>
        <v>3572.5327045492859</v>
      </c>
      <c r="D246" s="4">
        <f t="shared" si="233"/>
        <v>6809.3130083481965</v>
      </c>
      <c r="E246" s="11">
        <f t="shared" si="214"/>
        <v>5.7102973452973609E-7</v>
      </c>
      <c r="F246" s="11">
        <f t="shared" si="215"/>
        <v>1.1447887311015369E-6</v>
      </c>
      <c r="G246" s="11">
        <f t="shared" si="216"/>
        <v>2.5274980655003597E-6</v>
      </c>
      <c r="H246" s="4">
        <f t="shared" si="234"/>
        <v>120009.44889654558</v>
      </c>
      <c r="I246" s="4">
        <f t="shared" si="235"/>
        <v>177214.52122737421</v>
      </c>
      <c r="J246" s="4">
        <f t="shared" si="236"/>
        <v>33162.36469797176</v>
      </c>
      <c r="K246" s="4">
        <f t="shared" si="204"/>
        <v>93282.150500583914</v>
      </c>
      <c r="L246" s="4">
        <f t="shared" si="205"/>
        <v>49604.73028048368</v>
      </c>
      <c r="M246" s="4">
        <f t="shared" si="206"/>
        <v>4870.148377276063</v>
      </c>
      <c r="N246" s="11">
        <f t="shared" si="217"/>
        <v>-3.1869490611827755E-3</v>
      </c>
      <c r="O246" s="11">
        <f t="shared" si="218"/>
        <v>3.4643845906590087E-3</v>
      </c>
      <c r="P246" s="11">
        <f t="shared" si="219"/>
        <v>1.9845775313560576E-3</v>
      </c>
      <c r="Q246" s="4">
        <f t="shared" si="220"/>
        <v>1524.4970673977762</v>
      </c>
      <c r="R246" s="4">
        <f t="shared" si="221"/>
        <v>8115.4464216936785</v>
      </c>
      <c r="S246" s="4">
        <f t="shared" si="222"/>
        <v>1918.6544872869067</v>
      </c>
      <c r="T246" s="4">
        <f t="shared" si="237"/>
        <v>12.703141972695601</v>
      </c>
      <c r="U246" s="4">
        <f t="shared" si="238"/>
        <v>45.794477594086075</v>
      </c>
      <c r="V246" s="4">
        <f t="shared" si="239"/>
        <v>57.856383426247447</v>
      </c>
      <c r="W246" s="11">
        <f t="shared" si="223"/>
        <v>-1.219247815263802E-2</v>
      </c>
      <c r="X246" s="11">
        <f t="shared" si="224"/>
        <v>-1.3228699347321071E-2</v>
      </c>
      <c r="Y246" s="11">
        <f t="shared" si="225"/>
        <v>-1.2203590333800474E-2</v>
      </c>
      <c r="Z246" s="4">
        <f t="shared" si="249"/>
        <v>2184.6039743731899</v>
      </c>
      <c r="AA246" s="4">
        <f t="shared" si="240"/>
        <v>37291.759976996531</v>
      </c>
      <c r="AB246" s="4">
        <f t="shared" si="241"/>
        <v>3759.2669879366331</v>
      </c>
      <c r="AC246" s="12">
        <f t="shared" si="242"/>
        <v>1.4110175595821357</v>
      </c>
      <c r="AD246" s="12">
        <f t="shared" si="243"/>
        <v>4.5500842212557169</v>
      </c>
      <c r="AE246" s="12">
        <f t="shared" si="244"/>
        <v>1.9392597123389446</v>
      </c>
      <c r="AF246" s="11">
        <f t="shared" si="226"/>
        <v>-2.9039671966837322E-3</v>
      </c>
      <c r="AG246" s="11">
        <f t="shared" si="227"/>
        <v>2.0567434751257441E-3</v>
      </c>
      <c r="AH246" s="11">
        <f t="shared" si="228"/>
        <v>8.257041531207765E-4</v>
      </c>
      <c r="AI246" s="1">
        <f t="shared" si="207"/>
        <v>247515.55599579978</v>
      </c>
      <c r="AJ246" s="1">
        <f t="shared" si="208"/>
        <v>341692.56894985132</v>
      </c>
      <c r="AK246" s="1">
        <f t="shared" si="209"/>
        <v>64937.229107498701</v>
      </c>
      <c r="AL246" s="17">
        <f t="shared" si="268"/>
        <v>63.626285192811764</v>
      </c>
      <c r="AM246" s="17">
        <f t="shared" si="268"/>
        <v>27.93811620316108</v>
      </c>
      <c r="AN246" s="17">
        <f t="shared" si="268"/>
        <v>4.328223063816135</v>
      </c>
      <c r="AO246" s="7">
        <f t="shared" si="267"/>
        <v>2.7075777332521219E-3</v>
      </c>
      <c r="AP246" s="7">
        <f t="shared" si="267"/>
        <v>4.1694662441416853E-3</v>
      </c>
      <c r="AQ246" s="7">
        <f t="shared" si="267"/>
        <v>3.0180268120957423E-3</v>
      </c>
      <c r="AR246" s="1">
        <f t="shared" si="246"/>
        <v>120009.44889654558</v>
      </c>
      <c r="AS246" s="1">
        <f t="shared" si="247"/>
        <v>177214.52122737421</v>
      </c>
      <c r="AT246" s="1">
        <f t="shared" si="248"/>
        <v>33162.36469797176</v>
      </c>
      <c r="AU246" s="1">
        <f t="shared" si="210"/>
        <v>24001.889779309116</v>
      </c>
      <c r="AV246" s="1">
        <f t="shared" si="211"/>
        <v>35442.904245474841</v>
      </c>
      <c r="AW246" s="1">
        <f t="shared" si="212"/>
        <v>6632.4729395943523</v>
      </c>
      <c r="AX246">
        <v>0</v>
      </c>
      <c r="AY246">
        <v>0</v>
      </c>
      <c r="AZ246">
        <v>0</v>
      </c>
      <c r="BA246">
        <f t="shared" si="252"/>
        <v>0</v>
      </c>
      <c r="BB246">
        <f t="shared" si="253"/>
        <v>0</v>
      </c>
      <c r="BC246">
        <f t="shared" si="253"/>
        <v>0</v>
      </c>
      <c r="BD246">
        <f t="shared" si="253"/>
        <v>0</v>
      </c>
      <c r="BE246">
        <f t="shared" si="254"/>
        <v>0</v>
      </c>
      <c r="BF246">
        <f t="shared" si="254"/>
        <v>0</v>
      </c>
      <c r="BG246">
        <f t="shared" si="254"/>
        <v>0</v>
      </c>
      <c r="BH246">
        <f t="shared" si="230"/>
        <v>0</v>
      </c>
      <c r="BI246">
        <f t="shared" si="263"/>
        <v>0</v>
      </c>
      <c r="BJ246">
        <f t="shared" si="263"/>
        <v>0</v>
      </c>
      <c r="BK246" s="7">
        <f t="shared" si="261"/>
        <v>8.9117653195081026E-4</v>
      </c>
      <c r="BL246" s="7">
        <f t="shared" si="250"/>
        <v>1.53435611115856E-4</v>
      </c>
      <c r="BM246" s="7">
        <f t="shared" si="251"/>
        <v>9.2150780153136614E-4</v>
      </c>
      <c r="BN246" s="18">
        <f>MAX((BN$3*climate!$I356+BN$4*climate!$I356^2+BN$5*climate!$I356^6)*(K246/K$66)^$BP$1,-99)</f>
        <v>-49.06252262323855</v>
      </c>
      <c r="BO246" s="18">
        <f>MAX((BO$3*climate!$I356+BO$4*climate!$I356^2+BO$5*climate!$I356^6)*(L246/L$66)^$BP$1,-99)</f>
        <v>-28.784673471536529</v>
      </c>
      <c r="BP246" s="18">
        <f>MAX((BP$3*climate!$I356+BP$4*climate!$I356^2+BP$5*climate!$I356^6)*(M246/M$66)^$BP$1,-99)</f>
        <v>-28.430266977760315</v>
      </c>
      <c r="BQ246" s="18">
        <f>MAX((BQ$3*climate!$M356+BQ$4*climate!$M356^2+BQ$5*climate!$M356^6)*(K246/K$66)^$BP$1,-99)</f>
        <v>-49.062540319712419</v>
      </c>
      <c r="BR246" s="18">
        <f>MAX((BR$3*climate!$M356+BR$4*climate!$M356^2+BR$5*climate!$M356^6)*(L246/L$66)^$BP$1,-99)</f>
        <v>-28.784683212628583</v>
      </c>
      <c r="BS246" s="18">
        <f>MAX((BS$3*climate!$M356+BS$4*climate!$M356^2+BS$5*climate!$M356^6)*(M246/M$66)^$BP$1,-99)</f>
        <v>-28.430275986600051</v>
      </c>
      <c r="BT246" s="8">
        <f t="shared" si="255"/>
        <v>4.1487614697757767E-2</v>
      </c>
      <c r="BU246" s="8">
        <f t="shared" si="256"/>
        <v>6.3656775148896322E-6</v>
      </c>
      <c r="BV246" s="8">
        <f t="shared" si="257"/>
        <v>3.8231160610911154E-5</v>
      </c>
      <c r="BW246" s="8">
        <f>MAX((BW$3*climate!$I356+BW$4*climate!$I356^2+BW$5*climate!$I356^6)*(K246/K$66)^$BP$1,-99)</f>
        <v>-99</v>
      </c>
      <c r="BX246" s="8">
        <f>MAX((BX$3*climate!$I356+BX$4*climate!$I356^2+BX$5*climate!$I356^6)*(L246/L$66)^$BP$1,-99)</f>
        <v>-99</v>
      </c>
      <c r="BY246" s="8">
        <f>MAX((BY$3*climate!$I356+BY$4*climate!$I356^2+BY$5*climate!$I356^6)*(M246/M$66)^$BP$1,-99)</f>
        <v>-99</v>
      </c>
      <c r="BZ246" s="8">
        <f>MAX((BZ$3*climate!$M356+BZ$4*climate!$M356^2+BZ$5*climate!$M356^6)*(K246/K$66)^$BP$1,-99)</f>
        <v>-99</v>
      </c>
      <c r="CA246" s="8">
        <f>MAX((CA$3*climate!$M356+CA$4*climate!$M356^2+CA$5*climate!$M356^6)*(L246/L$66)^$BP$1,-99)</f>
        <v>-99</v>
      </c>
      <c r="CB246" s="8">
        <f>MAX((CB$3*climate!$M356+CB$4*climate!$M356^2+CB$5*climate!$M356^6)*(M246/M$66)^$BP$1,-99)</f>
        <v>-99</v>
      </c>
      <c r="CC246" s="8">
        <f t="shared" si="258"/>
        <v>0</v>
      </c>
      <c r="CD246" s="8">
        <f t="shared" si="259"/>
        <v>0</v>
      </c>
      <c r="CE246" s="8">
        <f t="shared" si="260"/>
        <v>0</v>
      </c>
    </row>
    <row r="247" spans="1:83">
      <c r="A247">
        <f t="shared" si="213"/>
        <v>2201</v>
      </c>
      <c r="B247" s="4">
        <f t="shared" si="231"/>
        <v>1286.5217338477842</v>
      </c>
      <c r="C247" s="4">
        <f t="shared" si="232"/>
        <v>3572.5365898547088</v>
      </c>
      <c r="D247" s="4">
        <f t="shared" si="233"/>
        <v>6809.3293583473805</v>
      </c>
      <c r="E247" s="11">
        <f t="shared" si="214"/>
        <v>5.4247824780324925E-7</v>
      </c>
      <c r="F247" s="11">
        <f t="shared" si="215"/>
        <v>1.08754929454646E-6</v>
      </c>
      <c r="G247" s="11">
        <f t="shared" si="216"/>
        <v>2.4011231622253418E-6</v>
      </c>
      <c r="H247" s="4">
        <f t="shared" si="234"/>
        <v>119626.47295232544</v>
      </c>
      <c r="I247" s="4">
        <f t="shared" si="235"/>
        <v>177824.33155662849</v>
      </c>
      <c r="J247" s="4">
        <f t="shared" si="236"/>
        <v>33227.855846954953</v>
      </c>
      <c r="K247" s="4">
        <f t="shared" si="204"/>
        <v>92984.416667833109</v>
      </c>
      <c r="L247" s="4">
        <f t="shared" si="205"/>
        <v>49775.370268176994</v>
      </c>
      <c r="M247" s="4">
        <f t="shared" si="206"/>
        <v>4879.7545394425351</v>
      </c>
      <c r="N247" s="11">
        <f t="shared" si="217"/>
        <v>-3.1917556697939053E-3</v>
      </c>
      <c r="O247" s="11">
        <f t="shared" si="218"/>
        <v>3.4399942652334481E-3</v>
      </c>
      <c r="P247" s="11">
        <f t="shared" si="219"/>
        <v>1.9724578025783757E-3</v>
      </c>
      <c r="Q247" s="4">
        <f t="shared" si="220"/>
        <v>1501.1039887974982</v>
      </c>
      <c r="R247" s="4">
        <f t="shared" si="221"/>
        <v>8035.6461424350018</v>
      </c>
      <c r="S247" s="4">
        <f t="shared" si="222"/>
        <v>1898.9828545659564</v>
      </c>
      <c r="T247" s="4">
        <f t="shared" si="237"/>
        <v>12.54825919172365</v>
      </c>
      <c r="U247" s="4">
        <f t="shared" si="238"/>
        <v>45.188676218226277</v>
      </c>
      <c r="V247" s="4">
        <f t="shared" si="239"/>
        <v>57.150327824718239</v>
      </c>
      <c r="W247" s="11">
        <f t="shared" si="223"/>
        <v>-1.219247815263802E-2</v>
      </c>
      <c r="X247" s="11">
        <f t="shared" si="224"/>
        <v>-1.3228699347321071E-2</v>
      </c>
      <c r="Y247" s="11">
        <f t="shared" si="225"/>
        <v>-1.2203590333800474E-2</v>
      </c>
      <c r="Z247" s="4">
        <f t="shared" si="249"/>
        <v>2144.8454306424355</v>
      </c>
      <c r="AA247" s="4">
        <f t="shared" si="240"/>
        <v>37001.911948778281</v>
      </c>
      <c r="AB247" s="4">
        <f t="shared" si="241"/>
        <v>3723.8416037981833</v>
      </c>
      <c r="AC247" s="12">
        <f t="shared" si="242"/>
        <v>1.4069200108751645</v>
      </c>
      <c r="AD247" s="12">
        <f t="shared" si="243"/>
        <v>4.5594425772890572</v>
      </c>
      <c r="AE247" s="12">
        <f t="shared" si="244"/>
        <v>1.9408609671374026</v>
      </c>
      <c r="AF247" s="11">
        <f t="shared" si="226"/>
        <v>-2.9039671966837322E-3</v>
      </c>
      <c r="AG247" s="11">
        <f t="shared" si="227"/>
        <v>2.0567434751257441E-3</v>
      </c>
      <c r="AH247" s="11">
        <f t="shared" si="228"/>
        <v>8.257041531207765E-4</v>
      </c>
      <c r="AI247" s="1">
        <f t="shared" si="207"/>
        <v>246765.89017552894</v>
      </c>
      <c r="AJ247" s="1">
        <f t="shared" si="208"/>
        <v>342966.21630034107</v>
      </c>
      <c r="AK247" s="1">
        <f t="shared" si="209"/>
        <v>65075.97913634318</v>
      </c>
      <c r="AL247" s="17">
        <f t="shared" si="268"/>
        <v>63.79683557471899</v>
      </c>
      <c r="AM247" s="17">
        <f t="shared" si="268"/>
        <v>28.053438365270729</v>
      </c>
      <c r="AN247" s="17">
        <f t="shared" si="268"/>
        <v>4.34115513013891</v>
      </c>
      <c r="AO247" s="7">
        <f t="shared" si="267"/>
        <v>2.6805019559196005E-3</v>
      </c>
      <c r="AP247" s="7">
        <f t="shared" si="267"/>
        <v>4.1277715817002684E-3</v>
      </c>
      <c r="AQ247" s="7">
        <f t="shared" si="267"/>
        <v>2.9878465439747847E-3</v>
      </c>
      <c r="AR247" s="1">
        <f t="shared" si="246"/>
        <v>119626.47295232544</v>
      </c>
      <c r="AS247" s="1">
        <f t="shared" si="247"/>
        <v>177824.33155662849</v>
      </c>
      <c r="AT247" s="1">
        <f t="shared" si="248"/>
        <v>33227.855846954953</v>
      </c>
      <c r="AU247" s="1">
        <f t="shared" si="210"/>
        <v>23925.294590465088</v>
      </c>
      <c r="AV247" s="1">
        <f t="shared" si="211"/>
        <v>35564.866311325699</v>
      </c>
      <c r="AW247" s="1">
        <f t="shared" si="212"/>
        <v>6645.5711693909907</v>
      </c>
      <c r="AX247">
        <v>0</v>
      </c>
      <c r="AY247">
        <v>0</v>
      </c>
      <c r="AZ247">
        <v>0</v>
      </c>
      <c r="BA247">
        <f t="shared" si="252"/>
        <v>0</v>
      </c>
      <c r="BB247">
        <f t="shared" si="253"/>
        <v>0</v>
      </c>
      <c r="BC247">
        <f t="shared" si="253"/>
        <v>0</v>
      </c>
      <c r="BD247">
        <f t="shared" si="253"/>
        <v>0</v>
      </c>
      <c r="BE247">
        <f t="shared" si="254"/>
        <v>0</v>
      </c>
      <c r="BF247">
        <f t="shared" si="254"/>
        <v>0</v>
      </c>
      <c r="BG247">
        <f t="shared" si="254"/>
        <v>0</v>
      </c>
      <c r="BH247">
        <f t="shared" si="230"/>
        <v>0</v>
      </c>
      <c r="BI247">
        <f t="shared" si="263"/>
        <v>0</v>
      </c>
      <c r="BJ247">
        <f t="shared" si="263"/>
        <v>0</v>
      </c>
      <c r="BK247" s="7">
        <f t="shared" si="261"/>
        <v>8.8479910700600684E-4</v>
      </c>
      <c r="BL247" s="7">
        <f t="shared" si="250"/>
        <v>1.4612915344367237E-4</v>
      </c>
      <c r="BM247" s="7">
        <f t="shared" si="251"/>
        <v>8.9389435326378064E-4</v>
      </c>
      <c r="BN247" s="18">
        <f>MAX((BN$3*climate!$I357+BN$4*climate!$I357^2+BN$5*climate!$I357^6)*(K247/K$66)^$BP$1,-99)</f>
        <v>-49.328775706530884</v>
      </c>
      <c r="BO247" s="18">
        <f>MAX((BO$3*climate!$I357+BO$4*climate!$I357^2+BO$5*climate!$I357^6)*(L247/L$66)^$BP$1,-99)</f>
        <v>-28.884726577466591</v>
      </c>
      <c r="BP247" s="18">
        <f>MAX((BP$3*climate!$I357+BP$4*climate!$I357^2+BP$5*climate!$I357^6)*(M247/M$66)^$BP$1,-99)</f>
        <v>-28.53167828748893</v>
      </c>
      <c r="BQ247" s="18">
        <f>MAX((BQ$3*climate!$M357+BQ$4*climate!$M357^2+BQ$5*climate!$M357^6)*(K247/K$66)^$BP$1,-99)</f>
        <v>-49.328793392328016</v>
      </c>
      <c r="BR247" s="18">
        <f>MAX((BR$3*climate!$M357+BR$4*climate!$M357^2+BR$5*climate!$M357^6)*(L247/L$66)^$BP$1,-99)</f>
        <v>-28.88473629570176</v>
      </c>
      <c r="BS247" s="18">
        <f>MAX((BS$3*climate!$M357+BS$4*climate!$M357^2+BS$5*climate!$M357^6)*(M247/M$66)^$BP$1,-99)</f>
        <v>-28.531687277608942</v>
      </c>
      <c r="BT247" s="8">
        <f t="shared" si="255"/>
        <v>4.1425506170491483E-2</v>
      </c>
      <c r="BU247" s="8">
        <f t="shared" si="256"/>
        <v>6.0534741476695466E-6</v>
      </c>
      <c r="BV247" s="8">
        <f t="shared" si="257"/>
        <v>3.7030026046896237E-5</v>
      </c>
      <c r="BW247" s="8">
        <f>MAX((BW$3*climate!$I357+BW$4*climate!$I357^2+BW$5*climate!$I357^6)*(K247/K$66)^$BP$1,-99)</f>
        <v>-99</v>
      </c>
      <c r="BX247" s="8">
        <f>MAX((BX$3*climate!$I357+BX$4*climate!$I357^2+BX$5*climate!$I357^6)*(L247/L$66)^$BP$1,-99)</f>
        <v>-99</v>
      </c>
      <c r="BY247" s="8">
        <f>MAX((BY$3*climate!$I357+BY$4*climate!$I357^2+BY$5*climate!$I357^6)*(M247/M$66)^$BP$1,-99)</f>
        <v>-99</v>
      </c>
      <c r="BZ247" s="8">
        <f>MAX((BZ$3*climate!$M357+BZ$4*climate!$M357^2+BZ$5*climate!$M357^6)*(K247/K$66)^$BP$1,-99)</f>
        <v>-99</v>
      </c>
      <c r="CA247" s="8">
        <f>MAX((CA$3*climate!$M357+CA$4*climate!$M357^2+CA$5*climate!$M357^6)*(L247/L$66)^$BP$1,-99)</f>
        <v>-99</v>
      </c>
      <c r="CB247" s="8">
        <f>MAX((CB$3*climate!$M357+CB$4*climate!$M357^2+CB$5*climate!$M357^6)*(M247/M$66)^$BP$1,-99)</f>
        <v>-99</v>
      </c>
      <c r="CC247" s="8">
        <f t="shared" si="258"/>
        <v>0</v>
      </c>
      <c r="CD247" s="8">
        <f t="shared" si="259"/>
        <v>0</v>
      </c>
      <c r="CE247" s="8">
        <f t="shared" si="260"/>
        <v>0</v>
      </c>
    </row>
    <row r="248" spans="1:83">
      <c r="A248">
        <f t="shared" si="213"/>
        <v>2202</v>
      </c>
      <c r="B248" s="4">
        <f t="shared" si="231"/>
        <v>1286.5223968623372</v>
      </c>
      <c r="C248" s="4">
        <f t="shared" si="232"/>
        <v>3572.5402808988747</v>
      </c>
      <c r="D248" s="4">
        <f t="shared" si="233"/>
        <v>6809.3448908839</v>
      </c>
      <c r="E248" s="11">
        <f t="shared" si="214"/>
        <v>5.1535433541308677E-7</v>
      </c>
      <c r="F248" s="11">
        <f t="shared" si="215"/>
        <v>1.0331718298191369E-6</v>
      </c>
      <c r="G248" s="11">
        <f t="shared" si="216"/>
        <v>2.2810670041140748E-6</v>
      </c>
      <c r="H248" s="4">
        <f t="shared" si="234"/>
        <v>119244.27855754213</v>
      </c>
      <c r="I248" s="4">
        <f t="shared" si="235"/>
        <v>178431.975572989</v>
      </c>
      <c r="J248" s="4">
        <f t="shared" si="236"/>
        <v>33293.08134811026</v>
      </c>
      <c r="K248" s="4">
        <f t="shared" si="204"/>
        <v>92687.293162065122</v>
      </c>
      <c r="L248" s="4">
        <f t="shared" si="205"/>
        <v>49945.406221730365</v>
      </c>
      <c r="M248" s="4">
        <f t="shared" si="206"/>
        <v>4889.3222302018812</v>
      </c>
      <c r="N248" s="11">
        <f t="shared" si="217"/>
        <v>-3.1954118379792229E-3</v>
      </c>
      <c r="O248" s="11">
        <f t="shared" si="218"/>
        <v>3.4160660711766155E-3</v>
      </c>
      <c r="P248" s="11">
        <f t="shared" si="219"/>
        <v>1.9606909900922176E-3</v>
      </c>
      <c r="Q248" s="4">
        <f t="shared" si="220"/>
        <v>1478.0644104748412</v>
      </c>
      <c r="R248" s="4">
        <f t="shared" si="221"/>
        <v>7956.4403823228158</v>
      </c>
      <c r="S248" s="4">
        <f t="shared" si="222"/>
        <v>1879.4906137109028</v>
      </c>
      <c r="T248" s="4">
        <f t="shared" si="237"/>
        <v>12.395264815674921</v>
      </c>
      <c r="U248" s="4">
        <f t="shared" si="238"/>
        <v>44.590888806631924</v>
      </c>
      <c r="V248" s="4">
        <f t="shared" si="239"/>
        <v>56.452888636502976</v>
      </c>
      <c r="W248" s="11">
        <f t="shared" si="223"/>
        <v>-1.219247815263802E-2</v>
      </c>
      <c r="X248" s="11">
        <f t="shared" si="224"/>
        <v>-1.3228699347321071E-2</v>
      </c>
      <c r="Y248" s="11">
        <f t="shared" si="225"/>
        <v>-1.2203590333800474E-2</v>
      </c>
      <c r="Z248" s="4">
        <f t="shared" si="249"/>
        <v>2105.8002553924753</v>
      </c>
      <c r="AA248" s="4">
        <f t="shared" si="240"/>
        <v>36713.422263414832</v>
      </c>
      <c r="AB248" s="4">
        <f t="shared" si="241"/>
        <v>3688.7049658626602</v>
      </c>
      <c r="AC248" s="12">
        <f t="shared" si="242"/>
        <v>1.402834361315225</v>
      </c>
      <c r="AD248" s="12">
        <f t="shared" si="243"/>
        <v>4.568820181060107</v>
      </c>
      <c r="AE248" s="12">
        <f t="shared" si="244"/>
        <v>1.942463544098598</v>
      </c>
      <c r="AF248" s="11">
        <f t="shared" si="226"/>
        <v>-2.9039671966837322E-3</v>
      </c>
      <c r="AG248" s="11">
        <f t="shared" si="227"/>
        <v>2.0567434751257441E-3</v>
      </c>
      <c r="AH248" s="11">
        <f t="shared" si="228"/>
        <v>8.257041531207765E-4</v>
      </c>
      <c r="AI248" s="1">
        <f t="shared" si="207"/>
        <v>246014.59574844115</v>
      </c>
      <c r="AJ248" s="1">
        <f t="shared" si="208"/>
        <v>344234.46098163264</v>
      </c>
      <c r="AK248" s="1">
        <f t="shared" si="209"/>
        <v>65213.952392099854</v>
      </c>
      <c r="AL248" s="17">
        <f t="shared" si="268"/>
        <v>63.96613304183311</v>
      </c>
      <c r="AM248" s="17">
        <f t="shared" si="268"/>
        <v>28.168078569067344</v>
      </c>
      <c r="AN248" s="17">
        <f t="shared" si="268"/>
        <v>4.3539961284378297</v>
      </c>
      <c r="AO248" s="7">
        <f t="shared" si="267"/>
        <v>2.6536969363604047E-3</v>
      </c>
      <c r="AP248" s="7">
        <f t="shared" si="267"/>
        <v>4.0864938658832653E-3</v>
      </c>
      <c r="AQ248" s="7">
        <f t="shared" si="267"/>
        <v>2.9579680785350366E-3</v>
      </c>
      <c r="AR248" s="1">
        <f t="shared" si="246"/>
        <v>119244.27855754213</v>
      </c>
      <c r="AS248" s="1">
        <f t="shared" si="247"/>
        <v>178431.975572989</v>
      </c>
      <c r="AT248" s="1">
        <f t="shared" si="248"/>
        <v>33293.08134811026</v>
      </c>
      <c r="AU248" s="1">
        <f t="shared" si="210"/>
        <v>23848.855711508426</v>
      </c>
      <c r="AV248" s="1">
        <f t="shared" si="211"/>
        <v>35686.395114597799</v>
      </c>
      <c r="AW248" s="1">
        <f t="shared" si="212"/>
        <v>6658.6162696220526</v>
      </c>
      <c r="AX248">
        <v>0</v>
      </c>
      <c r="AY248">
        <v>0</v>
      </c>
      <c r="AZ248">
        <v>0</v>
      </c>
      <c r="BA248">
        <f t="shared" si="252"/>
        <v>0</v>
      </c>
      <c r="BB248">
        <f t="shared" si="253"/>
        <v>0</v>
      </c>
      <c r="BC248">
        <f t="shared" si="253"/>
        <v>0</v>
      </c>
      <c r="BD248">
        <f t="shared" si="253"/>
        <v>0</v>
      </c>
      <c r="BE248">
        <f t="shared" si="254"/>
        <v>0</v>
      </c>
      <c r="BF248">
        <f t="shared" si="254"/>
        <v>0</v>
      </c>
      <c r="BG248">
        <f t="shared" si="254"/>
        <v>0</v>
      </c>
      <c r="BH248">
        <f t="shared" si="230"/>
        <v>0</v>
      </c>
      <c r="BI248">
        <f t="shared" si="263"/>
        <v>0</v>
      </c>
      <c r="BJ248">
        <f t="shared" si="263"/>
        <v>0</v>
      </c>
      <c r="BK248" s="7">
        <f t="shared" si="261"/>
        <v>8.7902594748512364E-4</v>
      </c>
      <c r="BL248" s="7">
        <f t="shared" si="250"/>
        <v>1.3917062232730702E-4</v>
      </c>
      <c r="BM248" s="7">
        <f t="shared" si="251"/>
        <v>8.6711372021210131E-4</v>
      </c>
      <c r="BN248" s="18">
        <f>MAX((BN$3*climate!$I358+BN$4*climate!$I358^2+BN$5*climate!$I358^6)*(K248/K$66)^$BP$1,-99)</f>
        <v>-49.592282180300529</v>
      </c>
      <c r="BO248" s="18">
        <f>MAX((BO$3*climate!$I358+BO$4*climate!$I358^2+BO$5*climate!$I358^6)*(L248/L$66)^$BP$1,-99)</f>
        <v>-28.983000723275293</v>
      </c>
      <c r="BP248" s="18">
        <f>MAX((BP$3*climate!$I358+BP$4*climate!$I358^2+BP$5*climate!$I358^6)*(M248/M$66)^$BP$1,-99)</f>
        <v>-28.631428249509629</v>
      </c>
      <c r="BQ248" s="18">
        <f>MAX((BQ$3*climate!$M358+BQ$4*climate!$M358^2+BQ$5*climate!$M358^6)*(K248/K$66)^$BP$1,-99)</f>
        <v>-49.592299855502496</v>
      </c>
      <c r="BR248" s="18">
        <f>MAX((BR$3*climate!$M358+BR$4*climate!$M358^2+BR$5*climate!$M358^6)*(L248/L$66)^$BP$1,-99)</f>
        <v>-28.983010418814633</v>
      </c>
      <c r="BS248" s="18">
        <f>MAX((BS$3*climate!$M358+BS$4*climate!$M358^2+BS$5*climate!$M358^6)*(M248/M$66)^$BP$1,-99)</f>
        <v>-28.631437221038535</v>
      </c>
      <c r="BT248" s="8">
        <f t="shared" si="255"/>
        <v>4.1363507873356624E-2</v>
      </c>
      <c r="BU248" s="8">
        <f t="shared" si="256"/>
        <v>5.7565851323755049E-6</v>
      </c>
      <c r="BV248" s="8">
        <f t="shared" si="257"/>
        <v>3.5866865193088802E-5</v>
      </c>
      <c r="BW248" s="8">
        <f>MAX((BW$3*climate!$I358+BW$4*climate!$I358^2+BW$5*climate!$I358^6)*(K248/K$66)^$BP$1,-99)</f>
        <v>-99</v>
      </c>
      <c r="BX248" s="8">
        <f>MAX((BX$3*climate!$I358+BX$4*climate!$I358^2+BX$5*climate!$I358^6)*(L248/L$66)^$BP$1,-99)</f>
        <v>-99</v>
      </c>
      <c r="BY248" s="8">
        <f>MAX((BY$3*climate!$I358+BY$4*climate!$I358^2+BY$5*climate!$I358^6)*(M248/M$66)^$BP$1,-99)</f>
        <v>-99</v>
      </c>
      <c r="BZ248" s="8">
        <f>MAX((BZ$3*climate!$M358+BZ$4*climate!$M358^2+BZ$5*climate!$M358^6)*(K248/K$66)^$BP$1,-99)</f>
        <v>-99</v>
      </c>
      <c r="CA248" s="8">
        <f>MAX((CA$3*climate!$M358+CA$4*climate!$M358^2+CA$5*climate!$M358^6)*(L248/L$66)^$BP$1,-99)</f>
        <v>-99</v>
      </c>
      <c r="CB248" s="8">
        <f>MAX((CB$3*climate!$M358+CB$4*climate!$M358^2+CB$5*climate!$M358^6)*(M248/M$66)^$BP$1,-99)</f>
        <v>-99</v>
      </c>
      <c r="CC248" s="8">
        <f t="shared" si="258"/>
        <v>0</v>
      </c>
      <c r="CD248" s="8">
        <f t="shared" si="259"/>
        <v>0</v>
      </c>
      <c r="CE248" s="8">
        <f t="shared" si="260"/>
        <v>0</v>
      </c>
    </row>
    <row r="249" spans="1:83">
      <c r="A249">
        <f t="shared" si="213"/>
        <v>2203</v>
      </c>
      <c r="B249" s="4">
        <f t="shared" si="231"/>
        <v>1286.5230267264872</v>
      </c>
      <c r="C249" s="4">
        <f t="shared" si="232"/>
        <v>3572.5437873944547</v>
      </c>
      <c r="D249" s="4">
        <f t="shared" si="233"/>
        <v>6809.3596468272526</v>
      </c>
      <c r="E249" s="11">
        <f t="shared" si="214"/>
        <v>4.8958661864243245E-7</v>
      </c>
      <c r="F249" s="11">
        <f t="shared" si="215"/>
        <v>9.8151323832817995E-7</v>
      </c>
      <c r="G249" s="11">
        <f t="shared" si="216"/>
        <v>2.1670136539083709E-6</v>
      </c>
      <c r="H249" s="4">
        <f t="shared" si="234"/>
        <v>118863.00311690319</v>
      </c>
      <c r="I249" s="4">
        <f t="shared" si="235"/>
        <v>179037.49742889137</v>
      </c>
      <c r="J249" s="4">
        <f t="shared" si="236"/>
        <v>33358.050724153523</v>
      </c>
      <c r="K249" s="4">
        <f t="shared" ref="K249:K312" si="269">H249/B249*1000</f>
        <v>92390.886636009876</v>
      </c>
      <c r="L249" s="4">
        <f t="shared" ref="L249:L312" si="270">I249/C249*1000</f>
        <v>50114.850393329361</v>
      </c>
      <c r="M249" s="4">
        <f t="shared" ref="M249:M312" si="271">J249/D249*1000</f>
        <v>4898.8528223349667</v>
      </c>
      <c r="N249" s="11">
        <f t="shared" si="217"/>
        <v>-3.1979197573174245E-3</v>
      </c>
      <c r="O249" s="11">
        <f t="shared" si="218"/>
        <v>3.3925877156100182E-3</v>
      </c>
      <c r="P249" s="11">
        <f t="shared" si="219"/>
        <v>1.9492665208715731E-3</v>
      </c>
      <c r="Q249" s="4">
        <f t="shared" si="220"/>
        <v>1455.37475416184</v>
      </c>
      <c r="R249" s="4">
        <f t="shared" si="221"/>
        <v>7877.8305974703326</v>
      </c>
      <c r="S249" s="4">
        <f t="shared" si="222"/>
        <v>1860.1770299580089</v>
      </c>
      <c r="T249" s="4">
        <f t="shared" si="237"/>
        <v>12.244135820213641</v>
      </c>
      <c r="U249" s="4">
        <f t="shared" si="238"/>
        <v>44.001009344979167</v>
      </c>
      <c r="V249" s="4">
        <f t="shared" si="239"/>
        <v>55.763960710423433</v>
      </c>
      <c r="W249" s="11">
        <f t="shared" si="223"/>
        <v>-1.219247815263802E-2</v>
      </c>
      <c r="X249" s="11">
        <f t="shared" si="224"/>
        <v>-1.3228699347321071E-2</v>
      </c>
      <c r="Y249" s="11">
        <f t="shared" si="225"/>
        <v>-1.2203590333800474E-2</v>
      </c>
      <c r="Z249" s="4">
        <f t="shared" si="249"/>
        <v>2067.458226674642</v>
      </c>
      <c r="AA249" s="4">
        <f t="shared" si="240"/>
        <v>36426.311191945912</v>
      </c>
      <c r="AB249" s="4">
        <f t="shared" si="241"/>
        <v>3653.8565140095684</v>
      </c>
      <c r="AC249" s="12">
        <f t="shared" si="242"/>
        <v>1.3987605763475848</v>
      </c>
      <c r="AD249" s="12">
        <f t="shared" si="243"/>
        <v>4.5782170721565256</v>
      </c>
      <c r="AE249" s="12">
        <f t="shared" si="244"/>
        <v>1.9440674443142458</v>
      </c>
      <c r="AF249" s="11">
        <f t="shared" si="226"/>
        <v>-2.9039671966837322E-3</v>
      </c>
      <c r="AG249" s="11">
        <f t="shared" si="227"/>
        <v>2.0567434751257441E-3</v>
      </c>
      <c r="AH249" s="11">
        <f t="shared" si="228"/>
        <v>8.257041531207765E-4</v>
      </c>
      <c r="AI249" s="1">
        <f t="shared" ref="AI249:AI312" si="272">(1-$AI$5)*AI248+AU248</f>
        <v>245261.99188510547</v>
      </c>
      <c r="AJ249" s="1">
        <f t="shared" ref="AJ249:AJ312" si="273">(1-$AI$5)*AJ248+AV248</f>
        <v>345497.40999806719</v>
      </c>
      <c r="AK249" s="1">
        <f t="shared" ref="AK249:AK312" si="274">(1-$AI$5)*AK248+AW248</f>
        <v>65351.173422511929</v>
      </c>
      <c r="AL249" s="17">
        <f t="shared" si="268"/>
        <v>64.134182305804202</v>
      </c>
      <c r="AM249" s="17">
        <f t="shared" si="268"/>
        <v>28.282036162550693</v>
      </c>
      <c r="AN249" s="17">
        <f t="shared" si="268"/>
        <v>4.3667463201841947</v>
      </c>
      <c r="AO249" s="7">
        <f t="shared" si="267"/>
        <v>2.6271599669968008E-3</v>
      </c>
      <c r="AP249" s="7">
        <f t="shared" si="267"/>
        <v>4.0456289272244325E-3</v>
      </c>
      <c r="AQ249" s="7">
        <f t="shared" si="267"/>
        <v>2.9283883977496861E-3</v>
      </c>
      <c r="AR249" s="1">
        <f t="shared" si="246"/>
        <v>118863.00311690319</v>
      </c>
      <c r="AS249" s="1">
        <f t="shared" si="247"/>
        <v>179037.49742889137</v>
      </c>
      <c r="AT249" s="1">
        <f t="shared" si="248"/>
        <v>33358.050724153523</v>
      </c>
      <c r="AU249" s="1">
        <f t="shared" ref="AU249:AU312" si="275">$AU$5*AR249</f>
        <v>23772.60062338064</v>
      </c>
      <c r="AV249" s="1">
        <f t="shared" ref="AV249:AV312" si="276">$AU$5*AS249</f>
        <v>35807.499485778273</v>
      </c>
      <c r="AW249" s="1">
        <f t="shared" ref="AW249:AW312" si="277">$AU$5*AT249</f>
        <v>6671.6101448307054</v>
      </c>
      <c r="AX249">
        <v>0</v>
      </c>
      <c r="AY249">
        <v>0</v>
      </c>
      <c r="AZ249">
        <v>0</v>
      </c>
      <c r="BA249">
        <f t="shared" si="252"/>
        <v>0</v>
      </c>
      <c r="BB249">
        <f t="shared" si="253"/>
        <v>0</v>
      </c>
      <c r="BC249">
        <f t="shared" si="253"/>
        <v>0</v>
      </c>
      <c r="BD249">
        <f t="shared" si="253"/>
        <v>0</v>
      </c>
      <c r="BE249">
        <f t="shared" si="254"/>
        <v>0</v>
      </c>
      <c r="BF249">
        <f t="shared" si="254"/>
        <v>0</v>
      </c>
      <c r="BG249">
        <f t="shared" si="254"/>
        <v>0</v>
      </c>
      <c r="BH249">
        <f t="shared" si="230"/>
        <v>0</v>
      </c>
      <c r="BI249">
        <f t="shared" si="263"/>
        <v>0</v>
      </c>
      <c r="BJ249">
        <f t="shared" si="263"/>
        <v>0</v>
      </c>
      <c r="BK249" s="7">
        <f t="shared" si="261"/>
        <v>8.7384467472917393E-4</v>
      </c>
      <c r="BL249" s="7">
        <f t="shared" si="250"/>
        <v>1.325434498355305E-4</v>
      </c>
      <c r="BM249" s="7">
        <f t="shared" si="251"/>
        <v>8.4114013224309569E-4</v>
      </c>
      <c r="BN249" s="18">
        <f>MAX((BN$3*climate!$I359+BN$4*climate!$I359^2+BN$5*climate!$I359^6)*(K249/K$66)^$BP$1,-99)</f>
        <v>-49.853037860221463</v>
      </c>
      <c r="BO249" s="18">
        <f>MAX((BO$3*climate!$I359+BO$4*climate!$I359^2+BO$5*climate!$I359^6)*(L249/L$66)^$BP$1,-99)</f>
        <v>-29.079508792139816</v>
      </c>
      <c r="BP249" s="18">
        <f>MAX((BP$3*climate!$I359+BP$4*climate!$I359^2+BP$5*climate!$I359^6)*(M249/M$66)^$BP$1,-99)</f>
        <v>-28.729527218088467</v>
      </c>
      <c r="BQ249" s="18">
        <f>MAX((BQ$3*climate!$M359+BQ$4*climate!$M359^2+BQ$5*climate!$M359^6)*(K249/K$66)^$BP$1,-99)</f>
        <v>-49.853055524907781</v>
      </c>
      <c r="BR249" s="18">
        <f>MAX((BR$3*climate!$M359+BR$4*climate!$M359^2+BR$5*climate!$M359^6)*(L249/L$66)^$BP$1,-99)</f>
        <v>-29.079518465143803</v>
      </c>
      <c r="BS249" s="18">
        <f>MAX((BS$3*climate!$M359+BS$4*climate!$M359^2+BS$5*climate!$M359^6)*(M249/M$66)^$BP$1,-99)</f>
        <v>-28.729536171154439</v>
      </c>
      <c r="BT249" s="8">
        <f t="shared" si="255"/>
        <v>4.1301649202038507E-2</v>
      </c>
      <c r="BU249" s="8">
        <f t="shared" si="256"/>
        <v>5.4742630691350687E-6</v>
      </c>
      <c r="BV249" s="8">
        <f t="shared" si="257"/>
        <v>3.4740474671660616E-5</v>
      </c>
      <c r="BW249" s="8">
        <f>MAX((BW$3*climate!$I359+BW$4*climate!$I359^2+BW$5*climate!$I359^6)*(K249/K$66)^$BP$1,-99)</f>
        <v>-99</v>
      </c>
      <c r="BX249" s="8">
        <f>MAX((BX$3*climate!$I359+BX$4*climate!$I359^2+BX$5*climate!$I359^6)*(L249/L$66)^$BP$1,-99)</f>
        <v>-99</v>
      </c>
      <c r="BY249" s="8">
        <f>MAX((BY$3*climate!$I359+BY$4*climate!$I359^2+BY$5*climate!$I359^6)*(M249/M$66)^$BP$1,-99)</f>
        <v>-99</v>
      </c>
      <c r="BZ249" s="8">
        <f>MAX((BZ$3*climate!$M359+BZ$4*climate!$M359^2+BZ$5*climate!$M359^6)*(K249/K$66)^$BP$1,-99)</f>
        <v>-99</v>
      </c>
      <c r="CA249" s="8">
        <f>MAX((CA$3*climate!$M359+CA$4*climate!$M359^2+CA$5*climate!$M359^6)*(L249/L$66)^$BP$1,-99)</f>
        <v>-99</v>
      </c>
      <c r="CB249" s="8">
        <f>MAX((CB$3*climate!$M359+CB$4*climate!$M359^2+CB$5*climate!$M359^6)*(M249/M$66)^$BP$1,-99)</f>
        <v>-99</v>
      </c>
      <c r="CC249" s="8">
        <f t="shared" si="258"/>
        <v>0</v>
      </c>
      <c r="CD249" s="8">
        <f t="shared" si="259"/>
        <v>0</v>
      </c>
      <c r="CE249" s="8">
        <f t="shared" si="260"/>
        <v>0</v>
      </c>
    </row>
    <row r="250" spans="1:83">
      <c r="A250">
        <f t="shared" ref="A250:A313" si="278">1+A249</f>
        <v>2204</v>
      </c>
      <c r="B250" s="4">
        <f t="shared" si="231"/>
        <v>1286.5236250977227</v>
      </c>
      <c r="C250" s="4">
        <f t="shared" si="232"/>
        <v>3572.5471185685255</v>
      </c>
      <c r="D250" s="4">
        <f t="shared" si="233"/>
        <v>6809.3736650038154</v>
      </c>
      <c r="E250" s="11">
        <f t="shared" ref="E250:E313" si="279">E249*$E$5</f>
        <v>4.6510728771031078E-7</v>
      </c>
      <c r="F250" s="11">
        <f t="shared" ref="F250:F313" si="280">F249*$E$5</f>
        <v>9.3243757641177088E-7</v>
      </c>
      <c r="G250" s="11">
        <f t="shared" ref="G250:G313" si="281">G249*$E$5</f>
        <v>2.058662971212952E-6</v>
      </c>
      <c r="H250" s="4">
        <f t="shared" si="234"/>
        <v>118482.78202086349</v>
      </c>
      <c r="I250" s="4">
        <f t="shared" si="235"/>
        <v>179640.94022235309</v>
      </c>
      <c r="J250" s="4">
        <f t="shared" si="236"/>
        <v>33422.773237815178</v>
      </c>
      <c r="K250" s="4">
        <f t="shared" si="269"/>
        <v>92095.302184492481</v>
      </c>
      <c r="L250" s="4">
        <f t="shared" si="270"/>
        <v>50283.714744770943</v>
      </c>
      <c r="M250" s="4">
        <f t="shared" si="271"/>
        <v>4908.347651647995</v>
      </c>
      <c r="N250" s="11">
        <f t="shared" ref="N250:N313" si="282">K250/K249-1</f>
        <v>-3.1992814689819626E-3</v>
      </c>
      <c r="O250" s="11">
        <f t="shared" ref="O250:O313" si="283">L250/L249-1</f>
        <v>3.369547152515473E-3</v>
      </c>
      <c r="P250" s="11">
        <f t="shared" ref="P250:P313" si="284">M250/M249-1</f>
        <v>1.9381740291806171E-3</v>
      </c>
      <c r="Q250" s="4">
        <f t="shared" ref="Q250:Q313" si="285">T250*H250/1000</f>
        <v>1433.0314123490475</v>
      </c>
      <c r="R250" s="4">
        <f t="shared" ref="R250:R313" si="286">U250*I250/1000</f>
        <v>7799.8179873395056</v>
      </c>
      <c r="S250" s="4">
        <f t="shared" ref="S250:S313" si="287">V250*J250/1000</f>
        <v>1841.0413302455411</v>
      </c>
      <c r="T250" s="4">
        <f t="shared" si="237"/>
        <v>12.094849461727753</v>
      </c>
      <c r="U250" s="4">
        <f t="shared" si="238"/>
        <v>43.418933221375774</v>
      </c>
      <c r="V250" s="4">
        <f t="shared" si="239"/>
        <v>55.083440178523283</v>
      </c>
      <c r="W250" s="11">
        <f t="shared" ref="W250:W313" si="288">T$5-1</f>
        <v>-1.219247815263802E-2</v>
      </c>
      <c r="X250" s="11">
        <f t="shared" ref="X250:X313" si="289">U$5-1</f>
        <v>-1.3228699347321071E-2</v>
      </c>
      <c r="Y250" s="11">
        <f t="shared" ref="Y250:Y313" si="290">V$5-1</f>
        <v>-1.2203590333800474E-2</v>
      </c>
      <c r="Z250" s="4">
        <f t="shared" si="249"/>
        <v>2029.8091634214081</v>
      </c>
      <c r="AA250" s="4">
        <f t="shared" si="240"/>
        <v>36140.597903884402</v>
      </c>
      <c r="AB250" s="4">
        <f t="shared" si="241"/>
        <v>3619.2956064620216</v>
      </c>
      <c r="AC250" s="12">
        <f t="shared" si="242"/>
        <v>1.394698621517857</v>
      </c>
      <c r="AD250" s="12">
        <f t="shared" si="243"/>
        <v>4.5876332902473926</v>
      </c>
      <c r="AE250" s="12">
        <f t="shared" si="244"/>
        <v>1.945672668876963</v>
      </c>
      <c r="AF250" s="11">
        <f t="shared" ref="AF250:AF313" si="291">AC$5-1</f>
        <v>-2.9039671966837322E-3</v>
      </c>
      <c r="AG250" s="11">
        <f t="shared" ref="AG250:AG313" si="292">AD$5-1</f>
        <v>2.0567434751257441E-3</v>
      </c>
      <c r="AH250" s="11">
        <f t="shared" ref="AH250:AH313" si="293">AE$5-1</f>
        <v>8.257041531207765E-4</v>
      </c>
      <c r="AI250" s="1">
        <f t="shared" si="272"/>
        <v>244508.39331997558</v>
      </c>
      <c r="AJ250" s="1">
        <f t="shared" si="273"/>
        <v>346755.16848403873</v>
      </c>
      <c r="AK250" s="1">
        <f t="shared" si="274"/>
        <v>65487.666225091438</v>
      </c>
      <c r="AL250" s="17">
        <f t="shared" si="268"/>
        <v>64.300988154511387</v>
      </c>
      <c r="AM250" s="17">
        <f t="shared" si="268"/>
        <v>28.395310599934515</v>
      </c>
      <c r="AN250" s="17">
        <f t="shared" si="268"/>
        <v>4.3794059741515392</v>
      </c>
      <c r="AO250" s="7">
        <f t="shared" ref="AO250:AQ265" si="294">AO$5*AO249</f>
        <v>2.6008883673268326E-3</v>
      </c>
      <c r="AP250" s="7">
        <f t="shared" si="294"/>
        <v>4.005172637952188E-3</v>
      </c>
      <c r="AQ250" s="7">
        <f t="shared" si="294"/>
        <v>2.8991045137721893E-3</v>
      </c>
      <c r="AR250" s="1">
        <f t="shared" si="246"/>
        <v>118482.78202086349</v>
      </c>
      <c r="AS250" s="1">
        <f t="shared" si="247"/>
        <v>179640.94022235309</v>
      </c>
      <c r="AT250" s="1">
        <f t="shared" si="248"/>
        <v>33422.773237815178</v>
      </c>
      <c r="AU250" s="1">
        <f t="shared" si="275"/>
        <v>23696.556404172701</v>
      </c>
      <c r="AV250" s="1">
        <f t="shared" si="276"/>
        <v>35928.188044470618</v>
      </c>
      <c r="AW250" s="1">
        <f t="shared" si="277"/>
        <v>6684.5546475630363</v>
      </c>
      <c r="AX250">
        <v>0</v>
      </c>
      <c r="AY250">
        <v>0</v>
      </c>
      <c r="AZ250">
        <v>0</v>
      </c>
      <c r="BA250">
        <f t="shared" si="252"/>
        <v>0</v>
      </c>
      <c r="BB250">
        <f t="shared" si="253"/>
        <v>0</v>
      </c>
      <c r="BC250">
        <f t="shared" si="253"/>
        <v>0</v>
      </c>
      <c r="BD250">
        <f t="shared" si="253"/>
        <v>0</v>
      </c>
      <c r="BE250">
        <f t="shared" si="254"/>
        <v>0</v>
      </c>
      <c r="BF250">
        <f t="shared" si="254"/>
        <v>0</v>
      </c>
      <c r="BG250">
        <f t="shared" si="254"/>
        <v>0</v>
      </c>
      <c r="BH250">
        <f t="shared" si="230"/>
        <v>0</v>
      </c>
      <c r="BI250">
        <f t="shared" si="263"/>
        <v>0</v>
      </c>
      <c r="BJ250">
        <f t="shared" si="263"/>
        <v>0</v>
      </c>
      <c r="BK250" s="7">
        <f t="shared" si="261"/>
        <v>8.6924310324909548E-4</v>
      </c>
      <c r="BL250" s="7">
        <f t="shared" si="250"/>
        <v>1.2623185698621952E-4</v>
      </c>
      <c r="BM250" s="7">
        <f t="shared" si="251"/>
        <v>8.1594866005015379E-4</v>
      </c>
      <c r="BN250" s="18">
        <f>MAX((BN$3*climate!$I360+BN$4*climate!$I360^2+BN$5*climate!$I360^6)*(K250/K$66)^$BP$1,-99)</f>
        <v>-50.111038798242369</v>
      </c>
      <c r="BO250" s="18">
        <f>MAX((BO$3*climate!$I360+BO$4*climate!$I360^2+BO$5*climate!$I360^6)*(L250/L$66)^$BP$1,-99)</f>
        <v>-29.17426385287736</v>
      </c>
      <c r="BP250" s="18">
        <f>MAX((BP$3*climate!$I360+BP$4*climate!$I360^2+BP$5*climate!$I360^6)*(M250/M$66)^$BP$1,-99)</f>
        <v>-28.825985751460461</v>
      </c>
      <c r="BQ250" s="18">
        <f>MAX((BQ$3*climate!$M360+BQ$4*climate!$M360^2+BQ$5*climate!$M360^6)*(K250/K$66)^$BP$1,-99)</f>
        <v>-50.111056452490281</v>
      </c>
      <c r="BR250" s="18">
        <f>MAX((BR$3*climate!$M360+BR$4*climate!$M360^2+BR$5*climate!$M360^6)*(L250/L$66)^$BP$1,-99)</f>
        <v>-29.174273503505855</v>
      </c>
      <c r="BS250" s="18">
        <f>MAX((BS$3*climate!$M360+BS$4*climate!$M360^2+BS$5*climate!$M360^6)*(M250/M$66)^$BP$1,-99)</f>
        <v>-28.825994686191162</v>
      </c>
      <c r="BT250" s="8">
        <f t="shared" si="255"/>
        <v>4.1239958619748024E-2</v>
      </c>
      <c r="BU250" s="8">
        <f t="shared" si="256"/>
        <v>5.2057965586056436E-6</v>
      </c>
      <c r="BV250" s="8">
        <f t="shared" si="257"/>
        <v>3.3649688976307188E-5</v>
      </c>
      <c r="BW250" s="8">
        <f>MAX((BW$3*climate!$I360+BW$4*climate!$I360^2+BW$5*climate!$I360^6)*(K250/K$66)^$BP$1,-99)</f>
        <v>-99</v>
      </c>
      <c r="BX250" s="8">
        <f>MAX((BX$3*climate!$I360+BX$4*climate!$I360^2+BX$5*climate!$I360^6)*(L250/L$66)^$BP$1,-99)</f>
        <v>-99</v>
      </c>
      <c r="BY250" s="8">
        <f>MAX((BY$3*climate!$I360+BY$4*climate!$I360^2+BY$5*climate!$I360^6)*(M250/M$66)^$BP$1,-99)</f>
        <v>-99</v>
      </c>
      <c r="BZ250" s="8">
        <f>MAX((BZ$3*climate!$M360+BZ$4*climate!$M360^2+BZ$5*climate!$M360^6)*(K250/K$66)^$BP$1,-99)</f>
        <v>-99</v>
      </c>
      <c r="CA250" s="8">
        <f>MAX((CA$3*climate!$M360+CA$4*climate!$M360^2+CA$5*climate!$M360^6)*(L250/L$66)^$BP$1,-99)</f>
        <v>-99</v>
      </c>
      <c r="CB250" s="8">
        <f>MAX((CB$3*climate!$M360+CB$4*climate!$M360^2+CB$5*climate!$M360^6)*(M250/M$66)^$BP$1,-99)</f>
        <v>-99</v>
      </c>
      <c r="CC250" s="8">
        <f t="shared" si="258"/>
        <v>0</v>
      </c>
      <c r="CD250" s="8">
        <f t="shared" si="259"/>
        <v>0</v>
      </c>
      <c r="CE250" s="8">
        <f t="shared" si="260"/>
        <v>0</v>
      </c>
    </row>
    <row r="251" spans="1:83">
      <c r="A251">
        <f t="shared" si="278"/>
        <v>2205</v>
      </c>
      <c r="B251" s="4">
        <f t="shared" si="231"/>
        <v>1286.5241935506608</v>
      </c>
      <c r="C251" s="4">
        <f t="shared" si="232"/>
        <v>3572.5502831868439</v>
      </c>
      <c r="D251" s="4">
        <f t="shared" si="233"/>
        <v>6809.3869822989664</v>
      </c>
      <c r="E251" s="11">
        <f t="shared" si="279"/>
        <v>4.4185192332479525E-7</v>
      </c>
      <c r="F251" s="11">
        <f t="shared" si="280"/>
        <v>8.8581569759118234E-7</v>
      </c>
      <c r="G251" s="11">
        <f t="shared" si="281"/>
        <v>1.9557298226523045E-6</v>
      </c>
      <c r="H251" s="4">
        <f t="shared" si="234"/>
        <v>118103.74867792908</v>
      </c>
      <c r="I251" s="4">
        <f t="shared" si="235"/>
        <v>180242.34599946768</v>
      </c>
      <c r="J251" s="4">
        <f t="shared" si="236"/>
        <v>33487.257895007177</v>
      </c>
      <c r="K251" s="4">
        <f t="shared" si="269"/>
        <v>91800.643369151207</v>
      </c>
      <c r="L251" s="4">
        <f t="shared" si="270"/>
        <v>50452.010947956478</v>
      </c>
      <c r="M251" s="4">
        <f t="shared" si="271"/>
        <v>4917.8080173821018</v>
      </c>
      <c r="N251" s="11">
        <f t="shared" si="282"/>
        <v>-3.1994988707566563E-3</v>
      </c>
      <c r="O251" s="11">
        <f t="shared" si="283"/>
        <v>3.3469325812496287E-3</v>
      </c>
      <c r="P251" s="11">
        <f t="shared" si="284"/>
        <v>1.9274033555733983E-3</v>
      </c>
      <c r="Q251" s="4">
        <f t="shared" si="285"/>
        <v>1411.0307515403103</v>
      </c>
      <c r="R251" s="4">
        <f t="shared" si="286"/>
        <v>7722.4035044438579</v>
      </c>
      <c r="S251" s="4">
        <f t="shared" si="287"/>
        <v>1822.0827052190662</v>
      </c>
      <c r="T251" s="4">
        <f t="shared" si="237"/>
        <v>11.947383273906192</v>
      </c>
      <c r="U251" s="4">
        <f t="shared" si="238"/>
        <v>42.844557207808784</v>
      </c>
      <c r="V251" s="4">
        <f t="shared" si="239"/>
        <v>54.411224440408176</v>
      </c>
      <c r="W251" s="11">
        <f t="shared" si="288"/>
        <v>-1.219247815263802E-2</v>
      </c>
      <c r="X251" s="11">
        <f t="shared" si="289"/>
        <v>-1.3228699347321071E-2</v>
      </c>
      <c r="Y251" s="11">
        <f t="shared" si="290"/>
        <v>-1.2203590333800474E-2</v>
      </c>
      <c r="Z251" s="4">
        <f t="shared" si="249"/>
        <v>1992.8429302568645</v>
      </c>
      <c r="AA251" s="4">
        <f t="shared" si="240"/>
        <v>35856.300500913923</v>
      </c>
      <c r="AB251" s="4">
        <f t="shared" si="241"/>
        <v>3585.0215234868274</v>
      </c>
      <c r="AC251" s="12">
        <f t="shared" si="242"/>
        <v>1.390648462471709</v>
      </c>
      <c r="AD251" s="12">
        <f t="shared" si="243"/>
        <v>4.5970688750833784</v>
      </c>
      <c r="AE251" s="12">
        <f t="shared" si="244"/>
        <v>1.9472792188802683</v>
      </c>
      <c r="AF251" s="11">
        <f t="shared" si="291"/>
        <v>-2.9039671966837322E-3</v>
      </c>
      <c r="AG251" s="11">
        <f t="shared" si="292"/>
        <v>2.0567434751257441E-3</v>
      </c>
      <c r="AH251" s="11">
        <f t="shared" si="293"/>
        <v>8.257041531207765E-4</v>
      </c>
      <c r="AI251" s="1">
        <f t="shared" si="272"/>
        <v>243754.11039215073</v>
      </c>
      <c r="AJ251" s="1">
        <f t="shared" si="273"/>
        <v>348007.83968010551</v>
      </c>
      <c r="AK251" s="1">
        <f t="shared" si="274"/>
        <v>65623.454250145325</v>
      </c>
      <c r="AL251" s="17">
        <f t="shared" si="268"/>
        <v>64.466555449689082</v>
      </c>
      <c r="AM251" s="17">
        <f t="shared" si="268"/>
        <v>28.50790143978492</v>
      </c>
      <c r="AN251" s="17">
        <f t="shared" si="268"/>
        <v>4.3919753662225691</v>
      </c>
      <c r="AO251" s="7">
        <f t="shared" si="294"/>
        <v>2.5748794836535642E-3</v>
      </c>
      <c r="AP251" s="7">
        <f t="shared" si="294"/>
        <v>3.9651209115726662E-3</v>
      </c>
      <c r="AQ251" s="7">
        <f t="shared" si="294"/>
        <v>2.8701134686344673E-3</v>
      </c>
      <c r="AR251" s="1">
        <f t="shared" si="246"/>
        <v>118103.74867792908</v>
      </c>
      <c r="AS251" s="1">
        <f t="shared" si="247"/>
        <v>180242.34599946768</v>
      </c>
      <c r="AT251" s="1">
        <f t="shared" si="248"/>
        <v>33487.257895007177</v>
      </c>
      <c r="AU251" s="1">
        <f t="shared" si="275"/>
        <v>23620.749735585818</v>
      </c>
      <c r="AV251" s="1">
        <f t="shared" si="276"/>
        <v>36048.469199893538</v>
      </c>
      <c r="AW251" s="1">
        <f t="shared" si="277"/>
        <v>6697.4515790014357</v>
      </c>
      <c r="AX251">
        <v>0</v>
      </c>
      <c r="AY251">
        <v>0</v>
      </c>
      <c r="AZ251">
        <v>0</v>
      </c>
      <c r="BA251">
        <f t="shared" si="252"/>
        <v>0</v>
      </c>
      <c r="BB251">
        <f t="shared" si="253"/>
        <v>0</v>
      </c>
      <c r="BC251">
        <f t="shared" si="253"/>
        <v>0</v>
      </c>
      <c r="BD251">
        <f t="shared" si="253"/>
        <v>0</v>
      </c>
      <c r="BE251">
        <f t="shared" si="254"/>
        <v>0</v>
      </c>
      <c r="BF251">
        <f t="shared" si="254"/>
        <v>0</v>
      </c>
      <c r="BG251">
        <f t="shared" si="254"/>
        <v>0</v>
      </c>
      <c r="BH251">
        <f t="shared" si="230"/>
        <v>0</v>
      </c>
      <c r="BI251">
        <f t="shared" si="263"/>
        <v>0</v>
      </c>
      <c r="BJ251">
        <f t="shared" si="263"/>
        <v>0</v>
      </c>
      <c r="BK251" s="7">
        <f t="shared" si="261"/>
        <v>8.6520923997701615E-4</v>
      </c>
      <c r="BL251" s="7">
        <f t="shared" si="250"/>
        <v>1.2022081617735191E-4</v>
      </c>
      <c r="BM251" s="7">
        <f t="shared" si="251"/>
        <v>7.9151518537296254E-4</v>
      </c>
      <c r="BN251" s="18">
        <f>MAX((BN$3*climate!$I361+BN$4*climate!$I361^2+BN$5*climate!$I361^6)*(K251/K$66)^$BP$1,-99)</f>
        <v>-50.366281268015669</v>
      </c>
      <c r="BO251" s="18">
        <f>MAX((BO$3*climate!$I361+BO$4*climate!$I361^2+BO$5*climate!$I361^6)*(L251/L$66)^$BP$1,-99)</f>
        <v>-29.267279149009141</v>
      </c>
      <c r="BP251" s="18">
        <f>MAX((BP$3*climate!$I361+BP$4*climate!$I361^2+BP$5*climate!$I361^6)*(M251/M$66)^$BP$1,-99)</f>
        <v>-28.920814601671296</v>
      </c>
      <c r="BQ251" s="18">
        <f>MAX((BQ$3*climate!$M361+BQ$4*climate!$M361^2+BQ$5*climate!$M361^6)*(K251/K$66)^$BP$1,-99)</f>
        <v>-50.366298911900046</v>
      </c>
      <c r="BR251" s="18">
        <f>MAX((BR$3*climate!$M361+BR$4*climate!$M361^2+BR$5*climate!$M361^6)*(L251/L$66)^$BP$1,-99)</f>
        <v>-29.267288777421307</v>
      </c>
      <c r="BS251" s="18">
        <f>MAX((BS$3*climate!$M361+BS$4*climate!$M361^2+BS$5*climate!$M361^6)*(M251/M$66)^$BP$1,-99)</f>
        <v>-28.920823518193824</v>
      </c>
      <c r="BT251" s="8">
        <f t="shared" si="255"/>
        <v>4.1178463724845529E-2</v>
      </c>
      <c r="BU251" s="8">
        <f t="shared" si="256"/>
        <v>4.9505085179304078E-6</v>
      </c>
      <c r="BV251" s="8">
        <f t="shared" si="257"/>
        <v>3.2593379348544925E-5</v>
      </c>
      <c r="BW251" s="8">
        <f>MAX((BW$3*climate!$I361+BW$4*climate!$I361^2+BW$5*climate!$I361^6)*(K251/K$66)^$BP$1,-99)</f>
        <v>-99</v>
      </c>
      <c r="BX251" s="8">
        <f>MAX((BX$3*climate!$I361+BX$4*climate!$I361^2+BX$5*climate!$I361^6)*(L251/L$66)^$BP$1,-99)</f>
        <v>-99</v>
      </c>
      <c r="BY251" s="8">
        <f>MAX((BY$3*climate!$I361+BY$4*climate!$I361^2+BY$5*climate!$I361^6)*(M251/M$66)^$BP$1,-99)</f>
        <v>-99</v>
      </c>
      <c r="BZ251" s="8">
        <f>MAX((BZ$3*climate!$M361+BZ$4*climate!$M361^2+BZ$5*climate!$M361^6)*(K251/K$66)^$BP$1,-99)</f>
        <v>-99</v>
      </c>
      <c r="CA251" s="8">
        <f>MAX((CA$3*climate!$M361+CA$4*climate!$M361^2+CA$5*climate!$M361^6)*(L251/L$66)^$BP$1,-99)</f>
        <v>-99</v>
      </c>
      <c r="CB251" s="8">
        <f>MAX((CB$3*climate!$M361+CB$4*climate!$M361^2+CB$5*climate!$M361^6)*(M251/M$66)^$BP$1,-99)</f>
        <v>-99</v>
      </c>
      <c r="CC251" s="8">
        <f t="shared" si="258"/>
        <v>0</v>
      </c>
      <c r="CD251" s="8">
        <f t="shared" si="259"/>
        <v>0</v>
      </c>
      <c r="CE251" s="8">
        <f t="shared" si="260"/>
        <v>0</v>
      </c>
    </row>
    <row r="252" spans="1:83">
      <c r="A252">
        <f t="shared" si="278"/>
        <v>2206</v>
      </c>
      <c r="B252" s="4">
        <f t="shared" si="231"/>
        <v>1286.5247335811905</v>
      </c>
      <c r="C252" s="4">
        <f t="shared" si="232"/>
        <v>3572.5532895769088</v>
      </c>
      <c r="D252" s="4">
        <f t="shared" si="233"/>
        <v>6809.399633754103</v>
      </c>
      <c r="E252" s="11">
        <f t="shared" si="279"/>
        <v>4.1975932715855545E-7</v>
      </c>
      <c r="F252" s="11">
        <f t="shared" si="280"/>
        <v>8.4152491271162315E-7</v>
      </c>
      <c r="G252" s="11">
        <f t="shared" si="281"/>
        <v>1.8579433315196892E-6</v>
      </c>
      <c r="H252" s="4">
        <f t="shared" si="234"/>
        <v>117726.03454721517</v>
      </c>
      <c r="I252" s="4">
        <f t="shared" si="235"/>
        <v>180841.75575788485</v>
      </c>
      <c r="J252" s="4">
        <f t="shared" si="236"/>
        <v>33551.513448076243</v>
      </c>
      <c r="K252" s="4">
        <f t="shared" si="269"/>
        <v>91507.012243372199</v>
      </c>
      <c r="L252" s="4">
        <f t="shared" si="270"/>
        <v>50619.7503856693</v>
      </c>
      <c r="M252" s="4">
        <f t="shared" si="271"/>
        <v>4927.2351826381055</v>
      </c>
      <c r="N252" s="11">
        <f t="shared" si="282"/>
        <v>-3.198573724567999E-3</v>
      </c>
      <c r="O252" s="11">
        <f t="shared" si="283"/>
        <v>3.3247324449734439E-3</v>
      </c>
      <c r="P252" s="11">
        <f t="shared" si="284"/>
        <v>1.9169445457576373E-3</v>
      </c>
      <c r="Q252" s="4">
        <f t="shared" si="285"/>
        <v>1389.3691153829875</v>
      </c>
      <c r="R252" s="4">
        <f t="shared" si="286"/>
        <v>7645.5878638065169</v>
      </c>
      <c r="S252" s="4">
        <f t="shared" si="287"/>
        <v>1803.3003111727458</v>
      </c>
      <c r="T252" s="4">
        <f t="shared" si="237"/>
        <v>11.801715064357898</v>
      </c>
      <c r="U252" s="4">
        <f t="shared" si="238"/>
        <v>42.277779441837581</v>
      </c>
      <c r="V252" s="4">
        <f t="shared" si="239"/>
        <v>53.747212147776963</v>
      </c>
      <c r="W252" s="11">
        <f t="shared" si="288"/>
        <v>-1.219247815263802E-2</v>
      </c>
      <c r="X252" s="11">
        <f t="shared" si="289"/>
        <v>-1.3228699347321071E-2</v>
      </c>
      <c r="Y252" s="11">
        <f t="shared" si="290"/>
        <v>-1.2203590333800474E-2</v>
      </c>
      <c r="Z252" s="4">
        <f t="shared" si="249"/>
        <v>1956.5494420462089</v>
      </c>
      <c r="AA252" s="4">
        <f t="shared" si="240"/>
        <v>35573.436049940006</v>
      </c>
      <c r="AB252" s="4">
        <f t="shared" si="241"/>
        <v>3551.0334709868212</v>
      </c>
      <c r="AC252" s="12">
        <f t="shared" si="242"/>
        <v>1.3866100649545725</v>
      </c>
      <c r="AD252" s="12">
        <f t="shared" si="243"/>
        <v>4.6065238664969099</v>
      </c>
      <c r="AE252" s="12">
        <f t="shared" si="244"/>
        <v>1.9488870954185835</v>
      </c>
      <c r="AF252" s="11">
        <f t="shared" si="291"/>
        <v>-2.9039671966837322E-3</v>
      </c>
      <c r="AG252" s="11">
        <f t="shared" si="292"/>
        <v>2.0567434751257441E-3</v>
      </c>
      <c r="AH252" s="11">
        <f t="shared" si="293"/>
        <v>8.257041531207765E-4</v>
      </c>
      <c r="AI252" s="1">
        <f t="shared" si="272"/>
        <v>242999.44908852148</v>
      </c>
      <c r="AJ252" s="1">
        <f t="shared" si="273"/>
        <v>349255.52491198847</v>
      </c>
      <c r="AK252" s="1">
        <f t="shared" si="274"/>
        <v>65758.560404132237</v>
      </c>
      <c r="AL252" s="17">
        <f t="shared" si="268"/>
        <v>64.630889124588208</v>
      </c>
      <c r="AM252" s="17">
        <f t="shared" si="268"/>
        <v>28.619808343167424</v>
      </c>
      <c r="AN252" s="17">
        <f t="shared" si="268"/>
        <v>4.4044547791985504</v>
      </c>
      <c r="AO252" s="7">
        <f t="shared" si="294"/>
        <v>2.5491306888170287E-3</v>
      </c>
      <c r="AP252" s="7">
        <f t="shared" si="294"/>
        <v>3.9254697024569398E-3</v>
      </c>
      <c r="AQ252" s="7">
        <f t="shared" si="294"/>
        <v>2.8414123339481224E-3</v>
      </c>
      <c r="AR252" s="1">
        <f t="shared" si="246"/>
        <v>117726.03454721517</v>
      </c>
      <c r="AS252" s="1">
        <f t="shared" si="247"/>
        <v>180841.75575788485</v>
      </c>
      <c r="AT252" s="1">
        <f t="shared" si="248"/>
        <v>33551.513448076243</v>
      </c>
      <c r="AU252" s="1">
        <f t="shared" si="275"/>
        <v>23545.206909443034</v>
      </c>
      <c r="AV252" s="1">
        <f t="shared" si="276"/>
        <v>36168.351151576971</v>
      </c>
      <c r="AW252" s="1">
        <f t="shared" si="277"/>
        <v>6710.3026896152487</v>
      </c>
      <c r="AX252">
        <v>0</v>
      </c>
      <c r="AY252">
        <v>0</v>
      </c>
      <c r="AZ252">
        <v>0</v>
      </c>
      <c r="BA252">
        <f t="shared" si="252"/>
        <v>0</v>
      </c>
      <c r="BB252">
        <f t="shared" si="253"/>
        <v>0</v>
      </c>
      <c r="BC252">
        <f t="shared" si="253"/>
        <v>0</v>
      </c>
      <c r="BD252">
        <f t="shared" si="253"/>
        <v>0</v>
      </c>
      <c r="BE252">
        <f t="shared" si="254"/>
        <v>0</v>
      </c>
      <c r="BF252">
        <f t="shared" si="254"/>
        <v>0</v>
      </c>
      <c r="BG252">
        <f t="shared" si="254"/>
        <v>0</v>
      </c>
      <c r="BH252">
        <f t="shared" si="230"/>
        <v>0</v>
      </c>
      <c r="BI252">
        <f t="shared" si="263"/>
        <v>0</v>
      </c>
      <c r="BJ252">
        <f t="shared" si="263"/>
        <v>0</v>
      </c>
      <c r="BK252" s="7">
        <f t="shared" si="261"/>
        <v>8.6173128335542692E-4</v>
      </c>
      <c r="BL252" s="7">
        <f t="shared" si="250"/>
        <v>1.1449601540700182E-4</v>
      </c>
      <c r="BM252" s="7">
        <f t="shared" si="251"/>
        <v>7.678163723815266E-4</v>
      </c>
      <c r="BN252" s="18">
        <f>MAX((BN$3*climate!$I362+BN$4*climate!$I362^2+BN$5*climate!$I362^6)*(K252/K$66)^$BP$1,-99)</f>
        <v>-50.618761750812219</v>
      </c>
      <c r="BO252" s="18">
        <f>MAX((BO$3*climate!$I362+BO$4*climate!$I362^2+BO$5*climate!$I362^6)*(L252/L$66)^$BP$1,-99)</f>
        <v>-29.35856808808779</v>
      </c>
      <c r="BP252" s="18">
        <f>MAX((BP$3*climate!$I362+BP$4*climate!$I362^2+BP$5*climate!$I362^6)*(M252/M$66)^$BP$1,-99)</f>
        <v>-29.014024704644946</v>
      </c>
      <c r="BQ252" s="18">
        <f>MAX((BQ$3*climate!$M362+BQ$4*climate!$M362^2+BQ$5*climate!$M362^6)*(K252/K$66)^$BP$1,-99)</f>
        <v>-50.618779384405336</v>
      </c>
      <c r="BR252" s="18">
        <f>MAX((BR$3*climate!$M362+BR$4*climate!$M362^2+BR$5*climate!$M362^6)*(L252/L$66)^$BP$1,-99)</f>
        <v>-29.358577694442037</v>
      </c>
      <c r="BS252" s="18">
        <f>MAX((BS$3*climate!$M362+BS$4*climate!$M362^2+BS$5*climate!$M362^6)*(M252/M$66)^$BP$1,-99)</f>
        <v>-29.014033603085807</v>
      </c>
      <c r="BT252" s="8">
        <f t="shared" si="255"/>
        <v>4.1117191192058013E-2</v>
      </c>
      <c r="BU252" s="8">
        <f t="shared" si="256"/>
        <v>4.7077545562185133E-6</v>
      </c>
      <c r="BV252" s="8">
        <f t="shared" si="257"/>
        <v>3.1570452583603641E-5</v>
      </c>
      <c r="BW252" s="8">
        <f>MAX((BW$3*climate!$I362+BW$4*climate!$I362^2+BW$5*climate!$I362^6)*(K252/K$66)^$BP$1,-99)</f>
        <v>-99</v>
      </c>
      <c r="BX252" s="8">
        <f>MAX((BX$3*climate!$I362+BX$4*climate!$I362^2+BX$5*climate!$I362^6)*(L252/L$66)^$BP$1,-99)</f>
        <v>-99</v>
      </c>
      <c r="BY252" s="8">
        <f>MAX((BY$3*climate!$I362+BY$4*climate!$I362^2+BY$5*climate!$I362^6)*(M252/M$66)^$BP$1,-99)</f>
        <v>-99</v>
      </c>
      <c r="BZ252" s="8">
        <f>MAX((BZ$3*climate!$M362+BZ$4*climate!$M362^2+BZ$5*climate!$M362^6)*(K252/K$66)^$BP$1,-99)</f>
        <v>-99</v>
      </c>
      <c r="CA252" s="8">
        <f>MAX((CA$3*climate!$M362+CA$4*climate!$M362^2+CA$5*climate!$M362^6)*(L252/L$66)^$BP$1,-99)</f>
        <v>-99</v>
      </c>
      <c r="CB252" s="8">
        <f>MAX((CB$3*climate!$M362+CB$4*climate!$M362^2+CB$5*climate!$M362^6)*(M252/M$66)^$BP$1,-99)</f>
        <v>-99</v>
      </c>
      <c r="CC252" s="8">
        <f t="shared" si="258"/>
        <v>0</v>
      </c>
      <c r="CD252" s="8">
        <f t="shared" si="259"/>
        <v>0</v>
      </c>
      <c r="CE252" s="8">
        <f t="shared" si="260"/>
        <v>0</v>
      </c>
    </row>
    <row r="253" spans="1:83">
      <c r="A253">
        <f t="shared" si="278"/>
        <v>2207</v>
      </c>
      <c r="B253" s="4">
        <f t="shared" si="231"/>
        <v>1286.5252466104093</v>
      </c>
      <c r="C253" s="4">
        <f t="shared" si="232"/>
        <v>3572.556145649874</v>
      </c>
      <c r="D253" s="4">
        <f t="shared" si="233"/>
        <v>6809.4116526588123</v>
      </c>
      <c r="E253" s="11">
        <f t="shared" si="279"/>
        <v>3.9877136080062764E-7</v>
      </c>
      <c r="F253" s="11">
        <f t="shared" si="280"/>
        <v>7.9944866707604192E-7</v>
      </c>
      <c r="G253" s="11">
        <f t="shared" si="281"/>
        <v>1.7650461649437046E-6</v>
      </c>
      <c r="H253" s="4">
        <f t="shared" si="234"/>
        <v>117349.7691711739</v>
      </c>
      <c r="I253" s="4">
        <f t="shared" si="235"/>
        <v>181439.20945122917</v>
      </c>
      <c r="J253" s="4">
        <f t="shared" si="236"/>
        <v>33615.548399137646</v>
      </c>
      <c r="K253" s="4">
        <f t="shared" si="269"/>
        <v>91214.509377374256</v>
      </c>
      <c r="L253" s="4">
        <f t="shared" si="270"/>
        <v>50786.944152622702</v>
      </c>
      <c r="M253" s="4">
        <f t="shared" si="271"/>
        <v>4936.6303748154323</v>
      </c>
      <c r="N253" s="11">
        <f t="shared" si="282"/>
        <v>-3.1965076645711354E-3</v>
      </c>
      <c r="O253" s="11">
        <f t="shared" si="283"/>
        <v>3.3029354289493273E-3</v>
      </c>
      <c r="P253" s="11">
        <f t="shared" si="284"/>
        <v>1.9067878493870261E-3</v>
      </c>
      <c r="Q253" s="4">
        <f t="shared" si="285"/>
        <v>1368.0428276761984</v>
      </c>
      <c r="R253" s="4">
        <f t="shared" si="286"/>
        <v>7569.3715521751028</v>
      </c>
      <c r="S253" s="4">
        <f t="shared" si="287"/>
        <v>1784.6932719278814</v>
      </c>
      <c r="T253" s="4">
        <f t="shared" si="237"/>
        <v>11.657822911272056</v>
      </c>
      <c r="U253" s="4">
        <f t="shared" si="238"/>
        <v>41.718499408529162</v>
      </c>
      <c r="V253" s="4">
        <f t="shared" si="239"/>
        <v>53.091303189141627</v>
      </c>
      <c r="W253" s="11">
        <f t="shared" si="288"/>
        <v>-1.219247815263802E-2</v>
      </c>
      <c r="X253" s="11">
        <f t="shared" si="289"/>
        <v>-1.3228699347321071E-2</v>
      </c>
      <c r="Y253" s="11">
        <f t="shared" si="290"/>
        <v>-1.2203590333800474E-2</v>
      </c>
      <c r="Z253" s="4">
        <f t="shared" si="249"/>
        <v>1920.918668192257</v>
      </c>
      <c r="AA253" s="4">
        <f t="shared" si="240"/>
        <v>35292.020615489979</v>
      </c>
      <c r="AB253" s="4">
        <f t="shared" si="241"/>
        <v>3517.3305839869486</v>
      </c>
      <c r="AC253" s="12">
        <f t="shared" si="242"/>
        <v>1.3825833948113528</v>
      </c>
      <c r="AD253" s="12">
        <f t="shared" si="243"/>
        <v>4.6159983044023383</v>
      </c>
      <c r="AE253" s="12">
        <f t="shared" si="244"/>
        <v>1.9504962995872341</v>
      </c>
      <c r="AF253" s="11">
        <f t="shared" si="291"/>
        <v>-2.9039671966837322E-3</v>
      </c>
      <c r="AG253" s="11">
        <f t="shared" si="292"/>
        <v>2.0567434751257441E-3</v>
      </c>
      <c r="AH253" s="11">
        <f t="shared" si="293"/>
        <v>8.257041531207765E-4</v>
      </c>
      <c r="AI253" s="1">
        <f t="shared" si="272"/>
        <v>242244.71108911239</v>
      </c>
      <c r="AJ253" s="1">
        <f t="shared" si="273"/>
        <v>350498.32357236661</v>
      </c>
      <c r="AK253" s="1">
        <f t="shared" si="274"/>
        <v>65893.007053334266</v>
      </c>
      <c r="AL253" s="17">
        <f t="shared" si="268"/>
        <v>64.79399418167209</v>
      </c>
      <c r="AM253" s="17">
        <f t="shared" si="268"/>
        <v>28.73103107180324</v>
      </c>
      <c r="AN253" s="17">
        <f t="shared" si="268"/>
        <v>4.4168445026111423</v>
      </c>
      <c r="AO253" s="7">
        <f t="shared" si="294"/>
        <v>2.5236393819288586E-3</v>
      </c>
      <c r="AP253" s="7">
        <f t="shared" si="294"/>
        <v>3.8862150054323704E-3</v>
      </c>
      <c r="AQ253" s="7">
        <f t="shared" si="294"/>
        <v>2.8129982106086414E-3</v>
      </c>
      <c r="AR253" s="1">
        <f t="shared" si="246"/>
        <v>117349.7691711739</v>
      </c>
      <c r="AS253" s="1">
        <f t="shared" si="247"/>
        <v>181439.20945122917</v>
      </c>
      <c r="AT253" s="1">
        <f t="shared" si="248"/>
        <v>33615.548399137646</v>
      </c>
      <c r="AU253" s="1">
        <f t="shared" si="275"/>
        <v>23469.953834234781</v>
      </c>
      <c r="AV253" s="1">
        <f t="shared" si="276"/>
        <v>36287.841890245836</v>
      </c>
      <c r="AW253" s="1">
        <f t="shared" si="277"/>
        <v>6723.1096798275294</v>
      </c>
      <c r="AX253">
        <v>0</v>
      </c>
      <c r="AY253">
        <v>0</v>
      </c>
      <c r="AZ253">
        <v>0</v>
      </c>
      <c r="BA253">
        <f t="shared" si="252"/>
        <v>0</v>
      </c>
      <c r="BB253">
        <f t="shared" si="253"/>
        <v>0</v>
      </c>
      <c r="BC253">
        <f t="shared" si="253"/>
        <v>0</v>
      </c>
      <c r="BD253">
        <f t="shared" si="253"/>
        <v>0</v>
      </c>
      <c r="BE253">
        <f t="shared" si="254"/>
        <v>0</v>
      </c>
      <c r="BF253">
        <f t="shared" si="254"/>
        <v>0</v>
      </c>
      <c r="BG253">
        <f t="shared" si="254"/>
        <v>0</v>
      </c>
      <c r="BH253">
        <f t="shared" si="230"/>
        <v>0</v>
      </c>
      <c r="BI253">
        <f t="shared" si="263"/>
        <v>0</v>
      </c>
      <c r="BJ253">
        <f t="shared" si="263"/>
        <v>0</v>
      </c>
      <c r="BK253" s="7">
        <f t="shared" si="261"/>
        <v>8.5879762224339018E-4</v>
      </c>
      <c r="BL253" s="7">
        <f t="shared" si="250"/>
        <v>1.0904382419714458E-4</v>
      </c>
      <c r="BM253" s="7">
        <f t="shared" si="251"/>
        <v>7.4482964017458036E-4</v>
      </c>
      <c r="BN253" s="18">
        <f>MAX((BN$3*climate!$I363+BN$4*climate!$I363^2+BN$5*climate!$I363^6)*(K253/K$66)^$BP$1,-99)</f>
        <v>-50.868476921929414</v>
      </c>
      <c r="BO253" s="18">
        <f>MAX((BO$3*climate!$I363+BO$4*climate!$I363^2+BO$5*climate!$I363^6)*(L253/L$66)^$BP$1,-99)</f>
        <v>-29.448144231286669</v>
      </c>
      <c r="BP253" s="18">
        <f>MAX((BP$3*climate!$I363+BP$4*climate!$I363^2+BP$5*climate!$I363^6)*(M253/M$66)^$BP$1,-99)</f>
        <v>-29.105627170475916</v>
      </c>
      <c r="BQ253" s="18">
        <f>MAX((BQ$3*climate!$M363+BQ$4*climate!$M363^2+BQ$5*climate!$M363^6)*(K253/K$66)^$BP$1,-99)</f>
        <v>-50.868494545300848</v>
      </c>
      <c r="BR253" s="18">
        <f>MAX((BR$3*climate!$M363+BR$4*climate!$M363^2+BR$5*climate!$M363^6)*(L253/L$66)^$BP$1,-99)</f>
        <v>-29.448153815740625</v>
      </c>
      <c r="BS253" s="18">
        <f>MAX((BS$3*climate!$M363+BS$4*climate!$M363^2+BS$5*climate!$M363^6)*(M253/M$66)^$BP$1,-99)</f>
        <v>-29.105636050960946</v>
      </c>
      <c r="BT253" s="8">
        <f t="shared" si="255"/>
        <v>4.1056166929196961E-2</v>
      </c>
      <c r="BU253" s="8">
        <f t="shared" si="256"/>
        <v>4.4769214488359742E-6</v>
      </c>
      <c r="BV253" s="8">
        <f t="shared" si="257"/>
        <v>3.0579850040821281E-5</v>
      </c>
      <c r="BW253" s="8">
        <f>MAX((BW$3*climate!$I363+BW$4*climate!$I363^2+BW$5*climate!$I363^6)*(K253/K$66)^$BP$1,-99)</f>
        <v>-99</v>
      </c>
      <c r="BX253" s="8">
        <f>MAX((BX$3*climate!$I363+BX$4*climate!$I363^2+BX$5*climate!$I363^6)*(L253/L$66)^$BP$1,-99)</f>
        <v>-99</v>
      </c>
      <c r="BY253" s="8">
        <f>MAX((BY$3*climate!$I363+BY$4*climate!$I363^2+BY$5*climate!$I363^6)*(M253/M$66)^$BP$1,-99)</f>
        <v>-99</v>
      </c>
      <c r="BZ253" s="8">
        <f>MAX((BZ$3*climate!$M363+BZ$4*climate!$M363^2+BZ$5*climate!$M363^6)*(K253/K$66)^$BP$1,-99)</f>
        <v>-99</v>
      </c>
      <c r="CA253" s="8">
        <f>MAX((CA$3*climate!$M363+CA$4*climate!$M363^2+CA$5*climate!$M363^6)*(L253/L$66)^$BP$1,-99)</f>
        <v>-99</v>
      </c>
      <c r="CB253" s="8">
        <f>MAX((CB$3*climate!$M363+CB$4*climate!$M363^2+CB$5*climate!$M363^6)*(M253/M$66)^$BP$1,-99)</f>
        <v>-99</v>
      </c>
      <c r="CC253" s="8">
        <f t="shared" si="258"/>
        <v>0</v>
      </c>
      <c r="CD253" s="8">
        <f t="shared" si="259"/>
        <v>0</v>
      </c>
      <c r="CE253" s="8">
        <f t="shared" si="260"/>
        <v>0</v>
      </c>
    </row>
    <row r="254" spans="1:83">
      <c r="A254">
        <f t="shared" si="278"/>
        <v>2208</v>
      </c>
      <c r="B254" s="4">
        <f t="shared" si="231"/>
        <v>1286.5257339883615</v>
      </c>
      <c r="C254" s="4">
        <f t="shared" si="232"/>
        <v>3572.5588589213603</v>
      </c>
      <c r="D254" s="4">
        <f t="shared" si="233"/>
        <v>6809.4230706384387</v>
      </c>
      <c r="E254" s="11">
        <f t="shared" si="279"/>
        <v>3.7883279276059623E-7</v>
      </c>
      <c r="F254" s="11">
        <f t="shared" si="280"/>
        <v>7.5947623372223976E-7</v>
      </c>
      <c r="G254" s="11">
        <f t="shared" si="281"/>
        <v>1.6767938566965194E-6</v>
      </c>
      <c r="H254" s="4">
        <f t="shared" si="234"/>
        <v>116975.08020841151</v>
      </c>
      <c r="I254" s="4">
        <f t="shared" si="235"/>
        <v>182034.74599441403</v>
      </c>
      <c r="J254" s="4">
        <f t="shared" si="236"/>
        <v>33679.371003482556</v>
      </c>
      <c r="K254" s="4">
        <f t="shared" si="269"/>
        <v>90923.233883380468</v>
      </c>
      <c r="L254" s="4">
        <f t="shared" si="270"/>
        <v>50953.603056766602</v>
      </c>
      <c r="M254" s="4">
        <f t="shared" si="271"/>
        <v>4945.994786064136</v>
      </c>
      <c r="N254" s="11">
        <f t="shared" si="282"/>
        <v>-3.1933022057786253E-3</v>
      </c>
      <c r="O254" s="11">
        <f t="shared" si="283"/>
        <v>3.2815304587545668E-3</v>
      </c>
      <c r="P254" s="11">
        <f t="shared" si="284"/>
        <v>1.8969237187529409E-3</v>
      </c>
      <c r="Q254" s="4">
        <f t="shared" si="285"/>
        <v>1347.0481952597399</v>
      </c>
      <c r="R254" s="4">
        <f t="shared" si="286"/>
        <v>7493.7548369954702</v>
      </c>
      <c r="S254" s="4">
        <f t="shared" si="287"/>
        <v>1766.2606806499034</v>
      </c>
      <c r="T254" s="4">
        <f t="shared" si="237"/>
        <v>11.515685160119048</v>
      </c>
      <c r="U254" s="4">
        <f t="shared" si="238"/>
        <v>41.166617922632341</v>
      </c>
      <c r="V254" s="4">
        <f t="shared" si="239"/>
        <v>52.44339867473375</v>
      </c>
      <c r="W254" s="11">
        <f t="shared" si="288"/>
        <v>-1.219247815263802E-2</v>
      </c>
      <c r="X254" s="11">
        <f t="shared" si="289"/>
        <v>-1.3228699347321071E-2</v>
      </c>
      <c r="Y254" s="11">
        <f t="shared" si="290"/>
        <v>-1.2203590333800474E-2</v>
      </c>
      <c r="Z254" s="4">
        <f t="shared" si="249"/>
        <v>1885.9406366868639</v>
      </c>
      <c r="AA254" s="4">
        <f t="shared" si="240"/>
        <v>35012.069291456282</v>
      </c>
      <c r="AB254" s="4">
        <f t="shared" si="241"/>
        <v>3483.9119300158764</v>
      </c>
      <c r="AC254" s="12">
        <f t="shared" si="242"/>
        <v>1.378568417986141</v>
      </c>
      <c r="AD254" s="12">
        <f t="shared" si="243"/>
        <v>4.6254922287961096</v>
      </c>
      <c r="AE254" s="12">
        <f t="shared" si="244"/>
        <v>1.95210683248245</v>
      </c>
      <c r="AF254" s="11">
        <f t="shared" si="291"/>
        <v>-2.9039671966837322E-3</v>
      </c>
      <c r="AG254" s="11">
        <f t="shared" si="292"/>
        <v>2.0567434751257441E-3</v>
      </c>
      <c r="AH254" s="11">
        <f t="shared" si="293"/>
        <v>8.257041531207765E-4</v>
      </c>
      <c r="AI254" s="1">
        <f t="shared" si="272"/>
        <v>241490.19381443592</v>
      </c>
      <c r="AJ254" s="1">
        <f t="shared" si="273"/>
        <v>351736.33310537582</v>
      </c>
      <c r="AK254" s="1">
        <f t="shared" si="274"/>
        <v>66026.816027828376</v>
      </c>
      <c r="AL254" s="17">
        <f t="shared" si="268"/>
        <v>64.955875690347142</v>
      </c>
      <c r="AM254" s="17">
        <f t="shared" si="268"/>
        <v>28.841569486235297</v>
      </c>
      <c r="AN254" s="17">
        <f t="shared" si="268"/>
        <v>4.4291448325367</v>
      </c>
      <c r="AO254" s="7">
        <f t="shared" si="294"/>
        <v>2.4984029881095701E-3</v>
      </c>
      <c r="AP254" s="7">
        <f t="shared" si="294"/>
        <v>3.8473528553780467E-3</v>
      </c>
      <c r="AQ254" s="7">
        <f t="shared" si="294"/>
        <v>2.7848682285025548E-3</v>
      </c>
      <c r="AR254" s="1">
        <f t="shared" si="246"/>
        <v>116975.08020841151</v>
      </c>
      <c r="AS254" s="1">
        <f t="shared" si="247"/>
        <v>182034.74599441403</v>
      </c>
      <c r="AT254" s="1">
        <f t="shared" si="248"/>
        <v>33679.371003482556</v>
      </c>
      <c r="AU254" s="1">
        <f t="shared" si="275"/>
        <v>23395.016041682306</v>
      </c>
      <c r="AV254" s="1">
        <f t="shared" si="276"/>
        <v>36406.949198882809</v>
      </c>
      <c r="AW254" s="1">
        <f t="shared" si="277"/>
        <v>6735.8742006965113</v>
      </c>
      <c r="AX254">
        <v>0</v>
      </c>
      <c r="AY254">
        <v>0</v>
      </c>
      <c r="AZ254">
        <v>0</v>
      </c>
      <c r="BA254">
        <f t="shared" si="252"/>
        <v>0</v>
      </c>
      <c r="BB254">
        <f t="shared" si="253"/>
        <v>0</v>
      </c>
      <c r="BC254">
        <f t="shared" si="253"/>
        <v>0</v>
      </c>
      <c r="BD254">
        <f t="shared" si="253"/>
        <v>0</v>
      </c>
      <c r="BE254">
        <f t="shared" si="254"/>
        <v>0</v>
      </c>
      <c r="BF254">
        <f t="shared" si="254"/>
        <v>0</v>
      </c>
      <c r="BG254">
        <f t="shared" si="254"/>
        <v>0</v>
      </c>
      <c r="BH254">
        <f t="shared" si="230"/>
        <v>0</v>
      </c>
      <c r="BI254">
        <f t="shared" si="263"/>
        <v>0</v>
      </c>
      <c r="BJ254">
        <f t="shared" si="263"/>
        <v>0</v>
      </c>
      <c r="BK254" s="7">
        <f t="shared" si="261"/>
        <v>8.5639683465843497E-4</v>
      </c>
      <c r="BL254" s="7">
        <f t="shared" si="250"/>
        <v>1.0385126114013769E-4</v>
      </c>
      <c r="BM254" s="7">
        <f t="shared" si="251"/>
        <v>7.2253313634475279E-4</v>
      </c>
      <c r="BN254" s="18">
        <f>MAX((BN$3*climate!$I364+BN$4*climate!$I364^2+BN$5*climate!$I364^6)*(K254/K$66)^$BP$1,-99)</f>
        <v>-51.115423637599619</v>
      </c>
      <c r="BO254" s="18">
        <f>MAX((BO$3*climate!$I364+BO$4*climate!$I364^2+BO$5*climate!$I364^6)*(L254/L$66)^$BP$1,-99)</f>
        <v>-29.536021283248822</v>
      </c>
      <c r="BP254" s="18">
        <f>MAX((BP$3*climate!$I364+BP$4*climate!$I364^2+BP$5*climate!$I364^6)*(M254/M$66)^$BP$1,-99)</f>
        <v>-29.195633273945116</v>
      </c>
      <c r="BQ254" s="18">
        <f>MAX((BQ$3*climate!$M364+BQ$4*climate!$M364^2+BQ$5*climate!$M364^6)*(K254/K$66)^$BP$1,-99)</f>
        <v>-51.115441250816055</v>
      </c>
      <c r="BR254" s="18">
        <f>MAX((BR$3*climate!$M364+BR$4*climate!$M364^2+BR$5*climate!$M364^6)*(L254/L$66)^$BP$1,-99)</f>
        <v>-29.536030845959246</v>
      </c>
      <c r="BS254" s="18">
        <f>MAX((BS$3*climate!$M364+BS$4*climate!$M364^2+BS$5*climate!$M364^6)*(M254/M$66)^$BP$1,-99)</f>
        <v>-29.195642136599481</v>
      </c>
      <c r="BT254" s="8">
        <f t="shared" si="255"/>
        <v>4.0995415928392731E-2</v>
      </c>
      <c r="BU254" s="8">
        <f t="shared" si="256"/>
        <v>4.2574256451280738E-6</v>
      </c>
      <c r="BV254" s="8">
        <f t="shared" si="257"/>
        <v>2.9620546446499237E-5</v>
      </c>
      <c r="BW254" s="8">
        <f>MAX((BW$3*climate!$I364+BW$4*climate!$I364^2+BW$5*climate!$I364^6)*(K254/K$66)^$BP$1,-99)</f>
        <v>-99</v>
      </c>
      <c r="BX254" s="8">
        <f>MAX((BX$3*climate!$I364+BX$4*climate!$I364^2+BX$5*climate!$I364^6)*(L254/L$66)^$BP$1,-99)</f>
        <v>-99</v>
      </c>
      <c r="BY254" s="8">
        <f>MAX((BY$3*climate!$I364+BY$4*climate!$I364^2+BY$5*climate!$I364^6)*(M254/M$66)^$BP$1,-99)</f>
        <v>-99</v>
      </c>
      <c r="BZ254" s="8">
        <f>MAX((BZ$3*climate!$M364+BZ$4*climate!$M364^2+BZ$5*climate!$M364^6)*(K254/K$66)^$BP$1,-99)</f>
        <v>-99</v>
      </c>
      <c r="CA254" s="8">
        <f>MAX((CA$3*climate!$M364+CA$4*climate!$M364^2+CA$5*climate!$M364^6)*(L254/L$66)^$BP$1,-99)</f>
        <v>-99</v>
      </c>
      <c r="CB254" s="8">
        <f>MAX((CB$3*climate!$M364+CB$4*climate!$M364^2+CB$5*climate!$M364^6)*(M254/M$66)^$BP$1,-99)</f>
        <v>-99</v>
      </c>
      <c r="CC254" s="8">
        <f t="shared" si="258"/>
        <v>0</v>
      </c>
      <c r="CD254" s="8">
        <f t="shared" si="259"/>
        <v>0</v>
      </c>
      <c r="CE254" s="8">
        <f t="shared" si="260"/>
        <v>0</v>
      </c>
    </row>
    <row r="255" spans="1:83">
      <c r="A255">
        <f t="shared" si="278"/>
        <v>2209</v>
      </c>
      <c r="B255" s="4">
        <f t="shared" si="231"/>
        <v>1286.5261969975913</v>
      </c>
      <c r="C255" s="4">
        <f t="shared" si="232"/>
        <v>3572.5614365312299</v>
      </c>
      <c r="D255" s="4">
        <f t="shared" si="233"/>
        <v>6809.4339177372731</v>
      </c>
      <c r="E255" s="11">
        <f t="shared" si="279"/>
        <v>3.5989115312256638E-7</v>
      </c>
      <c r="F255" s="11">
        <f t="shared" si="280"/>
        <v>7.2150242203612775E-7</v>
      </c>
      <c r="G255" s="11">
        <f t="shared" si="281"/>
        <v>1.5929541638616933E-6</v>
      </c>
      <c r="H255" s="4">
        <f t="shared" si="234"/>
        <v>116602.09346650925</v>
      </c>
      <c r="I255" s="4">
        <f t="shared" si="235"/>
        <v>182628.40326980533</v>
      </c>
      <c r="J255" s="4">
        <f t="shared" si="236"/>
        <v>33742.989273053696</v>
      </c>
      <c r="K255" s="4">
        <f t="shared" si="269"/>
        <v>90633.283440809362</v>
      </c>
      <c r="L255" s="4">
        <f t="shared" si="270"/>
        <v>51119.73762083934</v>
      </c>
      <c r="M255" s="4">
        <f t="shared" si="271"/>
        <v>4955.3295737490989</v>
      </c>
      <c r="N255" s="11">
        <f t="shared" si="282"/>
        <v>-3.1889587533039387E-3</v>
      </c>
      <c r="O255" s="11">
        <f t="shared" si="283"/>
        <v>3.2605066983713016E-3</v>
      </c>
      <c r="P255" s="11">
        <f t="shared" si="284"/>
        <v>1.8873428074095422E-3</v>
      </c>
      <c r="Q255" s="4">
        <f t="shared" si="285"/>
        <v>1326.3815107862583</v>
      </c>
      <c r="R255" s="4">
        <f t="shared" si="286"/>
        <v>7418.7377751464783</v>
      </c>
      <c r="S255" s="4">
        <f t="shared" si="287"/>
        <v>1748.0016016050843</v>
      </c>
      <c r="T255" s="4">
        <f t="shared" si="237"/>
        <v>11.375280420391638</v>
      </c>
      <c r="U255" s="4">
        <f t="shared" si="238"/>
        <v>40.622037110987797</v>
      </c>
      <c r="V255" s="4">
        <f t="shared" si="239"/>
        <v>51.803400921595127</v>
      </c>
      <c r="W255" s="11">
        <f t="shared" si="288"/>
        <v>-1.219247815263802E-2</v>
      </c>
      <c r="X255" s="11">
        <f t="shared" si="289"/>
        <v>-1.3228699347321071E-2</v>
      </c>
      <c r="Y255" s="11">
        <f t="shared" si="290"/>
        <v>-1.2203590333800474E-2</v>
      </c>
      <c r="Z255" s="4">
        <f t="shared" si="249"/>
        <v>1851.6054379250822</v>
      </c>
      <c r="AA255" s="4">
        <f t="shared" si="240"/>
        <v>34733.596232179974</v>
      </c>
      <c r="AB255" s="4">
        <f t="shared" si="241"/>
        <v>3450.7765123848062</v>
      </c>
      <c r="AC255" s="12">
        <f t="shared" si="242"/>
        <v>1.374565100521925</v>
      </c>
      <c r="AD255" s="12">
        <f t="shared" si="243"/>
        <v>4.6350056797569303</v>
      </c>
      <c r="AE255" s="12">
        <f t="shared" si="244"/>
        <v>1.9537186952013661</v>
      </c>
      <c r="AF255" s="11">
        <f t="shared" si="291"/>
        <v>-2.9039671966837322E-3</v>
      </c>
      <c r="AG255" s="11">
        <f t="shared" si="292"/>
        <v>2.0567434751257441E-3</v>
      </c>
      <c r="AH255" s="11">
        <f t="shared" si="293"/>
        <v>8.257041531207765E-4</v>
      </c>
      <c r="AI255" s="1">
        <f t="shared" si="272"/>
        <v>240736.19047467463</v>
      </c>
      <c r="AJ255" s="1">
        <f t="shared" si="273"/>
        <v>352969.64899372106</v>
      </c>
      <c r="AK255" s="1">
        <f t="shared" si="274"/>
        <v>66160.008625742048</v>
      </c>
      <c r="AL255" s="17">
        <f t="shared" si="268"/>
        <v>65.116538784727979</v>
      </c>
      <c r="AM255" s="17">
        <f t="shared" si="268"/>
        <v>28.951423544004584</v>
      </c>
      <c r="AN255" s="17">
        <f t="shared" si="268"/>
        <v>4.4413560714130318</v>
      </c>
      <c r="AO255" s="7">
        <f t="shared" si="294"/>
        <v>2.4734189582284742E-3</v>
      </c>
      <c r="AP255" s="7">
        <f t="shared" si="294"/>
        <v>3.8088793268242663E-3</v>
      </c>
      <c r="AQ255" s="7">
        <f t="shared" si="294"/>
        <v>2.7570195462175294E-3</v>
      </c>
      <c r="AR255" s="1">
        <f t="shared" si="246"/>
        <v>116602.09346650925</v>
      </c>
      <c r="AS255" s="1">
        <f t="shared" si="247"/>
        <v>182628.40326980533</v>
      </c>
      <c r="AT255" s="1">
        <f t="shared" si="248"/>
        <v>33742.989273053696</v>
      </c>
      <c r="AU255" s="1">
        <f t="shared" si="275"/>
        <v>23320.41869330185</v>
      </c>
      <c r="AV255" s="1">
        <f t="shared" si="276"/>
        <v>36525.68065396107</v>
      </c>
      <c r="AW255" s="1">
        <f t="shared" si="277"/>
        <v>6748.5978546107399</v>
      </c>
      <c r="AX255">
        <v>0</v>
      </c>
      <c r="AY255">
        <v>0</v>
      </c>
      <c r="AZ255">
        <v>0</v>
      </c>
      <c r="BA255">
        <f t="shared" si="252"/>
        <v>0</v>
      </c>
      <c r="BB255">
        <f t="shared" si="253"/>
        <v>0</v>
      </c>
      <c r="BC255">
        <f t="shared" si="253"/>
        <v>0</v>
      </c>
      <c r="BD255">
        <f t="shared" si="253"/>
        <v>0</v>
      </c>
      <c r="BE255">
        <f t="shared" si="254"/>
        <v>0</v>
      </c>
      <c r="BF255">
        <f t="shared" si="254"/>
        <v>0</v>
      </c>
      <c r="BG255">
        <f t="shared" si="254"/>
        <v>0</v>
      </c>
      <c r="BH255">
        <f t="shared" si="230"/>
        <v>0</v>
      </c>
      <c r="BI255">
        <f t="shared" si="263"/>
        <v>0</v>
      </c>
      <c r="BJ255">
        <f t="shared" si="263"/>
        <v>0</v>
      </c>
      <c r="BK255" s="7">
        <f t="shared" si="261"/>
        <v>8.5451768631950031E-4</v>
      </c>
      <c r="BL255" s="7">
        <f t="shared" si="250"/>
        <v>9.8905962990607316E-5</v>
      </c>
      <c r="BM255" s="7">
        <f t="shared" si="251"/>
        <v>7.0090571156502374E-4</v>
      </c>
      <c r="BN255" s="18">
        <f>MAX((BN$3*climate!$I365+BN$4*climate!$I365^2+BN$5*climate!$I365^6)*(K255/K$66)^$BP$1,-99)</f>
        <v>-51.359598922407159</v>
      </c>
      <c r="BO255" s="18">
        <f>MAX((BO$3*climate!$I365+BO$4*climate!$I365^2+BO$5*climate!$I365^6)*(L255/L$66)^$BP$1,-99)</f>
        <v>-29.622213082193522</v>
      </c>
      <c r="BP255" s="18">
        <f>MAX((BP$3*climate!$I365+BP$4*climate!$I365^2+BP$5*climate!$I365^6)*(M255/M$66)^$BP$1,-99)</f>
        <v>-29.284054445257851</v>
      </c>
      <c r="BQ255" s="18">
        <f>MAX((BQ$3*climate!$M365+BQ$4*climate!$M365^2+BQ$5*climate!$M365^6)*(K255/K$66)^$BP$1,-99)</f>
        <v>-51.359616525532239</v>
      </c>
      <c r="BR255" s="18">
        <f>MAX((BR$3*climate!$M365+BR$4*climate!$M365^2+BR$5*climate!$M365^6)*(L255/L$66)^$BP$1,-99)</f>
        <v>-29.622222623316283</v>
      </c>
      <c r="BS255" s="18">
        <f>MAX((BS$3*climate!$M365+BS$4*climate!$M365^2+BS$5*climate!$M365^6)*(M255/M$66)^$BP$1,-99)</f>
        <v>-29.284063290205964</v>
      </c>
      <c r="BT255" s="8">
        <f t="shared" si="255"/>
        <v>4.0934962404724634E-2</v>
      </c>
      <c r="BU255" s="8">
        <f t="shared" si="256"/>
        <v>4.0487118766235969E-6</v>
      </c>
      <c r="BV255" s="8">
        <f t="shared" si="257"/>
        <v>2.8691548952171016E-5</v>
      </c>
      <c r="BW255" s="8">
        <f>MAX((BW$3*climate!$I365+BW$4*climate!$I365^2+BW$5*climate!$I365^6)*(K255/K$66)^$BP$1,-99)</f>
        <v>-99</v>
      </c>
      <c r="BX255" s="8">
        <f>MAX((BX$3*climate!$I365+BX$4*climate!$I365^2+BX$5*climate!$I365^6)*(L255/L$66)^$BP$1,-99)</f>
        <v>-99</v>
      </c>
      <c r="BY255" s="8">
        <f>MAX((BY$3*climate!$I365+BY$4*climate!$I365^2+BY$5*climate!$I365^6)*(M255/M$66)^$BP$1,-99)</f>
        <v>-99</v>
      </c>
      <c r="BZ255" s="8">
        <f>MAX((BZ$3*climate!$M365+BZ$4*climate!$M365^2+BZ$5*climate!$M365^6)*(K255/K$66)^$BP$1,-99)</f>
        <v>-99</v>
      </c>
      <c r="CA255" s="8">
        <f>MAX((CA$3*climate!$M365+CA$4*climate!$M365^2+CA$5*climate!$M365^6)*(L255/L$66)^$BP$1,-99)</f>
        <v>-99</v>
      </c>
      <c r="CB255" s="8">
        <f>MAX((CB$3*climate!$M365+CB$4*climate!$M365^2+CB$5*climate!$M365^6)*(M255/M$66)^$BP$1,-99)</f>
        <v>-99</v>
      </c>
      <c r="CC255" s="8">
        <f t="shared" si="258"/>
        <v>0</v>
      </c>
      <c r="CD255" s="8">
        <f t="shared" si="259"/>
        <v>0</v>
      </c>
      <c r="CE255" s="8">
        <f t="shared" si="260"/>
        <v>0</v>
      </c>
    </row>
    <row r="256" spans="1:83">
      <c r="A256">
        <f t="shared" si="278"/>
        <v>2210</v>
      </c>
      <c r="B256" s="4">
        <f t="shared" si="231"/>
        <v>1286.5266368565181</v>
      </c>
      <c r="C256" s="4">
        <f t="shared" si="232"/>
        <v>3572.5638852623729</v>
      </c>
      <c r="D256" s="4">
        <f t="shared" si="233"/>
        <v>6809.4442224975801</v>
      </c>
      <c r="E256" s="11">
        <f t="shared" si="279"/>
        <v>3.4189659546643806E-7</v>
      </c>
      <c r="F256" s="11">
        <f t="shared" si="280"/>
        <v>6.8542730093432135E-7</v>
      </c>
      <c r="G256" s="11">
        <f t="shared" si="281"/>
        <v>1.5133064556686086E-6</v>
      </c>
      <c r="H256" s="4">
        <f t="shared" si="234"/>
        <v>116230.93293477381</v>
      </c>
      <c r="I256" s="4">
        <f t="shared" si="235"/>
        <v>183220.21813419397</v>
      </c>
      <c r="J256" s="4">
        <f t="shared" si="236"/>
        <v>33806.410979982087</v>
      </c>
      <c r="K256" s="4">
        <f t="shared" si="269"/>
        <v>90344.754321426968</v>
      </c>
      <c r="L256" s="4">
        <f t="shared" si="270"/>
        <v>51285.358084153078</v>
      </c>
      <c r="M256" s="4">
        <f t="shared" si="271"/>
        <v>4964.6358609253002</v>
      </c>
      <c r="N256" s="11">
        <f t="shared" si="282"/>
        <v>-3.1834786121460734E-3</v>
      </c>
      <c r="O256" s="11">
        <f t="shared" si="283"/>
        <v>3.2398535481963364E-3</v>
      </c>
      <c r="P256" s="11">
        <f t="shared" si="284"/>
        <v>1.8780359686874082E-3</v>
      </c>
      <c r="Q256" s="4">
        <f t="shared" si="285"/>
        <v>1306.039055379387</v>
      </c>
      <c r="R256" s="4">
        <f t="shared" si="286"/>
        <v>7344.3202214382836</v>
      </c>
      <c r="S256" s="4">
        <f t="shared" si="287"/>
        <v>1729.9150718581577</v>
      </c>
      <c r="T256" s="4">
        <f t="shared" si="237"/>
        <v>11.236587562385882</v>
      </c>
      <c r="U256" s="4">
        <f t="shared" si="238"/>
        <v>40.084660395170822</v>
      </c>
      <c r="V256" s="4">
        <f t="shared" si="239"/>
        <v>51.171213438850359</v>
      </c>
      <c r="W256" s="11">
        <f t="shared" si="288"/>
        <v>-1.219247815263802E-2</v>
      </c>
      <c r="X256" s="11">
        <f t="shared" si="289"/>
        <v>-1.3228699347321071E-2</v>
      </c>
      <c r="Y256" s="11">
        <f t="shared" si="290"/>
        <v>-1.2203590333800474E-2</v>
      </c>
      <c r="Z256" s="4">
        <f t="shared" si="249"/>
        <v>1817.9032282896867</v>
      </c>
      <c r="AA256" s="4">
        <f t="shared" si="240"/>
        <v>34456.614682871819</v>
      </c>
      <c r="AB256" s="4">
        <f t="shared" si="241"/>
        <v>3417.9232733653516</v>
      </c>
      <c r="AC256" s="12">
        <f t="shared" si="242"/>
        <v>1.3705734085603032</v>
      </c>
      <c r="AD256" s="12">
        <f t="shared" si="243"/>
        <v>4.6445386974459408</v>
      </c>
      <c r="AE256" s="12">
        <f t="shared" si="244"/>
        <v>1.9553318888420235</v>
      </c>
      <c r="AF256" s="11">
        <f t="shared" si="291"/>
        <v>-2.9039671966837322E-3</v>
      </c>
      <c r="AG256" s="11">
        <f t="shared" si="292"/>
        <v>2.0567434751257441E-3</v>
      </c>
      <c r="AH256" s="11">
        <f t="shared" si="293"/>
        <v>8.257041531207765E-4</v>
      </c>
      <c r="AI256" s="1">
        <f t="shared" si="272"/>
        <v>239982.99012050903</v>
      </c>
      <c r="AJ256" s="1">
        <f t="shared" si="273"/>
        <v>354198.36474831006</v>
      </c>
      <c r="AK256" s="1">
        <f t="shared" si="274"/>
        <v>66292.605617778579</v>
      </c>
      <c r="AL256" s="17">
        <f t="shared" si="268"/>
        <v>65.275988661437111</v>
      </c>
      <c r="AM256" s="17">
        <f t="shared" si="268"/>
        <v>29.060593297837286</v>
      </c>
      <c r="AN256" s="17">
        <f t="shared" si="268"/>
        <v>4.4534785278586231</v>
      </c>
      <c r="AO256" s="7">
        <f t="shared" si="294"/>
        <v>2.4486847686461892E-3</v>
      </c>
      <c r="AP256" s="7">
        <f t="shared" si="294"/>
        <v>3.7707905335560236E-3</v>
      </c>
      <c r="AQ256" s="7">
        <f t="shared" si="294"/>
        <v>2.7294493507553541E-3</v>
      </c>
      <c r="AR256" s="1">
        <f t="shared" si="246"/>
        <v>116230.93293477381</v>
      </c>
      <c r="AS256" s="1">
        <f t="shared" si="247"/>
        <v>183220.21813419397</v>
      </c>
      <c r="AT256" s="1">
        <f t="shared" si="248"/>
        <v>33806.410979982087</v>
      </c>
      <c r="AU256" s="1">
        <f t="shared" si="275"/>
        <v>23246.186586954762</v>
      </c>
      <c r="AV256" s="1">
        <f t="shared" si="276"/>
        <v>36644.043626838793</v>
      </c>
      <c r="AW256" s="1">
        <f t="shared" si="277"/>
        <v>6761.2821959964176</v>
      </c>
      <c r="AX256">
        <v>0</v>
      </c>
      <c r="AY256">
        <v>0</v>
      </c>
      <c r="AZ256">
        <v>0</v>
      </c>
      <c r="BA256">
        <f t="shared" si="252"/>
        <v>0</v>
      </c>
      <c r="BB256">
        <f t="shared" si="253"/>
        <v>0</v>
      </c>
      <c r="BC256">
        <f t="shared" si="253"/>
        <v>0</v>
      </c>
      <c r="BD256">
        <f t="shared" si="253"/>
        <v>0</v>
      </c>
      <c r="BE256">
        <f t="shared" si="254"/>
        <v>0</v>
      </c>
      <c r="BF256">
        <f t="shared" si="254"/>
        <v>0</v>
      </c>
      <c r="BG256">
        <f t="shared" si="254"/>
        <v>0</v>
      </c>
      <c r="BH256">
        <f t="shared" si="230"/>
        <v>0</v>
      </c>
      <c r="BI256">
        <f t="shared" si="263"/>
        <v>0</v>
      </c>
      <c r="BJ256">
        <f t="shared" si="263"/>
        <v>0</v>
      </c>
      <c r="BK256" s="7">
        <f t="shared" si="261"/>
        <v>8.5314912903777795E-4</v>
      </c>
      <c r="BL256" s="7">
        <f t="shared" si="250"/>
        <v>9.4196155229149824E-5</v>
      </c>
      <c r="BM256" s="7">
        <f t="shared" si="251"/>
        <v>6.7992689515311751E-4</v>
      </c>
      <c r="BN256" s="18">
        <f>MAX((BN$3*climate!$I366+BN$4*climate!$I366^2+BN$5*climate!$I366^6)*(K256/K$66)^$BP$1,-99)</f>
        <v>-51.600999957220608</v>
      </c>
      <c r="BO256" s="18">
        <f>MAX((BO$3*climate!$I366+BO$4*climate!$I366^2+BO$5*climate!$I366^6)*(L256/L$66)^$BP$1,-99)</f>
        <v>-29.706733590278102</v>
      </c>
      <c r="BP256" s="18">
        <f>MAX((BP$3*climate!$I366+BP$4*climate!$I366^2+BP$5*climate!$I366^6)*(M256/M$66)^$BP$1,-99)</f>
        <v>-29.370902261002609</v>
      </c>
      <c r="BQ256" s="18">
        <f>MAX((BQ$3*climate!$M366+BQ$4*climate!$M366^2+BQ$5*climate!$M366^6)*(K256/K$66)^$BP$1,-99)</f>
        <v>-51.601017550314822</v>
      </c>
      <c r="BR256" s="18">
        <f>MAX((BR$3*climate!$M366+BR$4*climate!$M366^2+BR$5*climate!$M366^6)*(L256/L$66)^$BP$1,-99)</f>
        <v>-29.706743109968127</v>
      </c>
      <c r="BS256" s="18">
        <f>MAX((BS$3*climate!$M366+BS$4*climate!$M366^2+BS$5*climate!$M366^6)*(M256/M$66)^$BP$1,-99)</f>
        <v>-29.3709110883681</v>
      </c>
      <c r="BT256" s="8">
        <f t="shared" si="255"/>
        <v>4.0874829821974011E-2</v>
      </c>
      <c r="BU256" s="8">
        <f t="shared" si="256"/>
        <v>3.8502518148757466E-6</v>
      </c>
      <c r="BV256" s="8">
        <f t="shared" si="257"/>
        <v>2.7791896130766843E-5</v>
      </c>
      <c r="BW256" s="8">
        <f>MAX((BW$3*climate!$I366+BW$4*climate!$I366^2+BW$5*climate!$I366^6)*(K256/K$66)^$BP$1,-99)</f>
        <v>-99</v>
      </c>
      <c r="BX256" s="8">
        <f>MAX((BX$3*climate!$I366+BX$4*climate!$I366^2+BX$5*climate!$I366^6)*(L256/L$66)^$BP$1,-99)</f>
        <v>-99</v>
      </c>
      <c r="BY256" s="8">
        <f>MAX((BY$3*climate!$I366+BY$4*climate!$I366^2+BY$5*climate!$I366^6)*(M256/M$66)^$BP$1,-99)</f>
        <v>-99</v>
      </c>
      <c r="BZ256" s="8">
        <f>MAX((BZ$3*climate!$M366+BZ$4*climate!$M366^2+BZ$5*climate!$M366^6)*(K256/K$66)^$BP$1,-99)</f>
        <v>-99</v>
      </c>
      <c r="CA256" s="8">
        <f>MAX((CA$3*climate!$M366+CA$4*climate!$M366^2+CA$5*climate!$M366^6)*(L256/L$66)^$BP$1,-99)</f>
        <v>-99</v>
      </c>
      <c r="CB256" s="8">
        <f>MAX((CB$3*climate!$M366+CB$4*climate!$M366^2+CB$5*climate!$M366^6)*(M256/M$66)^$BP$1,-99)</f>
        <v>-99</v>
      </c>
      <c r="CC256" s="8">
        <f t="shared" si="258"/>
        <v>0</v>
      </c>
      <c r="CD256" s="8">
        <f t="shared" si="259"/>
        <v>0</v>
      </c>
      <c r="CE256" s="8">
        <f t="shared" si="260"/>
        <v>0</v>
      </c>
    </row>
    <row r="257" spans="1:83">
      <c r="A257">
        <f t="shared" si="278"/>
        <v>2211</v>
      </c>
      <c r="B257" s="4">
        <f t="shared" si="231"/>
        <v>1286.5270547226414</v>
      </c>
      <c r="C257" s="4">
        <f t="shared" si="232"/>
        <v>3572.5662115585528</v>
      </c>
      <c r="D257" s="4">
        <f t="shared" si="233"/>
        <v>6809.4540120346855</v>
      </c>
      <c r="E257" s="11">
        <f t="shared" si="279"/>
        <v>3.2480176569311615E-7</v>
      </c>
      <c r="F257" s="11">
        <f t="shared" si="280"/>
        <v>6.5115593588760523E-7</v>
      </c>
      <c r="G257" s="11">
        <f t="shared" si="281"/>
        <v>1.4376411328851782E-6</v>
      </c>
      <c r="H257" s="4">
        <f t="shared" si="234"/>
        <v>115861.72081683074</v>
      </c>
      <c r="I257" s="4">
        <f t="shared" si="235"/>
        <v>183810.22642653339</v>
      </c>
      <c r="J257" s="4">
        <f t="shared" si="236"/>
        <v>33869.643660180103</v>
      </c>
      <c r="K257" s="4">
        <f t="shared" si="269"/>
        <v>90057.741414391814</v>
      </c>
      <c r="L257" s="4">
        <f t="shared" si="270"/>
        <v>51450.474404600354</v>
      </c>
      <c r="M257" s="4">
        <f t="shared" si="271"/>
        <v>4973.9147368233344</v>
      </c>
      <c r="N257" s="11">
        <f t="shared" si="282"/>
        <v>-3.1768629976459684E-3</v>
      </c>
      <c r="O257" s="11">
        <f t="shared" si="283"/>
        <v>3.2195606429488155E-3</v>
      </c>
      <c r="P257" s="11">
        <f t="shared" si="284"/>
        <v>1.8689942541536553E-3</v>
      </c>
      <c r="Q257" s="4">
        <f t="shared" si="285"/>
        <v>1286.0171011804173</v>
      </c>
      <c r="R257" s="4">
        <f t="shared" si="286"/>
        <v>7270.5018368767487</v>
      </c>
      <c r="S257" s="4">
        <f t="shared" si="287"/>
        <v>1712.0001029121474</v>
      </c>
      <c r="T257" s="4">
        <f t="shared" si="237"/>
        <v>11.099585714021288</v>
      </c>
      <c r="U257" s="4">
        <f t="shared" si="238"/>
        <v>39.554392474363638</v>
      </c>
      <c r="V257" s="4">
        <f t="shared" si="239"/>
        <v>50.546740913159162</v>
      </c>
      <c r="W257" s="11">
        <f t="shared" si="288"/>
        <v>-1.219247815263802E-2</v>
      </c>
      <c r="X257" s="11">
        <f t="shared" si="289"/>
        <v>-1.3228699347321071E-2</v>
      </c>
      <c r="Y257" s="11">
        <f t="shared" si="290"/>
        <v>-1.2203590333800474E-2</v>
      </c>
      <c r="Z257" s="4">
        <f t="shared" si="249"/>
        <v>1784.8242335137284</v>
      </c>
      <c r="AA257" s="4">
        <f t="shared" si="240"/>
        <v>34181.13700937001</v>
      </c>
      <c r="AB257" s="4">
        <f t="shared" si="241"/>
        <v>3385.3510972681611</v>
      </c>
      <c r="AC257" s="12">
        <f t="shared" si="242"/>
        <v>1.366593308341197</v>
      </c>
      <c r="AD257" s="12">
        <f t="shared" si="243"/>
        <v>4.6540913221068818</v>
      </c>
      <c r="AE257" s="12">
        <f t="shared" si="244"/>
        <v>1.9569464145033699</v>
      </c>
      <c r="AF257" s="11">
        <f t="shared" si="291"/>
        <v>-2.9039671966837322E-3</v>
      </c>
      <c r="AG257" s="11">
        <f t="shared" si="292"/>
        <v>2.0567434751257441E-3</v>
      </c>
      <c r="AH257" s="11">
        <f t="shared" si="293"/>
        <v>8.257041531207765E-4</v>
      </c>
      <c r="AI257" s="1">
        <f t="shared" si="272"/>
        <v>239230.8776954129</v>
      </c>
      <c r="AJ257" s="1">
        <f t="shared" si="273"/>
        <v>355422.57190031785</v>
      </c>
      <c r="AK257" s="1">
        <f t="shared" si="274"/>
        <v>66424.627251997139</v>
      </c>
      <c r="AL257" s="17">
        <f t="shared" si="268"/>
        <v>65.434230577438768</v>
      </c>
      <c r="AM257" s="17">
        <f t="shared" si="268"/>
        <v>29.169078893843224</v>
      </c>
      <c r="AN257" s="17">
        <f t="shared" si="268"/>
        <v>4.4655125164943259</v>
      </c>
      <c r="AO257" s="7">
        <f t="shared" si="294"/>
        <v>2.4241979209597272E-3</v>
      </c>
      <c r="AP257" s="7">
        <f t="shared" si="294"/>
        <v>3.7330826282204635E-3</v>
      </c>
      <c r="AQ257" s="7">
        <f t="shared" si="294"/>
        <v>2.7021548572478005E-3</v>
      </c>
      <c r="AR257" s="1">
        <f t="shared" si="246"/>
        <v>115861.72081683074</v>
      </c>
      <c r="AS257" s="1">
        <f t="shared" si="247"/>
        <v>183810.22642653339</v>
      </c>
      <c r="AT257" s="1">
        <f t="shared" si="248"/>
        <v>33869.643660180103</v>
      </c>
      <c r="AU257" s="1">
        <f t="shared" si="275"/>
        <v>23172.34416336615</v>
      </c>
      <c r="AV257" s="1">
        <f t="shared" si="276"/>
        <v>36762.045285306682</v>
      </c>
      <c r="AW257" s="1">
        <f t="shared" si="277"/>
        <v>6773.9287320360208</v>
      </c>
      <c r="AX257">
        <v>0</v>
      </c>
      <c r="AY257">
        <v>0</v>
      </c>
      <c r="AZ257">
        <v>0</v>
      </c>
      <c r="BA257">
        <f t="shared" si="252"/>
        <v>0</v>
      </c>
      <c r="BB257">
        <f t="shared" si="253"/>
        <v>0</v>
      </c>
      <c r="BC257">
        <f t="shared" si="253"/>
        <v>0</v>
      </c>
      <c r="BD257">
        <f t="shared" si="253"/>
        <v>0</v>
      </c>
      <c r="BE257">
        <f t="shared" si="254"/>
        <v>0</v>
      </c>
      <c r="BF257">
        <f t="shared" si="254"/>
        <v>0</v>
      </c>
      <c r="BG257">
        <f t="shared" si="254"/>
        <v>0</v>
      </c>
      <c r="BH257">
        <f t="shared" si="230"/>
        <v>0</v>
      </c>
      <c r="BI257">
        <f t="shared" si="263"/>
        <v>0</v>
      </c>
      <c r="BJ257">
        <f t="shared" si="263"/>
        <v>0</v>
      </c>
      <c r="BK257" s="7">
        <f t="shared" si="261"/>
        <v>8.5228029890171975E-4</v>
      </c>
      <c r="BL257" s="7">
        <f t="shared" si="250"/>
        <v>8.9710624027761735E-5</v>
      </c>
      <c r="BM257" s="7">
        <f t="shared" si="251"/>
        <v>6.5957687157242918E-4</v>
      </c>
      <c r="BN257" s="18">
        <f>MAX((BN$3*climate!$I367+BN$4*climate!$I367^2+BN$5*climate!$I367^6)*(K257/K$66)^$BP$1,-99)</f>
        <v>-51.839624067649304</v>
      </c>
      <c r="BO257" s="18">
        <f>MAX((BO$3*climate!$I367+BO$4*climate!$I367^2+BO$5*climate!$I367^6)*(L257/L$66)^$BP$1,-99)</f>
        <v>-29.789596884212532</v>
      </c>
      <c r="BP257" s="18">
        <f>MAX((BP$3*climate!$I367+BP$4*climate!$I367^2+BP$5*climate!$I367^6)*(M257/M$66)^$BP$1,-99)</f>
        <v>-29.456188435328862</v>
      </c>
      <c r="BQ257" s="18">
        <f>MAX((BQ$3*climate!$M367+BQ$4*climate!$M367^2+BQ$5*climate!$M367^6)*(K257/K$66)^$BP$1,-99)</f>
        <v>-51.839641650769828</v>
      </c>
      <c r="BR257" s="18">
        <f>MAX((BR$3*climate!$M367+BR$4*climate!$M367^2+BR$5*climate!$M367^6)*(L257/L$66)^$BP$1,-99)</f>
        <v>-29.789606382623777</v>
      </c>
      <c r="BS257" s="18">
        <f>MAX((BS$3*climate!$M367+BS$4*climate!$M367^2+BS$5*climate!$M367^6)*(M257/M$66)^$BP$1,-99)</f>
        <v>-29.456197245234577</v>
      </c>
      <c r="BT257" s="8">
        <f t="shared" si="255"/>
        <v>4.0815040901479145E-2</v>
      </c>
      <c r="BU257" s="8">
        <f t="shared" si="256"/>
        <v>3.661542788990313E-6</v>
      </c>
      <c r="BV257" s="8">
        <f t="shared" si="257"/>
        <v>2.6920656990898353E-5</v>
      </c>
      <c r="BW257" s="8">
        <f>MAX((BW$3*climate!$I367+BW$4*climate!$I367^2+BW$5*climate!$I367^6)*(K257/K$66)^$BP$1,-99)</f>
        <v>-99</v>
      </c>
      <c r="BX257" s="8">
        <f>MAX((BX$3*climate!$I367+BX$4*climate!$I367^2+BX$5*climate!$I367^6)*(L257/L$66)^$BP$1,-99)</f>
        <v>-99</v>
      </c>
      <c r="BY257" s="8">
        <f>MAX((BY$3*climate!$I367+BY$4*climate!$I367^2+BY$5*climate!$I367^6)*(M257/M$66)^$BP$1,-99)</f>
        <v>-99</v>
      </c>
      <c r="BZ257" s="8">
        <f>MAX((BZ$3*climate!$M367+BZ$4*climate!$M367^2+BZ$5*climate!$M367^6)*(K257/K$66)^$BP$1,-99)</f>
        <v>-99</v>
      </c>
      <c r="CA257" s="8">
        <f>MAX((CA$3*climate!$M367+CA$4*climate!$M367^2+CA$5*climate!$M367^6)*(L257/L$66)^$BP$1,-99)</f>
        <v>-99</v>
      </c>
      <c r="CB257" s="8">
        <f>MAX((CB$3*climate!$M367+CB$4*climate!$M367^2+CB$5*climate!$M367^6)*(M257/M$66)^$BP$1,-99)</f>
        <v>-99</v>
      </c>
      <c r="CC257" s="8">
        <f t="shared" si="258"/>
        <v>0</v>
      </c>
      <c r="CD257" s="8">
        <f t="shared" si="259"/>
        <v>0</v>
      </c>
      <c r="CE257" s="8">
        <f t="shared" si="260"/>
        <v>0</v>
      </c>
    </row>
    <row r="258" spans="1:83">
      <c r="A258">
        <f t="shared" si="278"/>
        <v>2212</v>
      </c>
      <c r="B258" s="4">
        <f t="shared" si="231"/>
        <v>1286.5274516955874</v>
      </c>
      <c r="C258" s="4">
        <f t="shared" si="232"/>
        <v>3572.5684215413635</v>
      </c>
      <c r="D258" s="4">
        <f t="shared" si="233"/>
        <v>6809.463312108307</v>
      </c>
      <c r="E258" s="11">
        <f t="shared" si="279"/>
        <v>3.085616774084603E-7</v>
      </c>
      <c r="F258" s="11">
        <f t="shared" si="280"/>
        <v>6.1859813909322489E-7</v>
      </c>
      <c r="G258" s="11">
        <f t="shared" si="281"/>
        <v>1.3657590762409192E-6</v>
      </c>
      <c r="H258" s="4">
        <f t="shared" si="234"/>
        <v>115494.57756298711</v>
      </c>
      <c r="I258" s="4">
        <f t="shared" si="235"/>
        <v>184398.46297640156</v>
      </c>
      <c r="J258" s="4">
        <f t="shared" si="236"/>
        <v>33932.694616984423</v>
      </c>
      <c r="K258" s="4">
        <f t="shared" si="269"/>
        <v>89772.338251135065</v>
      </c>
      <c r="L258" s="4">
        <f t="shared" si="270"/>
        <v>51615.096260869912</v>
      </c>
      <c r="M258" s="4">
        <f t="shared" si="271"/>
        <v>4983.1672573441583</v>
      </c>
      <c r="N258" s="11">
        <f t="shared" si="282"/>
        <v>-3.1691130465230088E-3</v>
      </c>
      <c r="O258" s="11">
        <f t="shared" si="283"/>
        <v>3.1996178494875238E-3</v>
      </c>
      <c r="P258" s="11">
        <f t="shared" si="284"/>
        <v>1.8602089119712506E-3</v>
      </c>
      <c r="Q258" s="4">
        <f t="shared" si="285"/>
        <v>1266.3119137862154</v>
      </c>
      <c r="R258" s="4">
        <f t="shared" si="286"/>
        <v>7197.2820966967893</v>
      </c>
      <c r="S258" s="4">
        <f t="shared" si="287"/>
        <v>1694.2556822916206</v>
      </c>
      <c r="T258" s="4">
        <f t="shared" si="237"/>
        <v>10.96425425769975</v>
      </c>
      <c r="U258" s="4">
        <f t="shared" si="238"/>
        <v>39.031139308454343</v>
      </c>
      <c r="V258" s="4">
        <f t="shared" si="239"/>
        <v>49.929889194346217</v>
      </c>
      <c r="W258" s="11">
        <f t="shared" si="288"/>
        <v>-1.219247815263802E-2</v>
      </c>
      <c r="X258" s="11">
        <f t="shared" si="289"/>
        <v>-1.3228699347321071E-2</v>
      </c>
      <c r="Y258" s="11">
        <f t="shared" si="290"/>
        <v>-1.2203590333800474E-2</v>
      </c>
      <c r="Z258" s="4">
        <f t="shared" si="249"/>
        <v>1752.3587518284685</v>
      </c>
      <c r="AA258" s="4">
        <f t="shared" si="240"/>
        <v>33907.174727233993</v>
      </c>
      <c r="AB258" s="4">
        <f t="shared" si="241"/>
        <v>3353.0588134242148</v>
      </c>
      <c r="AC258" s="12">
        <f t="shared" si="242"/>
        <v>1.3626247662025666</v>
      </c>
      <c r="AD258" s="12">
        <f t="shared" si="243"/>
        <v>4.6636635940662643</v>
      </c>
      <c r="AE258" s="12">
        <f t="shared" si="244"/>
        <v>1.9585622732852601</v>
      </c>
      <c r="AF258" s="11">
        <f t="shared" si="291"/>
        <v>-2.9039671966837322E-3</v>
      </c>
      <c r="AG258" s="11">
        <f t="shared" si="292"/>
        <v>2.0567434751257441E-3</v>
      </c>
      <c r="AH258" s="11">
        <f t="shared" si="293"/>
        <v>8.257041531207765E-4</v>
      </c>
      <c r="AI258" s="1">
        <f t="shared" si="272"/>
        <v>238480.13408923778</v>
      </c>
      <c r="AJ258" s="1">
        <f t="shared" si="273"/>
        <v>356642.35999559279</v>
      </c>
      <c r="AK258" s="1">
        <f t="shared" si="274"/>
        <v>66556.09325883344</v>
      </c>
      <c r="AL258" s="17">
        <f t="shared" si="268"/>
        <v>65.591269847906929</v>
      </c>
      <c r="AM258" s="17">
        <f t="shared" si="268"/>
        <v>29.276880569726025</v>
      </c>
      <c r="AN258" s="17">
        <f t="shared" si="268"/>
        <v>4.4774583577675067</v>
      </c>
      <c r="AO258" s="7">
        <f t="shared" si="294"/>
        <v>2.3999559417501298E-3</v>
      </c>
      <c r="AP258" s="7">
        <f t="shared" si="294"/>
        <v>3.695751801938259E-3</v>
      </c>
      <c r="AQ258" s="7">
        <f t="shared" si="294"/>
        <v>2.6751333086753224E-3</v>
      </c>
      <c r="AR258" s="1">
        <f t="shared" si="246"/>
        <v>115494.57756298711</v>
      </c>
      <c r="AS258" s="1">
        <f t="shared" si="247"/>
        <v>184398.46297640156</v>
      </c>
      <c r="AT258" s="1">
        <f t="shared" si="248"/>
        <v>33932.694616984423</v>
      </c>
      <c r="AU258" s="1">
        <f t="shared" si="275"/>
        <v>23098.915512597421</v>
      </c>
      <c r="AV258" s="1">
        <f t="shared" si="276"/>
        <v>36879.692595280314</v>
      </c>
      <c r="AW258" s="1">
        <f t="shared" si="277"/>
        <v>6786.5389233968854</v>
      </c>
      <c r="AX258">
        <v>0</v>
      </c>
      <c r="AY258">
        <v>0</v>
      </c>
      <c r="AZ258">
        <v>0</v>
      </c>
      <c r="BA258">
        <f t="shared" si="252"/>
        <v>0</v>
      </c>
      <c r="BB258">
        <f t="shared" si="253"/>
        <v>0</v>
      </c>
      <c r="BC258">
        <f t="shared" si="253"/>
        <v>0</v>
      </c>
      <c r="BD258">
        <f t="shared" si="253"/>
        <v>0</v>
      </c>
      <c r="BE258">
        <f t="shared" si="254"/>
        <v>0</v>
      </c>
      <c r="BF258">
        <f t="shared" si="254"/>
        <v>0</v>
      </c>
      <c r="BG258">
        <f t="shared" si="254"/>
        <v>0</v>
      </c>
      <c r="BH258">
        <f t="shared" ref="BH258:BH321" si="295">IF(AX257=0.99,2*BB$5*AX258*AR258/Z258*1000,BH257*(1+BK257))</f>
        <v>0</v>
      </c>
      <c r="BI258">
        <f t="shared" si="263"/>
        <v>0</v>
      </c>
      <c r="BJ258">
        <f t="shared" si="263"/>
        <v>0</v>
      </c>
      <c r="BK258" s="7">
        <f t="shared" si="261"/>
        <v>8.5190051429306912E-4</v>
      </c>
      <c r="BL258" s="7">
        <f t="shared" si="250"/>
        <v>8.5438689550249274E-5</v>
      </c>
      <c r="BM258" s="7">
        <f t="shared" si="251"/>
        <v>6.3983645783000152E-4</v>
      </c>
      <c r="BN258" s="18">
        <f>MAX((BN$3*climate!$I368+BN$4*climate!$I368^2+BN$5*climate!$I368^6)*(K258/K$66)^$BP$1,-99)</f>
        <v>-52.075468713031157</v>
      </c>
      <c r="BO258" s="18">
        <f>MAX((BO$3*climate!$I368+BO$4*climate!$I368^2+BO$5*climate!$I368^6)*(L258/L$66)^$BP$1,-99)</f>
        <v>-29.870817146124438</v>
      </c>
      <c r="BP258" s="18">
        <f>MAX((BP$3*climate!$I368+BP$4*climate!$I368^2+BP$5*climate!$I368^6)*(M258/M$66)^$BP$1,-99)</f>
        <v>-29.539924811342427</v>
      </c>
      <c r="BQ258" s="18">
        <f>MAX((BQ$3*climate!$M368+BQ$4*climate!$M368^2+BQ$5*climate!$M368^6)*(K258/K$66)^$BP$1,-99)</f>
        <v>-52.075486286231765</v>
      </c>
      <c r="BR258" s="18">
        <f>MAX((BR$3*climate!$M368+BR$4*climate!$M368^2+BR$5*climate!$M368^6)*(L258/L$66)^$BP$1,-99)</f>
        <v>-29.87082662340983</v>
      </c>
      <c r="BS258" s="18">
        <f>MAX((BS$3*climate!$M368+BS$4*climate!$M368^2+BS$5*climate!$M368^6)*(M258/M$66)^$BP$1,-99)</f>
        <v>-29.539933603910359</v>
      </c>
      <c r="BT258" s="8">
        <f t="shared" si="255"/>
        <v>4.0755617627316727E-2</v>
      </c>
      <c r="BU258" s="8">
        <f t="shared" si="256"/>
        <v>3.4821065618889806E-6</v>
      </c>
      <c r="BV258" s="8">
        <f t="shared" si="257"/>
        <v>2.6076930019336305E-5</v>
      </c>
      <c r="BW258" s="8">
        <f>MAX((BW$3*climate!$I368+BW$4*climate!$I368^2+BW$5*climate!$I368^6)*(K258/K$66)^$BP$1,-99)</f>
        <v>-99</v>
      </c>
      <c r="BX258" s="8">
        <f>MAX((BX$3*climate!$I368+BX$4*climate!$I368^2+BX$5*climate!$I368^6)*(L258/L$66)^$BP$1,-99)</f>
        <v>-99</v>
      </c>
      <c r="BY258" s="8">
        <f>MAX((BY$3*climate!$I368+BY$4*climate!$I368^2+BY$5*climate!$I368^6)*(M258/M$66)^$BP$1,-99)</f>
        <v>-99</v>
      </c>
      <c r="BZ258" s="8">
        <f>MAX((BZ$3*climate!$M368+BZ$4*climate!$M368^2+BZ$5*climate!$M368^6)*(K258/K$66)^$BP$1,-99)</f>
        <v>-99</v>
      </c>
      <c r="CA258" s="8">
        <f>MAX((CA$3*climate!$M368+CA$4*climate!$M368^2+CA$5*climate!$M368^6)*(L258/L$66)^$BP$1,-99)</f>
        <v>-99</v>
      </c>
      <c r="CB258" s="8">
        <f>MAX((CB$3*climate!$M368+CB$4*climate!$M368^2+CB$5*climate!$M368^6)*(M258/M$66)^$BP$1,-99)</f>
        <v>-99</v>
      </c>
      <c r="CC258" s="8">
        <f t="shared" si="258"/>
        <v>0</v>
      </c>
      <c r="CD258" s="8">
        <f t="shared" si="259"/>
        <v>0</v>
      </c>
      <c r="CE258" s="8">
        <f t="shared" si="260"/>
        <v>0</v>
      </c>
    </row>
    <row r="259" spans="1:83">
      <c r="A259">
        <f t="shared" si="278"/>
        <v>2213</v>
      </c>
      <c r="B259" s="4">
        <f t="shared" ref="B259:B322" si="296">B258*(1+E259)</f>
        <v>1286.5278288200027</v>
      </c>
      <c r="C259" s="4">
        <f t="shared" ref="C259:C322" si="297">C258*(1+F259)</f>
        <v>3572.5705210263318</v>
      </c>
      <c r="D259" s="4">
        <f t="shared" ref="D259:D322" si="298">D258*(1+G259)</f>
        <v>6809.4721471903131</v>
      </c>
      <c r="E259" s="11">
        <f t="shared" si="279"/>
        <v>2.9313359353803728E-7</v>
      </c>
      <c r="F259" s="11">
        <f t="shared" si="280"/>
        <v>5.8766823213856364E-7</v>
      </c>
      <c r="G259" s="11">
        <f t="shared" si="281"/>
        <v>1.297471122428873E-6</v>
      </c>
      <c r="H259" s="4">
        <f t="shared" ref="H259:H322" si="299">AR259</f>
        <v>115129.62190228274</v>
      </c>
      <c r="I259" s="4">
        <f t="shared" ref="I259:I322" si="300">AS259</f>
        <v>184984.96161314702</v>
      </c>
      <c r="J259" s="4">
        <f t="shared" ref="J259:J322" si="301">AT259</f>
        <v>33995.570924843996</v>
      </c>
      <c r="K259" s="4">
        <f t="shared" si="269"/>
        <v>89488.637030012091</v>
      </c>
      <c r="L259" s="4">
        <f t="shared" si="270"/>
        <v>51779.233054860553</v>
      </c>
      <c r="M259" s="4">
        <f t="shared" si="271"/>
        <v>4992.3944455622841</v>
      </c>
      <c r="N259" s="11">
        <f t="shared" si="282"/>
        <v>-3.1602298285841046E-3</v>
      </c>
      <c r="O259" s="11">
        <f t="shared" si="283"/>
        <v>3.1800152645471425E-3</v>
      </c>
      <c r="P259" s="11">
        <f t="shared" si="284"/>
        <v>1.8516713852072542E-3</v>
      </c>
      <c r="Q259" s="4">
        <f t="shared" si="285"/>
        <v>1246.9197545809932</v>
      </c>
      <c r="R259" s="4">
        <f t="shared" si="286"/>
        <v>7124.6602981676915</v>
      </c>
      <c r="S259" s="4">
        <f t="shared" si="287"/>
        <v>1676.6807750706494</v>
      </c>
      <c r="T259" s="4">
        <f t="shared" ref="T259:T322" si="302">T258*(1+W259)</f>
        <v>10.830572827202777</v>
      </c>
      <c r="U259" s="4">
        <f t="shared" ref="U259:U322" si="303">U258*(1+X259)</f>
        <v>38.514808101359392</v>
      </c>
      <c r="V259" s="4">
        <f t="shared" ref="V259:V322" si="304">V258*(1+Y259)</f>
        <v>49.320565281206363</v>
      </c>
      <c r="W259" s="11">
        <f t="shared" si="288"/>
        <v>-1.219247815263802E-2</v>
      </c>
      <c r="X259" s="11">
        <f t="shared" si="289"/>
        <v>-1.3228699347321071E-2</v>
      </c>
      <c r="Y259" s="11">
        <f t="shared" si="290"/>
        <v>-1.2203590333800474E-2</v>
      </c>
      <c r="Z259" s="4">
        <f t="shared" si="249"/>
        <v>1720.4971569041072</v>
      </c>
      <c r="AA259" s="4">
        <f t="shared" ref="AA259:AA322" si="305">R258*AD259*(1-AY258)</f>
        <v>33634.738530175258</v>
      </c>
      <c r="AB259" s="4">
        <f t="shared" ref="AB259:AB322" si="306">S258*AE259*(1-AZ258)</f>
        <v>3321.0451990705751</v>
      </c>
      <c r="AC259" s="12">
        <f t="shared" ref="AC259:AC322" si="307">AC258*(1+AF259)</f>
        <v>1.3586677485801255</v>
      </c>
      <c r="AD259" s="12">
        <f t="shared" ref="AD259:AD322" si="308">AD258*(1+AG259)</f>
        <v>4.6732555537335418</v>
      </c>
      <c r="AE259" s="12">
        <f t="shared" ref="AE259:AE322" si="309">AE258*(1+AH259)</f>
        <v>1.9601794662884575</v>
      </c>
      <c r="AF259" s="11">
        <f t="shared" si="291"/>
        <v>-2.9039671966837322E-3</v>
      </c>
      <c r="AG259" s="11">
        <f t="shared" si="292"/>
        <v>2.0567434751257441E-3</v>
      </c>
      <c r="AH259" s="11">
        <f t="shared" si="293"/>
        <v>8.257041531207765E-4</v>
      </c>
      <c r="AI259" s="1">
        <f t="shared" si="272"/>
        <v>237731.03619291142</v>
      </c>
      <c r="AJ259" s="1">
        <f t="shared" si="273"/>
        <v>357857.81659131381</v>
      </c>
      <c r="AK259" s="1">
        <f t="shared" si="274"/>
        <v>66687.022856346986</v>
      </c>
      <c r="AL259" s="17">
        <f t="shared" ref="AL259:AN274" si="310">AL258*(1+AO259)</f>
        <v>65.747111844127375</v>
      </c>
      <c r="AM259" s="17">
        <f t="shared" si="310"/>
        <v>29.383998653005513</v>
      </c>
      <c r="AN259" s="17">
        <f t="shared" si="310"/>
        <v>4.4893163777786658</v>
      </c>
      <c r="AO259" s="7">
        <f t="shared" si="294"/>
        <v>2.3759563823326285E-3</v>
      </c>
      <c r="AP259" s="7">
        <f t="shared" si="294"/>
        <v>3.6587942839188762E-3</v>
      </c>
      <c r="AQ259" s="7">
        <f t="shared" si="294"/>
        <v>2.6483819755885691E-3</v>
      </c>
      <c r="AR259" s="1">
        <f t="shared" ref="AR259:AR322" si="311">AL259*AI259^$AR$5*B259^(1-$AR$5)*(1-BB258+0.01*BN258)</f>
        <v>115129.62190228274</v>
      </c>
      <c r="AS259" s="1">
        <f t="shared" ref="AS259:AS322" si="312">AM259*AJ259^$AR$5*C259^(1-$AR$5)*(1-BC258+0.01*BO258)</f>
        <v>184984.96161314702</v>
      </c>
      <c r="AT259" s="1">
        <f t="shared" ref="AT259:AT322" si="313">AN259*AK259^$AR$5*D259^(1-$AR$5)*(1-BD258+0.01*BP258)</f>
        <v>33995.570924843996</v>
      </c>
      <c r="AU259" s="1">
        <f t="shared" si="275"/>
        <v>23025.924380456549</v>
      </c>
      <c r="AV259" s="1">
        <f t="shared" si="276"/>
        <v>36996.992322629405</v>
      </c>
      <c r="AW259" s="1">
        <f t="shared" si="277"/>
        <v>6799.1141849687992</v>
      </c>
      <c r="AX259">
        <v>0</v>
      </c>
      <c r="AY259">
        <v>0</v>
      </c>
      <c r="AZ259">
        <v>0</v>
      </c>
      <c r="BA259">
        <f t="shared" si="252"/>
        <v>0</v>
      </c>
      <c r="BB259">
        <f t="shared" si="253"/>
        <v>0</v>
      </c>
      <c r="BC259">
        <f t="shared" si="253"/>
        <v>0</v>
      </c>
      <c r="BD259">
        <f t="shared" si="253"/>
        <v>0</v>
      </c>
      <c r="BE259">
        <f t="shared" si="254"/>
        <v>0</v>
      </c>
      <c r="BF259">
        <f t="shared" si="254"/>
        <v>0</v>
      </c>
      <c r="BG259">
        <f t="shared" si="254"/>
        <v>0</v>
      </c>
      <c r="BH259">
        <f t="shared" si="295"/>
        <v>0</v>
      </c>
      <c r="BI259">
        <f t="shared" si="263"/>
        <v>0</v>
      </c>
      <c r="BJ259">
        <f t="shared" si="263"/>
        <v>0</v>
      </c>
      <c r="BK259" s="7">
        <f t="shared" si="261"/>
        <v>8.5199927371526485E-4</v>
      </c>
      <c r="BL259" s="7">
        <f t="shared" si="250"/>
        <v>8.1370180524046925E-5</v>
      </c>
      <c r="BM259" s="7">
        <f t="shared" si="251"/>
        <v>6.2068708173384211E-4</v>
      </c>
      <c r="BN259" s="18">
        <f>MAX((BN$3*climate!$I369+BN$4*climate!$I369^2+BN$5*climate!$I369^6)*(K259/K$66)^$BP$1,-99)</f>
        <v>-52.308531475960422</v>
      </c>
      <c r="BO259" s="18">
        <f>MAX((BO$3*climate!$I369+BO$4*climate!$I369^2+BO$5*climate!$I369^6)*(L259/L$66)^$BP$1,-99)</f>
        <v>-29.950408654671548</v>
      </c>
      <c r="BP259" s="18">
        <f>MAX((BP$3*climate!$I369+BP$4*climate!$I369^2+BP$5*climate!$I369^6)*(M259/M$66)^$BP$1,-99)</f>
        <v>-29.622123352716176</v>
      </c>
      <c r="BQ259" s="18">
        <f>MAX((BQ$3*climate!$M369+BQ$4*climate!$M369^2+BQ$5*climate!$M369^6)*(K259/K$66)^$BP$1,-99)</f>
        <v>-52.308549039291357</v>
      </c>
      <c r="BR259" s="18">
        <f>MAX((BR$3*climate!$M369+BR$4*climate!$M369^2+BR$5*climate!$M369^6)*(L259/L$66)^$BP$1,-99)</f>
        <v>-29.950418110982994</v>
      </c>
      <c r="BS259" s="18">
        <f>MAX((BS$3*climate!$M369+BS$4*climate!$M369^2+BS$5*climate!$M369^6)*(M259/M$66)^$BP$1,-99)</f>
        <v>-29.622132128067459</v>
      </c>
      <c r="BT259" s="8">
        <f t="shared" si="255"/>
        <v>4.0696581366858761E-2</v>
      </c>
      <c r="BU259" s="8">
        <f t="shared" si="256"/>
        <v>3.3114881725328619E-6</v>
      </c>
      <c r="BV259" s="8">
        <f t="shared" si="257"/>
        <v>2.5259842325139421E-5</v>
      </c>
      <c r="BW259" s="8">
        <f>MAX((BW$3*climate!$I369+BW$4*climate!$I369^2+BW$5*climate!$I369^6)*(K259/K$66)^$BP$1,-99)</f>
        <v>-99</v>
      </c>
      <c r="BX259" s="8">
        <f>MAX((BX$3*climate!$I369+BX$4*climate!$I369^2+BX$5*climate!$I369^6)*(L259/L$66)^$BP$1,-99)</f>
        <v>-99</v>
      </c>
      <c r="BY259" s="8">
        <f>MAX((BY$3*climate!$I369+BY$4*climate!$I369^2+BY$5*climate!$I369^6)*(M259/M$66)^$BP$1,-99)</f>
        <v>-99</v>
      </c>
      <c r="BZ259" s="8">
        <f>MAX((BZ$3*climate!$M369+BZ$4*climate!$M369^2+BZ$5*climate!$M369^6)*(K259/K$66)^$BP$1,-99)</f>
        <v>-99</v>
      </c>
      <c r="CA259" s="8">
        <f>MAX((CA$3*climate!$M369+CA$4*climate!$M369^2+CA$5*climate!$M369^6)*(L259/L$66)^$BP$1,-99)</f>
        <v>-99</v>
      </c>
      <c r="CB259" s="8">
        <f>MAX((CB$3*climate!$M369+CB$4*climate!$M369^2+CB$5*climate!$M369^6)*(M259/M$66)^$BP$1,-99)</f>
        <v>-99</v>
      </c>
      <c r="CC259" s="8">
        <f t="shared" si="258"/>
        <v>0</v>
      </c>
      <c r="CD259" s="8">
        <f t="shared" si="259"/>
        <v>0</v>
      </c>
      <c r="CE259" s="8">
        <f t="shared" si="260"/>
        <v>0</v>
      </c>
    </row>
    <row r="260" spans="1:83">
      <c r="A260">
        <f t="shared" si="278"/>
        <v>2214</v>
      </c>
      <c r="B260" s="4">
        <f t="shared" si="296"/>
        <v>1286.5281870883018</v>
      </c>
      <c r="C260" s="4">
        <f t="shared" si="297"/>
        <v>3572.5725155382243</v>
      </c>
      <c r="D260" s="4">
        <f t="shared" si="298"/>
        <v>6809.480540529109</v>
      </c>
      <c r="E260" s="11">
        <f t="shared" si="279"/>
        <v>2.7847691386113543E-7</v>
      </c>
      <c r="F260" s="11">
        <f t="shared" si="280"/>
        <v>5.5828482053163547E-7</v>
      </c>
      <c r="G260" s="11">
        <f t="shared" si="281"/>
        <v>1.2325975663074293E-6</v>
      </c>
      <c r="H260" s="4">
        <f t="shared" si="299"/>
        <v>114766.97087415327</v>
      </c>
      <c r="I260" s="4">
        <f t="shared" si="300"/>
        <v>185569.75517568027</v>
      </c>
      <c r="J260" s="4">
        <f t="shared" si="301"/>
        <v>34058.279433047232</v>
      </c>
      <c r="K260" s="4">
        <f t="shared" si="269"/>
        <v>89206.728640665329</v>
      </c>
      <c r="L260" s="4">
        <f t="shared" si="270"/>
        <v>51942.893914281638</v>
      </c>
      <c r="M260" s="4">
        <f t="shared" si="271"/>
        <v>5001.5972922364554</v>
      </c>
      <c r="N260" s="11">
        <f t="shared" si="282"/>
        <v>-3.1502143590835807E-3</v>
      </c>
      <c r="O260" s="11">
        <f t="shared" si="283"/>
        <v>3.1607432123934576E-3</v>
      </c>
      <c r="P260" s="11">
        <f t="shared" si="284"/>
        <v>1.8433733100460259E-3</v>
      </c>
      <c r="Q260" s="4">
        <f t="shared" si="285"/>
        <v>1227.8368829645838</v>
      </c>
      <c r="R260" s="4">
        <f t="shared" si="286"/>
        <v>7052.6355681735486</v>
      </c>
      <c r="S260" s="4">
        <f t="shared" si="287"/>
        <v>1659.2743253467152</v>
      </c>
      <c r="T260" s="4">
        <f t="shared" si="302"/>
        <v>10.698521304626553</v>
      </c>
      <c r="U260" s="4">
        <f t="shared" si="303"/>
        <v>38.00530728456674</v>
      </c>
      <c r="V260" s="4">
        <f t="shared" si="304"/>
        <v>48.718677307483055</v>
      </c>
      <c r="W260" s="11">
        <f t="shared" si="288"/>
        <v>-1.219247815263802E-2</v>
      </c>
      <c r="X260" s="11">
        <f t="shared" si="289"/>
        <v>-1.3228699347321071E-2</v>
      </c>
      <c r="Y260" s="11">
        <f t="shared" si="290"/>
        <v>-1.2203590333800474E-2</v>
      </c>
      <c r="Z260" s="4">
        <f t="shared" ref="Z260:Z323" si="314">Q259*AC260*(1-AX259)</f>
        <v>1689.229900590457</v>
      </c>
      <c r="AA260" s="4">
        <f t="shared" si="305"/>
        <v>33363.838317826681</v>
      </c>
      <c r="AB260" s="4">
        <f t="shared" si="306"/>
        <v>3289.3089821425101</v>
      </c>
      <c r="AC260" s="12">
        <f t="shared" si="307"/>
        <v>1.3547222220070567</v>
      </c>
      <c r="AD260" s="12">
        <f t="shared" si="308"/>
        <v>4.6828672416012784</v>
      </c>
      <c r="AE260" s="12">
        <f t="shared" si="309"/>
        <v>1.961797994614634</v>
      </c>
      <c r="AF260" s="11">
        <f t="shared" si="291"/>
        <v>-2.9039671966837322E-3</v>
      </c>
      <c r="AG260" s="11">
        <f t="shared" si="292"/>
        <v>2.0567434751257441E-3</v>
      </c>
      <c r="AH260" s="11">
        <f t="shared" si="293"/>
        <v>8.257041531207765E-4</v>
      </c>
      <c r="AI260" s="1">
        <f t="shared" si="272"/>
        <v>236983.85695407685</v>
      </c>
      <c r="AJ260" s="1">
        <f t="shared" si="273"/>
        <v>359069.02725481184</v>
      </c>
      <c r="AK260" s="1">
        <f t="shared" si="274"/>
        <v>66817.434755681083</v>
      </c>
      <c r="AL260" s="17">
        <f t="shared" si="310"/>
        <v>65.901761991433318</v>
      </c>
      <c r="AM260" s="17">
        <f t="shared" si="310"/>
        <v>29.490433559252711</v>
      </c>
      <c r="AN260" s="17">
        <f t="shared" si="310"/>
        <v>4.5010869081105129</v>
      </c>
      <c r="AO260" s="7">
        <f t="shared" si="294"/>
        <v>2.352196818509302E-3</v>
      </c>
      <c r="AP260" s="7">
        <f t="shared" si="294"/>
        <v>3.6222063410796873E-3</v>
      </c>
      <c r="AQ260" s="7">
        <f t="shared" si="294"/>
        <v>2.6218981558326832E-3</v>
      </c>
      <c r="AR260" s="1">
        <f t="shared" si="311"/>
        <v>114766.97087415327</v>
      </c>
      <c r="AS260" s="1">
        <f t="shared" si="312"/>
        <v>185569.75517568027</v>
      </c>
      <c r="AT260" s="1">
        <f t="shared" si="313"/>
        <v>34058.279433047232</v>
      </c>
      <c r="AU260" s="1">
        <f t="shared" si="275"/>
        <v>22953.394174830653</v>
      </c>
      <c r="AV260" s="1">
        <f t="shared" si="276"/>
        <v>37113.951035136059</v>
      </c>
      <c r="AW260" s="1">
        <f t="shared" si="277"/>
        <v>6811.6558866094465</v>
      </c>
      <c r="AX260">
        <v>0</v>
      </c>
      <c r="AY260">
        <v>0</v>
      </c>
      <c r="AZ260">
        <v>0</v>
      </c>
      <c r="BA260">
        <f t="shared" si="252"/>
        <v>0</v>
      </c>
      <c r="BB260">
        <f t="shared" si="253"/>
        <v>0</v>
      </c>
      <c r="BC260">
        <f t="shared" si="253"/>
        <v>0</v>
      </c>
      <c r="BD260">
        <f t="shared" si="253"/>
        <v>0</v>
      </c>
      <c r="BE260">
        <f t="shared" si="254"/>
        <v>0</v>
      </c>
      <c r="BF260">
        <f t="shared" si="254"/>
        <v>0</v>
      </c>
      <c r="BG260">
        <f t="shared" si="254"/>
        <v>0</v>
      </c>
      <c r="BH260">
        <f t="shared" si="295"/>
        <v>0</v>
      </c>
      <c r="BI260">
        <f t="shared" si="263"/>
        <v>0</v>
      </c>
      <c r="BJ260">
        <f t="shared" si="263"/>
        <v>0</v>
      </c>
      <c r="BK260" s="7">
        <f t="shared" si="261"/>
        <v>8.5256625343865799E-4</v>
      </c>
      <c r="BL260" s="7">
        <f t="shared" ref="BL260:BL323" si="315">BL259/(1+BL$5)</f>
        <v>7.7495410022901837E-5</v>
      </c>
      <c r="BM260" s="7">
        <f t="shared" ref="BM260:BM323" si="316">BM259/(1+BM$5+BK259)</f>
        <v>6.0211076097358882E-4</v>
      </c>
      <c r="BN260" s="18">
        <f>MAX((BN$3*climate!$I370+BN$4*climate!$I370^2+BN$5*climate!$I370^6)*(K260/K$66)^$BP$1,-99)</f>
        <v>-52.538810052363893</v>
      </c>
      <c r="BO260" s="18">
        <f>MAX((BO$3*climate!$I370+BO$4*climate!$I370^2+BO$5*climate!$I370^6)*(L260/L$66)^$BP$1,-99)</f>
        <v>-30.028385776399254</v>
      </c>
      <c r="BP260" s="18">
        <f>MAX((BP$3*climate!$I370+BP$4*climate!$I370^2+BP$5*climate!$I370^6)*(M260/M$66)^$BP$1,-99)</f>
        <v>-29.702796135514493</v>
      </c>
      <c r="BQ260" s="18">
        <f>MAX((BQ$3*climate!$M370+BQ$4*climate!$M370^2+BQ$5*climate!$M370^6)*(K260/K$66)^$BP$1,-99)</f>
        <v>-52.53882760587171</v>
      </c>
      <c r="BR260" s="18">
        <f>MAX((BR$3*climate!$M370+BR$4*climate!$M370^2+BR$5*climate!$M370^6)*(L260/L$66)^$BP$1,-99)</f>
        <v>-30.028395211887581</v>
      </c>
      <c r="BS260" s="18">
        <f>MAX((BS$3*climate!$M370+BS$4*climate!$M370^2+BS$5*climate!$M370^6)*(M260/M$66)^$BP$1,-99)</f>
        <v>-29.702804893769382</v>
      </c>
      <c r="BT260" s="8">
        <f t="shared" si="255"/>
        <v>4.0637952714885843E-2</v>
      </c>
      <c r="BU260" s="8">
        <f t="shared" si="256"/>
        <v>3.1492548081313753E-6</v>
      </c>
      <c r="BV260" s="8">
        <f t="shared" si="257"/>
        <v>2.4468548633568636E-5</v>
      </c>
      <c r="BW260" s="8">
        <f>MAX((BW$3*climate!$I370+BW$4*climate!$I370^2+BW$5*climate!$I370^6)*(K260/K$66)^$BP$1,-99)</f>
        <v>-99</v>
      </c>
      <c r="BX260" s="8">
        <f>MAX((BX$3*climate!$I370+BX$4*climate!$I370^2+BX$5*climate!$I370^6)*(L260/L$66)^$BP$1,-99)</f>
        <v>-99</v>
      </c>
      <c r="BY260" s="8">
        <f>MAX((BY$3*climate!$I370+BY$4*climate!$I370^2+BY$5*climate!$I370^6)*(M260/M$66)^$BP$1,-99)</f>
        <v>-99</v>
      </c>
      <c r="BZ260" s="8">
        <f>MAX((BZ$3*climate!$M370+BZ$4*climate!$M370^2+BZ$5*climate!$M370^6)*(K260/K$66)^$BP$1,-99)</f>
        <v>-99</v>
      </c>
      <c r="CA260" s="8">
        <f>MAX((CA$3*climate!$M370+CA$4*climate!$M370^2+CA$5*climate!$M370^6)*(L260/L$66)^$BP$1,-99)</f>
        <v>-99</v>
      </c>
      <c r="CB260" s="8">
        <f>MAX((CB$3*climate!$M370+CB$4*climate!$M370^2+CB$5*climate!$M370^6)*(M260/M$66)^$BP$1,-99)</f>
        <v>-99</v>
      </c>
      <c r="CC260" s="8">
        <f t="shared" si="258"/>
        <v>0</v>
      </c>
      <c r="CD260" s="8">
        <f t="shared" si="259"/>
        <v>0</v>
      </c>
      <c r="CE260" s="8">
        <f t="shared" si="260"/>
        <v>0</v>
      </c>
    </row>
    <row r="261" spans="1:83">
      <c r="A261">
        <f t="shared" si="278"/>
        <v>2215</v>
      </c>
      <c r="B261" s="4">
        <f t="shared" si="296"/>
        <v>1286.5285274432808</v>
      </c>
      <c r="C261" s="4">
        <f t="shared" si="297"/>
        <v>3572.5744103255793</v>
      </c>
      <c r="D261" s="4">
        <f t="shared" si="298"/>
        <v>6809.4885142107933</v>
      </c>
      <c r="E261" s="11">
        <f t="shared" si="279"/>
        <v>2.6455306816807864E-7</v>
      </c>
      <c r="F261" s="11">
        <f t="shared" si="280"/>
        <v>5.303705795050537E-7</v>
      </c>
      <c r="G261" s="11">
        <f t="shared" si="281"/>
        <v>1.1709676879920578E-6</v>
      </c>
      <c r="H261" s="4">
        <f t="shared" si="299"/>
        <v>114406.73985962773</v>
      </c>
      <c r="I261" s="4">
        <f t="shared" si="300"/>
        <v>186152.87552286912</v>
      </c>
      <c r="J261" s="4">
        <f t="shared" si="301"/>
        <v>34120.826769483792</v>
      </c>
      <c r="K261" s="4">
        <f t="shared" si="269"/>
        <v>88926.702688037825</v>
      </c>
      <c r="L261" s="4">
        <f t="shared" si="270"/>
        <v>52106.087695428701</v>
      </c>
      <c r="M261" s="4">
        <f t="shared" si="271"/>
        <v>5010.7767563270991</v>
      </c>
      <c r="N261" s="11">
        <f t="shared" si="282"/>
        <v>-3.1390676117659666E-3</v>
      </c>
      <c r="O261" s="11">
        <f t="shared" si="283"/>
        <v>3.1417922423877531E-3</v>
      </c>
      <c r="P261" s="11">
        <f t="shared" si="284"/>
        <v>1.8353065139595781E-3</v>
      </c>
      <c r="Q261" s="4">
        <f t="shared" si="285"/>
        <v>1209.0595584798425</v>
      </c>
      <c r="R261" s="4">
        <f t="shared" si="286"/>
        <v>6981.2068705720258</v>
      </c>
      <c r="S261" s="4">
        <f t="shared" si="287"/>
        <v>1642.0352576618327</v>
      </c>
      <c r="T261" s="4">
        <f t="shared" si="302"/>
        <v>10.568079817354361</v>
      </c>
      <c r="U261" s="4">
        <f t="shared" si="303"/>
        <v>37.502546500896656</v>
      </c>
      <c r="V261" s="4">
        <f t="shared" si="304"/>
        <v>48.124134528017912</v>
      </c>
      <c r="W261" s="11">
        <f t="shared" si="288"/>
        <v>-1.219247815263802E-2</v>
      </c>
      <c r="X261" s="11">
        <f t="shared" si="289"/>
        <v>-1.3228699347321071E-2</v>
      </c>
      <c r="Y261" s="11">
        <f t="shared" si="290"/>
        <v>-1.2203590333800474E-2</v>
      </c>
      <c r="Z261" s="4">
        <f t="shared" si="314"/>
        <v>1658.547515464649</v>
      </c>
      <c r="AA261" s="4">
        <f t="shared" si="305"/>
        <v>33094.483222853029</v>
      </c>
      <c r="AB261" s="4">
        <f t="shared" si="306"/>
        <v>3257.8488439738276</v>
      </c>
      <c r="AC261" s="12">
        <f t="shared" si="307"/>
        <v>1.3507881531137298</v>
      </c>
      <c r="AD261" s="12">
        <f t="shared" si="308"/>
        <v>4.6924986982453216</v>
      </c>
      <c r="AE261" s="12">
        <f t="shared" si="309"/>
        <v>1.9634178593663714</v>
      </c>
      <c r="AF261" s="11">
        <f t="shared" si="291"/>
        <v>-2.9039671966837322E-3</v>
      </c>
      <c r="AG261" s="11">
        <f t="shared" si="292"/>
        <v>2.0567434751257441E-3</v>
      </c>
      <c r="AH261" s="11">
        <f t="shared" si="293"/>
        <v>8.257041531207765E-4</v>
      </c>
      <c r="AI261" s="1">
        <f t="shared" si="272"/>
        <v>236238.8654334998</v>
      </c>
      <c r="AJ261" s="1">
        <f t="shared" si="273"/>
        <v>360276.07556446671</v>
      </c>
      <c r="AK261" s="1">
        <f t="shared" si="274"/>
        <v>66947.347166722422</v>
      </c>
      <c r="AL261" s="17">
        <f t="shared" si="310"/>
        <v>66.055225767174818</v>
      </c>
      <c r="AM261" s="17">
        <f t="shared" si="310"/>
        <v>29.596185790337831</v>
      </c>
      <c r="AN261" s="17">
        <f t="shared" si="310"/>
        <v>4.512770285659494</v>
      </c>
      <c r="AO261" s="7">
        <f t="shared" si="294"/>
        <v>2.3286748503242088E-3</v>
      </c>
      <c r="AP261" s="7">
        <f t="shared" si="294"/>
        <v>3.5859842776688904E-3</v>
      </c>
      <c r="AQ261" s="7">
        <f t="shared" si="294"/>
        <v>2.5956791742743563E-3</v>
      </c>
      <c r="AR261" s="1">
        <f t="shared" si="311"/>
        <v>114406.73985962773</v>
      </c>
      <c r="AS261" s="1">
        <f t="shared" si="312"/>
        <v>186152.87552286912</v>
      </c>
      <c r="AT261" s="1">
        <f t="shared" si="313"/>
        <v>34120.826769483792</v>
      </c>
      <c r="AU261" s="1">
        <f t="shared" si="275"/>
        <v>22881.347971925548</v>
      </c>
      <c r="AV261" s="1">
        <f t="shared" si="276"/>
        <v>37230.575104573822</v>
      </c>
      <c r="AW261" s="1">
        <f t="shared" si="277"/>
        <v>6824.1653538967585</v>
      </c>
      <c r="AX261">
        <v>0</v>
      </c>
      <c r="AY261">
        <v>0</v>
      </c>
      <c r="AZ261">
        <v>0</v>
      </c>
      <c r="BA261">
        <f t="shared" si="252"/>
        <v>0</v>
      </c>
      <c r="BB261">
        <f t="shared" si="253"/>
        <v>0</v>
      </c>
      <c r="BC261">
        <f t="shared" si="253"/>
        <v>0</v>
      </c>
      <c r="BD261">
        <f t="shared" si="253"/>
        <v>0</v>
      </c>
      <c r="BE261">
        <f t="shared" si="254"/>
        <v>0</v>
      </c>
      <c r="BF261">
        <f t="shared" si="254"/>
        <v>0</v>
      </c>
      <c r="BG261">
        <f t="shared" si="254"/>
        <v>0</v>
      </c>
      <c r="BH261">
        <f t="shared" si="295"/>
        <v>0</v>
      </c>
      <c r="BI261">
        <f t="shared" si="263"/>
        <v>0</v>
      </c>
      <c r="BJ261">
        <f t="shared" si="263"/>
        <v>0</v>
      </c>
      <c r="BK261" s="7">
        <f t="shared" si="261"/>
        <v>8.5359130495299418E-4</v>
      </c>
      <c r="BL261" s="7">
        <f t="shared" si="315"/>
        <v>7.3805152402763656E-5</v>
      </c>
      <c r="BM261" s="7">
        <f t="shared" si="316"/>
        <v>5.8409008299015847E-4</v>
      </c>
      <c r="BN261" s="18">
        <f>MAX((BN$3*climate!$I371+BN$4*climate!$I371^2+BN$5*climate!$I371^6)*(K261/K$66)^$BP$1,-99)</f>
        <v>-52.766302242133371</v>
      </c>
      <c r="BO261" s="18">
        <f>MAX((BO$3*climate!$I371+BO$4*climate!$I371^2+BO$5*climate!$I371^6)*(L261/L$66)^$BP$1,-99)</f>
        <v>-30.104762957340089</v>
      </c>
      <c r="BP261" s="18">
        <f>MAX((BP$3*climate!$I371+BP$4*climate!$I371^2+BP$5*climate!$I371^6)*(M261/M$66)^$BP$1,-99)</f>
        <v>-29.781955340229135</v>
      </c>
      <c r="BQ261" s="18">
        <f>MAX((BQ$3*climate!$M371+BQ$4*climate!$M371^2+BQ$5*climate!$M371^6)*(K261/K$66)^$BP$1,-99)</f>
        <v>-52.766319785860901</v>
      </c>
      <c r="BR261" s="18">
        <f>MAX((BR$3*climate!$M371+BR$4*climate!$M371^2+BR$5*climate!$M371^6)*(L261/L$66)^$BP$1,-99)</f>
        <v>-30.104772372155004</v>
      </c>
      <c r="BS261" s="18">
        <f>MAX((BS$3*climate!$M371+BS$4*climate!$M371^2+BS$5*climate!$M371^6)*(M261/M$66)^$BP$1,-99)</f>
        <v>-29.781964081506949</v>
      </c>
      <c r="BT261" s="8">
        <f t="shared" si="255"/>
        <v>4.057975166730679E-2</v>
      </c>
      <c r="BU261" s="8">
        <f t="shared" si="256"/>
        <v>2.9949947562718804E-6</v>
      </c>
      <c r="BV261" s="8">
        <f t="shared" si="257"/>
        <v>2.3702230519077244E-5</v>
      </c>
      <c r="BW261" s="8">
        <f>MAX((BW$3*climate!$I371+BW$4*climate!$I371^2+BW$5*climate!$I371^6)*(K261/K$66)^$BP$1,-99)</f>
        <v>-99</v>
      </c>
      <c r="BX261" s="8">
        <f>MAX((BX$3*climate!$I371+BX$4*climate!$I371^2+BX$5*climate!$I371^6)*(L261/L$66)^$BP$1,-99)</f>
        <v>-99</v>
      </c>
      <c r="BY261" s="8">
        <f>MAX((BY$3*climate!$I371+BY$4*climate!$I371^2+BY$5*climate!$I371^6)*(M261/M$66)^$BP$1,-99)</f>
        <v>-99</v>
      </c>
      <c r="BZ261" s="8">
        <f>MAX((BZ$3*climate!$M371+BZ$4*climate!$M371^2+BZ$5*climate!$M371^6)*(K261/K$66)^$BP$1,-99)</f>
        <v>-99</v>
      </c>
      <c r="CA261" s="8">
        <f>MAX((CA$3*climate!$M371+CA$4*climate!$M371^2+CA$5*climate!$M371^6)*(L261/L$66)^$BP$1,-99)</f>
        <v>-99</v>
      </c>
      <c r="CB261" s="8">
        <f>MAX((CB$3*climate!$M371+CB$4*climate!$M371^2+CB$5*climate!$M371^6)*(M261/M$66)^$BP$1,-99)</f>
        <v>-99</v>
      </c>
      <c r="CC261" s="8">
        <f t="shared" si="258"/>
        <v>0</v>
      </c>
      <c r="CD261" s="8">
        <f t="shared" si="259"/>
        <v>0</v>
      </c>
      <c r="CE261" s="8">
        <f t="shared" si="260"/>
        <v>0</v>
      </c>
    </row>
    <row r="262" spans="1:83">
      <c r="A262">
        <f t="shared" si="278"/>
        <v>2216</v>
      </c>
      <c r="B262" s="4">
        <f t="shared" si="296"/>
        <v>1286.5288507805965</v>
      </c>
      <c r="C262" s="4">
        <f t="shared" si="297"/>
        <v>3572.5762103745215</v>
      </c>
      <c r="D262" s="4">
        <f t="shared" si="298"/>
        <v>6809.4960892172639</v>
      </c>
      <c r="E262" s="11">
        <f t="shared" si="279"/>
        <v>2.5132541475967468E-7</v>
      </c>
      <c r="F262" s="11">
        <f t="shared" si="280"/>
        <v>5.0385205052980098E-7</v>
      </c>
      <c r="G262" s="11">
        <f t="shared" si="281"/>
        <v>1.1124193035924548E-6</v>
      </c>
      <c r="H262" s="4">
        <f t="shared" si="299"/>
        <v>114049.04261198656</v>
      </c>
      <c r="I262" s="4">
        <f t="shared" si="300"/>
        <v>186734.3535445022</v>
      </c>
      <c r="J262" s="4">
        <f t="shared" si="301"/>
        <v>34183.219344435412</v>
      </c>
      <c r="K262" s="4">
        <f t="shared" si="269"/>
        <v>88648.647515978941</v>
      </c>
      <c r="L262" s="4">
        <f t="shared" si="270"/>
        <v>52268.822986123618</v>
      </c>
      <c r="M262" s="4">
        <f t="shared" si="271"/>
        <v>5019.9337655196005</v>
      </c>
      <c r="N262" s="11">
        <f t="shared" si="282"/>
        <v>-3.1267905325841339E-3</v>
      </c>
      <c r="O262" s="11">
        <f t="shared" si="283"/>
        <v>3.1231531264857004E-3</v>
      </c>
      <c r="P262" s="11">
        <f t="shared" si="284"/>
        <v>1.8274630137811165E-3</v>
      </c>
      <c r="Q262" s="4">
        <f t="shared" si="285"/>
        <v>1190.5840428418092</v>
      </c>
      <c r="R262" s="4">
        <f t="shared" si="286"/>
        <v>6910.3730133349336</v>
      </c>
      <c r="S262" s="4">
        <f t="shared" si="287"/>
        <v>1624.9624783721165</v>
      </c>
      <c r="T262" s="4">
        <f t="shared" si="302"/>
        <v>10.439228735065933</v>
      </c>
      <c r="U262" s="4">
        <f t="shared" si="303"/>
        <v>37.006436588477364</v>
      </c>
      <c r="V262" s="4">
        <f t="shared" si="304"/>
        <v>47.53684730506928</v>
      </c>
      <c r="W262" s="11">
        <f t="shared" si="288"/>
        <v>-1.219247815263802E-2</v>
      </c>
      <c r="X262" s="11">
        <f t="shared" si="289"/>
        <v>-1.3228699347321071E-2</v>
      </c>
      <c r="Y262" s="11">
        <f t="shared" si="290"/>
        <v>-1.2203590333800474E-2</v>
      </c>
      <c r="Z262" s="4">
        <f t="shared" si="314"/>
        <v>1628.4406171927953</v>
      </c>
      <c r="AA262" s="4">
        <f t="shared" si="305"/>
        <v>32826.681637405512</v>
      </c>
      <c r="AB262" s="4">
        <f t="shared" si="306"/>
        <v>3226.663421907363</v>
      </c>
      <c r="AC262" s="12">
        <f t="shared" si="307"/>
        <v>1.3468655086274186</v>
      </c>
      <c r="AD262" s="12">
        <f t="shared" si="308"/>
        <v>4.702149964324974</v>
      </c>
      <c r="AE262" s="12">
        <f t="shared" si="309"/>
        <v>1.9650390616471616</v>
      </c>
      <c r="AF262" s="11">
        <f t="shared" si="291"/>
        <v>-2.9039671966837322E-3</v>
      </c>
      <c r="AG262" s="11">
        <f t="shared" si="292"/>
        <v>2.0567434751257441E-3</v>
      </c>
      <c r="AH262" s="11">
        <f t="shared" si="293"/>
        <v>8.257041531207765E-4</v>
      </c>
      <c r="AI262" s="1">
        <f t="shared" si="272"/>
        <v>235496.32686207537</v>
      </c>
      <c r="AJ262" s="1">
        <f t="shared" si="273"/>
        <v>361479.04311259382</v>
      </c>
      <c r="AK262" s="1">
        <f t="shared" si="274"/>
        <v>67076.777803946941</v>
      </c>
      <c r="AL262" s="17">
        <f t="shared" si="310"/>
        <v>66.207508698721554</v>
      </c>
      <c r="AM262" s="17">
        <f t="shared" si="310"/>
        <v>29.701255932691716</v>
      </c>
      <c r="AN262" s="17">
        <f t="shared" si="310"/>
        <v>4.5243668524697771</v>
      </c>
      <c r="AO262" s="7">
        <f t="shared" si="294"/>
        <v>2.3053881018209668E-3</v>
      </c>
      <c r="AP262" s="7">
        <f t="shared" si="294"/>
        <v>3.5501244348922017E-3</v>
      </c>
      <c r="AQ262" s="7">
        <f t="shared" si="294"/>
        <v>2.5697223825316127E-3</v>
      </c>
      <c r="AR262" s="1">
        <f t="shared" si="311"/>
        <v>114049.04261198656</v>
      </c>
      <c r="AS262" s="1">
        <f t="shared" si="312"/>
        <v>186734.3535445022</v>
      </c>
      <c r="AT262" s="1">
        <f t="shared" si="313"/>
        <v>34183.219344435412</v>
      </c>
      <c r="AU262" s="1">
        <f t="shared" si="275"/>
        <v>22809.808522397314</v>
      </c>
      <c r="AV262" s="1">
        <f t="shared" si="276"/>
        <v>37346.870708900438</v>
      </c>
      <c r="AW262" s="1">
        <f t="shared" si="277"/>
        <v>6836.643868887083</v>
      </c>
      <c r="AX262">
        <v>0</v>
      </c>
      <c r="AY262">
        <v>0</v>
      </c>
      <c r="AZ262">
        <v>0</v>
      </c>
      <c r="BA262">
        <f t="shared" si="252"/>
        <v>0</v>
      </c>
      <c r="BB262">
        <f t="shared" si="253"/>
        <v>0</v>
      </c>
      <c r="BC262">
        <f t="shared" si="253"/>
        <v>0</v>
      </c>
      <c r="BD262">
        <f t="shared" si="253"/>
        <v>0</v>
      </c>
      <c r="BE262">
        <f t="shared" si="254"/>
        <v>0</v>
      </c>
      <c r="BF262">
        <f t="shared" si="254"/>
        <v>0</v>
      </c>
      <c r="BG262">
        <f t="shared" si="254"/>
        <v>0</v>
      </c>
      <c r="BH262">
        <f t="shared" si="295"/>
        <v>0</v>
      </c>
      <c r="BI262">
        <f t="shared" si="263"/>
        <v>0</v>
      </c>
      <c r="BJ262">
        <f t="shared" si="263"/>
        <v>0</v>
      </c>
      <c r="BK262" s="7">
        <f t="shared" si="261"/>
        <v>8.5506445223826333E-4</v>
      </c>
      <c r="BL262" s="7">
        <f t="shared" si="315"/>
        <v>7.0290621335965378E-5</v>
      </c>
      <c r="BM262" s="7">
        <f t="shared" si="316"/>
        <v>5.666081856015668E-4</v>
      </c>
      <c r="BN262" s="18">
        <f>MAX((BN$3*climate!$I372+BN$4*climate!$I372^2+BN$5*climate!$I372^6)*(K262/K$66)^$BP$1,-99)</f>
        <v>-52.991005940323923</v>
      </c>
      <c r="BO262" s="18">
        <f>MAX((BO$3*climate!$I372+BO$4*climate!$I372^2+BO$5*climate!$I372^6)*(L262/L$66)^$BP$1,-99)</f>
        <v>-30.179554714852511</v>
      </c>
      <c r="BP262" s="18">
        <f>MAX((BP$3*climate!$I372+BP$4*climate!$I372^2+BP$5*climate!$I372^6)*(M262/M$66)^$BP$1,-99)</f>
        <v>-29.859613244024665</v>
      </c>
      <c r="BQ262" s="18">
        <f>MAX((BQ$3*climate!$M372+BQ$4*climate!$M372^2+BQ$5*climate!$M372^6)*(K262/K$66)^$BP$1,-99)</f>
        <v>-52.99102347431004</v>
      </c>
      <c r="BR262" s="18">
        <f>MAX((BR$3*climate!$M372+BR$4*climate!$M372^2+BR$5*climate!$M372^6)*(L262/L$66)^$BP$1,-99)</f>
        <v>-30.179564109142571</v>
      </c>
      <c r="BS262" s="18">
        <f>MAX((BS$3*climate!$M372+BS$4*climate!$M372^2+BS$5*climate!$M372^6)*(M262/M$66)^$BP$1,-99)</f>
        <v>-29.859621968443765</v>
      </c>
      <c r="BT262" s="8">
        <f t="shared" si="255"/>
        <v>4.0521997430568557E-2</v>
      </c>
      <c r="BU262" s="8">
        <f t="shared" si="256"/>
        <v>2.8483163771690563E-6</v>
      </c>
      <c r="BV262" s="8">
        <f t="shared" si="257"/>
        <v>2.2960095441085801E-5</v>
      </c>
      <c r="BW262" s="8">
        <f>MAX((BW$3*climate!$I372+BW$4*climate!$I372^2+BW$5*climate!$I372^6)*(K262/K$66)^$BP$1,-99)</f>
        <v>-99</v>
      </c>
      <c r="BX262" s="8">
        <f>MAX((BX$3*climate!$I372+BX$4*climate!$I372^2+BX$5*climate!$I372^6)*(L262/L$66)^$BP$1,-99)</f>
        <v>-99</v>
      </c>
      <c r="BY262" s="8">
        <f>MAX((BY$3*climate!$I372+BY$4*climate!$I372^2+BY$5*climate!$I372^6)*(M262/M$66)^$BP$1,-99)</f>
        <v>-99</v>
      </c>
      <c r="BZ262" s="8">
        <f>MAX((BZ$3*climate!$M372+BZ$4*climate!$M372^2+BZ$5*climate!$M372^6)*(K262/K$66)^$BP$1,-99)</f>
        <v>-99</v>
      </c>
      <c r="CA262" s="8">
        <f>MAX((CA$3*climate!$M372+CA$4*climate!$M372^2+CA$5*climate!$M372^6)*(L262/L$66)^$BP$1,-99)</f>
        <v>-99</v>
      </c>
      <c r="CB262" s="8">
        <f>MAX((CB$3*climate!$M372+CB$4*climate!$M372^2+CB$5*climate!$M372^6)*(M262/M$66)^$BP$1,-99)</f>
        <v>-99</v>
      </c>
      <c r="CC262" s="8">
        <f t="shared" si="258"/>
        <v>0</v>
      </c>
      <c r="CD262" s="8">
        <f t="shared" si="259"/>
        <v>0</v>
      </c>
      <c r="CE262" s="8">
        <f t="shared" si="260"/>
        <v>0</v>
      </c>
    </row>
    <row r="263" spans="1:83">
      <c r="A263">
        <f t="shared" si="278"/>
        <v>2217</v>
      </c>
      <c r="B263" s="4">
        <f t="shared" si="296"/>
        <v>1286.5291579511236</v>
      </c>
      <c r="C263" s="4">
        <f t="shared" si="297"/>
        <v>3572.5779204218784</v>
      </c>
      <c r="D263" s="4">
        <f t="shared" si="298"/>
        <v>6809.5032854814162</v>
      </c>
      <c r="E263" s="11">
        <f t="shared" si="279"/>
        <v>2.3875914402169095E-7</v>
      </c>
      <c r="F263" s="11">
        <f t="shared" si="280"/>
        <v>4.7865944800331088E-7</v>
      </c>
      <c r="G263" s="11">
        <f t="shared" si="281"/>
        <v>1.0567983384128321E-6</v>
      </c>
      <c r="H263" s="4">
        <f t="shared" si="299"/>
        <v>113693.99128680164</v>
      </c>
      <c r="I263" s="4">
        <f t="shared" si="300"/>
        <v>187314.21917278564</v>
      </c>
      <c r="J263" s="4">
        <f t="shared" si="301"/>
        <v>34245.463354392021</v>
      </c>
      <c r="K263" s="4">
        <f t="shared" si="269"/>
        <v>88372.650230381318</v>
      </c>
      <c r="L263" s="4">
        <f t="shared" si="270"/>
        <v>52431.108108809589</v>
      </c>
      <c r="M263" s="4">
        <f t="shared" si="271"/>
        <v>5029.069216752855</v>
      </c>
      <c r="N263" s="11">
        <f t="shared" si="282"/>
        <v>-3.1133840541432978E-3</v>
      </c>
      <c r="O263" s="11">
        <f t="shared" si="283"/>
        <v>3.1048168566767398E-3</v>
      </c>
      <c r="P263" s="11">
        <f t="shared" si="284"/>
        <v>1.8198350137612618E-3</v>
      </c>
      <c r="Q263" s="4">
        <f t="shared" si="285"/>
        <v>1172.4066018712008</v>
      </c>
      <c r="R263" s="4">
        <f t="shared" si="286"/>
        <v>6840.1326554742118</v>
      </c>
      <c r="S263" s="4">
        <f t="shared" si="287"/>
        <v>1608.0548769670843</v>
      </c>
      <c r="T263" s="4">
        <f t="shared" si="302"/>
        <v>10.311948666783252</v>
      </c>
      <c r="U263" s="4">
        <f t="shared" si="303"/>
        <v>36.516889564932697</v>
      </c>
      <c r="V263" s="4">
        <f t="shared" si="304"/>
        <v>46.956727094797785</v>
      </c>
      <c r="W263" s="11">
        <f t="shared" si="288"/>
        <v>-1.219247815263802E-2</v>
      </c>
      <c r="X263" s="11">
        <f t="shared" si="289"/>
        <v>-1.3228699347321071E-2</v>
      </c>
      <c r="Y263" s="11">
        <f t="shared" si="290"/>
        <v>-1.2203590333800474E-2</v>
      </c>
      <c r="Z263" s="4">
        <f t="shared" si="314"/>
        <v>1598.8999067124307</v>
      </c>
      <c r="AA263" s="4">
        <f t="shared" si="305"/>
        <v>32560.441238924526</v>
      </c>
      <c r="AB263" s="4">
        <f t="shared" si="306"/>
        <v>3195.7513118174643</v>
      </c>
      <c r="AC263" s="12">
        <f t="shared" si="307"/>
        <v>1.3429542553720197</v>
      </c>
      <c r="AD263" s="12">
        <f t="shared" si="308"/>
        <v>4.711821080583162</v>
      </c>
      <c r="AE263" s="12">
        <f t="shared" si="309"/>
        <v>1.9666616025614081</v>
      </c>
      <c r="AF263" s="11">
        <f t="shared" si="291"/>
        <v>-2.9039671966837322E-3</v>
      </c>
      <c r="AG263" s="11">
        <f t="shared" si="292"/>
        <v>2.0567434751257441E-3</v>
      </c>
      <c r="AH263" s="11">
        <f t="shared" si="293"/>
        <v>8.257041531207765E-4</v>
      </c>
      <c r="AI263" s="1">
        <f t="shared" si="272"/>
        <v>234756.50269826513</v>
      </c>
      <c r="AJ263" s="1">
        <f t="shared" si="273"/>
        <v>362678.00951023487</v>
      </c>
      <c r="AK263" s="1">
        <f t="shared" si="274"/>
        <v>67205.743892439335</v>
      </c>
      <c r="AL263" s="17">
        <f t="shared" si="310"/>
        <v>66.358616361498733</v>
      </c>
      <c r="AM263" s="17">
        <f t="shared" si="310"/>
        <v>29.805644655581013</v>
      </c>
      <c r="AN263" s="17">
        <f t="shared" si="310"/>
        <v>4.5358769555696776</v>
      </c>
      <c r="AO263" s="7">
        <f t="shared" si="294"/>
        <v>2.2823342208027572E-3</v>
      </c>
      <c r="AP263" s="7">
        <f t="shared" si="294"/>
        <v>3.5146231905432796E-3</v>
      </c>
      <c r="AQ263" s="7">
        <f t="shared" si="294"/>
        <v>2.5440251587062965E-3</v>
      </c>
      <c r="AR263" s="1">
        <f t="shared" si="311"/>
        <v>113693.99128680164</v>
      </c>
      <c r="AS263" s="1">
        <f t="shared" si="312"/>
        <v>187314.21917278564</v>
      </c>
      <c r="AT263" s="1">
        <f t="shared" si="313"/>
        <v>34245.463354392021</v>
      </c>
      <c r="AU263" s="1">
        <f t="shared" si="275"/>
        <v>22738.798257360329</v>
      </c>
      <c r="AV263" s="1">
        <f t="shared" si="276"/>
        <v>37462.843834557127</v>
      </c>
      <c r="AW263" s="1">
        <f t="shared" si="277"/>
        <v>6849.0926708784045</v>
      </c>
      <c r="AX263">
        <v>0</v>
      </c>
      <c r="AY263">
        <v>0</v>
      </c>
      <c r="AZ263">
        <v>0</v>
      </c>
      <c r="BA263">
        <f t="shared" ref="BA263:BA326" si="317">(AX263*Z263+AY263*AA263+AZ263*AB263)/(Z263+AA263+AB263)</f>
        <v>0</v>
      </c>
      <c r="BB263">
        <f t="shared" ref="BB263:BD326" si="318">BB$5*AX263^2</f>
        <v>0</v>
      </c>
      <c r="BC263">
        <f t="shared" si="318"/>
        <v>0</v>
      </c>
      <c r="BD263">
        <f t="shared" si="318"/>
        <v>0</v>
      </c>
      <c r="BE263">
        <f t="shared" ref="BE263:BG326" si="319">BB263*AR263</f>
        <v>0</v>
      </c>
      <c r="BF263">
        <f t="shared" si="319"/>
        <v>0</v>
      </c>
      <c r="BG263">
        <f t="shared" si="319"/>
        <v>0</v>
      </c>
      <c r="BH263">
        <f t="shared" si="295"/>
        <v>0</v>
      </c>
      <c r="BI263">
        <f t="shared" si="263"/>
        <v>0</v>
      </c>
      <c r="BJ263">
        <f t="shared" si="263"/>
        <v>0</v>
      </c>
      <c r="BK263" s="7">
        <f t="shared" si="261"/>
        <v>8.5697588885347287E-4</v>
      </c>
      <c r="BL263" s="7">
        <f t="shared" si="315"/>
        <v>6.6943448891395598E-5</v>
      </c>
      <c r="BM263" s="7">
        <f t="shared" si="316"/>
        <v>5.4964873835357578E-4</v>
      </c>
      <c r="BN263" s="18">
        <f>MAX((BN$3*climate!$I373+BN$4*climate!$I373^2+BN$5*climate!$I373^6)*(K263/K$66)^$BP$1,-99)</f>
        <v>-53.212919128925691</v>
      </c>
      <c r="BO263" s="18">
        <f>MAX((BO$3*climate!$I373+BO$4*climate!$I373^2+BO$5*climate!$I373^6)*(L263/L$66)^$BP$1,-99)</f>
        <v>-30.252775629695563</v>
      </c>
      <c r="BP263" s="18">
        <f>MAX((BP$3*climate!$I373+BP$4*climate!$I373^2+BP$5*climate!$I373^6)*(M263/M$66)^$BP$1,-99)</f>
        <v>-29.935782213190631</v>
      </c>
      <c r="BQ263" s="18">
        <f>MAX((BQ$3*climate!$M373+BQ$4*climate!$M373^2+BQ$5*climate!$M373^6)*(K263/K$66)^$BP$1,-99)</f>
        <v>-53.212936653205389</v>
      </c>
      <c r="BR263" s="18">
        <f>MAX((BR$3*climate!$M373+BR$4*climate!$M373^2+BR$5*climate!$M373^6)*(L263/L$66)^$BP$1,-99)</f>
        <v>-30.252785003608199</v>
      </c>
      <c r="BS263" s="18">
        <f>MAX((BS$3*climate!$M373+BS$4*climate!$M373^2+BS$5*climate!$M373^6)*(M263/M$66)^$BP$1,-99)</f>
        <v>-29.935790920868445</v>
      </c>
      <c r="BT263" s="8">
        <f t="shared" ref="BT263:BT326" si="320">((BN263-BQ263)*H263+(BO263-BR263)*I263+(BP263-BS263)*J263)/100</f>
        <v>4.046470890908517E-2</v>
      </c>
      <c r="BU263" s="8">
        <f t="shared" ref="BU263:BU326" si="321">BT263*BL263</f>
        <v>2.7088471727605431E-6</v>
      </c>
      <c r="BV263" s="8">
        <f t="shared" ref="BV263:BV326" si="322">BT263*BM263</f>
        <v>2.224137619972336E-5</v>
      </c>
      <c r="BW263" s="8">
        <f>MAX((BW$3*climate!$I373+BW$4*climate!$I373^2+BW$5*climate!$I373^6)*(K263/K$66)^$BP$1,-99)</f>
        <v>-99</v>
      </c>
      <c r="BX263" s="8">
        <f>MAX((BX$3*climate!$I373+BX$4*climate!$I373^2+BX$5*climate!$I373^6)*(L263/L$66)^$BP$1,-99)</f>
        <v>-99</v>
      </c>
      <c r="BY263" s="8">
        <f>MAX((BY$3*climate!$I373+BY$4*climate!$I373^2+BY$5*climate!$I373^6)*(M263/M$66)^$BP$1,-99)</f>
        <v>-99</v>
      </c>
      <c r="BZ263" s="8">
        <f>MAX((BZ$3*climate!$M373+BZ$4*climate!$M373^2+BZ$5*climate!$M373^6)*(K263/K$66)^$BP$1,-99)</f>
        <v>-99</v>
      </c>
      <c r="CA263" s="8">
        <f>MAX((CA$3*climate!$M373+CA$4*climate!$M373^2+CA$5*climate!$M373^6)*(L263/L$66)^$BP$1,-99)</f>
        <v>-99</v>
      </c>
      <c r="CB263" s="8">
        <f>MAX((CB$3*climate!$M373+CB$4*climate!$M373^2+CB$5*climate!$M373^6)*(M263/M$66)^$BP$1,-99)</f>
        <v>-99</v>
      </c>
      <c r="CC263" s="8">
        <f t="shared" ref="CC263:CC326" si="323">((BW263-BZ263)*Q263+(CA263-CA263)*R263+(BY263-CB263)*S263)/100</f>
        <v>0</v>
      </c>
      <c r="CD263" s="8">
        <f t="shared" ref="CD263:CD326" si="324">CC263*BL263</f>
        <v>0</v>
      </c>
      <c r="CE263" s="8">
        <f t="shared" ref="CE263:CE326" si="325">CC263*BM263</f>
        <v>0</v>
      </c>
    </row>
    <row r="264" spans="1:83">
      <c r="A264">
        <f t="shared" si="278"/>
        <v>2218</v>
      </c>
      <c r="B264" s="4">
        <f t="shared" si="296"/>
        <v>1286.529449763194</v>
      </c>
      <c r="C264" s="4">
        <f t="shared" si="297"/>
        <v>3572.5795449676448</v>
      </c>
      <c r="D264" s="4">
        <f t="shared" si="298"/>
        <v>6809.5101219395856</v>
      </c>
      <c r="E264" s="11">
        <f t="shared" si="279"/>
        <v>2.268211868206064E-7</v>
      </c>
      <c r="F264" s="11">
        <f t="shared" si="280"/>
        <v>4.5472647560314529E-7</v>
      </c>
      <c r="G264" s="11">
        <f t="shared" si="281"/>
        <v>1.0039584214921904E-6</v>
      </c>
      <c r="H264" s="4">
        <f t="shared" si="299"/>
        <v>113341.69647128838</v>
      </c>
      <c r="I264" s="4">
        <f t="shared" si="300"/>
        <v>187892.50139433349</v>
      </c>
      <c r="J264" s="4">
        <f t="shared" si="301"/>
        <v>34307.564785887036</v>
      </c>
      <c r="K264" s="4">
        <f t="shared" si="269"/>
        <v>88098.796721793435</v>
      </c>
      <c r="L264" s="4">
        <f t="shared" si="270"/>
        <v>52592.951123789506</v>
      </c>
      <c r="M264" s="4">
        <f t="shared" si="271"/>
        <v>5038.1839767520678</v>
      </c>
      <c r="N264" s="11">
        <f t="shared" si="282"/>
        <v>-3.0988491108274729E-3</v>
      </c>
      <c r="O264" s="11">
        <f t="shared" si="283"/>
        <v>3.0867746423373088E-3</v>
      </c>
      <c r="P264" s="11">
        <f t="shared" si="284"/>
        <v>1.8124149035072534E-3</v>
      </c>
      <c r="Q264" s="4">
        <f t="shared" si="285"/>
        <v>1154.5235073348658</v>
      </c>
      <c r="R264" s="4">
        <f t="shared" si="286"/>
        <v>6770.4843137568223</v>
      </c>
      <c r="S264" s="4">
        <f t="shared" si="287"/>
        <v>1591.3113273398701</v>
      </c>
      <c r="T264" s="4">
        <f t="shared" si="302"/>
        <v>10.186220457952372</v>
      </c>
      <c r="U264" s="4">
        <f t="shared" si="303"/>
        <v>36.033818611778877</v>
      </c>
      <c r="V264" s="4">
        <f t="shared" si="304"/>
        <v>46.3836864339168</v>
      </c>
      <c r="W264" s="11">
        <f t="shared" si="288"/>
        <v>-1.219247815263802E-2</v>
      </c>
      <c r="X264" s="11">
        <f t="shared" si="289"/>
        <v>-1.3228699347321071E-2</v>
      </c>
      <c r="Y264" s="11">
        <f t="shared" si="290"/>
        <v>-1.2203590333800474E-2</v>
      </c>
      <c r="Z264" s="4">
        <f t="shared" si="314"/>
        <v>1569.9161722423537</v>
      </c>
      <c r="AA264" s="4">
        <f t="shared" si="305"/>
        <v>32295.769015295831</v>
      </c>
      <c r="AB264" s="4">
        <f t="shared" si="306"/>
        <v>3165.1110705464725</v>
      </c>
      <c r="AC264" s="12">
        <f t="shared" si="307"/>
        <v>1.3390543602677725</v>
      </c>
      <c r="AD264" s="12">
        <f t="shared" si="308"/>
        <v>4.7215120878466115</v>
      </c>
      <c r="AE264" s="12">
        <f t="shared" si="309"/>
        <v>1.9682854832144263</v>
      </c>
      <c r="AF264" s="11">
        <f t="shared" si="291"/>
        <v>-2.9039671966837322E-3</v>
      </c>
      <c r="AG264" s="11">
        <f t="shared" si="292"/>
        <v>2.0567434751257441E-3</v>
      </c>
      <c r="AH264" s="11">
        <f t="shared" si="293"/>
        <v>8.257041531207765E-4</v>
      </c>
      <c r="AI264" s="1">
        <f t="shared" si="272"/>
        <v>234019.65068579896</v>
      </c>
      <c r="AJ264" s="1">
        <f t="shared" si="273"/>
        <v>363873.05239376851</v>
      </c>
      <c r="AK264" s="1">
        <f t="shared" si="274"/>
        <v>67334.26217407381</v>
      </c>
      <c r="AL264" s="17">
        <f t="shared" si="310"/>
        <v>66.508554377056029</v>
      </c>
      <c r="AM264" s="17">
        <f t="shared" si="310"/>
        <v>29.909352709397456</v>
      </c>
      <c r="AN264" s="17">
        <f t="shared" si="310"/>
        <v>4.547300946810525</v>
      </c>
      <c r="AO264" s="7">
        <f t="shared" si="294"/>
        <v>2.2595108785947297E-3</v>
      </c>
      <c r="AP264" s="7">
        <f t="shared" si="294"/>
        <v>3.4794769586378466E-3</v>
      </c>
      <c r="AQ264" s="7">
        <f t="shared" si="294"/>
        <v>2.5185849071192334E-3</v>
      </c>
      <c r="AR264" s="1">
        <f t="shared" si="311"/>
        <v>113341.69647128838</v>
      </c>
      <c r="AS264" s="1">
        <f t="shared" si="312"/>
        <v>187892.50139433349</v>
      </c>
      <c r="AT264" s="1">
        <f t="shared" si="313"/>
        <v>34307.564785887036</v>
      </c>
      <c r="AU264" s="1">
        <f t="shared" si="275"/>
        <v>22668.339294257676</v>
      </c>
      <c r="AV264" s="1">
        <f t="shared" si="276"/>
        <v>37578.500278866697</v>
      </c>
      <c r="AW264" s="1">
        <f t="shared" si="277"/>
        <v>6861.5129571774078</v>
      </c>
      <c r="AX264">
        <v>0</v>
      </c>
      <c r="AY264">
        <v>0</v>
      </c>
      <c r="AZ264">
        <v>0</v>
      </c>
      <c r="BA264">
        <f t="shared" si="317"/>
        <v>0</v>
      </c>
      <c r="BB264">
        <f t="shared" si="318"/>
        <v>0</v>
      </c>
      <c r="BC264">
        <f t="shared" si="318"/>
        <v>0</v>
      </c>
      <c r="BD264">
        <f t="shared" si="318"/>
        <v>0</v>
      </c>
      <c r="BE264">
        <f t="shared" si="319"/>
        <v>0</v>
      </c>
      <c r="BF264">
        <f t="shared" si="319"/>
        <v>0</v>
      </c>
      <c r="BG264">
        <f t="shared" si="319"/>
        <v>0</v>
      </c>
      <c r="BH264">
        <f t="shared" si="295"/>
        <v>0</v>
      </c>
      <c r="BI264">
        <f t="shared" si="263"/>
        <v>0</v>
      </c>
      <c r="BJ264">
        <f t="shared" si="263"/>
        <v>0</v>
      </c>
      <c r="BK264" s="7">
        <f t="shared" ref="BK264:BK327" si="326">SUM(H264:J264)/SUM(H263:J263)-1+BK$5</f>
        <v>8.5931597483246414E-4</v>
      </c>
      <c r="BL264" s="7">
        <f t="shared" si="315"/>
        <v>6.3755665610852949E-5</v>
      </c>
      <c r="BM264" s="7">
        <f t="shared" si="316"/>
        <v>5.3319592456523154E-4</v>
      </c>
      <c r="BN264" s="18">
        <f>MAX((BN$3*climate!$I374+BN$4*climate!$I374^2+BN$5*climate!$I374^6)*(K264/K$66)^$BP$1,-99)</f>
        <v>-53.432039869219082</v>
      </c>
      <c r="BO264" s="18">
        <f>MAX((BO$3*climate!$I374+BO$4*climate!$I374^2+BO$5*climate!$I374^6)*(L264/L$66)^$BP$1,-99)</f>
        <v>-30.324440338336814</v>
      </c>
      <c r="BP264" s="18">
        <f>MAX((BP$3*climate!$I374+BP$4*climate!$I374^2+BP$5*climate!$I374^6)*(M264/M$66)^$BP$1,-99)</f>
        <v>-30.010474695799001</v>
      </c>
      <c r="BQ264" s="18">
        <f>MAX((BQ$3*climate!$M374+BQ$4*climate!$M374^2+BQ$5*climate!$M374^6)*(K264/K$66)^$BP$1,-99)</f>
        <v>-53.432057383823235</v>
      </c>
      <c r="BR264" s="18">
        <f>MAX((BR$3*climate!$M374+BR$4*climate!$M374^2+BR$5*climate!$M374^6)*(L264/L$66)^$BP$1,-99)</f>
        <v>-30.32444969201827</v>
      </c>
      <c r="BS264" s="18">
        <f>MAX((BS$3*climate!$M374+BS$4*climate!$M374^2+BS$5*climate!$M374^6)*(M264/M$66)^$BP$1,-99)</f>
        <v>-30.010483386851977</v>
      </c>
      <c r="BT264" s="8">
        <f t="shared" si="320"/>
        <v>4.0407904167521547E-2</v>
      </c>
      <c r="BU264" s="8">
        <f t="shared" si="321"/>
        <v>2.576232826139895E-6</v>
      </c>
      <c r="BV264" s="8">
        <f t="shared" si="322"/>
        <v>2.1545329822344923E-5</v>
      </c>
      <c r="BW264" s="8">
        <f>MAX((BW$3*climate!$I374+BW$4*climate!$I374^2+BW$5*climate!$I374^6)*(K264/K$66)^$BP$1,-99)</f>
        <v>-99</v>
      </c>
      <c r="BX264" s="8">
        <f>MAX((BX$3*climate!$I374+BX$4*climate!$I374^2+BX$5*climate!$I374^6)*(L264/L$66)^$BP$1,-99)</f>
        <v>-99</v>
      </c>
      <c r="BY264" s="8">
        <f>MAX((BY$3*climate!$I374+BY$4*climate!$I374^2+BY$5*climate!$I374^6)*(M264/M$66)^$BP$1,-99)</f>
        <v>-99</v>
      </c>
      <c r="BZ264" s="8">
        <f>MAX((BZ$3*climate!$M374+BZ$4*climate!$M374^2+BZ$5*climate!$M374^6)*(K264/K$66)^$BP$1,-99)</f>
        <v>-99</v>
      </c>
      <c r="CA264" s="8">
        <f>MAX((CA$3*climate!$M374+CA$4*climate!$M374^2+CA$5*climate!$M374^6)*(L264/L$66)^$BP$1,-99)</f>
        <v>-99</v>
      </c>
      <c r="CB264" s="8">
        <f>MAX((CB$3*climate!$M374+CB$4*climate!$M374^2+CB$5*climate!$M374^6)*(M264/M$66)^$BP$1,-99)</f>
        <v>-99</v>
      </c>
      <c r="CC264" s="8">
        <f t="shared" si="323"/>
        <v>0</v>
      </c>
      <c r="CD264" s="8">
        <f t="shared" si="324"/>
        <v>0</v>
      </c>
      <c r="CE264" s="8">
        <f t="shared" si="325"/>
        <v>0</v>
      </c>
    </row>
    <row r="265" spans="1:83">
      <c r="A265">
        <f t="shared" si="278"/>
        <v>2219</v>
      </c>
      <c r="B265" s="4">
        <f t="shared" si="296"/>
        <v>1286.5297269847238</v>
      </c>
      <c r="C265" s="4">
        <f t="shared" si="297"/>
        <v>3572.581088286825</v>
      </c>
      <c r="D265" s="4">
        <f t="shared" si="298"/>
        <v>6809.5166165813671</v>
      </c>
      <c r="E265" s="11">
        <f t="shared" si="279"/>
        <v>2.1548012747957606E-7</v>
      </c>
      <c r="F265" s="11">
        <f t="shared" si="280"/>
        <v>4.3199015182298802E-7</v>
      </c>
      <c r="G265" s="11">
        <f t="shared" si="281"/>
        <v>9.5376050041758084E-7</v>
      </c>
      <c r="H265" s="4">
        <f t="shared" si="299"/>
        <v>112992.26721289073</v>
      </c>
      <c r="I265" s="4">
        <f t="shared" si="300"/>
        <v>188469.22826261885</v>
      </c>
      <c r="J265" s="4">
        <f t="shared" si="301"/>
        <v>34369.529419349092</v>
      </c>
      <c r="K265" s="4">
        <f t="shared" si="269"/>
        <v>87827.171687446287</v>
      </c>
      <c r="L265" s="4">
        <f t="shared" si="270"/>
        <v>52754.359832598318</v>
      </c>
      <c r="M265" s="4">
        <f t="shared" si="271"/>
        <v>5047.2788825653661</v>
      </c>
      <c r="N265" s="11">
        <f t="shared" si="282"/>
        <v>-3.083186654692982E-3</v>
      </c>
      <c r="O265" s="11">
        <f t="shared" si="283"/>
        <v>3.069017907531002E-3</v>
      </c>
      <c r="P265" s="11">
        <f t="shared" si="284"/>
        <v>1.8051952559225981E-3</v>
      </c>
      <c r="Q265" s="4">
        <f t="shared" si="285"/>
        <v>1136.9310386957104</v>
      </c>
      <c r="R265" s="4">
        <f t="shared" si="286"/>
        <v>6701.4263692123532</v>
      </c>
      <c r="S265" s="4">
        <f t="shared" si="287"/>
        <v>1574.7306890096559</v>
      </c>
      <c r="T265" s="4">
        <f t="shared" si="302"/>
        <v>10.062025187560833</v>
      </c>
      <c r="U265" s="4">
        <f t="shared" si="303"/>
        <v>35.55713805902775</v>
      </c>
      <c r="V265" s="4">
        <f t="shared" si="304"/>
        <v>45.817638926505822</v>
      </c>
      <c r="W265" s="11">
        <f t="shared" si="288"/>
        <v>-1.219247815263802E-2</v>
      </c>
      <c r="X265" s="11">
        <f t="shared" si="289"/>
        <v>-1.3228699347321071E-2</v>
      </c>
      <c r="Y265" s="11">
        <f t="shared" si="290"/>
        <v>-1.2203590333800474E-2</v>
      </c>
      <c r="Z265" s="4">
        <f t="shared" si="314"/>
        <v>1541.4802911264494</v>
      </c>
      <c r="AA265" s="4">
        <f t="shared" si="305"/>
        <v>32032.671289364716</v>
      </c>
      <c r="AB265" s="4">
        <f t="shared" si="306"/>
        <v>3134.7412182569778</v>
      </c>
      <c r="AC265" s="12">
        <f t="shared" si="307"/>
        <v>1.3351657903309786</v>
      </c>
      <c r="AD265" s="12">
        <f t="shared" si="308"/>
        <v>4.7312230270260169</v>
      </c>
      <c r="AE265" s="12">
        <f t="shared" si="309"/>
        <v>1.9699107047124438</v>
      </c>
      <c r="AF265" s="11">
        <f t="shared" si="291"/>
        <v>-2.9039671966837322E-3</v>
      </c>
      <c r="AG265" s="11">
        <f t="shared" si="292"/>
        <v>2.0567434751257441E-3</v>
      </c>
      <c r="AH265" s="11">
        <f t="shared" si="293"/>
        <v>8.257041531207765E-4</v>
      </c>
      <c r="AI265" s="1">
        <f t="shared" si="272"/>
        <v>233286.02491147676</v>
      </c>
      <c r="AJ265" s="1">
        <f t="shared" si="273"/>
        <v>365064.24743325834</v>
      </c>
      <c r="AK265" s="1">
        <f t="shared" si="274"/>
        <v>67462.348913843831</v>
      </c>
      <c r="AL265" s="17">
        <f t="shared" si="310"/>
        <v>66.657328411169246</v>
      </c>
      <c r="AM265" s="17">
        <f t="shared" si="310"/>
        <v>30.012380923961576</v>
      </c>
      <c r="AN265" s="17">
        <f t="shared" si="310"/>
        <v>4.5586391827079629</v>
      </c>
      <c r="AO265" s="7">
        <f t="shared" si="294"/>
        <v>2.2369157698087822E-3</v>
      </c>
      <c r="AP265" s="7">
        <f t="shared" si="294"/>
        <v>3.4446821890514682E-3</v>
      </c>
      <c r="AQ265" s="7">
        <f t="shared" si="294"/>
        <v>2.4933990580480411E-3</v>
      </c>
      <c r="AR265" s="1">
        <f t="shared" si="311"/>
        <v>112992.26721289073</v>
      </c>
      <c r="AS265" s="1">
        <f t="shared" si="312"/>
        <v>188469.22826261885</v>
      </c>
      <c r="AT265" s="1">
        <f t="shared" si="313"/>
        <v>34369.529419349092</v>
      </c>
      <c r="AU265" s="1">
        <f t="shared" si="275"/>
        <v>22598.453442578146</v>
      </c>
      <c r="AV265" s="1">
        <f t="shared" si="276"/>
        <v>37693.845652523771</v>
      </c>
      <c r="AW265" s="1">
        <f t="shared" si="277"/>
        <v>6873.9058838698184</v>
      </c>
      <c r="AX265">
        <v>0</v>
      </c>
      <c r="AY265">
        <v>0</v>
      </c>
      <c r="AZ265">
        <v>0</v>
      </c>
      <c r="BA265">
        <f t="shared" si="317"/>
        <v>0</v>
      </c>
      <c r="BB265">
        <f t="shared" si="318"/>
        <v>0</v>
      </c>
      <c r="BC265">
        <f t="shared" si="318"/>
        <v>0</v>
      </c>
      <c r="BD265">
        <f t="shared" si="318"/>
        <v>0</v>
      </c>
      <c r="BE265">
        <f t="shared" si="319"/>
        <v>0</v>
      </c>
      <c r="BF265">
        <f t="shared" si="319"/>
        <v>0</v>
      </c>
      <c r="BG265">
        <f t="shared" si="319"/>
        <v>0</v>
      </c>
      <c r="BH265">
        <f t="shared" si="295"/>
        <v>0</v>
      </c>
      <c r="BI265">
        <f t="shared" si="263"/>
        <v>0</v>
      </c>
      <c r="BJ265">
        <f t="shared" si="263"/>
        <v>0</v>
      </c>
      <c r="BK265" s="7">
        <f t="shared" si="326"/>
        <v>8.6207523338965864E-4</v>
      </c>
      <c r="BL265" s="7">
        <f t="shared" si="315"/>
        <v>6.071968153414566E-5</v>
      </c>
      <c r="BM265" s="7">
        <f t="shared" si="316"/>
        <v>5.1723442404069913E-4</v>
      </c>
      <c r="BN265" s="18">
        <f>MAX((BN$3*climate!$I375+BN$4*climate!$I375^2+BN$5*climate!$I375^6)*(K265/K$66)^$BP$1,-99)</f>
        <v>-53.648366294721598</v>
      </c>
      <c r="BO265" s="18">
        <f>MAX((BO$3*climate!$I375+BO$4*climate!$I375^2+BO$5*climate!$I375^6)*(L265/L$66)^$BP$1,-99)</f>
        <v>-30.39456352549</v>
      </c>
      <c r="BP265" s="18">
        <f>MAX((BP$3*climate!$I375+BP$4*climate!$I375^2+BP$5*climate!$I375^6)*(M265/M$66)^$BP$1,-99)</f>
        <v>-30.083703214563641</v>
      </c>
      <c r="BQ265" s="18">
        <f>MAX((BQ$3*climate!$M375+BQ$4*climate!$M375^2+BQ$5*climate!$M375^6)*(K265/K$66)^$BP$1,-99)</f>
        <v>-53.648383799676957</v>
      </c>
      <c r="BR265" s="18">
        <f>MAX((BR$3*climate!$M375+BR$4*climate!$M375^2+BR$5*climate!$M375^6)*(L265/L$66)^$BP$1,-99)</f>
        <v>-30.394572859085322</v>
      </c>
      <c r="BS265" s="18">
        <f>MAX((BS$3*climate!$M375+BS$4*climate!$M375^2+BS$5*climate!$M375^6)*(M265/M$66)^$BP$1,-99)</f>
        <v>-30.083711889107224</v>
      </c>
      <c r="BT265" s="8">
        <f t="shared" si="320"/>
        <v>4.0351600816797367E-2</v>
      </c>
      <c r="BU265" s="8">
        <f t="shared" si="321"/>
        <v>2.450136350988908E-6</v>
      </c>
      <c r="BV265" s="8">
        <f t="shared" si="322"/>
        <v>2.087123700759639E-5</v>
      </c>
      <c r="BW265" s="8">
        <f>MAX((BW$3*climate!$I375+BW$4*climate!$I375^2+BW$5*climate!$I375^6)*(K265/K$66)^$BP$1,-99)</f>
        <v>-99</v>
      </c>
      <c r="BX265" s="8">
        <f>MAX((BX$3*climate!$I375+BX$4*climate!$I375^2+BX$5*climate!$I375^6)*(L265/L$66)^$BP$1,-99)</f>
        <v>-99</v>
      </c>
      <c r="BY265" s="8">
        <f>MAX((BY$3*climate!$I375+BY$4*climate!$I375^2+BY$5*climate!$I375^6)*(M265/M$66)^$BP$1,-99)</f>
        <v>-99</v>
      </c>
      <c r="BZ265" s="8">
        <f>MAX((BZ$3*climate!$M375+BZ$4*climate!$M375^2+BZ$5*climate!$M375^6)*(K265/K$66)^$BP$1,-99)</f>
        <v>-99</v>
      </c>
      <c r="CA265" s="8">
        <f>MAX((CA$3*climate!$M375+CA$4*climate!$M375^2+CA$5*climate!$M375^6)*(L265/L$66)^$BP$1,-99)</f>
        <v>-99</v>
      </c>
      <c r="CB265" s="8">
        <f>MAX((CB$3*climate!$M375+CB$4*climate!$M375^2+CB$5*climate!$M375^6)*(M265/M$66)^$BP$1,-99)</f>
        <v>-99</v>
      </c>
      <c r="CC265" s="8">
        <f t="shared" si="323"/>
        <v>0</v>
      </c>
      <c r="CD265" s="8">
        <f t="shared" si="324"/>
        <v>0</v>
      </c>
      <c r="CE265" s="8">
        <f t="shared" si="325"/>
        <v>0</v>
      </c>
    </row>
    <row r="266" spans="1:83">
      <c r="A266">
        <f t="shared" si="278"/>
        <v>2220</v>
      </c>
      <c r="B266" s="4">
        <f t="shared" si="296"/>
        <v>1286.529990345234</v>
      </c>
      <c r="C266" s="4">
        <f t="shared" si="297"/>
        <v>3572.5825544406789</v>
      </c>
      <c r="D266" s="4">
        <f t="shared" si="298"/>
        <v>6809.5227864969447</v>
      </c>
      <c r="E266" s="11">
        <f t="shared" si="279"/>
        <v>2.0470612110559724E-7</v>
      </c>
      <c r="F266" s="11">
        <f t="shared" si="280"/>
        <v>4.103906442318386E-7</v>
      </c>
      <c r="G266" s="11">
        <f t="shared" si="281"/>
        <v>9.0607247539670173E-7</v>
      </c>
      <c r="H266" s="4">
        <f t="shared" si="299"/>
        <v>112645.81104703182</v>
      </c>
      <c r="I266" s="4">
        <f t="shared" si="300"/>
        <v>189044.42691085019</v>
      </c>
      <c r="J266" s="4">
        <f t="shared" si="301"/>
        <v>34431.36283296498</v>
      </c>
      <c r="K266" s="4">
        <f t="shared" si="269"/>
        <v>87557.858652641182</v>
      </c>
      <c r="L266" s="4">
        <f t="shared" si="270"/>
        <v>52915.34178149925</v>
      </c>
      <c r="M266" s="4">
        <f t="shared" si="271"/>
        <v>5056.3547421033991</v>
      </c>
      <c r="N266" s="11">
        <f t="shared" si="282"/>
        <v>-3.0663976720498587E-3</v>
      </c>
      <c r="O266" s="11">
        <f t="shared" si="283"/>
        <v>3.0515382882432274E-3</v>
      </c>
      <c r="P266" s="11">
        <f t="shared" si="284"/>
        <v>1.798168825064117E-3</v>
      </c>
      <c r="Q266" s="4">
        <f t="shared" si="285"/>
        <v>1119.6254847746986</v>
      </c>
      <c r="R266" s="4">
        <f t="shared" si="286"/>
        <v>6632.9570734370664</v>
      </c>
      <c r="S266" s="4">
        <f t="shared" si="287"/>
        <v>1558.3118082975025</v>
      </c>
      <c r="T266" s="4">
        <f t="shared" si="302"/>
        <v>9.9393441652902048</v>
      </c>
      <c r="U266" s="4">
        <f t="shared" si="303"/>
        <v>35.086763369993683</v>
      </c>
      <c r="V266" s="4">
        <f t="shared" si="304"/>
        <v>45.258499230984754</v>
      </c>
      <c r="W266" s="11">
        <f t="shared" si="288"/>
        <v>-1.219247815263802E-2</v>
      </c>
      <c r="X266" s="11">
        <f t="shared" si="289"/>
        <v>-1.3228699347321071E-2</v>
      </c>
      <c r="Y266" s="11">
        <f t="shared" si="290"/>
        <v>-1.2203590333800474E-2</v>
      </c>
      <c r="Z266" s="4">
        <f t="shared" si="314"/>
        <v>1513.5832315178034</v>
      </c>
      <c r="AA266" s="4">
        <f t="shared" si="305"/>
        <v>31771.153742814593</v>
      </c>
      <c r="AB266" s="4">
        <f t="shared" si="306"/>
        <v>3104.6402407019091</v>
      </c>
      <c r="AC266" s="12">
        <f t="shared" si="307"/>
        <v>1.3312885126737231</v>
      </c>
      <c r="AD266" s="12">
        <f t="shared" si="308"/>
        <v>4.740953939116217</v>
      </c>
      <c r="AE266" s="12">
        <f t="shared" si="309"/>
        <v>1.971537268162602</v>
      </c>
      <c r="AF266" s="11">
        <f t="shared" si="291"/>
        <v>-2.9039671966837322E-3</v>
      </c>
      <c r="AG266" s="11">
        <f t="shared" si="292"/>
        <v>2.0567434751257441E-3</v>
      </c>
      <c r="AH266" s="11">
        <f t="shared" si="293"/>
        <v>8.257041531207765E-4</v>
      </c>
      <c r="AI266" s="1">
        <f t="shared" si="272"/>
        <v>232555.87586290724</v>
      </c>
      <c r="AJ266" s="1">
        <f t="shared" si="273"/>
        <v>366251.66834245634</v>
      </c>
      <c r="AK266" s="1">
        <f t="shared" si="274"/>
        <v>67590.019906329268</v>
      </c>
      <c r="AL266" s="17">
        <f t="shared" si="310"/>
        <v>66.80494417197454</v>
      </c>
      <c r="AM266" s="17">
        <f t="shared" si="310"/>
        <v>30.114730206841177</v>
      </c>
      <c r="AN266" s="17">
        <f t="shared" si="310"/>
        <v>4.5698920242856662</v>
      </c>
      <c r="AO266" s="7">
        <f t="shared" ref="AO266:AQ281" si="327">AO$5*AO265</f>
        <v>2.2145466121106941E-3</v>
      </c>
      <c r="AP266" s="7">
        <f t="shared" si="327"/>
        <v>3.4102353671609533E-3</v>
      </c>
      <c r="AQ266" s="7">
        <f t="shared" si="327"/>
        <v>2.4684650674675606E-3</v>
      </c>
      <c r="AR266" s="1">
        <f t="shared" si="311"/>
        <v>112645.81104703182</v>
      </c>
      <c r="AS266" s="1">
        <f t="shared" si="312"/>
        <v>189044.42691085019</v>
      </c>
      <c r="AT266" s="1">
        <f t="shared" si="313"/>
        <v>34431.36283296498</v>
      </c>
      <c r="AU266" s="1">
        <f t="shared" si="275"/>
        <v>22529.162209406364</v>
      </c>
      <c r="AV266" s="1">
        <f t="shared" si="276"/>
        <v>37808.88538217004</v>
      </c>
      <c r="AW266" s="1">
        <f t="shared" si="277"/>
        <v>6886.2725665929966</v>
      </c>
      <c r="AX266">
        <v>0</v>
      </c>
      <c r="AY266">
        <v>0</v>
      </c>
      <c r="AZ266">
        <v>0</v>
      </c>
      <c r="BA266">
        <f t="shared" si="317"/>
        <v>0</v>
      </c>
      <c r="BB266">
        <f t="shared" si="318"/>
        <v>0</v>
      </c>
      <c r="BC266">
        <f t="shared" si="318"/>
        <v>0</v>
      </c>
      <c r="BD266">
        <f t="shared" si="318"/>
        <v>0</v>
      </c>
      <c r="BE266">
        <f t="shared" si="319"/>
        <v>0</v>
      </c>
      <c r="BF266">
        <f t="shared" si="319"/>
        <v>0</v>
      </c>
      <c r="BG266">
        <f t="shared" si="319"/>
        <v>0</v>
      </c>
      <c r="BH266">
        <f t="shared" si="295"/>
        <v>0</v>
      </c>
      <c r="BI266">
        <f t="shared" si="263"/>
        <v>0</v>
      </c>
      <c r="BJ266">
        <f t="shared" si="263"/>
        <v>0</v>
      </c>
      <c r="BK266" s="7">
        <f t="shared" si="326"/>
        <v>8.6524434744905676E-4</v>
      </c>
      <c r="BL266" s="7">
        <f t="shared" si="315"/>
        <v>5.7828268127757772E-5</v>
      </c>
      <c r="BM266" s="7">
        <f t="shared" si="316"/>
        <v>5.0174939642007494E-4</v>
      </c>
      <c r="BN266" s="18">
        <f>MAX((BN$3*climate!$I376+BN$4*climate!$I376^2+BN$5*climate!$I376^6)*(K266/K$66)^$BP$1,-99)</f>
        <v>-53.861896604735769</v>
      </c>
      <c r="BO266" s="18">
        <f>MAX((BO$3*climate!$I376+BO$4*climate!$I376^2+BO$5*climate!$I376^6)*(L266/L$66)^$BP$1,-99)</f>
        <v>-30.463159916879555</v>
      </c>
      <c r="BP266" s="18">
        <f>MAX((BP$3*climate!$I376+BP$4*climate!$I376^2+BP$5*climate!$I376^6)*(M266/M$66)^$BP$1,-99)</f>
        <v>-30.155480359899791</v>
      </c>
      <c r="BQ266" s="18">
        <f>MAX((BQ$3*climate!$M376+BQ$4*climate!$M376^2+BQ$5*climate!$M376^6)*(K266/K$66)^$BP$1,-99)</f>
        <v>-53.861914100064858</v>
      </c>
      <c r="BR266" s="18">
        <f>MAX((BR$3*climate!$M376+BR$4*climate!$M376^2+BR$5*climate!$M376^6)*(L266/L$66)^$BP$1,-99)</f>
        <v>-30.463169230532593</v>
      </c>
      <c r="BS266" s="18">
        <f>MAX((BS$3*climate!$M376+BS$4*climate!$M376^2+BS$5*climate!$M376^6)*(M266/M$66)^$BP$1,-99)</f>
        <v>-30.155489018048417</v>
      </c>
      <c r="BT266" s="8">
        <f t="shared" si="320"/>
        <v>4.0295815926777306E-2</v>
      </c>
      <c r="BU266" s="8">
        <f t="shared" si="321"/>
        <v>2.3302372478404501E-6</v>
      </c>
      <c r="BV266" s="8">
        <f t="shared" si="322"/>
        <v>2.0218401319514955E-5</v>
      </c>
      <c r="BW266" s="8">
        <f>MAX((BW$3*climate!$I376+BW$4*climate!$I376^2+BW$5*climate!$I376^6)*(K266/K$66)^$BP$1,-99)</f>
        <v>-99</v>
      </c>
      <c r="BX266" s="8">
        <f>MAX((BX$3*climate!$I376+BX$4*climate!$I376^2+BX$5*climate!$I376^6)*(L266/L$66)^$BP$1,-99)</f>
        <v>-99</v>
      </c>
      <c r="BY266" s="8">
        <f>MAX((BY$3*climate!$I376+BY$4*climate!$I376^2+BY$5*climate!$I376^6)*(M266/M$66)^$BP$1,-99)</f>
        <v>-99</v>
      </c>
      <c r="BZ266" s="8">
        <f>MAX((BZ$3*climate!$M376+BZ$4*climate!$M376^2+BZ$5*climate!$M376^6)*(K266/K$66)^$BP$1,-99)</f>
        <v>-99</v>
      </c>
      <c r="CA266" s="8">
        <f>MAX((CA$3*climate!$M376+CA$4*climate!$M376^2+CA$5*climate!$M376^6)*(L266/L$66)^$BP$1,-99)</f>
        <v>-99</v>
      </c>
      <c r="CB266" s="8">
        <f>MAX((CB$3*climate!$M376+CB$4*climate!$M376^2+CB$5*climate!$M376^6)*(M266/M$66)^$BP$1,-99)</f>
        <v>-99</v>
      </c>
      <c r="CC266" s="8">
        <f t="shared" si="323"/>
        <v>0</v>
      </c>
      <c r="CD266" s="8">
        <f t="shared" si="324"/>
        <v>0</v>
      </c>
      <c r="CE266" s="8">
        <f t="shared" si="325"/>
        <v>0</v>
      </c>
    </row>
    <row r="267" spans="1:83">
      <c r="A267">
        <f t="shared" si="278"/>
        <v>2221</v>
      </c>
      <c r="B267" s="4">
        <f t="shared" si="296"/>
        <v>1286.5302405377697</v>
      </c>
      <c r="C267" s="4">
        <f t="shared" si="297"/>
        <v>3572.5839472874122</v>
      </c>
      <c r="D267" s="4">
        <f t="shared" si="298"/>
        <v>6809.5286479220531</v>
      </c>
      <c r="E267" s="11">
        <f t="shared" si="279"/>
        <v>1.9447081505031737E-7</v>
      </c>
      <c r="F267" s="11">
        <f t="shared" si="280"/>
        <v>3.8987111202024668E-7</v>
      </c>
      <c r="G267" s="11">
        <f t="shared" si="281"/>
        <v>8.607688516268666E-7</v>
      </c>
      <c r="H267" s="4">
        <f t="shared" si="299"/>
        <v>112302.434023953</v>
      </c>
      <c r="I267" s="4">
        <f t="shared" si="300"/>
        <v>189618.12356524583</v>
      </c>
      <c r="J267" s="4">
        <f t="shared" si="301"/>
        <v>34493.070406549487</v>
      </c>
      <c r="K267" s="4">
        <f t="shared" si="269"/>
        <v>87290.939991438194</v>
      </c>
      <c r="L267" s="4">
        <f t="shared" si="270"/>
        <v>53075.904265096098</v>
      </c>
      <c r="M267" s="4">
        <f t="shared" si="271"/>
        <v>5065.4123346812185</v>
      </c>
      <c r="N267" s="11">
        <f t="shared" si="282"/>
        <v>-3.04848320082729E-3</v>
      </c>
      <c r="O267" s="11">
        <f t="shared" si="283"/>
        <v>3.0343276295909938E-3</v>
      </c>
      <c r="P267" s="11">
        <f t="shared" si="284"/>
        <v>1.7913285439405957E-3</v>
      </c>
      <c r="Q267" s="4">
        <f t="shared" si="285"/>
        <v>1102.6031453273933</v>
      </c>
      <c r="R267" s="4">
        <f t="shared" si="286"/>
        <v>6565.0745546984799</v>
      </c>
      <c r="S267" s="4">
        <f t="shared" si="287"/>
        <v>1542.0535194567865</v>
      </c>
      <c r="T267" s="4">
        <f t="shared" si="302"/>
        <v>9.8181589287033546</v>
      </c>
      <c r="U267" s="4">
        <f t="shared" si="303"/>
        <v>34.622611126301436</v>
      </c>
      <c r="V267" s="4">
        <f t="shared" si="304"/>
        <v>44.706183047247194</v>
      </c>
      <c r="W267" s="11">
        <f t="shared" si="288"/>
        <v>-1.219247815263802E-2</v>
      </c>
      <c r="X267" s="11">
        <f t="shared" si="289"/>
        <v>-1.3228699347321071E-2</v>
      </c>
      <c r="Y267" s="11">
        <f t="shared" si="290"/>
        <v>-1.2203590333800474E-2</v>
      </c>
      <c r="Z267" s="4">
        <f t="shared" si="314"/>
        <v>1486.2160539094291</v>
      </c>
      <c r="AA267" s="4">
        <f t="shared" si="305"/>
        <v>31511.22143941612</v>
      </c>
      <c r="AB267" s="4">
        <f t="shared" si="306"/>
        <v>3074.8065914142717</v>
      </c>
      <c r="AC267" s="12">
        <f t="shared" si="307"/>
        <v>1.3274224945035966</v>
      </c>
      <c r="AD267" s="12">
        <f t="shared" si="308"/>
        <v>4.7507048651963659</v>
      </c>
      <c r="AE267" s="12">
        <f t="shared" si="309"/>
        <v>1.9731651746729562</v>
      </c>
      <c r="AF267" s="11">
        <f t="shared" si="291"/>
        <v>-2.9039671966837322E-3</v>
      </c>
      <c r="AG267" s="11">
        <f t="shared" si="292"/>
        <v>2.0567434751257441E-3</v>
      </c>
      <c r="AH267" s="11">
        <f t="shared" si="293"/>
        <v>8.257041531207765E-4</v>
      </c>
      <c r="AI267" s="1">
        <f t="shared" si="272"/>
        <v>231829.45048602286</v>
      </c>
      <c r="AJ267" s="1">
        <f t="shared" si="273"/>
        <v>367435.38689038076</v>
      </c>
      <c r="AK267" s="1">
        <f t="shared" si="274"/>
        <v>67717.290482289332</v>
      </c>
      <c r="AL267" s="17">
        <f t="shared" si="310"/>
        <v>66.951407408134941</v>
      </c>
      <c r="AM267" s="17">
        <f t="shared" si="310"/>
        <v>30.216401541684821</v>
      </c>
      <c r="AN267" s="17">
        <f t="shared" si="310"/>
        <v>4.5810598369214741</v>
      </c>
      <c r="AO267" s="7">
        <f t="shared" si="327"/>
        <v>2.1924011459895872E-3</v>
      </c>
      <c r="AP267" s="7">
        <f t="shared" si="327"/>
        <v>3.3761330134893437E-3</v>
      </c>
      <c r="AQ267" s="7">
        <f t="shared" si="327"/>
        <v>2.4437804167928849E-3</v>
      </c>
      <c r="AR267" s="1">
        <f t="shared" si="311"/>
        <v>112302.434023953</v>
      </c>
      <c r="AS267" s="1">
        <f t="shared" si="312"/>
        <v>189618.12356524583</v>
      </c>
      <c r="AT267" s="1">
        <f t="shared" si="313"/>
        <v>34493.070406549487</v>
      </c>
      <c r="AU267" s="1">
        <f t="shared" si="275"/>
        <v>22460.486804790602</v>
      </c>
      <c r="AV267" s="1">
        <f t="shared" si="276"/>
        <v>37923.624713049168</v>
      </c>
      <c r="AW267" s="1">
        <f t="shared" si="277"/>
        <v>6898.6140813098973</v>
      </c>
      <c r="AX267">
        <v>0</v>
      </c>
      <c r="AY267">
        <v>0</v>
      </c>
      <c r="AZ267">
        <v>0</v>
      </c>
      <c r="BA267">
        <f t="shared" si="317"/>
        <v>0</v>
      </c>
      <c r="BB267">
        <f t="shared" si="318"/>
        <v>0</v>
      </c>
      <c r="BC267">
        <f t="shared" si="318"/>
        <v>0</v>
      </c>
      <c r="BD267">
        <f t="shared" si="318"/>
        <v>0</v>
      </c>
      <c r="BE267">
        <f t="shared" si="319"/>
        <v>0</v>
      </c>
      <c r="BF267">
        <f t="shared" si="319"/>
        <v>0</v>
      </c>
      <c r="BG267">
        <f t="shared" si="319"/>
        <v>0</v>
      </c>
      <c r="BH267">
        <f t="shared" si="295"/>
        <v>0</v>
      </c>
      <c r="BI267">
        <f t="shared" si="263"/>
        <v>0</v>
      </c>
      <c r="BJ267">
        <f t="shared" si="263"/>
        <v>0</v>
      </c>
      <c r="BK267" s="7">
        <f t="shared" si="326"/>
        <v>8.6881415599071588E-4</v>
      </c>
      <c r="BL267" s="7">
        <f t="shared" si="315"/>
        <v>5.5074541074055021E-5</v>
      </c>
      <c r="BM267" s="7">
        <f t="shared" si="316"/>
        <v>4.8672646514306414E-4</v>
      </c>
      <c r="BN267" s="18">
        <f>MAX((BN$3*climate!$I377+BN$4*climate!$I377^2+BN$5*climate!$I377^6)*(K267/K$66)^$BP$1,-99)</f>
        <v>-54.072629058507111</v>
      </c>
      <c r="BO267" s="18">
        <f>MAX((BO$3*climate!$I377+BO$4*climate!$I377^2+BO$5*climate!$I377^6)*(L267/L$66)^$BP$1,-99)</f>
        <v>-30.530244272228227</v>
      </c>
      <c r="BP267" s="18">
        <f>MAX((BP$3*climate!$I377+BP$4*climate!$I377^2+BP$5*climate!$I377^6)*(M267/M$66)^$BP$1,-99)</f>
        <v>-30.225818783180891</v>
      </c>
      <c r="BQ267" s="18">
        <f>MAX((BQ$3*climate!$M377+BQ$4*climate!$M377^2+BQ$5*climate!$M377^6)*(K267/K$66)^$BP$1,-99)</f>
        <v>-54.072646544228107</v>
      </c>
      <c r="BR267" s="18">
        <f>MAX((BR$3*climate!$M377+BR$4*climate!$M377^2+BR$5*climate!$M377^6)*(L267/L$66)^$BP$1,-99)</f>
        <v>-30.530253566081573</v>
      </c>
      <c r="BS267" s="18">
        <f>MAX((BS$3*climate!$M377+BS$4*climate!$M377^2+BS$5*climate!$M377^6)*(M267/M$66)^$BP$1,-99)</f>
        <v>-30.225827425047957</v>
      </c>
      <c r="BT267" s="8">
        <f t="shared" si="320"/>
        <v>4.0240565896818403E-2</v>
      </c>
      <c r="BU267" s="8">
        <f t="shared" si="321"/>
        <v>2.2162306993275427E-6</v>
      </c>
      <c r="BV267" s="8">
        <f t="shared" si="322"/>
        <v>1.9586148394314959E-5</v>
      </c>
      <c r="BW267" s="8">
        <f>MAX((BW$3*climate!$I377+BW$4*climate!$I377^2+BW$5*climate!$I377^6)*(K267/K$66)^$BP$1,-99)</f>
        <v>-99</v>
      </c>
      <c r="BX267" s="8">
        <f>MAX((BX$3*climate!$I377+BX$4*climate!$I377^2+BX$5*climate!$I377^6)*(L267/L$66)^$BP$1,-99)</f>
        <v>-99</v>
      </c>
      <c r="BY267" s="8">
        <f>MAX((BY$3*climate!$I377+BY$4*climate!$I377^2+BY$5*climate!$I377^6)*(M267/M$66)^$BP$1,-99)</f>
        <v>-99</v>
      </c>
      <c r="BZ267" s="8">
        <f>MAX((BZ$3*climate!$M377+BZ$4*climate!$M377^2+BZ$5*climate!$M377^6)*(K267/K$66)^$BP$1,-99)</f>
        <v>-99</v>
      </c>
      <c r="CA267" s="8">
        <f>MAX((CA$3*climate!$M377+CA$4*climate!$M377^2+CA$5*climate!$M377^6)*(L267/L$66)^$BP$1,-99)</f>
        <v>-99</v>
      </c>
      <c r="CB267" s="8">
        <f>MAX((CB$3*climate!$M377+CB$4*climate!$M377^2+CB$5*climate!$M377^6)*(M267/M$66)^$BP$1,-99)</f>
        <v>-99</v>
      </c>
      <c r="CC267" s="8">
        <f t="shared" si="323"/>
        <v>0</v>
      </c>
      <c r="CD267" s="8">
        <f t="shared" si="324"/>
        <v>0</v>
      </c>
      <c r="CE267" s="8">
        <f t="shared" si="325"/>
        <v>0</v>
      </c>
    </row>
    <row r="268" spans="1:83">
      <c r="A268">
        <f t="shared" si="278"/>
        <v>2222</v>
      </c>
      <c r="B268" s="4">
        <f t="shared" si="296"/>
        <v>1286.5304782207249</v>
      </c>
      <c r="C268" s="4">
        <f t="shared" si="297"/>
        <v>3572.5852704923245</v>
      </c>
      <c r="D268" s="4">
        <f t="shared" si="298"/>
        <v>6809.5342162806992</v>
      </c>
      <c r="E268" s="11">
        <f t="shared" si="279"/>
        <v>1.8474727429780148E-7</v>
      </c>
      <c r="F268" s="11">
        <f t="shared" si="280"/>
        <v>3.7037755641923434E-7</v>
      </c>
      <c r="G268" s="11">
        <f t="shared" si="281"/>
        <v>8.1773040904552326E-7</v>
      </c>
      <c r="H268" s="4">
        <f t="shared" si="299"/>
        <v>111962.24073457363</v>
      </c>
      <c r="I268" s="4">
        <f t="shared" si="300"/>
        <v>190190.34355866414</v>
      </c>
      <c r="J268" s="4">
        <f t="shared" si="301"/>
        <v>34554.657325419314</v>
      </c>
      <c r="K268" s="4">
        <f t="shared" si="269"/>
        <v>87026.496946592131</v>
      </c>
      <c r="L268" s="4">
        <f t="shared" si="270"/>
        <v>53236.054330049548</v>
      </c>
      <c r="M268" s="4">
        <f t="shared" si="271"/>
        <v>5074.4524115619661</v>
      </c>
      <c r="N268" s="11">
        <f t="shared" si="282"/>
        <v>-3.029444348657484E-3</v>
      </c>
      <c r="O268" s="11">
        <f t="shared" si="283"/>
        <v>3.0173779829272274E-3</v>
      </c>
      <c r="P268" s="11">
        <f t="shared" si="284"/>
        <v>1.7846675222967789E-3</v>
      </c>
      <c r="Q268" s="4">
        <f t="shared" si="285"/>
        <v>1085.8603325375798</v>
      </c>
      <c r="R268" s="4">
        <f t="shared" si="286"/>
        <v>6497.7768238440367</v>
      </c>
      <c r="S268" s="4">
        <f t="shared" si="287"/>
        <v>1525.954645759494</v>
      </c>
      <c r="T268" s="4">
        <f t="shared" si="302"/>
        <v>9.6984512404660119</v>
      </c>
      <c r="U268" s="4">
        <f t="shared" si="303"/>
        <v>34.164599013092378</v>
      </c>
      <c r="V268" s="4">
        <f t="shared" si="304"/>
        <v>44.160607103950696</v>
      </c>
      <c r="W268" s="11">
        <f t="shared" si="288"/>
        <v>-1.219247815263802E-2</v>
      </c>
      <c r="X268" s="11">
        <f t="shared" si="289"/>
        <v>-1.3228699347321071E-2</v>
      </c>
      <c r="Y268" s="11">
        <f t="shared" si="290"/>
        <v>-1.2203590333800474E-2</v>
      </c>
      <c r="Z268" s="4">
        <f t="shared" si="314"/>
        <v>1459.3699125176345</v>
      </c>
      <c r="AA268" s="4">
        <f t="shared" si="305"/>
        <v>31252.878847655003</v>
      </c>
      <c r="AB268" s="4">
        <f t="shared" si="306"/>
        <v>3045.2386938184295</v>
      </c>
      <c r="AC268" s="12">
        <f t="shared" si="307"/>
        <v>1.3235677031234181</v>
      </c>
      <c r="AD268" s="12">
        <f t="shared" si="308"/>
        <v>4.7604758464301069</v>
      </c>
      <c r="AE268" s="12">
        <f t="shared" si="309"/>
        <v>1.974794425352477</v>
      </c>
      <c r="AF268" s="11">
        <f t="shared" si="291"/>
        <v>-2.9039671966837322E-3</v>
      </c>
      <c r="AG268" s="11">
        <f t="shared" si="292"/>
        <v>2.0567434751257441E-3</v>
      </c>
      <c r="AH268" s="11">
        <f t="shared" si="293"/>
        <v>8.257041531207765E-4</v>
      </c>
      <c r="AI268" s="1">
        <f t="shared" si="272"/>
        <v>231106.99224221118</v>
      </c>
      <c r="AJ268" s="1">
        <f t="shared" si="273"/>
        <v>368615.47291439184</v>
      </c>
      <c r="AK268" s="1">
        <f t="shared" si="274"/>
        <v>67844.175515370298</v>
      </c>
      <c r="AL268" s="17">
        <f t="shared" si="310"/>
        <v>67.096723907038879</v>
      </c>
      <c r="AM268" s="17">
        <f t="shared" si="310"/>
        <v>30.317395986570617</v>
      </c>
      <c r="AN268" s="17">
        <f t="shared" si="310"/>
        <v>4.5921429901959225</v>
      </c>
      <c r="AO268" s="7">
        <f t="shared" si="327"/>
        <v>2.1704771345296913E-3</v>
      </c>
      <c r="AP268" s="7">
        <f t="shared" si="327"/>
        <v>3.3423716833544501E-3</v>
      </c>
      <c r="AQ268" s="7">
        <f t="shared" si="327"/>
        <v>2.4193426126249561E-3</v>
      </c>
      <c r="AR268" s="1">
        <f t="shared" si="311"/>
        <v>111962.24073457363</v>
      </c>
      <c r="AS268" s="1">
        <f t="shared" si="312"/>
        <v>190190.34355866414</v>
      </c>
      <c r="AT268" s="1">
        <f t="shared" si="313"/>
        <v>34554.657325419314</v>
      </c>
      <c r="AU268" s="1">
        <f t="shared" si="275"/>
        <v>22392.448146914729</v>
      </c>
      <c r="AV268" s="1">
        <f t="shared" si="276"/>
        <v>38038.068711732827</v>
      </c>
      <c r="AW268" s="1">
        <f t="shared" si="277"/>
        <v>6910.9314650838633</v>
      </c>
      <c r="AX268">
        <v>0</v>
      </c>
      <c r="AY268">
        <v>0</v>
      </c>
      <c r="AZ268">
        <v>0</v>
      </c>
      <c r="BA268">
        <f t="shared" si="317"/>
        <v>0</v>
      </c>
      <c r="BB268">
        <f t="shared" si="318"/>
        <v>0</v>
      </c>
      <c r="BC268">
        <f t="shared" si="318"/>
        <v>0</v>
      </c>
      <c r="BD268">
        <f t="shared" si="318"/>
        <v>0</v>
      </c>
      <c r="BE268">
        <f t="shared" si="319"/>
        <v>0</v>
      </c>
      <c r="BF268">
        <f t="shared" si="319"/>
        <v>0</v>
      </c>
      <c r="BG268">
        <f t="shared" si="319"/>
        <v>0</v>
      </c>
      <c r="BH268">
        <f t="shared" si="295"/>
        <v>0</v>
      </c>
      <c r="BI268">
        <f t="shared" si="263"/>
        <v>0</v>
      </c>
      <c r="BJ268">
        <f t="shared" si="263"/>
        <v>0</v>
      </c>
      <c r="BK268" s="7">
        <f t="shared" si="326"/>
        <v>8.7277565019605596E-4</v>
      </c>
      <c r="BL268" s="7">
        <f t="shared" si="315"/>
        <v>5.2451943880052402E-5</v>
      </c>
      <c r="BM268" s="7">
        <f t="shared" si="316"/>
        <v>4.7215170200057369E-4</v>
      </c>
      <c r="BN268" s="18">
        <f>MAX((BN$3*climate!$I378+BN$4*climate!$I378^2+BN$5*climate!$I378^6)*(K268/K$66)^$BP$1,-99)</f>
        <v>-54.280561970001067</v>
      </c>
      <c r="BO268" s="18">
        <f>MAX((BO$3*climate!$I378+BO$4*climate!$I378^2+BO$5*climate!$I378^6)*(L268/L$66)^$BP$1,-99)</f>
        <v>-30.595831378464855</v>
      </c>
      <c r="BP268" s="18">
        <f>MAX((BP$3*climate!$I378+BP$4*climate!$I378^2+BP$5*climate!$I378^6)*(M268/M$66)^$BP$1,-99)</f>
        <v>-30.294731190190056</v>
      </c>
      <c r="BQ268" s="18">
        <f>MAX((BQ$3*climate!$M378+BQ$4*climate!$M378^2+BQ$5*climate!$M378^6)*(K268/K$66)^$BP$1,-99)</f>
        <v>-54.280579446127788</v>
      </c>
      <c r="BR268" s="18">
        <f>MAX((BR$3*climate!$M378+BR$4*climate!$M378^2+BR$5*climate!$M378^6)*(L268/L$66)^$BP$1,-99)</f>
        <v>-30.595840652659888</v>
      </c>
      <c r="BS268" s="18">
        <f>MAX((BS$3*climate!$M378+BS$4*climate!$M378^2+BS$5*climate!$M378^6)*(M268/M$66)^$BP$1,-99)</f>
        <v>-30.294739815887951</v>
      </c>
      <c r="BT268" s="8">
        <f t="shared" si="320"/>
        <v>4.0185866816785272E-2</v>
      </c>
      <c r="BU268" s="8">
        <f t="shared" si="321"/>
        <v>2.1078268310452811E-6</v>
      </c>
      <c r="BV268" s="8">
        <f t="shared" si="322"/>
        <v>1.8973825413913542E-5</v>
      </c>
      <c r="BW268" s="8">
        <f>MAX((BW$3*climate!$I378+BW$4*climate!$I378^2+BW$5*climate!$I378^6)*(K268/K$66)^$BP$1,-99)</f>
        <v>-99</v>
      </c>
      <c r="BX268" s="8">
        <f>MAX((BX$3*climate!$I378+BX$4*climate!$I378^2+BX$5*climate!$I378^6)*(L268/L$66)^$BP$1,-99)</f>
        <v>-99</v>
      </c>
      <c r="BY268" s="8">
        <f>MAX((BY$3*climate!$I378+BY$4*climate!$I378^2+BY$5*climate!$I378^6)*(M268/M$66)^$BP$1,-99)</f>
        <v>-99</v>
      </c>
      <c r="BZ268" s="8">
        <f>MAX((BZ$3*climate!$M378+BZ$4*climate!$M378^2+BZ$5*climate!$M378^6)*(K268/K$66)^$BP$1,-99)</f>
        <v>-99</v>
      </c>
      <c r="CA268" s="8">
        <f>MAX((CA$3*climate!$M378+CA$4*climate!$M378^2+CA$5*climate!$M378^6)*(L268/L$66)^$BP$1,-99)</f>
        <v>-99</v>
      </c>
      <c r="CB268" s="8">
        <f>MAX((CB$3*climate!$M378+CB$4*climate!$M378^2+CB$5*climate!$M378^6)*(M268/M$66)^$BP$1,-99)</f>
        <v>-99</v>
      </c>
      <c r="CC268" s="8">
        <f t="shared" si="323"/>
        <v>0</v>
      </c>
      <c r="CD268" s="8">
        <f t="shared" si="324"/>
        <v>0</v>
      </c>
      <c r="CE268" s="8">
        <f t="shared" si="325"/>
        <v>0</v>
      </c>
    </row>
    <row r="269" spans="1:83">
      <c r="A269">
        <f t="shared" si="278"/>
        <v>2223</v>
      </c>
      <c r="B269" s="4">
        <f t="shared" si="296"/>
        <v>1286.5307040195742</v>
      </c>
      <c r="C269" s="4">
        <f t="shared" si="297"/>
        <v>3572.5865275374572</v>
      </c>
      <c r="D269" s="4">
        <f t="shared" si="298"/>
        <v>6809.5395062257394</v>
      </c>
      <c r="E269" s="11">
        <f t="shared" si="279"/>
        <v>1.755099105829114E-7</v>
      </c>
      <c r="F269" s="11">
        <f t="shared" si="280"/>
        <v>3.518586785982726E-7</v>
      </c>
      <c r="G269" s="11">
        <f t="shared" si="281"/>
        <v>7.7684388859324704E-7</v>
      </c>
      <c r="H269" s="4">
        <f t="shared" si="299"/>
        <v>111625.33433529917</v>
      </c>
      <c r="I269" s="4">
        <f t="shared" si="300"/>
        <v>190761.11134456837</v>
      </c>
      <c r="J269" s="4">
        <f t="shared" si="301"/>
        <v>34616.128584266458</v>
      </c>
      <c r="K269" s="4">
        <f t="shared" si="269"/>
        <v>86764.6096486795</v>
      </c>
      <c r="L269" s="4">
        <f t="shared" si="270"/>
        <v>53395.798778891382</v>
      </c>
      <c r="M269" s="4">
        <f t="shared" si="271"/>
        <v>5083.4756965016595</v>
      </c>
      <c r="N269" s="11">
        <f t="shared" si="282"/>
        <v>-3.0092823117233714E-3</v>
      </c>
      <c r="O269" s="11">
        <f t="shared" si="283"/>
        <v>3.0006816029501948E-3</v>
      </c>
      <c r="P269" s="11">
        <f t="shared" si="284"/>
        <v>1.7781790443307521E-3</v>
      </c>
      <c r="Q269" s="4">
        <f t="shared" si="285"/>
        <v>1069.3933724304109</v>
      </c>
      <c r="R269" s="4">
        <f t="shared" si="286"/>
        <v>6431.061780018179</v>
      </c>
      <c r="S269" s="4">
        <f t="shared" si="287"/>
        <v>1510.0140005395267</v>
      </c>
      <c r="T269" s="4">
        <f t="shared" si="302"/>
        <v>9.5802030856022053</v>
      </c>
      <c r="U269" s="4">
        <f t="shared" si="303"/>
        <v>33.712645804426394</v>
      </c>
      <c r="V269" s="4">
        <f t="shared" si="304"/>
        <v>43.621689145962165</v>
      </c>
      <c r="W269" s="11">
        <f t="shared" si="288"/>
        <v>-1.219247815263802E-2</v>
      </c>
      <c r="X269" s="11">
        <f t="shared" si="289"/>
        <v>-1.3228699347321071E-2</v>
      </c>
      <c r="Y269" s="11">
        <f t="shared" si="290"/>
        <v>-1.2203590333800474E-2</v>
      </c>
      <c r="Z269" s="4">
        <f t="shared" si="314"/>
        <v>1433.0360565240499</v>
      </c>
      <c r="AA269" s="4">
        <f t="shared" si="305"/>
        <v>30996.129862744187</v>
      </c>
      <c r="AB269" s="4">
        <f t="shared" si="306"/>
        <v>3015.9349432649042</v>
      </c>
      <c r="AC269" s="12">
        <f t="shared" si="307"/>
        <v>1.3197241059309577</v>
      </c>
      <c r="AD269" s="12">
        <f t="shared" si="308"/>
        <v>4.770266924065746</v>
      </c>
      <c r="AE269" s="12">
        <f t="shared" si="309"/>
        <v>1.9764250213110504</v>
      </c>
      <c r="AF269" s="11">
        <f t="shared" si="291"/>
        <v>-2.9039671966837322E-3</v>
      </c>
      <c r="AG269" s="11">
        <f t="shared" si="292"/>
        <v>2.0567434751257441E-3</v>
      </c>
      <c r="AH269" s="11">
        <f t="shared" si="293"/>
        <v>8.257041531207765E-4</v>
      </c>
      <c r="AI269" s="1">
        <f t="shared" si="272"/>
        <v>230388.74116490479</v>
      </c>
      <c r="AJ269" s="1">
        <f t="shared" si="273"/>
        <v>369791.99433468544</v>
      </c>
      <c r="AK269" s="1">
        <f t="shared" si="274"/>
        <v>67970.689428917132</v>
      </c>
      <c r="AL269" s="17">
        <f t="shared" si="310"/>
        <v>67.24089949303054</v>
      </c>
      <c r="AM269" s="17">
        <f t="shared" si="310"/>
        <v>30.41771467237059</v>
      </c>
      <c r="AN269" s="17">
        <f t="shared" si="310"/>
        <v>4.603141857743176</v>
      </c>
      <c r="AO269" s="7">
        <f t="shared" si="327"/>
        <v>2.1487723631843942E-3</v>
      </c>
      <c r="AP269" s="7">
        <f t="shared" si="327"/>
        <v>3.3089479665209054E-3</v>
      </c>
      <c r="AQ269" s="7">
        <f t="shared" si="327"/>
        <v>2.3951491864987063E-3</v>
      </c>
      <c r="AR269" s="1">
        <f t="shared" si="311"/>
        <v>111625.33433529917</v>
      </c>
      <c r="AS269" s="1">
        <f t="shared" si="312"/>
        <v>190761.11134456837</v>
      </c>
      <c r="AT269" s="1">
        <f t="shared" si="313"/>
        <v>34616.128584266458</v>
      </c>
      <c r="AU269" s="1">
        <f t="shared" si="275"/>
        <v>22325.066867059835</v>
      </c>
      <c r="AV269" s="1">
        <f t="shared" si="276"/>
        <v>38152.222268913676</v>
      </c>
      <c r="AW269" s="1">
        <f t="shared" si="277"/>
        <v>6923.2257168532924</v>
      </c>
      <c r="AX269">
        <v>0</v>
      </c>
      <c r="AY269">
        <v>0</v>
      </c>
      <c r="AZ269">
        <v>0</v>
      </c>
      <c r="BA269">
        <f t="shared" si="317"/>
        <v>0</v>
      </c>
      <c r="BB269">
        <f t="shared" si="318"/>
        <v>0</v>
      </c>
      <c r="BC269">
        <f t="shared" si="318"/>
        <v>0</v>
      </c>
      <c r="BD269">
        <f t="shared" si="318"/>
        <v>0</v>
      </c>
      <c r="BE269">
        <f t="shared" si="319"/>
        <v>0</v>
      </c>
      <c r="BF269">
        <f t="shared" si="319"/>
        <v>0</v>
      </c>
      <c r="BG269">
        <f t="shared" si="319"/>
        <v>0</v>
      </c>
      <c r="BH269">
        <f t="shared" si="295"/>
        <v>0</v>
      </c>
      <c r="BI269">
        <f t="shared" ref="BI269:BJ332" si="328">2*BC$5*AY269*AS269/AA269*1000</f>
        <v>0</v>
      </c>
      <c r="BJ269">
        <f t="shared" si="328"/>
        <v>0</v>
      </c>
      <c r="BK269" s="7">
        <f t="shared" si="326"/>
        <v>8.771199694344034E-4</v>
      </c>
      <c r="BL269" s="7">
        <f t="shared" si="315"/>
        <v>4.9954232266716571E-5</v>
      </c>
      <c r="BM269" s="7">
        <f t="shared" si="316"/>
        <v>4.5801161225038302E-4</v>
      </c>
      <c r="BN269" s="18">
        <f>MAX((BN$3*climate!$I379+BN$4*climate!$I379^2+BN$5*climate!$I379^6)*(K269/K$66)^$BP$1,-99)</f>
        <v>-54.485693703308485</v>
      </c>
      <c r="BO269" s="18">
        <f>MAX((BO$3*climate!$I379+BO$4*climate!$I379^2+BO$5*climate!$I379^6)*(L269/L$66)^$BP$1,-99)</f>
        <v>-30.65993604314891</v>
      </c>
      <c r="BP269" s="18">
        <f>MAX((BP$3*climate!$I379+BP$4*climate!$I379^2+BP$5*climate!$I379^6)*(M269/M$66)^$BP$1,-99)</f>
        <v>-30.362230334763616</v>
      </c>
      <c r="BQ269" s="18">
        <f>MAX((BQ$3*climate!$M379+BQ$4*climate!$M379^2+BQ$5*climate!$M379^6)*(K269/K$66)^$BP$1,-99)</f>
        <v>-54.485711169850283</v>
      </c>
      <c r="BR269" s="18">
        <f>MAX((BR$3*climate!$M379+BR$4*climate!$M379^2+BR$5*climate!$M379^6)*(L269/L$66)^$BP$1,-99)</f>
        <v>-30.659945297825743</v>
      </c>
      <c r="BS269" s="18">
        <f>MAX((BS$3*climate!$M379+BS$4*climate!$M379^2+BS$5*climate!$M379^6)*(M269/M$66)^$BP$1,-99)</f>
        <v>-30.362238944403657</v>
      </c>
      <c r="BT269" s="8">
        <f t="shared" si="320"/>
        <v>4.0131734124549061E-2</v>
      </c>
      <c r="BU269" s="8">
        <f t="shared" si="321"/>
        <v>2.0047499677238394E-6</v>
      </c>
      <c r="BV269" s="8">
        <f t="shared" si="322"/>
        <v>1.8380800248788429E-5</v>
      </c>
      <c r="BW269" s="8">
        <f>MAX((BW$3*climate!$I379+BW$4*climate!$I379^2+BW$5*climate!$I379^6)*(K269/K$66)^$BP$1,-99)</f>
        <v>-99</v>
      </c>
      <c r="BX269" s="8">
        <f>MAX((BX$3*climate!$I379+BX$4*climate!$I379^2+BX$5*climate!$I379^6)*(L269/L$66)^$BP$1,-99)</f>
        <v>-99</v>
      </c>
      <c r="BY269" s="8">
        <f>MAX((BY$3*climate!$I379+BY$4*climate!$I379^2+BY$5*climate!$I379^6)*(M269/M$66)^$BP$1,-99)</f>
        <v>-99</v>
      </c>
      <c r="BZ269" s="8">
        <f>MAX((BZ$3*climate!$M379+BZ$4*climate!$M379^2+BZ$5*climate!$M379^6)*(K269/K$66)^$BP$1,-99)</f>
        <v>-99</v>
      </c>
      <c r="CA269" s="8">
        <f>MAX((CA$3*climate!$M379+CA$4*climate!$M379^2+CA$5*climate!$M379^6)*(L269/L$66)^$BP$1,-99)</f>
        <v>-99</v>
      </c>
      <c r="CB269" s="8">
        <f>MAX((CB$3*climate!$M379+CB$4*climate!$M379^2+CB$5*climate!$M379^6)*(M269/M$66)^$BP$1,-99)</f>
        <v>-99</v>
      </c>
      <c r="CC269" s="8">
        <f t="shared" si="323"/>
        <v>0</v>
      </c>
      <c r="CD269" s="8">
        <f t="shared" si="324"/>
        <v>0</v>
      </c>
      <c r="CE269" s="8">
        <f t="shared" si="325"/>
        <v>0</v>
      </c>
    </row>
    <row r="270" spans="1:83">
      <c r="A270">
        <f t="shared" si="278"/>
        <v>2224</v>
      </c>
      <c r="B270" s="4">
        <f t="shared" si="296"/>
        <v>1286.5309185285187</v>
      </c>
      <c r="C270" s="4">
        <f t="shared" si="297"/>
        <v>3572.5877217307529</v>
      </c>
      <c r="D270" s="4">
        <f t="shared" si="298"/>
        <v>6809.5445316774321</v>
      </c>
      <c r="E270" s="11">
        <f t="shared" si="279"/>
        <v>1.6673441505376583E-7</v>
      </c>
      <c r="F270" s="11">
        <f t="shared" si="280"/>
        <v>3.3426574466835898E-7</v>
      </c>
      <c r="G270" s="11">
        <f t="shared" si="281"/>
        <v>7.3800169416358469E-7</v>
      </c>
      <c r="H270" s="4">
        <f t="shared" si="299"/>
        <v>111291.81657170861</v>
      </c>
      <c r="I270" s="4">
        <f t="shared" si="300"/>
        <v>191330.45051129075</v>
      </c>
      <c r="J270" s="4">
        <f t="shared" si="301"/>
        <v>34677.488991027531</v>
      </c>
      <c r="K270" s="4">
        <f t="shared" si="269"/>
        <v>86505.357134362246</v>
      </c>
      <c r="L270" s="4">
        <f t="shared" si="270"/>
        <v>53555.144173926688</v>
      </c>
      <c r="M270" s="4">
        <f t="shared" si="271"/>
        <v>5092.4828862944869</v>
      </c>
      <c r="N270" s="11">
        <f t="shared" si="282"/>
        <v>-2.9879983943568167E-3</v>
      </c>
      <c r="O270" s="11">
        <f t="shared" si="283"/>
        <v>2.9842309447443149E-3</v>
      </c>
      <c r="P270" s="11">
        <f t="shared" si="284"/>
        <v>1.7718565663698005E-3</v>
      </c>
      <c r="Q270" s="4">
        <f t="shared" si="285"/>
        <v>1053.1986062075341</v>
      </c>
      <c r="R270" s="4">
        <f t="shared" si="286"/>
        <v>6364.9272161916679</v>
      </c>
      <c r="S270" s="4">
        <f t="shared" si="287"/>
        <v>1494.2303881941998</v>
      </c>
      <c r="T270" s="4">
        <f t="shared" si="302"/>
        <v>9.4633966687831652</v>
      </c>
      <c r="U270" s="4">
        <f t="shared" si="303"/>
        <v>33.266671348876912</v>
      </c>
      <c r="V270" s="4">
        <f t="shared" si="304"/>
        <v>43.089347921956453</v>
      </c>
      <c r="W270" s="11">
        <f t="shared" si="288"/>
        <v>-1.219247815263802E-2</v>
      </c>
      <c r="X270" s="11">
        <f t="shared" si="289"/>
        <v>-1.3228699347321071E-2</v>
      </c>
      <c r="Y270" s="11">
        <f t="shared" si="290"/>
        <v>-1.2203590333800474E-2</v>
      </c>
      <c r="Z270" s="4">
        <f t="shared" si="314"/>
        <v>1407.205831182099</v>
      </c>
      <c r="AA270" s="4">
        <f t="shared" si="305"/>
        <v>30740.977828030009</v>
      </c>
      <c r="AB270" s="4">
        <f t="shared" si="306"/>
        <v>2986.8937089905185</v>
      </c>
      <c r="AC270" s="12">
        <f t="shared" si="307"/>
        <v>1.3158916704186614</v>
      </c>
      <c r="AD270" s="12">
        <f t="shared" si="308"/>
        <v>4.7800781394364265</v>
      </c>
      <c r="AE270" s="12">
        <f t="shared" si="309"/>
        <v>1.9780569636594787</v>
      </c>
      <c r="AF270" s="11">
        <f t="shared" si="291"/>
        <v>-2.9039671966837322E-3</v>
      </c>
      <c r="AG270" s="11">
        <f t="shared" si="292"/>
        <v>2.0567434751257441E-3</v>
      </c>
      <c r="AH270" s="11">
        <f t="shared" si="293"/>
        <v>8.257041531207765E-4</v>
      </c>
      <c r="AI270" s="1">
        <f t="shared" si="272"/>
        <v>229674.93391547413</v>
      </c>
      <c r="AJ270" s="1">
        <f t="shared" si="273"/>
        <v>370965.01717013062</v>
      </c>
      <c r="AK270" s="1">
        <f t="shared" si="274"/>
        <v>68096.846202878718</v>
      </c>
      <c r="AL270" s="17">
        <f t="shared" si="310"/>
        <v>67.383940025671762</v>
      </c>
      <c r="AM270" s="17">
        <f t="shared" si="310"/>
        <v>30.517358801130833</v>
      </c>
      <c r="AN270" s="17">
        <f t="shared" si="310"/>
        <v>4.6140568171043288</v>
      </c>
      <c r="AO270" s="7">
        <f t="shared" si="327"/>
        <v>2.1272846395525504E-3</v>
      </c>
      <c r="AP270" s="7">
        <f t="shared" si="327"/>
        <v>3.2758584868556964E-3</v>
      </c>
      <c r="AQ270" s="7">
        <f t="shared" si="327"/>
        <v>2.3711976946337193E-3</v>
      </c>
      <c r="AR270" s="1">
        <f t="shared" si="311"/>
        <v>111291.81657170861</v>
      </c>
      <c r="AS270" s="1">
        <f t="shared" si="312"/>
        <v>191330.45051129075</v>
      </c>
      <c r="AT270" s="1">
        <f t="shared" si="313"/>
        <v>34677.488991027531</v>
      </c>
      <c r="AU270" s="1">
        <f t="shared" si="275"/>
        <v>22258.363314341725</v>
      </c>
      <c r="AV270" s="1">
        <f t="shared" si="276"/>
        <v>38266.090102258153</v>
      </c>
      <c r="AW270" s="1">
        <f t="shared" si="277"/>
        <v>6935.4977982055061</v>
      </c>
      <c r="AX270">
        <v>0</v>
      </c>
      <c r="AY270">
        <v>0</v>
      </c>
      <c r="AZ270">
        <v>0</v>
      </c>
      <c r="BA270">
        <f t="shared" si="317"/>
        <v>0</v>
      </c>
      <c r="BB270">
        <f t="shared" si="318"/>
        <v>0</v>
      </c>
      <c r="BC270">
        <f t="shared" si="318"/>
        <v>0</v>
      </c>
      <c r="BD270">
        <f t="shared" si="318"/>
        <v>0</v>
      </c>
      <c r="BE270">
        <f t="shared" si="319"/>
        <v>0</v>
      </c>
      <c r="BF270">
        <f t="shared" si="319"/>
        <v>0</v>
      </c>
      <c r="BG270">
        <f t="shared" si="319"/>
        <v>0</v>
      </c>
      <c r="BH270">
        <f t="shared" si="295"/>
        <v>0</v>
      </c>
      <c r="BI270">
        <f t="shared" si="328"/>
        <v>0</v>
      </c>
      <c r="BJ270">
        <f t="shared" si="328"/>
        <v>0</v>
      </c>
      <c r="BK270" s="7">
        <f t="shared" si="326"/>
        <v>8.8183839705613387E-4</v>
      </c>
      <c r="BL270" s="7">
        <f t="shared" si="315"/>
        <v>4.7575459301634829E-5</v>
      </c>
      <c r="BM270" s="7">
        <f t="shared" si="316"/>
        <v>4.4429312027408573E-4</v>
      </c>
      <c r="BN270" s="18">
        <f>MAX((BN$3*climate!$I380+BN$4*climate!$I380^2+BN$5*climate!$I380^6)*(K270/K$66)^$BP$1,-99)</f>
        <v>-54.688022668687921</v>
      </c>
      <c r="BO270" s="18">
        <f>MAX((BO$3*climate!$I380+BO$4*climate!$I380^2+BO$5*climate!$I380^6)*(L270/L$66)^$BP$1,-99)</f>
        <v>-30.722573088107985</v>
      </c>
      <c r="BP270" s="18">
        <f>MAX((BP$3*climate!$I380+BP$4*climate!$I380^2+BP$5*climate!$I380^6)*(M270/M$66)^$BP$1,-99)</f>
        <v>-30.428329012623909</v>
      </c>
      <c r="BQ270" s="18">
        <f>MAX((BQ$3*climate!$M380+BQ$4*climate!$M380^2+BQ$5*climate!$M380^6)*(K270/K$66)^$BP$1,-99)</f>
        <v>-54.688040125649628</v>
      </c>
      <c r="BR270" s="18">
        <f>MAX((BR$3*climate!$M380+BR$4*climate!$M380^2+BR$5*climate!$M380^6)*(L270/L$66)^$BP$1,-99)</f>
        <v>-30.722582323405462</v>
      </c>
      <c r="BS270" s="18">
        <f>MAX((BS$3*climate!$M380+BS$4*climate!$M380^2+BS$5*climate!$M380^6)*(M270/M$66)^$BP$1,-99)</f>
        <v>-30.428337606316376</v>
      </c>
      <c r="BT270" s="8">
        <f t="shared" si="320"/>
        <v>4.0078182828506718E-2</v>
      </c>
      <c r="BU270" s="8">
        <f t="shared" si="321"/>
        <v>1.9067379560411014E-6</v>
      </c>
      <c r="BV270" s="8">
        <f t="shared" si="322"/>
        <v>1.7806460903792534E-5</v>
      </c>
      <c r="BW270" s="8">
        <f>MAX((BW$3*climate!$I380+BW$4*climate!$I380^2+BW$5*climate!$I380^6)*(K270/K$66)^$BP$1,-99)</f>
        <v>-99</v>
      </c>
      <c r="BX270" s="8">
        <f>MAX((BX$3*climate!$I380+BX$4*climate!$I380^2+BX$5*climate!$I380^6)*(L270/L$66)^$BP$1,-99)</f>
        <v>-99</v>
      </c>
      <c r="BY270" s="8">
        <f>MAX((BY$3*climate!$I380+BY$4*climate!$I380^2+BY$5*climate!$I380^6)*(M270/M$66)^$BP$1,-99)</f>
        <v>-99</v>
      </c>
      <c r="BZ270" s="8">
        <f>MAX((BZ$3*climate!$M380+BZ$4*climate!$M380^2+BZ$5*climate!$M380^6)*(K270/K$66)^$BP$1,-99)</f>
        <v>-99</v>
      </c>
      <c r="CA270" s="8">
        <f>MAX((CA$3*climate!$M380+CA$4*climate!$M380^2+CA$5*climate!$M380^6)*(L270/L$66)^$BP$1,-99)</f>
        <v>-99</v>
      </c>
      <c r="CB270" s="8">
        <f>MAX((CB$3*climate!$M380+CB$4*climate!$M380^2+CB$5*climate!$M380^6)*(M270/M$66)^$BP$1,-99)</f>
        <v>-99</v>
      </c>
      <c r="CC270" s="8">
        <f t="shared" si="323"/>
        <v>0</v>
      </c>
      <c r="CD270" s="8">
        <f t="shared" si="324"/>
        <v>0</v>
      </c>
      <c r="CE270" s="8">
        <f t="shared" si="325"/>
        <v>0</v>
      </c>
    </row>
    <row r="271" spans="1:83">
      <c r="A271">
        <f t="shared" si="278"/>
        <v>2225</v>
      </c>
      <c r="B271" s="4">
        <f t="shared" si="296"/>
        <v>1286.5311223120498</v>
      </c>
      <c r="C271" s="4">
        <f t="shared" si="297"/>
        <v>3572.5888562147634</v>
      </c>
      <c r="D271" s="4">
        <f t="shared" si="298"/>
        <v>6809.5493058600632</v>
      </c>
      <c r="E271" s="11">
        <f t="shared" si="279"/>
        <v>1.5839769430107753E-7</v>
      </c>
      <c r="F271" s="11">
        <f t="shared" si="280"/>
        <v>3.1755245743494099E-7</v>
      </c>
      <c r="G271" s="11">
        <f t="shared" si="281"/>
        <v>7.0110160945540542E-7</v>
      </c>
      <c r="H271" s="4">
        <f t="shared" si="299"/>
        <v>110961.78780105409</v>
      </c>
      <c r="I271" s="4">
        <f t="shared" si="300"/>
        <v>191898.38379656812</v>
      </c>
      <c r="J271" s="4">
        <f t="shared" si="301"/>
        <v>34738.743170745998</v>
      </c>
      <c r="K271" s="4">
        <f t="shared" si="269"/>
        <v>86248.817363735856</v>
      </c>
      <c r="L271" s="4">
        <f t="shared" si="270"/>
        <v>53714.096841215774</v>
      </c>
      <c r="M271" s="4">
        <f t="shared" si="271"/>
        <v>5101.474651318118</v>
      </c>
      <c r="N271" s="11">
        <f t="shared" si="282"/>
        <v>-2.9655940293723537E-3</v>
      </c>
      <c r="O271" s="11">
        <f t="shared" si="283"/>
        <v>2.9680186607821124E-3</v>
      </c>
      <c r="P271" s="11">
        <f t="shared" si="284"/>
        <v>1.7656937145200668E-3</v>
      </c>
      <c r="Q271" s="4">
        <f t="shared" si="285"/>
        <v>1037.2723915066229</v>
      </c>
      <c r="R271" s="4">
        <f t="shared" si="286"/>
        <v>6299.3708245072221</v>
      </c>
      <c r="S271" s="4">
        <f t="shared" si="287"/>
        <v>1478.6026051451176</v>
      </c>
      <c r="T271" s="4">
        <f t="shared" si="302"/>
        <v>9.3480144116492792</v>
      </c>
      <c r="U271" s="4">
        <f t="shared" si="303"/>
        <v>32.826596555316478</v>
      </c>
      <c r="V271" s="4">
        <f t="shared" si="304"/>
        <v>42.5635031721663</v>
      </c>
      <c r="W271" s="11">
        <f t="shared" si="288"/>
        <v>-1.219247815263802E-2</v>
      </c>
      <c r="X271" s="11">
        <f t="shared" si="289"/>
        <v>-1.3228699347321071E-2</v>
      </c>
      <c r="Y271" s="11">
        <f t="shared" si="290"/>
        <v>-1.2203590333800474E-2</v>
      </c>
      <c r="Z271" s="4">
        <f t="shared" si="314"/>
        <v>1381.8706787936114</v>
      </c>
      <c r="AA271" s="4">
        <f t="shared" si="305"/>
        <v>30487.425555799884</v>
      </c>
      <c r="AB271" s="4">
        <f t="shared" si="306"/>
        <v>2958.113336005747</v>
      </c>
      <c r="AC271" s="12">
        <f t="shared" si="307"/>
        <v>1.3120703641733762</v>
      </c>
      <c r="AD271" s="12">
        <f t="shared" si="308"/>
        <v>4.7899095339603033</v>
      </c>
      <c r="AE271" s="12">
        <f t="shared" si="309"/>
        <v>1.9796902535094818</v>
      </c>
      <c r="AF271" s="11">
        <f t="shared" si="291"/>
        <v>-2.9039671966837322E-3</v>
      </c>
      <c r="AG271" s="11">
        <f t="shared" si="292"/>
        <v>2.0567434751257441E-3</v>
      </c>
      <c r="AH271" s="11">
        <f t="shared" si="293"/>
        <v>8.257041531207765E-4</v>
      </c>
      <c r="AI271" s="1">
        <f t="shared" si="272"/>
        <v>228965.80383826845</v>
      </c>
      <c r="AJ271" s="1">
        <f t="shared" si="273"/>
        <v>372134.60555537569</v>
      </c>
      <c r="AK271" s="1">
        <f t="shared" si="274"/>
        <v>68222.659380796351</v>
      </c>
      <c r="AL271" s="17">
        <f t="shared" si="310"/>
        <v>67.525851398035215</v>
      </c>
      <c r="AM271" s="17">
        <f t="shared" si="310"/>
        <v>30.61632964446769</v>
      </c>
      <c r="AN271" s="17">
        <f t="shared" si="310"/>
        <v>4.624888249583079</v>
      </c>
      <c r="AO271" s="7">
        <f t="shared" si="327"/>
        <v>2.1060117931570249E-3</v>
      </c>
      <c r="AP271" s="7">
        <f t="shared" si="327"/>
        <v>3.2430999019871392E-3</v>
      </c>
      <c r="AQ271" s="7">
        <f t="shared" si="327"/>
        <v>2.347485717687382E-3</v>
      </c>
      <c r="AR271" s="1">
        <f t="shared" si="311"/>
        <v>110961.78780105409</v>
      </c>
      <c r="AS271" s="1">
        <f t="shared" si="312"/>
        <v>191898.38379656812</v>
      </c>
      <c r="AT271" s="1">
        <f t="shared" si="313"/>
        <v>34738.743170745998</v>
      </c>
      <c r="AU271" s="1">
        <f t="shared" si="275"/>
        <v>22192.357560210818</v>
      </c>
      <c r="AV271" s="1">
        <f t="shared" si="276"/>
        <v>38379.676759313625</v>
      </c>
      <c r="AW271" s="1">
        <f t="shared" si="277"/>
        <v>6947.7486341492004</v>
      </c>
      <c r="AX271">
        <v>0</v>
      </c>
      <c r="AY271">
        <v>0</v>
      </c>
      <c r="AZ271">
        <v>0</v>
      </c>
      <c r="BA271">
        <f t="shared" si="317"/>
        <v>0</v>
      </c>
      <c r="BB271">
        <f t="shared" si="318"/>
        <v>0</v>
      </c>
      <c r="BC271">
        <f t="shared" si="318"/>
        <v>0</v>
      </c>
      <c r="BD271">
        <f t="shared" si="318"/>
        <v>0</v>
      </c>
      <c r="BE271">
        <f t="shared" si="319"/>
        <v>0</v>
      </c>
      <c r="BF271">
        <f t="shared" si="319"/>
        <v>0</v>
      </c>
      <c r="BG271">
        <f t="shared" si="319"/>
        <v>0</v>
      </c>
      <c r="BH271">
        <f t="shared" si="295"/>
        <v>0</v>
      </c>
      <c r="BI271">
        <f t="shared" si="328"/>
        <v>0</v>
      </c>
      <c r="BJ271">
        <f t="shared" si="328"/>
        <v>0</v>
      </c>
      <c r="BK271" s="7">
        <f t="shared" si="326"/>
        <v>8.8692235601772751E-4</v>
      </c>
      <c r="BL271" s="7">
        <f t="shared" si="315"/>
        <v>4.5309961239652216E-5</v>
      </c>
      <c r="BM271" s="7">
        <f t="shared" si="316"/>
        <v>4.3098355575351695E-4</v>
      </c>
      <c r="BN271" s="18">
        <f>MAX((BN$3*climate!$I381+BN$4*climate!$I381^2+BN$5*climate!$I381^6)*(K271/K$66)^$BP$1,-99)</f>
        <v>-54.887547319254367</v>
      </c>
      <c r="BO271" s="18">
        <f>MAX((BO$3*climate!$I381+BO$4*climate!$I381^2+BO$5*climate!$I381^6)*(L271/L$66)^$BP$1,-99)</f>
        <v>-30.783757343285206</v>
      </c>
      <c r="BP271" s="18">
        <f>MAX((BP$3*climate!$I381+BP$4*climate!$I381^2+BP$5*climate!$I381^6)*(M271/M$66)^$BP$1,-99)</f>
        <v>-30.493040055398609</v>
      </c>
      <c r="BQ271" s="18">
        <f>MAX((BQ$3*climate!$M381+BQ$4*climate!$M381^2+BQ$5*climate!$M381^6)*(K271/K$66)^$BP$1,-99)</f>
        <v>-54.88756476663621</v>
      </c>
      <c r="BR271" s="18">
        <f>MAX((BR$3*climate!$M381+BR$4*climate!$M381^2+BR$5*climate!$M381^6)*(L271/L$66)^$BP$1,-99)</f>
        <v>-30.783766559340908</v>
      </c>
      <c r="BS271" s="18">
        <f>MAX((BS$3*climate!$M381+BS$4*climate!$M381^2+BS$5*climate!$M381^6)*(M271/M$66)^$BP$1,-99)</f>
        <v>-30.493048633252716</v>
      </c>
      <c r="BT271" s="8">
        <f t="shared" si="320"/>
        <v>4.0025227466934182E-2</v>
      </c>
      <c r="BU271" s="8">
        <f t="shared" si="321"/>
        <v>1.8135415051350511E-6</v>
      </c>
      <c r="BV271" s="8">
        <f t="shared" si="322"/>
        <v>1.7250214853542627E-5</v>
      </c>
      <c r="BW271" s="8">
        <f>MAX((BW$3*climate!$I381+BW$4*climate!$I381^2+BW$5*climate!$I381^6)*(K271/K$66)^$BP$1,-99)</f>
        <v>-99</v>
      </c>
      <c r="BX271" s="8">
        <f>MAX((BX$3*climate!$I381+BX$4*climate!$I381^2+BX$5*climate!$I381^6)*(L271/L$66)^$BP$1,-99)</f>
        <v>-99</v>
      </c>
      <c r="BY271" s="8">
        <f>MAX((BY$3*climate!$I381+BY$4*climate!$I381^2+BY$5*climate!$I381^6)*(M271/M$66)^$BP$1,-99)</f>
        <v>-99</v>
      </c>
      <c r="BZ271" s="8">
        <f>MAX((BZ$3*climate!$M381+BZ$4*climate!$M381^2+BZ$5*climate!$M381^6)*(K271/K$66)^$BP$1,-99)</f>
        <v>-99</v>
      </c>
      <c r="CA271" s="8">
        <f>MAX((CA$3*climate!$M381+CA$4*climate!$M381^2+CA$5*climate!$M381^6)*(L271/L$66)^$BP$1,-99)</f>
        <v>-99</v>
      </c>
      <c r="CB271" s="8">
        <f>MAX((CB$3*climate!$M381+CB$4*climate!$M381^2+CB$5*climate!$M381^6)*(M271/M$66)^$BP$1,-99)</f>
        <v>-99</v>
      </c>
      <c r="CC271" s="8">
        <f t="shared" si="323"/>
        <v>0</v>
      </c>
      <c r="CD271" s="8">
        <f t="shared" si="324"/>
        <v>0</v>
      </c>
      <c r="CE271" s="8">
        <f t="shared" si="325"/>
        <v>0</v>
      </c>
    </row>
    <row r="272" spans="1:83">
      <c r="A272">
        <f t="shared" si="278"/>
        <v>2226</v>
      </c>
      <c r="B272" s="4">
        <f t="shared" si="296"/>
        <v>1286.5313159064349</v>
      </c>
      <c r="C272" s="4">
        <f t="shared" si="297"/>
        <v>3572.5899339749158</v>
      </c>
      <c r="D272" s="4">
        <f t="shared" si="298"/>
        <v>6809.5538413367431</v>
      </c>
      <c r="E272" s="11">
        <f t="shared" si="279"/>
        <v>1.5047780958602364E-7</v>
      </c>
      <c r="F272" s="11">
        <f t="shared" si="280"/>
        <v>3.0167483456319394E-7</v>
      </c>
      <c r="G272" s="11">
        <f t="shared" si="281"/>
        <v>6.6604652898263516E-7</v>
      </c>
      <c r="H272" s="4">
        <f t="shared" si="299"/>
        <v>110635.34701350225</v>
      </c>
      <c r="I272" s="4">
        <f t="shared" si="300"/>
        <v>192464.93310232036</v>
      </c>
      <c r="J272" s="4">
        <f t="shared" si="301"/>
        <v>34799.895569423861</v>
      </c>
      <c r="K272" s="4">
        <f t="shared" si="269"/>
        <v>85995.067236706425</v>
      </c>
      <c r="L272" s="4">
        <f t="shared" si="270"/>
        <v>53872.662874628062</v>
      </c>
      <c r="M272" s="4">
        <f t="shared" si="271"/>
        <v>5110.451636078481</v>
      </c>
      <c r="N272" s="11">
        <f t="shared" si="282"/>
        <v>-2.9420707991774098E-3</v>
      </c>
      <c r="O272" s="11">
        <f t="shared" si="283"/>
        <v>2.9520375978957514E-3</v>
      </c>
      <c r="P272" s="11">
        <f t="shared" si="284"/>
        <v>1.7596842822777958E-3</v>
      </c>
      <c r="Q272" s="4">
        <f t="shared" si="285"/>
        <v>1021.6111035876677</v>
      </c>
      <c r="R272" s="4">
        <f t="shared" si="286"/>
        <v>6234.390201445528</v>
      </c>
      <c r="S272" s="4">
        <f t="shared" si="287"/>
        <v>1463.1294407595656</v>
      </c>
      <c r="T272" s="4">
        <f t="shared" si="302"/>
        <v>9.2340389501647007</v>
      </c>
      <c r="U272" s="4">
        <f t="shared" si="303"/>
        <v>32.392343378890388</v>
      </c>
      <c r="V272" s="4">
        <f t="shared" si="304"/>
        <v>42.044075616281766</v>
      </c>
      <c r="W272" s="11">
        <f t="shared" si="288"/>
        <v>-1.219247815263802E-2</v>
      </c>
      <c r="X272" s="11">
        <f t="shared" si="289"/>
        <v>-1.3228699347321071E-2</v>
      </c>
      <c r="Y272" s="11">
        <f t="shared" si="290"/>
        <v>-1.2203590333800474E-2</v>
      </c>
      <c r="Z272" s="4">
        <f t="shared" si="314"/>
        <v>1357.0221395611318</v>
      </c>
      <c r="AA272" s="4">
        <f t="shared" si="305"/>
        <v>30235.475347500302</v>
      </c>
      <c r="AB272" s="4">
        <f t="shared" si="306"/>
        <v>2929.5921469111777</v>
      </c>
      <c r="AC272" s="12">
        <f t="shared" si="307"/>
        <v>1.3082601548760757</v>
      </c>
      <c r="AD272" s="12">
        <f t="shared" si="308"/>
        <v>4.7997611491407186</v>
      </c>
      <c r="AE272" s="12">
        <f t="shared" si="309"/>
        <v>1.9813248919736972</v>
      </c>
      <c r="AF272" s="11">
        <f t="shared" si="291"/>
        <v>-2.9039671966837322E-3</v>
      </c>
      <c r="AG272" s="11">
        <f t="shared" si="292"/>
        <v>2.0567434751257441E-3</v>
      </c>
      <c r="AH272" s="11">
        <f t="shared" si="293"/>
        <v>8.257041531207765E-4</v>
      </c>
      <c r="AI272" s="1">
        <f t="shared" si="272"/>
        <v>228261.58101465245</v>
      </c>
      <c r="AJ272" s="1">
        <f t="shared" si="273"/>
        <v>373300.82175915176</v>
      </c>
      <c r="AK272" s="1">
        <f t="shared" si="274"/>
        <v>68348.142076865915</v>
      </c>
      <c r="AL272" s="17">
        <f t="shared" si="310"/>
        <v>67.66663953502858</v>
      </c>
      <c r="AM272" s="17">
        <f t="shared" si="310"/>
        <v>30.714628541980176</v>
      </c>
      <c r="AN272" s="17">
        <f t="shared" si="310"/>
        <v>4.6356365401037571</v>
      </c>
      <c r="AO272" s="7">
        <f t="shared" si="327"/>
        <v>2.0849516752254548E-3</v>
      </c>
      <c r="AP272" s="7">
        <f t="shared" si="327"/>
        <v>3.2106689029672677E-3</v>
      </c>
      <c r="AQ272" s="7">
        <f t="shared" si="327"/>
        <v>2.3240108605105084E-3</v>
      </c>
      <c r="AR272" s="1">
        <f t="shared" si="311"/>
        <v>110635.34701350225</v>
      </c>
      <c r="AS272" s="1">
        <f t="shared" si="312"/>
        <v>192464.93310232036</v>
      </c>
      <c r="AT272" s="1">
        <f t="shared" si="313"/>
        <v>34799.895569423861</v>
      </c>
      <c r="AU272" s="1">
        <f t="shared" si="275"/>
        <v>22127.06940270045</v>
      </c>
      <c r="AV272" s="1">
        <f t="shared" si="276"/>
        <v>38492.986620464071</v>
      </c>
      <c r="AW272" s="1">
        <f t="shared" si="277"/>
        <v>6959.9791138847722</v>
      </c>
      <c r="AX272">
        <v>0</v>
      </c>
      <c r="AY272">
        <v>0</v>
      </c>
      <c r="AZ272">
        <v>0</v>
      </c>
      <c r="BA272">
        <f t="shared" si="317"/>
        <v>0</v>
      </c>
      <c r="BB272">
        <f t="shared" si="318"/>
        <v>0</v>
      </c>
      <c r="BC272">
        <f t="shared" si="318"/>
        <v>0</v>
      </c>
      <c r="BD272">
        <f t="shared" si="318"/>
        <v>0</v>
      </c>
      <c r="BE272">
        <f t="shared" si="319"/>
        <v>0</v>
      </c>
      <c r="BF272">
        <f t="shared" si="319"/>
        <v>0</v>
      </c>
      <c r="BG272">
        <f t="shared" si="319"/>
        <v>0</v>
      </c>
      <c r="BH272">
        <f t="shared" si="295"/>
        <v>0</v>
      </c>
      <c r="BI272">
        <f t="shared" si="328"/>
        <v>0</v>
      </c>
      <c r="BJ272">
        <f t="shared" si="328"/>
        <v>0</v>
      </c>
      <c r="BK272" s="7">
        <f t="shared" si="326"/>
        <v>8.9236340432230499E-4</v>
      </c>
      <c r="BL272" s="7">
        <f t="shared" si="315"/>
        <v>4.3152344037764012E-5</v>
      </c>
      <c r="BM272" s="7">
        <f t="shared" si="316"/>
        <v>4.1807064034582485E-4</v>
      </c>
      <c r="BN272" s="18">
        <f>MAX((BN$3*climate!$I382+BN$4*climate!$I382^2+BN$5*climate!$I382^6)*(K272/K$66)^$BP$1,-99)</f>
        <v>-55.084266148322527</v>
      </c>
      <c r="BO272" s="18">
        <f>MAX((BO$3*climate!$I382+BO$4*climate!$I382^2+BO$5*climate!$I382^6)*(L272/L$66)^$BP$1,-99)</f>
        <v>-30.843503640792783</v>
      </c>
      <c r="BP272" s="18">
        <f>MAX((BP$3*climate!$I382+BP$4*climate!$I382^2+BP$5*climate!$I382^6)*(M272/M$66)^$BP$1,-99)</f>
        <v>-30.556376324823667</v>
      </c>
      <c r="BQ272" s="18">
        <f>MAX((BQ$3*climate!$M382+BQ$4*climate!$M382^2+BQ$5*climate!$M382^6)*(K272/K$66)^$BP$1,-99)</f>
        <v>-55.0842835861202</v>
      </c>
      <c r="BR272" s="18">
        <f>MAX((BR$3*climate!$M382+BR$4*climate!$M382^2+BR$5*climate!$M382^6)*(L272/L$66)^$BP$1,-99)</f>
        <v>-30.843512837743035</v>
      </c>
      <c r="BS272" s="18">
        <f>MAX((BS$3*climate!$M382+BS$4*climate!$M382^2+BS$5*climate!$M382^6)*(M272/M$66)^$BP$1,-99)</f>
        <v>-30.556384886947587</v>
      </c>
      <c r="BT272" s="8">
        <f t="shared" si="320"/>
        <v>3.9972882300200595E-2</v>
      </c>
      <c r="BU272" s="8">
        <f t="shared" si="321"/>
        <v>1.7249235691993037E-6</v>
      </c>
      <c r="BV272" s="8">
        <f t="shared" si="322"/>
        <v>1.671148849971315E-5</v>
      </c>
      <c r="BW272" s="8">
        <f>MAX((BW$3*climate!$I382+BW$4*climate!$I382^2+BW$5*climate!$I382^6)*(K272/K$66)^$BP$1,-99)</f>
        <v>-99</v>
      </c>
      <c r="BX272" s="8">
        <f>MAX((BX$3*climate!$I382+BX$4*climate!$I382^2+BX$5*climate!$I382^6)*(L272/L$66)^$BP$1,-99)</f>
        <v>-99</v>
      </c>
      <c r="BY272" s="8">
        <f>MAX((BY$3*climate!$I382+BY$4*climate!$I382^2+BY$5*climate!$I382^6)*(M272/M$66)^$BP$1,-99)</f>
        <v>-99</v>
      </c>
      <c r="BZ272" s="8">
        <f>MAX((BZ$3*climate!$M382+BZ$4*climate!$M382^2+BZ$5*climate!$M382^6)*(K272/K$66)^$BP$1,-99)</f>
        <v>-99</v>
      </c>
      <c r="CA272" s="8">
        <f>MAX((CA$3*climate!$M382+CA$4*climate!$M382^2+CA$5*climate!$M382^6)*(L272/L$66)^$BP$1,-99)</f>
        <v>-99</v>
      </c>
      <c r="CB272" s="8">
        <f>MAX((CB$3*climate!$M382+CB$4*climate!$M382^2+CB$5*climate!$M382^6)*(M272/M$66)^$BP$1,-99)</f>
        <v>-99</v>
      </c>
      <c r="CC272" s="8">
        <f t="shared" si="323"/>
        <v>0</v>
      </c>
      <c r="CD272" s="8">
        <f t="shared" si="324"/>
        <v>0</v>
      </c>
      <c r="CE272" s="8">
        <f t="shared" si="325"/>
        <v>0</v>
      </c>
    </row>
    <row r="273" spans="1:83">
      <c r="A273">
        <f t="shared" si="278"/>
        <v>2227</v>
      </c>
      <c r="B273" s="4">
        <f t="shared" si="296"/>
        <v>1286.5314998211286</v>
      </c>
      <c r="C273" s="4">
        <f t="shared" si="297"/>
        <v>3572.5909578473693</v>
      </c>
      <c r="D273" s="4">
        <f t="shared" si="298"/>
        <v>6809.5581500424587</v>
      </c>
      <c r="E273" s="11">
        <f t="shared" si="279"/>
        <v>1.4295391910672244E-7</v>
      </c>
      <c r="F273" s="11">
        <f t="shared" si="280"/>
        <v>2.8659109283503421E-7</v>
      </c>
      <c r="G273" s="11">
        <f t="shared" si="281"/>
        <v>6.3274420253350342E-7</v>
      </c>
      <c r="H273" s="4">
        <f t="shared" si="299"/>
        <v>110312.59185205464</v>
      </c>
      <c r="I273" s="4">
        <f t="shared" si="300"/>
        <v>193030.11950964708</v>
      </c>
      <c r="J273" s="4">
        <f t="shared" si="301"/>
        <v>34860.950457859501</v>
      </c>
      <c r="K273" s="4">
        <f t="shared" si="269"/>
        <v>85744.182608347968</v>
      </c>
      <c r="L273" s="4">
        <f t="shared" si="270"/>
        <v>54030.848139960457</v>
      </c>
      <c r="M273" s="4">
        <f t="shared" si="271"/>
        <v>5119.4144597534769</v>
      </c>
      <c r="N273" s="11">
        <f t="shared" si="282"/>
        <v>-2.9174304575851906E-3</v>
      </c>
      <c r="O273" s="11">
        <f t="shared" si="283"/>
        <v>2.9362807942225899E-3</v>
      </c>
      <c r="P273" s="11">
        <f t="shared" si="284"/>
        <v>1.7538222281021643E-3</v>
      </c>
      <c r="Q273" s="4">
        <f t="shared" si="285"/>
        <v>1006.2111364484258</v>
      </c>
      <c r="R273" s="4">
        <f t="shared" si="286"/>
        <v>6169.9828528157732</v>
      </c>
      <c r="S273" s="4">
        <f t="shared" si="287"/>
        <v>1447.8096782335483</v>
      </c>
      <c r="T273" s="4">
        <f t="shared" si="302"/>
        <v>9.1214531320042092</v>
      </c>
      <c r="U273" s="4">
        <f t="shared" si="303"/>
        <v>31.963834807175861</v>
      </c>
      <c r="V273" s="4">
        <f t="shared" si="304"/>
        <v>41.530986941497332</v>
      </c>
      <c r="W273" s="11">
        <f t="shared" si="288"/>
        <v>-1.219247815263802E-2</v>
      </c>
      <c r="X273" s="11">
        <f t="shared" si="289"/>
        <v>-1.3228699347321071E-2</v>
      </c>
      <c r="Y273" s="11">
        <f t="shared" si="290"/>
        <v>-1.2203590333800474E-2</v>
      </c>
      <c r="Z273" s="4">
        <f t="shared" si="314"/>
        <v>1332.6518523212885</v>
      </c>
      <c r="AA273" s="4">
        <f t="shared" si="305"/>
        <v>29985.129013374211</v>
      </c>
      <c r="AB273" s="4">
        <f t="shared" si="306"/>
        <v>2901.3284436449094</v>
      </c>
      <c r="AC273" s="12">
        <f t="shared" si="307"/>
        <v>1.3044610103015872</v>
      </c>
      <c r="AD273" s="12">
        <f t="shared" si="308"/>
        <v>4.8096330265663756</v>
      </c>
      <c r="AE273" s="12">
        <f t="shared" si="309"/>
        <v>1.9829608801656815</v>
      </c>
      <c r="AF273" s="11">
        <f t="shared" si="291"/>
        <v>-2.9039671966837322E-3</v>
      </c>
      <c r="AG273" s="11">
        <f t="shared" si="292"/>
        <v>2.0567434751257441E-3</v>
      </c>
      <c r="AH273" s="11">
        <f t="shared" si="293"/>
        <v>8.257041531207765E-4</v>
      </c>
      <c r="AI273" s="1">
        <f t="shared" si="272"/>
        <v>227562.49231588765</v>
      </c>
      <c r="AJ273" s="1">
        <f t="shared" si="273"/>
        <v>374463.72620370064</v>
      </c>
      <c r="AK273" s="1">
        <f t="shared" si="274"/>
        <v>68473.306983064103</v>
      </c>
      <c r="AL273" s="17">
        <f t="shared" si="310"/>
        <v>67.806310391749463</v>
      </c>
      <c r="AM273" s="17">
        <f t="shared" si="310"/>
        <v>30.81225689967884</v>
      </c>
      <c r="AN273" s="17">
        <f t="shared" si="310"/>
        <v>4.6463020770716916</v>
      </c>
      <c r="AO273" s="7">
        <f t="shared" si="327"/>
        <v>2.0641021584732002E-3</v>
      </c>
      <c r="AP273" s="7">
        <f t="shared" si="327"/>
        <v>3.1785622139375949E-3</v>
      </c>
      <c r="AQ273" s="7">
        <f t="shared" si="327"/>
        <v>2.3007707519054031E-3</v>
      </c>
      <c r="AR273" s="1">
        <f t="shared" si="311"/>
        <v>110312.59185205464</v>
      </c>
      <c r="AS273" s="1">
        <f t="shared" si="312"/>
        <v>193030.11950964708</v>
      </c>
      <c r="AT273" s="1">
        <f t="shared" si="313"/>
        <v>34860.950457859501</v>
      </c>
      <c r="AU273" s="1">
        <f t="shared" si="275"/>
        <v>22062.518370410929</v>
      </c>
      <c r="AV273" s="1">
        <f t="shared" si="276"/>
        <v>38606.023901929417</v>
      </c>
      <c r="AW273" s="1">
        <f t="shared" si="277"/>
        <v>6972.1900915719007</v>
      </c>
      <c r="AX273">
        <v>0</v>
      </c>
      <c r="AY273">
        <v>0</v>
      </c>
      <c r="AZ273">
        <v>0</v>
      </c>
      <c r="BA273">
        <f t="shared" si="317"/>
        <v>0</v>
      </c>
      <c r="BB273">
        <f t="shared" si="318"/>
        <v>0</v>
      </c>
      <c r="BC273">
        <f t="shared" si="318"/>
        <v>0</v>
      </c>
      <c r="BD273">
        <f t="shared" si="318"/>
        <v>0</v>
      </c>
      <c r="BE273">
        <f t="shared" si="319"/>
        <v>0</v>
      </c>
      <c r="BF273">
        <f t="shared" si="319"/>
        <v>0</v>
      </c>
      <c r="BG273">
        <f t="shared" si="319"/>
        <v>0</v>
      </c>
      <c r="BH273">
        <f t="shared" si="295"/>
        <v>0</v>
      </c>
      <c r="BI273">
        <f t="shared" si="328"/>
        <v>0</v>
      </c>
      <c r="BJ273">
        <f t="shared" si="328"/>
        <v>0</v>
      </c>
      <c r="BK273" s="7">
        <f t="shared" si="326"/>
        <v>8.9815323031205985E-4</v>
      </c>
      <c r="BL273" s="7">
        <f t="shared" si="315"/>
        <v>4.1097470512156204E-5</v>
      </c>
      <c r="BM273" s="7">
        <f t="shared" si="316"/>
        <v>4.0554247483726386E-4</v>
      </c>
      <c r="BN273" s="18">
        <f>MAX((BN$3*climate!$I383+BN$4*climate!$I383^2+BN$5*climate!$I383^6)*(K273/K$66)^$BP$1,-99)</f>
        <v>-55.278177687413645</v>
      </c>
      <c r="BO273" s="18">
        <f>MAX((BO$3*climate!$I383+BO$4*climate!$I383^2+BO$5*climate!$I383^6)*(L273/L$66)^$BP$1,-99)</f>
        <v>-30.901826809168174</v>
      </c>
      <c r="BP273" s="18">
        <f>MAX((BP$3*climate!$I383+BP$4*climate!$I383^2+BP$5*climate!$I383^6)*(M273/M$66)^$BP$1,-99)</f>
        <v>-30.618350707127192</v>
      </c>
      <c r="BQ273" s="18">
        <f>MAX((BQ$3*climate!$M383+BQ$4*climate!$M383^2+BQ$5*climate!$M383^6)*(K273/K$66)^$BP$1,-99)</f>
        <v>-55.278195115618054</v>
      </c>
      <c r="BR273" s="18">
        <f>MAX((BR$3*climate!$M383+BR$4*climate!$M383^2+BR$5*climate!$M383^6)*(L273/L$66)^$BP$1,-99)</f>
        <v>-30.901835987147994</v>
      </c>
      <c r="BS273" s="18">
        <f>MAX((BS$3*climate!$M383+BS$4*climate!$M383^2+BS$5*climate!$M383^6)*(M273/M$66)^$BP$1,-99)</f>
        <v>-30.618359253627993</v>
      </c>
      <c r="BT273" s="8">
        <f t="shared" si="320"/>
        <v>3.992116082107456E-2</v>
      </c>
      <c r="BU273" s="8">
        <f t="shared" si="321"/>
        <v>1.6406587296551572E-6</v>
      </c>
      <c r="BV273" s="8">
        <f t="shared" si="322"/>
        <v>1.6189726357754993E-5</v>
      </c>
      <c r="BW273" s="8">
        <f>MAX((BW$3*climate!$I383+BW$4*climate!$I383^2+BW$5*climate!$I383^6)*(K273/K$66)^$BP$1,-99)</f>
        <v>-99</v>
      </c>
      <c r="BX273" s="8">
        <f>MAX((BX$3*climate!$I383+BX$4*climate!$I383^2+BX$5*climate!$I383^6)*(L273/L$66)^$BP$1,-99)</f>
        <v>-99</v>
      </c>
      <c r="BY273" s="8">
        <f>MAX((BY$3*climate!$I383+BY$4*climate!$I383^2+BY$5*climate!$I383^6)*(M273/M$66)^$BP$1,-99)</f>
        <v>-99</v>
      </c>
      <c r="BZ273" s="8">
        <f>MAX((BZ$3*climate!$M383+BZ$4*climate!$M383^2+BZ$5*climate!$M383^6)*(K273/K$66)^$BP$1,-99)</f>
        <v>-99</v>
      </c>
      <c r="CA273" s="8">
        <f>MAX((CA$3*climate!$M383+CA$4*climate!$M383^2+CA$5*climate!$M383^6)*(L273/L$66)^$BP$1,-99)</f>
        <v>-99</v>
      </c>
      <c r="CB273" s="8">
        <f>MAX((CB$3*climate!$M383+CB$4*climate!$M383^2+CB$5*climate!$M383^6)*(M273/M$66)^$BP$1,-99)</f>
        <v>-99</v>
      </c>
      <c r="CC273" s="8">
        <f t="shared" si="323"/>
        <v>0</v>
      </c>
      <c r="CD273" s="8">
        <f t="shared" si="324"/>
        <v>0</v>
      </c>
      <c r="CE273" s="8">
        <f t="shared" si="325"/>
        <v>0</v>
      </c>
    </row>
    <row r="274" spans="1:83">
      <c r="A274">
        <f t="shared" si="278"/>
        <v>2228</v>
      </c>
      <c r="B274" s="4">
        <f t="shared" si="296"/>
        <v>1286.5316745401126</v>
      </c>
      <c r="C274" s="4">
        <f t="shared" si="297"/>
        <v>3572.5919305264788</v>
      </c>
      <c r="D274" s="4">
        <f t="shared" si="298"/>
        <v>6809.5622433154776</v>
      </c>
      <c r="E274" s="11">
        <f t="shared" si="279"/>
        <v>1.3580622315138631E-7</v>
      </c>
      <c r="F274" s="11">
        <f t="shared" si="280"/>
        <v>2.7226153819328249E-7</v>
      </c>
      <c r="G274" s="11">
        <f t="shared" si="281"/>
        <v>6.0110699240682824E-7</v>
      </c>
      <c r="H274" s="4">
        <f t="shared" si="299"/>
        <v>109993.6186310807</v>
      </c>
      <c r="I274" s="4">
        <f t="shared" si="300"/>
        <v>193593.96329401122</v>
      </c>
      <c r="J274" s="4">
        <f t="shared" si="301"/>
        <v>34921.911935468997</v>
      </c>
      <c r="K274" s="4">
        <f t="shared" si="269"/>
        <v>85496.238303187783</v>
      </c>
      <c r="L274" s="4">
        <f t="shared" si="270"/>
        <v>54188.658279111674</v>
      </c>
      <c r="M274" s="4">
        <f t="shared" si="271"/>
        <v>5128.3637167351926</v>
      </c>
      <c r="N274" s="11">
        <f t="shared" si="282"/>
        <v>-2.8916749523721919E-3</v>
      </c>
      <c r="O274" s="11">
        <f t="shared" si="283"/>
        <v>2.9207414760994421E-3</v>
      </c>
      <c r="P274" s="11">
        <f t="shared" si="284"/>
        <v>1.7481016729687937E-3</v>
      </c>
      <c r="Q274" s="4">
        <f t="shared" si="285"/>
        <v>991.06890387133228</v>
      </c>
      <c r="R274" s="4">
        <f t="shared" si="286"/>
        <v>6106.1461985746209</v>
      </c>
      <c r="S274" s="4">
        <f t="shared" si="287"/>
        <v>1432.642095437604</v>
      </c>
      <c r="T274" s="4">
        <f t="shared" si="302"/>
        <v>9.0102400139719361</v>
      </c>
      <c r="U274" s="4">
        <f t="shared" si="303"/>
        <v>31.540994846524296</v>
      </c>
      <c r="V274" s="4">
        <f t="shared" si="304"/>
        <v>41.024159790704879</v>
      </c>
      <c r="W274" s="11">
        <f t="shared" si="288"/>
        <v>-1.219247815263802E-2</v>
      </c>
      <c r="X274" s="11">
        <f t="shared" si="289"/>
        <v>-1.3228699347321071E-2</v>
      </c>
      <c r="Y274" s="11">
        <f t="shared" si="290"/>
        <v>-1.2203590333800474E-2</v>
      </c>
      <c r="Z274" s="4">
        <f t="shared" si="314"/>
        <v>1308.7515551645429</v>
      </c>
      <c r="AA274" s="4">
        <f t="shared" si="305"/>
        <v>29736.387891527422</v>
      </c>
      <c r="AB274" s="4">
        <f t="shared" si="306"/>
        <v>2873.3205091626951</v>
      </c>
      <c r="AC274" s="12">
        <f t="shared" si="307"/>
        <v>1.3006728983183184</v>
      </c>
      <c r="AD274" s="12">
        <f t="shared" si="308"/>
        <v>4.8195252079115152</v>
      </c>
      <c r="AE274" s="12">
        <f t="shared" si="309"/>
        <v>1.9845982191999103</v>
      </c>
      <c r="AF274" s="11">
        <f t="shared" si="291"/>
        <v>-2.9039671966837322E-3</v>
      </c>
      <c r="AG274" s="11">
        <f t="shared" si="292"/>
        <v>2.0567434751257441E-3</v>
      </c>
      <c r="AH274" s="11">
        <f t="shared" si="293"/>
        <v>8.257041531207765E-4</v>
      </c>
      <c r="AI274" s="1">
        <f t="shared" si="272"/>
        <v>226868.76145470981</v>
      </c>
      <c r="AJ274" s="1">
        <f t="shared" si="273"/>
        <v>375623.37748526002</v>
      </c>
      <c r="AK274" s="1">
        <f t="shared" si="274"/>
        <v>68598.166376329595</v>
      </c>
      <c r="AL274" s="17">
        <f t="shared" si="310"/>
        <v>67.9448699518708</v>
      </c>
      <c r="AM274" s="17">
        <f t="shared" si="310"/>
        <v>30.909216188431223</v>
      </c>
      <c r="AN274" s="17">
        <f t="shared" si="310"/>
        <v>4.6568852522359014</v>
      </c>
      <c r="AO274" s="7">
        <f t="shared" si="327"/>
        <v>2.0434611368884683E-3</v>
      </c>
      <c r="AP274" s="7">
        <f t="shared" si="327"/>
        <v>3.1467765917982189E-3</v>
      </c>
      <c r="AQ274" s="7">
        <f t="shared" si="327"/>
        <v>2.2777630443863491E-3</v>
      </c>
      <c r="AR274" s="1">
        <f t="shared" si="311"/>
        <v>109993.6186310807</v>
      </c>
      <c r="AS274" s="1">
        <f t="shared" si="312"/>
        <v>193593.96329401122</v>
      </c>
      <c r="AT274" s="1">
        <f t="shared" si="313"/>
        <v>34921.911935468997</v>
      </c>
      <c r="AU274" s="1">
        <f t="shared" si="275"/>
        <v>21998.72372621614</v>
      </c>
      <c r="AV274" s="1">
        <f t="shared" si="276"/>
        <v>38718.792658802246</v>
      </c>
      <c r="AW274" s="1">
        <f t="shared" si="277"/>
        <v>6984.3823870937995</v>
      </c>
      <c r="AX274">
        <v>0</v>
      </c>
      <c r="AY274">
        <v>0</v>
      </c>
      <c r="AZ274">
        <v>0</v>
      </c>
      <c r="BA274">
        <f t="shared" si="317"/>
        <v>0</v>
      </c>
      <c r="BB274">
        <f t="shared" si="318"/>
        <v>0</v>
      </c>
      <c r="BC274">
        <f t="shared" si="318"/>
        <v>0</v>
      </c>
      <c r="BD274">
        <f t="shared" si="318"/>
        <v>0</v>
      </c>
      <c r="BE274">
        <f t="shared" si="319"/>
        <v>0</v>
      </c>
      <c r="BF274">
        <f t="shared" si="319"/>
        <v>0</v>
      </c>
      <c r="BG274">
        <f t="shared" si="319"/>
        <v>0</v>
      </c>
      <c r="BH274">
        <f t="shared" si="295"/>
        <v>0</v>
      </c>
      <c r="BI274">
        <f t="shared" si="328"/>
        <v>0</v>
      </c>
      <c r="BJ274">
        <f t="shared" si="328"/>
        <v>0</v>
      </c>
      <c r="BK274" s="7">
        <f t="shared" si="326"/>
        <v>9.0428364777106474E-4</v>
      </c>
      <c r="BL274" s="7">
        <f t="shared" si="315"/>
        <v>3.9140448106815429E-5</v>
      </c>
      <c r="BM274" s="7">
        <f t="shared" si="316"/>
        <v>3.933875267566436E-4</v>
      </c>
      <c r="BN274" s="18">
        <f>MAX((BN$3*climate!$I384+BN$4*climate!$I384^2+BN$5*climate!$I384^6)*(K274/K$66)^$BP$1,-99)</f>
        <v>-55.469280504933558</v>
      </c>
      <c r="BO274" s="18">
        <f>MAX((BO$3*climate!$I384+BO$4*climate!$I384^2+BO$5*climate!$I384^6)*(L274/L$66)^$BP$1,-99)</f>
        <v>-30.958741667829457</v>
      </c>
      <c r="BP274" s="18">
        <f>MAX((BP$3*climate!$I384+BP$4*climate!$I384^2+BP$5*climate!$I384^6)*(M274/M$66)^$BP$1,-99)</f>
        <v>-30.678976107591009</v>
      </c>
      <c r="BQ274" s="18">
        <f>MAX((BQ$3*climate!$M384+BQ$4*climate!$M384^2+BQ$5*climate!$M384^6)*(K274/K$66)^$BP$1,-99)</f>
        <v>-55.469297923530938</v>
      </c>
      <c r="BR274" s="18">
        <f>MAX((BR$3*climate!$M384+BR$4*climate!$M384^2+BR$5*climate!$M384^6)*(L274/L$66)^$BP$1,-99)</f>
        <v>-30.958750826972583</v>
      </c>
      <c r="BS274" s="18">
        <f>MAX((BS$3*climate!$M384+BS$4*climate!$M384^2+BS$5*climate!$M384^6)*(M274/M$66)^$BP$1,-99)</f>
        <v>-30.678984638574697</v>
      </c>
      <c r="BT274" s="8">
        <f t="shared" si="320"/>
        <v>3.9870076365276709E-2</v>
      </c>
      <c r="BU274" s="8">
        <f t="shared" si="321"/>
        <v>1.5605326549898812E-6</v>
      </c>
      <c r="BV274" s="8">
        <f t="shared" si="322"/>
        <v>1.5684390732934714E-5</v>
      </c>
      <c r="BW274" s="8">
        <f>MAX((BW$3*climate!$I384+BW$4*climate!$I384^2+BW$5*climate!$I384^6)*(K274/K$66)^$BP$1,-99)</f>
        <v>-99</v>
      </c>
      <c r="BX274" s="8">
        <f>MAX((BX$3*climate!$I384+BX$4*climate!$I384^2+BX$5*climate!$I384^6)*(L274/L$66)^$BP$1,-99)</f>
        <v>-99</v>
      </c>
      <c r="BY274" s="8">
        <f>MAX((BY$3*climate!$I384+BY$4*climate!$I384^2+BY$5*climate!$I384^6)*(M274/M$66)^$BP$1,-99)</f>
        <v>-99</v>
      </c>
      <c r="BZ274" s="8">
        <f>MAX((BZ$3*climate!$M384+BZ$4*climate!$M384^2+BZ$5*climate!$M384^6)*(K274/K$66)^$BP$1,-99)</f>
        <v>-99</v>
      </c>
      <c r="CA274" s="8">
        <f>MAX((CA$3*climate!$M384+CA$4*climate!$M384^2+CA$5*climate!$M384^6)*(L274/L$66)^$BP$1,-99)</f>
        <v>-99</v>
      </c>
      <c r="CB274" s="8">
        <f>MAX((CB$3*climate!$M384+CB$4*climate!$M384^2+CB$5*climate!$M384^6)*(M274/M$66)^$BP$1,-99)</f>
        <v>-99</v>
      </c>
      <c r="CC274" s="8">
        <f t="shared" si="323"/>
        <v>0</v>
      </c>
      <c r="CD274" s="8">
        <f t="shared" si="324"/>
        <v>0</v>
      </c>
      <c r="CE274" s="8">
        <f t="shared" si="325"/>
        <v>0</v>
      </c>
    </row>
    <row r="275" spans="1:83">
      <c r="A275">
        <f t="shared" si="278"/>
        <v>2229</v>
      </c>
      <c r="B275" s="4">
        <f t="shared" si="296"/>
        <v>1286.5318405231699</v>
      </c>
      <c r="C275" s="4">
        <f t="shared" si="297"/>
        <v>3572.5928545718843</v>
      </c>
      <c r="D275" s="4">
        <f t="shared" si="298"/>
        <v>6809.566131927184</v>
      </c>
      <c r="E275" s="11">
        <f t="shared" si="279"/>
        <v>1.29015911993817E-7</v>
      </c>
      <c r="F275" s="11">
        <f t="shared" si="280"/>
        <v>2.5864846128361837E-7</v>
      </c>
      <c r="G275" s="11">
        <f t="shared" si="281"/>
        <v>5.7105164278648676E-7</v>
      </c>
      <c r="H275" s="4">
        <f t="shared" si="299"/>
        <v>109678.52235339975</v>
      </c>
      <c r="I275" s="4">
        <f t="shared" si="300"/>
        <v>194156.4839405909</v>
      </c>
      <c r="J275" s="4">
        <f t="shared" si="301"/>
        <v>34982.783934088242</v>
      </c>
      <c r="K275" s="4">
        <f t="shared" si="269"/>
        <v>85251.308128370016</v>
      </c>
      <c r="L275" s="4">
        <f t="shared" si="270"/>
        <v>54346.098714306841</v>
      </c>
      <c r="M275" s="4">
        <f t="shared" si="271"/>
        <v>5137.2999771701643</v>
      </c>
      <c r="N275" s="11">
        <f t="shared" si="282"/>
        <v>-2.864806448550361E-3</v>
      </c>
      <c r="O275" s="11">
        <f t="shared" si="283"/>
        <v>2.9054130549650559E-3</v>
      </c>
      <c r="P275" s="11">
        <f t="shared" si="284"/>
        <v>1.7425168978968397E-3</v>
      </c>
      <c r="Q275" s="4">
        <f t="shared" si="285"/>
        <v>976.18084040417364</v>
      </c>
      <c r="R275" s="4">
        <f t="shared" si="286"/>
        <v>6042.8775774779224</v>
      </c>
      <c r="S275" s="4">
        <f t="shared" si="287"/>
        <v>1417.6254657265015</v>
      </c>
      <c r="T275" s="4">
        <f t="shared" si="302"/>
        <v>8.9003828594515575</v>
      </c>
      <c r="U275" s="4">
        <f t="shared" si="303"/>
        <v>31.123748508584221</v>
      </c>
      <c r="V275" s="4">
        <f t="shared" si="304"/>
        <v>40.523517750830749</v>
      </c>
      <c r="W275" s="11">
        <f t="shared" si="288"/>
        <v>-1.219247815263802E-2</v>
      </c>
      <c r="X275" s="11">
        <f t="shared" si="289"/>
        <v>-1.3228699347321071E-2</v>
      </c>
      <c r="Y275" s="11">
        <f t="shared" si="290"/>
        <v>-1.2203590333800474E-2</v>
      </c>
      <c r="Z275" s="4">
        <f t="shared" si="314"/>
        <v>1285.3130859464256</v>
      </c>
      <c r="AA275" s="4">
        <f t="shared" si="305"/>
        <v>29489.252866432842</v>
      </c>
      <c r="AB275" s="4">
        <f t="shared" si="306"/>
        <v>2845.5666090526634</v>
      </c>
      <c r="AC275" s="12">
        <f t="shared" si="307"/>
        <v>1.2968957868879865</v>
      </c>
      <c r="AD275" s="12">
        <f t="shared" si="308"/>
        <v>4.8294377349360911</v>
      </c>
      <c r="AE275" s="12">
        <f t="shared" si="309"/>
        <v>1.9862369101917798</v>
      </c>
      <c r="AF275" s="11">
        <f t="shared" si="291"/>
        <v>-2.9039671966837322E-3</v>
      </c>
      <c r="AG275" s="11">
        <f t="shared" si="292"/>
        <v>2.0567434751257441E-3</v>
      </c>
      <c r="AH275" s="11">
        <f t="shared" si="293"/>
        <v>8.257041531207765E-4</v>
      </c>
      <c r="AI275" s="1">
        <f t="shared" si="272"/>
        <v>226180.60903545498</v>
      </c>
      <c r="AJ275" s="1">
        <f t="shared" si="273"/>
        <v>376779.83239553624</v>
      </c>
      <c r="AK275" s="1">
        <f t="shared" si="274"/>
        <v>68722.73212579044</v>
      </c>
      <c r="AL275" s="17">
        <f t="shared" ref="AL275:AN290" si="329">AL274*(1+AO275)</f>
        <v>68.082324226056414</v>
      </c>
      <c r="AM275" s="17">
        <f t="shared" si="329"/>
        <v>31.005507942424082</v>
      </c>
      <c r="AN275" s="17">
        <f t="shared" si="329"/>
        <v>4.6673864605540967</v>
      </c>
      <c r="AO275" s="7">
        <f t="shared" si="327"/>
        <v>2.0230265255195838E-3</v>
      </c>
      <c r="AP275" s="7">
        <f t="shared" si="327"/>
        <v>3.1153088258802368E-3</v>
      </c>
      <c r="AQ275" s="7">
        <f t="shared" si="327"/>
        <v>2.2549854139424855E-3</v>
      </c>
      <c r="AR275" s="1">
        <f t="shared" si="311"/>
        <v>109678.52235339975</v>
      </c>
      <c r="AS275" s="1">
        <f t="shared" si="312"/>
        <v>194156.4839405909</v>
      </c>
      <c r="AT275" s="1">
        <f t="shared" si="313"/>
        <v>34982.783934088242</v>
      </c>
      <c r="AU275" s="1">
        <f t="shared" si="275"/>
        <v>21935.70447067995</v>
      </c>
      <c r="AV275" s="1">
        <f t="shared" si="276"/>
        <v>38831.296788118183</v>
      </c>
      <c r="AW275" s="1">
        <f t="shared" si="277"/>
        <v>6996.5567868176486</v>
      </c>
      <c r="AX275">
        <v>0</v>
      </c>
      <c r="AY275">
        <v>0</v>
      </c>
      <c r="AZ275">
        <v>0</v>
      </c>
      <c r="BA275">
        <f t="shared" si="317"/>
        <v>0</v>
      </c>
      <c r="BB275">
        <f t="shared" si="318"/>
        <v>0</v>
      </c>
      <c r="BC275">
        <f t="shared" si="318"/>
        <v>0</v>
      </c>
      <c r="BD275">
        <f t="shared" si="318"/>
        <v>0</v>
      </c>
      <c r="BE275">
        <f t="shared" si="319"/>
        <v>0</v>
      </c>
      <c r="BF275">
        <f t="shared" si="319"/>
        <v>0</v>
      </c>
      <c r="BG275">
        <f t="shared" si="319"/>
        <v>0</v>
      </c>
      <c r="BH275">
        <f t="shared" si="295"/>
        <v>0</v>
      </c>
      <c r="BI275">
        <f t="shared" si="328"/>
        <v>0</v>
      </c>
      <c r="BJ275">
        <f t="shared" si="328"/>
        <v>0</v>
      </c>
      <c r="BK275" s="7">
        <f t="shared" si="326"/>
        <v>9.1074659089174226E-4</v>
      </c>
      <c r="BL275" s="7">
        <f t="shared" si="315"/>
        <v>3.7276617244586118E-5</v>
      </c>
      <c r="BM275" s="7">
        <f t="shared" si="316"/>
        <v>3.8159461843021331E-4</v>
      </c>
      <c r="BN275" s="18">
        <f>MAX((BN$3*climate!$I385+BN$4*climate!$I385^2+BN$5*climate!$I385^6)*(K275/K$66)^$BP$1,-99)</f>
        <v>-55.657573205530255</v>
      </c>
      <c r="BO275" s="18">
        <f>MAX((BO$3*climate!$I385+BO$4*climate!$I385^2+BO$5*climate!$I385^6)*(L275/L$66)^$BP$1,-99)</f>
        <v>-31.014263021726023</v>
      </c>
      <c r="BP275" s="18">
        <f>MAX((BP$3*climate!$I385+BP$4*climate!$I385^2+BP$5*climate!$I385^6)*(M275/M$66)^$BP$1,-99)</f>
        <v>-30.738265445287325</v>
      </c>
      <c r="BQ275" s="18">
        <f>MAX((BQ$3*climate!$M385+BQ$4*climate!$M385^2+BQ$5*climate!$M385^6)*(K275/K$66)^$BP$1,-99)</f>
        <v>-55.65759061450197</v>
      </c>
      <c r="BR275" s="18">
        <f>MAX((BR$3*climate!$M385+BR$4*climate!$M385^2+BR$5*climate!$M385^6)*(L275/L$66)^$BP$1,-99)</f>
        <v>-31.014272162164872</v>
      </c>
      <c r="BS275" s="18">
        <f>MAX((BS$3*climate!$M385+BS$4*climate!$M385^2+BS$5*climate!$M385^6)*(M275/M$66)^$BP$1,-99)</f>
        <v>-30.738273960858816</v>
      </c>
      <c r="BT275" s="8">
        <f t="shared" si="320"/>
        <v>3.9819641594049979E-2</v>
      </c>
      <c r="BU275" s="8">
        <f t="shared" si="321"/>
        <v>1.4843415385180022E-6</v>
      </c>
      <c r="BV275" s="8">
        <f t="shared" si="322"/>
        <v>1.5194960940109352E-5</v>
      </c>
      <c r="BW275" s="8">
        <f>MAX((BW$3*climate!$I385+BW$4*climate!$I385^2+BW$5*climate!$I385^6)*(K275/K$66)^$BP$1,-99)</f>
        <v>-99</v>
      </c>
      <c r="BX275" s="8">
        <f>MAX((BX$3*climate!$I385+BX$4*climate!$I385^2+BX$5*climate!$I385^6)*(L275/L$66)^$BP$1,-99)</f>
        <v>-99</v>
      </c>
      <c r="BY275" s="8">
        <f>MAX((BY$3*climate!$I385+BY$4*climate!$I385^2+BY$5*climate!$I385^6)*(M275/M$66)^$BP$1,-99)</f>
        <v>-99</v>
      </c>
      <c r="BZ275" s="8">
        <f>MAX((BZ$3*climate!$M385+BZ$4*climate!$M385^2+BZ$5*climate!$M385^6)*(K275/K$66)^$BP$1,-99)</f>
        <v>-99</v>
      </c>
      <c r="CA275" s="8">
        <f>MAX((CA$3*climate!$M385+CA$4*climate!$M385^2+CA$5*climate!$M385^6)*(L275/L$66)^$BP$1,-99)</f>
        <v>-99</v>
      </c>
      <c r="CB275" s="8">
        <f>MAX((CB$3*climate!$M385+CB$4*climate!$M385^2+CB$5*climate!$M385^6)*(M275/M$66)^$BP$1,-99)</f>
        <v>-99</v>
      </c>
      <c r="CC275" s="8">
        <f t="shared" si="323"/>
        <v>0</v>
      </c>
      <c r="CD275" s="8">
        <f t="shared" si="324"/>
        <v>0</v>
      </c>
      <c r="CE275" s="8">
        <f t="shared" si="325"/>
        <v>0</v>
      </c>
    </row>
    <row r="276" spans="1:83">
      <c r="A276">
        <f t="shared" si="278"/>
        <v>2230</v>
      </c>
      <c r="B276" s="4">
        <f t="shared" si="296"/>
        <v>1286.5319982070948</v>
      </c>
      <c r="C276" s="4">
        <f t="shared" si="297"/>
        <v>3572.5937324152464</v>
      </c>
      <c r="D276" s="4">
        <f t="shared" si="298"/>
        <v>6809.5698261104135</v>
      </c>
      <c r="E276" s="11">
        <f t="shared" si="279"/>
        <v>1.2256511639412613E-7</v>
      </c>
      <c r="F276" s="11">
        <f t="shared" si="280"/>
        <v>2.4571603821943742E-7</v>
      </c>
      <c r="G276" s="11">
        <f t="shared" si="281"/>
        <v>5.4249906064716237E-7</v>
      </c>
      <c r="H276" s="4">
        <f t="shared" si="299"/>
        <v>109367.39672585115</v>
      </c>
      <c r="I276" s="4">
        <f t="shared" si="300"/>
        <v>194717.70015976985</v>
      </c>
      <c r="J276" s="4">
        <f t="shared" si="301"/>
        <v>35043.570221752496</v>
      </c>
      <c r="K276" s="4">
        <f t="shared" si="269"/>
        <v>85009.464885649999</v>
      </c>
      <c r="L276" s="4">
        <f t="shared" si="270"/>
        <v>54503.174652364192</v>
      </c>
      <c r="M276" s="4">
        <f t="shared" si="271"/>
        <v>5146.223787497187</v>
      </c>
      <c r="N276" s="11">
        <f t="shared" si="282"/>
        <v>-2.8368273523246001E-3</v>
      </c>
      <c r="O276" s="11">
        <f t="shared" si="283"/>
        <v>2.8902891242126305E-3</v>
      </c>
      <c r="P276" s="11">
        <f t="shared" si="284"/>
        <v>1.7370623414398878E-3</v>
      </c>
      <c r="Q276" s="4">
        <f t="shared" si="285"/>
        <v>961.5434022767962</v>
      </c>
      <c r="R276" s="4">
        <f t="shared" si="286"/>
        <v>5980.1742515690539</v>
      </c>
      <c r="S276" s="4">
        <f t="shared" si="287"/>
        <v>1402.7585587138778</v>
      </c>
      <c r="T276" s="4">
        <f t="shared" si="302"/>
        <v>8.7918651358875799</v>
      </c>
      <c r="U276" s="4">
        <f t="shared" si="303"/>
        <v>30.712021797002528</v>
      </c>
      <c r="V276" s="4">
        <f t="shared" si="304"/>
        <v>40.028985341315121</v>
      </c>
      <c r="W276" s="11">
        <f t="shared" si="288"/>
        <v>-1.219247815263802E-2</v>
      </c>
      <c r="X276" s="11">
        <f t="shared" si="289"/>
        <v>-1.3228699347321071E-2</v>
      </c>
      <c r="Y276" s="11">
        <f t="shared" si="290"/>
        <v>-1.2203590333800474E-2</v>
      </c>
      <c r="Z276" s="4">
        <f t="shared" si="314"/>
        <v>1262.3283826952597</v>
      </c>
      <c r="AA276" s="4">
        <f t="shared" si="305"/>
        <v>29243.724386883398</v>
      </c>
      <c r="AB276" s="4">
        <f t="shared" si="306"/>
        <v>2818.0649930864192</v>
      </c>
      <c r="AC276" s="12">
        <f t="shared" si="307"/>
        <v>1.2931296440653464</v>
      </c>
      <c r="AD276" s="12">
        <f t="shared" si="308"/>
        <v>4.8393706494859465</v>
      </c>
      <c r="AE276" s="12">
        <f t="shared" si="309"/>
        <v>1.9878769542576069</v>
      </c>
      <c r="AF276" s="11">
        <f t="shared" si="291"/>
        <v>-2.9039671966837322E-3</v>
      </c>
      <c r="AG276" s="11">
        <f t="shared" si="292"/>
        <v>2.0567434751257441E-3</v>
      </c>
      <c r="AH276" s="11">
        <f t="shared" si="293"/>
        <v>8.257041531207765E-4</v>
      </c>
      <c r="AI276" s="1">
        <f t="shared" si="272"/>
        <v>225498.25260258943</v>
      </c>
      <c r="AJ276" s="1">
        <f t="shared" si="273"/>
        <v>377933.1459441008</v>
      </c>
      <c r="AK276" s="1">
        <f t="shared" si="274"/>
        <v>68847.015700029049</v>
      </c>
      <c r="AL276" s="17">
        <f t="shared" si="329"/>
        <v>68.218679250406467</v>
      </c>
      <c r="AM276" s="17">
        <f t="shared" si="329"/>
        <v>31.101133757642572</v>
      </c>
      <c r="AN276" s="17">
        <f t="shared" si="329"/>
        <v>4.6778061000599811</v>
      </c>
      <c r="AO276" s="7">
        <f t="shared" si="327"/>
        <v>2.002796260264388E-3</v>
      </c>
      <c r="AP276" s="7">
        <f t="shared" si="327"/>
        <v>3.0841557376214343E-3</v>
      </c>
      <c r="AQ276" s="7">
        <f t="shared" si="327"/>
        <v>2.2324355598030607E-3</v>
      </c>
      <c r="AR276" s="1">
        <f t="shared" si="311"/>
        <v>109367.39672585115</v>
      </c>
      <c r="AS276" s="1">
        <f t="shared" si="312"/>
        <v>194717.70015976985</v>
      </c>
      <c r="AT276" s="1">
        <f t="shared" si="313"/>
        <v>35043.570221752496</v>
      </c>
      <c r="AU276" s="1">
        <f t="shared" si="275"/>
        <v>21873.479345170232</v>
      </c>
      <c r="AV276" s="1">
        <f t="shared" si="276"/>
        <v>38943.540031953969</v>
      </c>
      <c r="AW276" s="1">
        <f t="shared" si="277"/>
        <v>7008.7140443504995</v>
      </c>
      <c r="AX276">
        <v>0</v>
      </c>
      <c r="AY276">
        <v>0</v>
      </c>
      <c r="AZ276">
        <v>0</v>
      </c>
      <c r="BA276">
        <f t="shared" si="317"/>
        <v>0</v>
      </c>
      <c r="BB276">
        <f t="shared" si="318"/>
        <v>0</v>
      </c>
      <c r="BC276">
        <f t="shared" si="318"/>
        <v>0</v>
      </c>
      <c r="BD276">
        <f t="shared" si="318"/>
        <v>0</v>
      </c>
      <c r="BE276">
        <f t="shared" si="319"/>
        <v>0</v>
      </c>
      <c r="BF276">
        <f t="shared" si="319"/>
        <v>0</v>
      </c>
      <c r="BG276">
        <f t="shared" si="319"/>
        <v>0</v>
      </c>
      <c r="BH276">
        <f t="shared" si="295"/>
        <v>0</v>
      </c>
      <c r="BI276">
        <f t="shared" si="328"/>
        <v>0</v>
      </c>
      <c r="BJ276">
        <f t="shared" si="328"/>
        <v>0</v>
      </c>
      <c r="BK276" s="7">
        <f t="shared" si="326"/>
        <v>9.1753410907191579E-4</v>
      </c>
      <c r="BL276" s="7">
        <f t="shared" si="315"/>
        <v>3.5501540232939158E-5</v>
      </c>
      <c r="BM276" s="7">
        <f t="shared" si="316"/>
        <v>3.7015291546053301E-4</v>
      </c>
      <c r="BN276" s="18">
        <f>MAX((BN$3*climate!$I386+BN$4*climate!$I386^2+BN$5*climate!$I386^6)*(K276/K$66)^$BP$1,-99)</f>
        <v>-55.84305443013794</v>
      </c>
      <c r="BO276" s="18">
        <f>MAX((BO$3*climate!$I386+BO$4*climate!$I386^2+BO$5*climate!$I386^6)*(L276/L$66)^$BP$1,-99)</f>
        <v>-31.068405656181195</v>
      </c>
      <c r="BP276" s="18">
        <f>MAX((BP$3*climate!$I386+BP$4*climate!$I386^2+BP$5*climate!$I386^6)*(M276/M$66)^$BP$1,-99)</f>
        <v>-30.796231647987273</v>
      </c>
      <c r="BQ276" s="18">
        <f>MAX((BQ$3*climate!$M386+BQ$4*climate!$M386^2+BQ$5*climate!$M386^6)*(K276/K$66)^$BP$1,-99)</f>
        <v>-55.843071829460705</v>
      </c>
      <c r="BR276" s="18">
        <f>MAX((BR$3*climate!$M386+BR$4*climate!$M386^2+BR$5*climate!$M386^6)*(L276/L$66)^$BP$1,-99)</f>
        <v>-31.068414778046961</v>
      </c>
      <c r="BS276" s="18">
        <f>MAX((BS$3*climate!$M386+BS$4*climate!$M386^2+BS$5*climate!$M386^6)*(M276/M$66)^$BP$1,-99)</f>
        <v>-30.796240148250437</v>
      </c>
      <c r="BT276" s="8">
        <f t="shared" si="320"/>
        <v>3.9769869277458493E-2</v>
      </c>
      <c r="BU276" s="8">
        <f t="shared" si="321"/>
        <v>1.4118916142124236E-6</v>
      </c>
      <c r="BV276" s="8">
        <f t="shared" si="322"/>
        <v>1.4720933060535543E-5</v>
      </c>
      <c r="BW276" s="8">
        <f>MAX((BW$3*climate!$I386+BW$4*climate!$I386^2+BW$5*climate!$I386^6)*(K276/K$66)^$BP$1,-99)</f>
        <v>-99</v>
      </c>
      <c r="BX276" s="8">
        <f>MAX((BX$3*climate!$I386+BX$4*climate!$I386^2+BX$5*climate!$I386^6)*(L276/L$66)^$BP$1,-99)</f>
        <v>-99</v>
      </c>
      <c r="BY276" s="8">
        <f>MAX((BY$3*climate!$I386+BY$4*climate!$I386^2+BY$5*climate!$I386^6)*(M276/M$66)^$BP$1,-99)</f>
        <v>-99</v>
      </c>
      <c r="BZ276" s="8">
        <f>MAX((BZ$3*climate!$M386+BZ$4*climate!$M386^2+BZ$5*climate!$M386^6)*(K276/K$66)^$BP$1,-99)</f>
        <v>-99</v>
      </c>
      <c r="CA276" s="8">
        <f>MAX((CA$3*climate!$M386+CA$4*climate!$M386^2+CA$5*climate!$M386^6)*(L276/L$66)^$BP$1,-99)</f>
        <v>-99</v>
      </c>
      <c r="CB276" s="8">
        <f>MAX((CB$3*climate!$M386+CB$4*climate!$M386^2+CB$5*climate!$M386^6)*(M276/M$66)^$BP$1,-99)</f>
        <v>-99</v>
      </c>
      <c r="CC276" s="8">
        <f t="shared" si="323"/>
        <v>0</v>
      </c>
      <c r="CD276" s="8">
        <f t="shared" si="324"/>
        <v>0</v>
      </c>
      <c r="CE276" s="8">
        <f t="shared" si="325"/>
        <v>0</v>
      </c>
    </row>
    <row r="277" spans="1:83">
      <c r="A277">
        <f t="shared" si="278"/>
        <v>2231</v>
      </c>
      <c r="B277" s="4">
        <f t="shared" si="296"/>
        <v>1286.5321480068417</v>
      </c>
      <c r="C277" s="4">
        <f t="shared" si="297"/>
        <v>3572.5945663666453</v>
      </c>
      <c r="D277" s="4">
        <f t="shared" si="298"/>
        <v>6809.5733355863858</v>
      </c>
      <c r="E277" s="11">
        <f t="shared" si="279"/>
        <v>1.1643686057441982E-7</v>
      </c>
      <c r="F277" s="11">
        <f t="shared" si="280"/>
        <v>2.3343023630846553E-7</v>
      </c>
      <c r="G277" s="11">
        <f t="shared" si="281"/>
        <v>5.1537410761480421E-7</v>
      </c>
      <c r="H277" s="4">
        <f t="shared" si="299"/>
        <v>109060.33417329298</v>
      </c>
      <c r="I277" s="4">
        <f t="shared" si="300"/>
        <v>195277.62990274417</v>
      </c>
      <c r="J277" s="4">
        <f t="shared" si="301"/>
        <v>35104.274406451674</v>
      </c>
      <c r="K277" s="4">
        <f t="shared" si="269"/>
        <v>84770.780382172787</v>
      </c>
      <c r="L277" s="4">
        <f t="shared" si="270"/>
        <v>54659.891088997247</v>
      </c>
      <c r="M277" s="4">
        <f t="shared" si="271"/>
        <v>5155.1356709823549</v>
      </c>
      <c r="N277" s="11">
        <f t="shared" si="282"/>
        <v>-2.8077403357176234E-3</v>
      </c>
      <c r="O277" s="11">
        <f t="shared" si="283"/>
        <v>2.8753634560305663E-3</v>
      </c>
      <c r="P277" s="11">
        <f t="shared" si="284"/>
        <v>1.731732597175295E-3</v>
      </c>
      <c r="Q277" s="4">
        <f t="shared" si="285"/>
        <v>947.15306825609036</v>
      </c>
      <c r="R277" s="4">
        <f t="shared" si="286"/>
        <v>5918.0334105079928</v>
      </c>
      <c r="S277" s="4">
        <f t="shared" si="287"/>
        <v>1388.0401410129145</v>
      </c>
      <c r="T277" s="4">
        <f t="shared" si="302"/>
        <v>8.6846705122973304</v>
      </c>
      <c r="U277" s="4">
        <f t="shared" si="303"/>
        <v>30.305741694301609</v>
      </c>
      <c r="V277" s="4">
        <f t="shared" si="304"/>
        <v>39.540488002732005</v>
      </c>
      <c r="W277" s="11">
        <f t="shared" si="288"/>
        <v>-1.219247815263802E-2</v>
      </c>
      <c r="X277" s="11">
        <f t="shared" si="289"/>
        <v>-1.3228699347321071E-2</v>
      </c>
      <c r="Y277" s="11">
        <f t="shared" si="290"/>
        <v>-1.2203590333800474E-2</v>
      </c>
      <c r="Z277" s="4">
        <f t="shared" si="314"/>
        <v>1239.7894839212533</v>
      </c>
      <c r="AA277" s="4">
        <f t="shared" si="305"/>
        <v>28999.802483402807</v>
      </c>
      <c r="AB277" s="4">
        <f t="shared" si="306"/>
        <v>2790.8138967082318</v>
      </c>
      <c r="AC277" s="12">
        <f t="shared" si="307"/>
        <v>1.2893744379979213</v>
      </c>
      <c r="AD277" s="12">
        <f t="shared" si="308"/>
        <v>4.8493239934929919</v>
      </c>
      <c r="AE277" s="12">
        <f t="shared" si="309"/>
        <v>1.9895183525146305</v>
      </c>
      <c r="AF277" s="11">
        <f t="shared" si="291"/>
        <v>-2.9039671966837322E-3</v>
      </c>
      <c r="AG277" s="11">
        <f t="shared" si="292"/>
        <v>2.0567434751257441E-3</v>
      </c>
      <c r="AH277" s="11">
        <f t="shared" si="293"/>
        <v>8.257041531207765E-4</v>
      </c>
      <c r="AI277" s="1">
        <f t="shared" si="272"/>
        <v>224821.90668750071</v>
      </c>
      <c r="AJ277" s="1">
        <f t="shared" si="273"/>
        <v>379083.37138164468</v>
      </c>
      <c r="AK277" s="1">
        <f t="shared" si="274"/>
        <v>68971.028174376654</v>
      </c>
      <c r="AL277" s="17">
        <f t="shared" si="329"/>
        <v>68.353941084932515</v>
      </c>
      <c r="AM277" s="17">
        <f t="shared" si="329"/>
        <v>31.196095290366483</v>
      </c>
      <c r="AN277" s="17">
        <f t="shared" si="329"/>
        <v>4.6881445717328223</v>
      </c>
      <c r="AO277" s="7">
        <f t="shared" si="327"/>
        <v>1.982768297661744E-3</v>
      </c>
      <c r="AP277" s="7">
        <f t="shared" si="327"/>
        <v>3.0533141802452199E-3</v>
      </c>
      <c r="AQ277" s="7">
        <f t="shared" si="327"/>
        <v>2.2101112042050299E-3</v>
      </c>
      <c r="AR277" s="1">
        <f t="shared" si="311"/>
        <v>109060.33417329298</v>
      </c>
      <c r="AS277" s="1">
        <f t="shared" si="312"/>
        <v>195277.62990274417</v>
      </c>
      <c r="AT277" s="1">
        <f t="shared" si="313"/>
        <v>35104.274406451674</v>
      </c>
      <c r="AU277" s="1">
        <f t="shared" si="275"/>
        <v>21812.066834658599</v>
      </c>
      <c r="AV277" s="1">
        <f t="shared" si="276"/>
        <v>39055.525980548839</v>
      </c>
      <c r="AW277" s="1">
        <f t="shared" si="277"/>
        <v>7020.8548812903355</v>
      </c>
      <c r="AX277">
        <v>0</v>
      </c>
      <c r="AY277">
        <v>0</v>
      </c>
      <c r="AZ277">
        <v>0</v>
      </c>
      <c r="BA277">
        <f t="shared" si="317"/>
        <v>0</v>
      </c>
      <c r="BB277">
        <f t="shared" si="318"/>
        <v>0</v>
      </c>
      <c r="BC277">
        <f t="shared" si="318"/>
        <v>0</v>
      </c>
      <c r="BD277">
        <f t="shared" si="318"/>
        <v>0</v>
      </c>
      <c r="BE277">
        <f t="shared" si="319"/>
        <v>0</v>
      </c>
      <c r="BF277">
        <f t="shared" si="319"/>
        <v>0</v>
      </c>
      <c r="BG277">
        <f t="shared" si="319"/>
        <v>0</v>
      </c>
      <c r="BH277">
        <f t="shared" si="295"/>
        <v>0</v>
      </c>
      <c r="BI277">
        <f t="shared" si="328"/>
        <v>0</v>
      </c>
      <c r="BJ277">
        <f t="shared" si="328"/>
        <v>0</v>
      </c>
      <c r="BK277" s="7">
        <f t="shared" si="326"/>
        <v>9.2463836156930768E-4</v>
      </c>
      <c r="BL277" s="7">
        <f t="shared" si="315"/>
        <v>3.3810990698037295E-5</v>
      </c>
      <c r="BM277" s="7">
        <f t="shared" si="316"/>
        <v>3.5905191561265122E-4</v>
      </c>
      <c r="BN277" s="18">
        <f>MAX((BN$3*climate!$I387+BN$4*climate!$I387^2+BN$5*climate!$I387^6)*(K277/K$66)^$BP$1,-99)</f>
        <v>-56.025722856715028</v>
      </c>
      <c r="BO277" s="18">
        <f>MAX((BO$3*climate!$I387+BO$4*climate!$I387^2+BO$5*climate!$I387^6)*(L277/L$66)^$BP$1,-99)</f>
        <v>-31.121184331923232</v>
      </c>
      <c r="BP277" s="18">
        <f>MAX((BP$3*climate!$I387+BP$4*climate!$I387^2+BP$5*climate!$I387^6)*(M277/M$66)^$BP$1,-99)</f>
        <v>-30.852887647238578</v>
      </c>
      <c r="BQ277" s="18">
        <f>MAX((BQ$3*climate!$M387+BQ$4*climate!$M387^2+BQ$5*climate!$M387^6)*(K277/K$66)^$BP$1,-99)</f>
        <v>-56.02574024636057</v>
      </c>
      <c r="BR277" s="18">
        <f>MAX((BR$3*climate!$M387+BR$4*climate!$M387^2+BR$5*climate!$M387^6)*(L277/L$66)^$BP$1,-99)</f>
        <v>-31.121193435345749</v>
      </c>
      <c r="BS277" s="18">
        <f>MAX((BS$3*climate!$M387+BS$4*climate!$M387^2+BS$5*climate!$M387^6)*(M277/M$66)^$BP$1,-99)</f>
        <v>-30.852896132296163</v>
      </c>
      <c r="BT277" s="8">
        <f t="shared" si="320"/>
        <v>3.9720771169420015E-2</v>
      </c>
      <c r="BU277" s="8">
        <f t="shared" si="321"/>
        <v>1.342998624528128E-6</v>
      </c>
      <c r="BV277" s="8">
        <f t="shared" si="322"/>
        <v>1.4261818977992026E-5</v>
      </c>
      <c r="BW277" s="8">
        <f>MAX((BW$3*climate!$I387+BW$4*climate!$I387^2+BW$5*climate!$I387^6)*(K277/K$66)^$BP$1,-99)</f>
        <v>-99</v>
      </c>
      <c r="BX277" s="8">
        <f>MAX((BX$3*climate!$I387+BX$4*climate!$I387^2+BX$5*climate!$I387^6)*(L277/L$66)^$BP$1,-99)</f>
        <v>-99</v>
      </c>
      <c r="BY277" s="8">
        <f>MAX((BY$3*climate!$I387+BY$4*climate!$I387^2+BY$5*climate!$I387^6)*(M277/M$66)^$BP$1,-99)</f>
        <v>-99</v>
      </c>
      <c r="BZ277" s="8">
        <f>MAX((BZ$3*climate!$M387+BZ$4*climate!$M387^2+BZ$5*climate!$M387^6)*(K277/K$66)^$BP$1,-99)</f>
        <v>-99</v>
      </c>
      <c r="CA277" s="8">
        <f>MAX((CA$3*climate!$M387+CA$4*climate!$M387^2+CA$5*climate!$M387^6)*(L277/L$66)^$BP$1,-99)</f>
        <v>-99</v>
      </c>
      <c r="CB277" s="8">
        <f>MAX((CB$3*climate!$M387+CB$4*climate!$M387^2+CB$5*climate!$M387^6)*(M277/M$66)^$BP$1,-99)</f>
        <v>-99</v>
      </c>
      <c r="CC277" s="8">
        <f t="shared" si="323"/>
        <v>0</v>
      </c>
      <c r="CD277" s="8">
        <f t="shared" si="324"/>
        <v>0</v>
      </c>
      <c r="CE277" s="8">
        <f t="shared" si="325"/>
        <v>0</v>
      </c>
    </row>
    <row r="278" spans="1:83">
      <c r="A278">
        <f t="shared" si="278"/>
        <v>2232</v>
      </c>
      <c r="B278" s="4">
        <f t="shared" si="296"/>
        <v>1286.5322903166179</v>
      </c>
      <c r="C278" s="4">
        <f t="shared" si="297"/>
        <v>3572.5953586206592</v>
      </c>
      <c r="D278" s="4">
        <f t="shared" si="298"/>
        <v>6809.5766695902776</v>
      </c>
      <c r="E278" s="11">
        <f t="shared" si="279"/>
        <v>1.1061501754569883E-7</v>
      </c>
      <c r="F278" s="11">
        <f t="shared" si="280"/>
        <v>2.2175872449304223E-7</v>
      </c>
      <c r="G278" s="11">
        <f t="shared" si="281"/>
        <v>4.8960540223406395E-7</v>
      </c>
      <c r="H278" s="4">
        <f t="shared" si="299"/>
        <v>108757.42585097063</v>
      </c>
      <c r="I278" s="4">
        <f t="shared" si="300"/>
        <v>195836.29037722709</v>
      </c>
      <c r="J278" s="4">
        <f t="shared" si="301"/>
        <v>35164.899939858449</v>
      </c>
      <c r="K278" s="4">
        <f t="shared" si="269"/>
        <v>84535.325439989712</v>
      </c>
      <c r="L278" s="4">
        <f t="shared" si="270"/>
        <v>54816.25281314741</v>
      </c>
      <c r="M278" s="4">
        <f t="shared" si="271"/>
        <v>5164.036128250872</v>
      </c>
      <c r="N278" s="11">
        <f t="shared" si="282"/>
        <v>-2.7775483618479591E-3</v>
      </c>
      <c r="O278" s="11">
        <f t="shared" si="283"/>
        <v>2.8606299982480987E-3</v>
      </c>
      <c r="P278" s="11">
        <f t="shared" si="284"/>
        <v>1.7265224111591149E-3</v>
      </c>
      <c r="Q278" s="4">
        <f t="shared" si="285"/>
        <v>933.00634044144886</v>
      </c>
      <c r="R278" s="4">
        <f t="shared" si="286"/>
        <v>5856.4521757452767</v>
      </c>
      <c r="S278" s="4">
        <f t="shared" si="287"/>
        <v>1373.4689769440849</v>
      </c>
      <c r="T278" s="4">
        <f t="shared" si="302"/>
        <v>8.5787828568132856</v>
      </c>
      <c r="U278" s="4">
        <f t="shared" si="303"/>
        <v>29.904836148930119</v>
      </c>
      <c r="V278" s="4">
        <f t="shared" si="304"/>
        <v>39.057952085548109</v>
      </c>
      <c r="W278" s="11">
        <f t="shared" si="288"/>
        <v>-1.219247815263802E-2</v>
      </c>
      <c r="X278" s="11">
        <f t="shared" si="289"/>
        <v>-1.3228699347321071E-2</v>
      </c>
      <c r="Y278" s="11">
        <f t="shared" si="290"/>
        <v>-1.2203590333800474E-2</v>
      </c>
      <c r="Z278" s="4">
        <f t="shared" si="314"/>
        <v>1217.6885288317053</v>
      </c>
      <c r="AA278" s="4">
        <f t="shared" si="305"/>
        <v>28757.486785124584</v>
      </c>
      <c r="AB278" s="4">
        <f t="shared" si="306"/>
        <v>2763.8115424641187</v>
      </c>
      <c r="AC278" s="12">
        <f t="shared" si="307"/>
        <v>1.2856301369257328</v>
      </c>
      <c r="AD278" s="12">
        <f t="shared" si="308"/>
        <v>4.8592978089753798</v>
      </c>
      <c r="AE278" s="12">
        <f t="shared" si="309"/>
        <v>1.9911611060810119</v>
      </c>
      <c r="AF278" s="11">
        <f t="shared" si="291"/>
        <v>-2.9039671966837322E-3</v>
      </c>
      <c r="AG278" s="11">
        <f t="shared" si="292"/>
        <v>2.0567434751257441E-3</v>
      </c>
      <c r="AH278" s="11">
        <f t="shared" si="293"/>
        <v>8.257041531207765E-4</v>
      </c>
      <c r="AI278" s="1">
        <f t="shared" si="272"/>
        <v>224151.78285340924</v>
      </c>
      <c r="AJ278" s="1">
        <f t="shared" si="273"/>
        <v>380230.56022402906</v>
      </c>
      <c r="AK278" s="1">
        <f t="shared" si="274"/>
        <v>69094.78023822933</v>
      </c>
      <c r="AL278" s="17">
        <f t="shared" si="329"/>
        <v>68.48811581206192</v>
      </c>
      <c r="AM278" s="17">
        <f t="shared" si="329"/>
        <v>31.290394255683655</v>
      </c>
      <c r="AN278" s="17">
        <f t="shared" si="329"/>
        <v>4.6984022793692928</v>
      </c>
      <c r="AO278" s="7">
        <f t="shared" si="327"/>
        <v>1.9629406146851264E-3</v>
      </c>
      <c r="AP278" s="7">
        <f t="shared" si="327"/>
        <v>3.0227810384427676E-3</v>
      </c>
      <c r="AQ278" s="7">
        <f t="shared" si="327"/>
        <v>2.1880100921629797E-3</v>
      </c>
      <c r="AR278" s="1">
        <f t="shared" si="311"/>
        <v>108757.42585097063</v>
      </c>
      <c r="AS278" s="1">
        <f t="shared" si="312"/>
        <v>195836.29037722709</v>
      </c>
      <c r="AT278" s="1">
        <f t="shared" si="313"/>
        <v>35164.899939858449</v>
      </c>
      <c r="AU278" s="1">
        <f t="shared" si="275"/>
        <v>21751.485170194126</v>
      </c>
      <c r="AV278" s="1">
        <f t="shared" si="276"/>
        <v>39167.258075445417</v>
      </c>
      <c r="AW278" s="1">
        <f t="shared" si="277"/>
        <v>7032.9799879716902</v>
      </c>
      <c r="AX278">
        <v>0</v>
      </c>
      <c r="AY278">
        <v>0</v>
      </c>
      <c r="AZ278">
        <v>0</v>
      </c>
      <c r="BA278">
        <f t="shared" si="317"/>
        <v>0</v>
      </c>
      <c r="BB278">
        <f t="shared" si="318"/>
        <v>0</v>
      </c>
      <c r="BC278">
        <f t="shared" si="318"/>
        <v>0</v>
      </c>
      <c r="BD278">
        <f t="shared" si="318"/>
        <v>0</v>
      </c>
      <c r="BE278">
        <f t="shared" si="319"/>
        <v>0</v>
      </c>
      <c r="BF278">
        <f t="shared" si="319"/>
        <v>0</v>
      </c>
      <c r="BG278">
        <f t="shared" si="319"/>
        <v>0</v>
      </c>
      <c r="BH278">
        <f t="shared" si="295"/>
        <v>0</v>
      </c>
      <c r="BI278">
        <f t="shared" si="328"/>
        <v>0</v>
      </c>
      <c r="BJ278">
        <f t="shared" si="328"/>
        <v>0</v>
      </c>
      <c r="BK278" s="7">
        <f t="shared" si="326"/>
        <v>9.3205161202614129E-4</v>
      </c>
      <c r="BL278" s="7">
        <f t="shared" si="315"/>
        <v>3.2200943521940282E-5</v>
      </c>
      <c r="BM278" s="7">
        <f t="shared" si="316"/>
        <v>3.4828143809162058E-4</v>
      </c>
      <c r="BN278" s="18">
        <f>MAX((BN$3*climate!$I388+BN$4*climate!$I388^2+BN$5*climate!$I388^6)*(K278/K$66)^$BP$1,-99)</f>
        <v>-56.205577201681592</v>
      </c>
      <c r="BO278" s="18">
        <f>MAX((BO$3*climate!$I388+BO$4*climate!$I388^2+BO$5*climate!$I388^6)*(L278/L$66)^$BP$1,-99)</f>
        <v>-31.17261378030063</v>
      </c>
      <c r="BP278" s="18">
        <f>MAX((BP$3*climate!$I388+BP$4*climate!$I388^2+BP$5*climate!$I388^6)*(M278/M$66)^$BP$1,-99)</f>
        <v>-30.908246373609042</v>
      </c>
      <c r="BQ278" s="18">
        <f>MAX((BQ$3*climate!$M388+BQ$4*climate!$M388^2+BQ$5*climate!$M388^6)*(K278/K$66)^$BP$1,-99)</f>
        <v>-56.205594581616865</v>
      </c>
      <c r="BR278" s="18">
        <f>MAX((BR$3*climate!$M388+BR$4*climate!$M388^2+BR$5*climate!$M388^6)*(L278/L$66)^$BP$1,-99)</f>
        <v>-31.172622865408453</v>
      </c>
      <c r="BS278" s="18">
        <f>MAX((BS$3*climate!$M388+BS$4*climate!$M388^2+BS$5*climate!$M388^6)*(M278/M$66)^$BP$1,-99)</f>
        <v>-30.908254843562741</v>
      </c>
      <c r="BT278" s="8">
        <f t="shared" si="320"/>
        <v>3.9672359097784098E-2</v>
      </c>
      <c r="BU278" s="8">
        <f t="shared" si="321"/>
        <v>1.2774873946898794E-6</v>
      </c>
      <c r="BV278" s="8">
        <f t="shared" si="322"/>
        <v>1.3817146279063432E-5</v>
      </c>
      <c r="BW278" s="8">
        <f>MAX((BW$3*climate!$I388+BW$4*climate!$I388^2+BW$5*climate!$I388^6)*(K278/K$66)^$BP$1,-99)</f>
        <v>-99</v>
      </c>
      <c r="BX278" s="8">
        <f>MAX((BX$3*climate!$I388+BX$4*climate!$I388^2+BX$5*climate!$I388^6)*(L278/L$66)^$BP$1,-99)</f>
        <v>-99</v>
      </c>
      <c r="BY278" s="8">
        <f>MAX((BY$3*climate!$I388+BY$4*climate!$I388^2+BY$5*climate!$I388^6)*(M278/M$66)^$BP$1,-99)</f>
        <v>-99</v>
      </c>
      <c r="BZ278" s="8">
        <f>MAX((BZ$3*climate!$M388+BZ$4*climate!$M388^2+BZ$5*climate!$M388^6)*(K278/K$66)^$BP$1,-99)</f>
        <v>-99</v>
      </c>
      <c r="CA278" s="8">
        <f>MAX((CA$3*climate!$M388+CA$4*climate!$M388^2+CA$5*climate!$M388^6)*(L278/L$66)^$BP$1,-99)</f>
        <v>-99</v>
      </c>
      <c r="CB278" s="8">
        <f>MAX((CB$3*climate!$M388+CB$4*climate!$M388^2+CB$5*climate!$M388^6)*(M278/M$66)^$BP$1,-99)</f>
        <v>-99</v>
      </c>
      <c r="CC278" s="8">
        <f t="shared" si="323"/>
        <v>0</v>
      </c>
      <c r="CD278" s="8">
        <f t="shared" si="324"/>
        <v>0</v>
      </c>
      <c r="CE278" s="8">
        <f t="shared" si="325"/>
        <v>0</v>
      </c>
    </row>
    <row r="279" spans="1:83">
      <c r="A279">
        <f t="shared" si="278"/>
        <v>2233</v>
      </c>
      <c r="B279" s="4">
        <f t="shared" si="296"/>
        <v>1286.5324255109201</v>
      </c>
      <c r="C279" s="4">
        <f t="shared" si="297"/>
        <v>3572.5961112621399</v>
      </c>
      <c r="D279" s="4">
        <f t="shared" si="298"/>
        <v>6809.5798368955266</v>
      </c>
      <c r="E279" s="11">
        <f t="shared" si="279"/>
        <v>1.0508426666841388E-7</v>
      </c>
      <c r="F279" s="11">
        <f t="shared" si="280"/>
        <v>2.1067078826839011E-7</v>
      </c>
      <c r="G279" s="11">
        <f t="shared" si="281"/>
        <v>4.6512513212236075E-7</v>
      </c>
      <c r="H279" s="4">
        <f t="shared" si="299"/>
        <v>108458.76165519879</v>
      </c>
      <c r="I279" s="4">
        <f t="shared" si="300"/>
        <v>196393.69806322388</v>
      </c>
      <c r="J279" s="4">
        <f t="shared" si="301"/>
        <v>35225.450121027119</v>
      </c>
      <c r="K279" s="4">
        <f t="shared" si="269"/>
        <v>84303.169904269293</v>
      </c>
      <c r="L279" s="4">
        <f t="shared" si="270"/>
        <v>54972.264411339012</v>
      </c>
      <c r="M279" s="4">
        <f t="shared" si="271"/>
        <v>5172.9256378153177</v>
      </c>
      <c r="N279" s="11">
        <f t="shared" si="282"/>
        <v>-2.7462547108216828E-3</v>
      </c>
      <c r="O279" s="11">
        <f t="shared" si="283"/>
        <v>2.8460828711405206E-3</v>
      </c>
      <c r="P279" s="11">
        <f t="shared" si="284"/>
        <v>1.7214266793785793E-3</v>
      </c>
      <c r="Q279" s="4">
        <f t="shared" si="285"/>
        <v>919.09974500286921</v>
      </c>
      <c r="R279" s="4">
        <f t="shared" si="286"/>
        <v>5795.427604544685</v>
      </c>
      <c r="S279" s="4">
        <f t="shared" si="287"/>
        <v>1359.0438292110016</v>
      </c>
      <c r="T279" s="4">
        <f t="shared" si="302"/>
        <v>8.4741862342553649</v>
      </c>
      <c r="U279" s="4">
        <f t="shared" si="303"/>
        <v>29.509234062485024</v>
      </c>
      <c r="V279" s="4">
        <f t="shared" si="304"/>
        <v>38.58130483901887</v>
      </c>
      <c r="W279" s="11">
        <f t="shared" si="288"/>
        <v>-1.219247815263802E-2</v>
      </c>
      <c r="X279" s="11">
        <f t="shared" si="289"/>
        <v>-1.3228699347321071E-2</v>
      </c>
      <c r="Y279" s="11">
        <f t="shared" si="290"/>
        <v>-1.2203590333800474E-2</v>
      </c>
      <c r="Z279" s="4">
        <f t="shared" si="314"/>
        <v>1196.0177574569313</v>
      </c>
      <c r="AA279" s="4">
        <f t="shared" si="305"/>
        <v>28516.776536150155</v>
      </c>
      <c r="AB279" s="4">
        <f t="shared" si="306"/>
        <v>2737.056141372514</v>
      </c>
      <c r="AC279" s="12">
        <f t="shared" si="307"/>
        <v>1.2818967091810325</v>
      </c>
      <c r="AD279" s="12">
        <f t="shared" si="308"/>
        <v>4.8692921380376823</v>
      </c>
      <c r="AE279" s="12">
        <f t="shared" si="309"/>
        <v>1.9928052160758356</v>
      </c>
      <c r="AF279" s="11">
        <f t="shared" si="291"/>
        <v>-2.9039671966837322E-3</v>
      </c>
      <c r="AG279" s="11">
        <f t="shared" si="292"/>
        <v>2.0567434751257441E-3</v>
      </c>
      <c r="AH279" s="11">
        <f t="shared" si="293"/>
        <v>8.257041531207765E-4</v>
      </c>
      <c r="AI279" s="1">
        <f t="shared" si="272"/>
        <v>223488.08973826244</v>
      </c>
      <c r="AJ279" s="1">
        <f t="shared" si="273"/>
        <v>381374.7622770716</v>
      </c>
      <c r="AK279" s="1">
        <f t="shared" si="274"/>
        <v>69218.28220237809</v>
      </c>
      <c r="AL279" s="17">
        <f t="shared" si="329"/>
        <v>68.621209535171175</v>
      </c>
      <c r="AM279" s="17">
        <f t="shared" si="329"/>
        <v>31.38403242602072</v>
      </c>
      <c r="AN279" s="17">
        <f t="shared" si="329"/>
        <v>4.7085796294575522</v>
      </c>
      <c r="AO279" s="7">
        <f t="shared" si="327"/>
        <v>1.9433112085382751E-3</v>
      </c>
      <c r="AP279" s="7">
        <f t="shared" si="327"/>
        <v>2.9925532280583398E-3</v>
      </c>
      <c r="AQ279" s="7">
        <f t="shared" si="327"/>
        <v>2.16612999124135E-3</v>
      </c>
      <c r="AR279" s="1">
        <f t="shared" si="311"/>
        <v>108458.76165519879</v>
      </c>
      <c r="AS279" s="1">
        <f t="shared" si="312"/>
        <v>196393.69806322388</v>
      </c>
      <c r="AT279" s="1">
        <f t="shared" si="313"/>
        <v>35225.450121027119</v>
      </c>
      <c r="AU279" s="1">
        <f t="shared" si="275"/>
        <v>21691.752331039759</v>
      </c>
      <c r="AV279" s="1">
        <f t="shared" si="276"/>
        <v>39278.739612644778</v>
      </c>
      <c r="AW279" s="1">
        <f t="shared" si="277"/>
        <v>7045.090024205424</v>
      </c>
      <c r="AX279">
        <v>0</v>
      </c>
      <c r="AY279">
        <v>0</v>
      </c>
      <c r="AZ279">
        <v>0</v>
      </c>
      <c r="BA279">
        <f t="shared" si="317"/>
        <v>0</v>
      </c>
      <c r="BB279">
        <f t="shared" si="318"/>
        <v>0</v>
      </c>
      <c r="BC279">
        <f t="shared" si="318"/>
        <v>0</v>
      </c>
      <c r="BD279">
        <f t="shared" si="318"/>
        <v>0</v>
      </c>
      <c r="BE279">
        <f t="shared" si="319"/>
        <v>0</v>
      </c>
      <c r="BF279">
        <f t="shared" si="319"/>
        <v>0</v>
      </c>
      <c r="BG279">
        <f t="shared" si="319"/>
        <v>0</v>
      </c>
      <c r="BH279">
        <f t="shared" si="295"/>
        <v>0</v>
      </c>
      <c r="BI279">
        <f t="shared" si="328"/>
        <v>0</v>
      </c>
      <c r="BJ279">
        <f t="shared" si="328"/>
        <v>0</v>
      </c>
      <c r="BK279" s="7">
        <f t="shared" si="326"/>
        <v>9.3976622284008826E-4</v>
      </c>
      <c r="BL279" s="7">
        <f t="shared" si="315"/>
        <v>3.0667565258990741E-5</v>
      </c>
      <c r="BM279" s="7">
        <f t="shared" si="316"/>
        <v>3.3783161319606584E-4</v>
      </c>
      <c r="BN279" s="18">
        <f>MAX((BN$3*climate!$I389+BN$4*climate!$I389^2+BN$5*climate!$I389^6)*(K279/K$66)^$BP$1,-99)</f>
        <v>-56.382616222062694</v>
      </c>
      <c r="BO279" s="18">
        <f>MAX((BO$3*climate!$I389+BO$4*climate!$I389^2+BO$5*climate!$I389^6)*(L279/L$66)^$BP$1,-99)</f>
        <v>-31.222708698678531</v>
      </c>
      <c r="BP279" s="18">
        <f>MAX((BP$3*climate!$I389+BP$4*climate!$I389^2+BP$5*climate!$I389^6)*(M279/M$66)^$BP$1,-99)</f>
        <v>-30.962320752093042</v>
      </c>
      <c r="BQ279" s="18">
        <f>MAX((BQ$3*climate!$M389+BQ$4*climate!$M389^2+BQ$5*climate!$M389^6)*(K279/K$66)^$BP$1,-99)</f>
        <v>-56.382633592249647</v>
      </c>
      <c r="BR279" s="18">
        <f>MAX((BR$3*climate!$M389+BR$4*climate!$M389^2+BR$5*climate!$M389^6)*(L279/L$66)^$BP$1,-99)</f>
        <v>-31.222717765598944</v>
      </c>
      <c r="BS279" s="18">
        <f>MAX((BS$3*climate!$M389+BS$4*climate!$M389^2+BS$5*climate!$M389^6)*(M279/M$66)^$BP$1,-99)</f>
        <v>-30.96232920704346</v>
      </c>
      <c r="BT279" s="8">
        <f t="shared" si="320"/>
        <v>3.9624644307394138E-2</v>
      </c>
      <c r="BU279" s="8">
        <f t="shared" si="321"/>
        <v>1.2151913651613057E-6</v>
      </c>
      <c r="BV279" s="8">
        <f t="shared" si="322"/>
        <v>1.3386457508687268E-5</v>
      </c>
      <c r="BW279" s="8">
        <f>MAX((BW$3*climate!$I389+BW$4*climate!$I389^2+BW$5*climate!$I389^6)*(K279/K$66)^$BP$1,-99)</f>
        <v>-99</v>
      </c>
      <c r="BX279" s="8">
        <f>MAX((BX$3*climate!$I389+BX$4*climate!$I389^2+BX$5*climate!$I389^6)*(L279/L$66)^$BP$1,-99)</f>
        <v>-99</v>
      </c>
      <c r="BY279" s="8">
        <f>MAX((BY$3*climate!$I389+BY$4*climate!$I389^2+BY$5*climate!$I389^6)*(M279/M$66)^$BP$1,-99)</f>
        <v>-99</v>
      </c>
      <c r="BZ279" s="8">
        <f>MAX((BZ$3*climate!$M389+BZ$4*climate!$M389^2+BZ$5*climate!$M389^6)*(K279/K$66)^$BP$1,-99)</f>
        <v>-99</v>
      </c>
      <c r="CA279" s="8">
        <f>MAX((CA$3*climate!$M389+CA$4*climate!$M389^2+CA$5*climate!$M389^6)*(L279/L$66)^$BP$1,-99)</f>
        <v>-99</v>
      </c>
      <c r="CB279" s="8">
        <f>MAX((CB$3*climate!$M389+CB$4*climate!$M389^2+CB$5*climate!$M389^6)*(M279/M$66)^$BP$1,-99)</f>
        <v>-99</v>
      </c>
      <c r="CC279" s="8">
        <f t="shared" si="323"/>
        <v>0</v>
      </c>
      <c r="CD279" s="8">
        <f t="shared" si="324"/>
        <v>0</v>
      </c>
      <c r="CE279" s="8">
        <f t="shared" si="325"/>
        <v>0</v>
      </c>
    </row>
    <row r="280" spans="1:83">
      <c r="A280">
        <f t="shared" si="278"/>
        <v>2234</v>
      </c>
      <c r="B280" s="4">
        <f t="shared" si="296"/>
        <v>1286.5325539455207</v>
      </c>
      <c r="C280" s="4">
        <f t="shared" si="297"/>
        <v>3572.5968262716965</v>
      </c>
      <c r="D280" s="4">
        <f t="shared" si="298"/>
        <v>6809.5828458369115</v>
      </c>
      <c r="E280" s="11">
        <f t="shared" si="279"/>
        <v>9.9830053334993188E-8</v>
      </c>
      <c r="F280" s="11">
        <f t="shared" si="280"/>
        <v>2.0013724885497059E-7</v>
      </c>
      <c r="G280" s="11">
        <f t="shared" si="281"/>
        <v>4.4186887551624267E-7</v>
      </c>
      <c r="H280" s="4">
        <f t="shared" si="299"/>
        <v>108164.43023230672</v>
      </c>
      <c r="I280" s="4">
        <f t="shared" si="300"/>
        <v>196949.86872886028</v>
      </c>
      <c r="J280" s="4">
        <f t="shared" si="301"/>
        <v>35285.928100061203</v>
      </c>
      <c r="K280" s="4">
        <f t="shared" si="269"/>
        <v>84074.382650162646</v>
      </c>
      <c r="L280" s="4">
        <f t="shared" si="270"/>
        <v>55127.930272051977</v>
      </c>
      <c r="M280" s="4">
        <f t="shared" si="271"/>
        <v>5181.8046566000021</v>
      </c>
      <c r="N280" s="11">
        <f t="shared" si="282"/>
        <v>-2.7138630061769309E-3</v>
      </c>
      <c r="O280" s="11">
        <f t="shared" si="283"/>
        <v>2.8317163642408438E-3</v>
      </c>
      <c r="P280" s="11">
        <f t="shared" si="284"/>
        <v>1.7164404451857074E-3</v>
      </c>
      <c r="Q280" s="4">
        <f t="shared" si="285"/>
        <v>905.42983286387368</v>
      </c>
      <c r="R280" s="4">
        <f t="shared" si="286"/>
        <v>5734.9566938587413</v>
      </c>
      <c r="S280" s="4">
        <f t="shared" si="287"/>
        <v>1344.7634595453862</v>
      </c>
      <c r="T280" s="4">
        <f t="shared" si="302"/>
        <v>8.3708649037328211</v>
      </c>
      <c r="U280" s="4">
        <f t="shared" si="303"/>
        <v>29.118865277102685</v>
      </c>
      <c r="V280" s="4">
        <f t="shared" si="304"/>
        <v>38.110474400220006</v>
      </c>
      <c r="W280" s="11">
        <f t="shared" si="288"/>
        <v>-1.219247815263802E-2</v>
      </c>
      <c r="X280" s="11">
        <f t="shared" si="289"/>
        <v>-1.3228699347321071E-2</v>
      </c>
      <c r="Y280" s="11">
        <f t="shared" si="290"/>
        <v>-1.2203590333800474E-2</v>
      </c>
      <c r="Z280" s="4">
        <f t="shared" si="314"/>
        <v>1174.7695106913879</v>
      </c>
      <c r="AA280" s="4">
        <f t="shared" si="305"/>
        <v>28277.670611395759</v>
      </c>
      <c r="AB280" s="4">
        <f t="shared" si="306"/>
        <v>2710.5458942382156</v>
      </c>
      <c r="AC280" s="12">
        <f t="shared" si="307"/>
        <v>1.2781741231880339</v>
      </c>
      <c r="AD280" s="12">
        <f t="shared" si="308"/>
        <v>4.8793070228710729</v>
      </c>
      <c r="AE280" s="12">
        <f t="shared" si="309"/>
        <v>1.9944506836191103</v>
      </c>
      <c r="AF280" s="11">
        <f t="shared" si="291"/>
        <v>-2.9039671966837322E-3</v>
      </c>
      <c r="AG280" s="11">
        <f t="shared" si="292"/>
        <v>2.0567434751257441E-3</v>
      </c>
      <c r="AH280" s="11">
        <f t="shared" si="293"/>
        <v>8.257041531207765E-4</v>
      </c>
      <c r="AI280" s="1">
        <f t="shared" si="272"/>
        <v>222831.03309547596</v>
      </c>
      <c r="AJ280" s="1">
        <f t="shared" si="273"/>
        <v>382516.0256620092</v>
      </c>
      <c r="AK280" s="1">
        <f t="shared" si="274"/>
        <v>69341.544006345706</v>
      </c>
      <c r="AL280" s="17">
        <f t="shared" si="329"/>
        <v>68.753228377148005</v>
      </c>
      <c r="AM280" s="17">
        <f t="shared" si="329"/>
        <v>31.477011629691233</v>
      </c>
      <c r="AN280" s="17">
        <f t="shared" si="329"/>
        <v>4.7186770310535531</v>
      </c>
      <c r="AO280" s="7">
        <f t="shared" si="327"/>
        <v>1.9238780964528923E-3</v>
      </c>
      <c r="AP280" s="7">
        <f t="shared" si="327"/>
        <v>2.9626276957777564E-3</v>
      </c>
      <c r="AQ280" s="7">
        <f t="shared" si="327"/>
        <v>2.1444686913289364E-3</v>
      </c>
      <c r="AR280" s="1">
        <f t="shared" si="311"/>
        <v>108164.43023230672</v>
      </c>
      <c r="AS280" s="1">
        <f t="shared" si="312"/>
        <v>196949.86872886028</v>
      </c>
      <c r="AT280" s="1">
        <f t="shared" si="313"/>
        <v>35285.928100061203</v>
      </c>
      <c r="AU280" s="1">
        <f t="shared" si="275"/>
        <v>21632.886046461346</v>
      </c>
      <c r="AV280" s="1">
        <f t="shared" si="276"/>
        <v>39389.973745772062</v>
      </c>
      <c r="AW280" s="1">
        <f t="shared" si="277"/>
        <v>7057.1856200122411</v>
      </c>
      <c r="AX280">
        <v>0</v>
      </c>
      <c r="AY280">
        <v>0</v>
      </c>
      <c r="AZ280">
        <v>0</v>
      </c>
      <c r="BA280">
        <f t="shared" si="317"/>
        <v>0</v>
      </c>
      <c r="BB280">
        <f t="shared" si="318"/>
        <v>0</v>
      </c>
      <c r="BC280">
        <f t="shared" si="318"/>
        <v>0</v>
      </c>
      <c r="BD280">
        <f t="shared" si="318"/>
        <v>0</v>
      </c>
      <c r="BE280">
        <f t="shared" si="319"/>
        <v>0</v>
      </c>
      <c r="BF280">
        <f t="shared" si="319"/>
        <v>0</v>
      </c>
      <c r="BG280">
        <f t="shared" si="319"/>
        <v>0</v>
      </c>
      <c r="BH280">
        <f t="shared" si="295"/>
        <v>0</v>
      </c>
      <c r="BI280">
        <f t="shared" si="328"/>
        <v>0</v>
      </c>
      <c r="BJ280">
        <f t="shared" si="328"/>
        <v>0</v>
      </c>
      <c r="BK280" s="7">
        <f t="shared" si="326"/>
        <v>9.4777464943418543E-4</v>
      </c>
      <c r="BL280" s="7">
        <f t="shared" si="315"/>
        <v>2.9207205008562609E-5</v>
      </c>
      <c r="BM280" s="7">
        <f t="shared" si="316"/>
        <v>3.2769287233318608E-4</v>
      </c>
      <c r="BN280" s="18">
        <f>MAX((BN$3*climate!$I390+BN$4*climate!$I390^2+BN$5*climate!$I390^6)*(K280/K$66)^$BP$1,-99)</f>
        <v>-56.556838718341609</v>
      </c>
      <c r="BO280" s="18">
        <f>MAX((BO$3*climate!$I390+BO$4*climate!$I390^2+BO$5*climate!$I390^6)*(L280/L$66)^$BP$1,-99)</f>
        <v>-31.271483746012407</v>
      </c>
      <c r="BP280" s="18">
        <f>MAX((BP$3*climate!$I390+BP$4*climate!$I390^2+BP$5*climate!$I390^6)*(M280/M$66)^$BP$1,-99)</f>
        <v>-31.015123697677929</v>
      </c>
      <c r="BQ280" s="18">
        <f>MAX((BQ$3*climate!$M390+BQ$4*climate!$M390^2+BQ$5*climate!$M390^6)*(K280/K$66)^$BP$1,-99)</f>
        <v>-56.556856078737404</v>
      </c>
      <c r="BR280" s="18">
        <f>MAX((BR$3*climate!$M390+BR$4*climate!$M390^2+BR$5*climate!$M390^6)*(L280/L$66)^$BP$1,-99)</f>
        <v>-31.271492794871399</v>
      </c>
      <c r="BS280" s="18">
        <f>MAX((BS$3*climate!$M390+BS$4*climate!$M390^2+BS$5*climate!$M390^6)*(M280/M$66)^$BP$1,-99)</f>
        <v>-31.015132137724606</v>
      </c>
      <c r="BT280" s="8">
        <f t="shared" si="320"/>
        <v>3.9577637905643823E-2</v>
      </c>
      <c r="BU280" s="8">
        <f t="shared" si="321"/>
        <v>1.1559521840647976E-6</v>
      </c>
      <c r="BV280" s="8">
        <f t="shared" si="322"/>
        <v>1.2969309845463208E-5</v>
      </c>
      <c r="BW280" s="8">
        <f>MAX((BW$3*climate!$I390+BW$4*climate!$I390^2+BW$5*climate!$I390^6)*(K280/K$66)^$BP$1,-99)</f>
        <v>-99</v>
      </c>
      <c r="BX280" s="8">
        <f>MAX((BX$3*climate!$I390+BX$4*climate!$I390^2+BX$5*climate!$I390^6)*(L280/L$66)^$BP$1,-99)</f>
        <v>-99</v>
      </c>
      <c r="BY280" s="8">
        <f>MAX((BY$3*climate!$I390+BY$4*climate!$I390^2+BY$5*climate!$I390^6)*(M280/M$66)^$BP$1,-99)</f>
        <v>-99</v>
      </c>
      <c r="BZ280" s="8">
        <f>MAX((BZ$3*climate!$M390+BZ$4*climate!$M390^2+BZ$5*climate!$M390^6)*(K280/K$66)^$BP$1,-99)</f>
        <v>-99</v>
      </c>
      <c r="CA280" s="8">
        <f>MAX((CA$3*climate!$M390+CA$4*climate!$M390^2+CA$5*climate!$M390^6)*(L280/L$66)^$BP$1,-99)</f>
        <v>-99</v>
      </c>
      <c r="CB280" s="8">
        <f>MAX((CB$3*climate!$M390+CB$4*climate!$M390^2+CB$5*climate!$M390^6)*(M280/M$66)^$BP$1,-99)</f>
        <v>-99</v>
      </c>
      <c r="CC280" s="8">
        <f t="shared" si="323"/>
        <v>0</v>
      </c>
      <c r="CD280" s="8">
        <f t="shared" si="324"/>
        <v>0</v>
      </c>
      <c r="CE280" s="8">
        <f t="shared" si="325"/>
        <v>0</v>
      </c>
    </row>
    <row r="281" spans="1:83">
      <c r="A281">
        <f t="shared" si="278"/>
        <v>2235</v>
      </c>
      <c r="B281" s="4">
        <f t="shared" si="296"/>
        <v>1286.5326759584034</v>
      </c>
      <c r="C281" s="4">
        <f t="shared" si="297"/>
        <v>3572.5975055309113</v>
      </c>
      <c r="D281" s="4">
        <f t="shared" si="298"/>
        <v>6809.5857043324904</v>
      </c>
      <c r="E281" s="11">
        <f t="shared" si="279"/>
        <v>9.4838550668243524E-8</v>
      </c>
      <c r="F281" s="11">
        <f t="shared" si="280"/>
        <v>1.9013038641222205E-7</v>
      </c>
      <c r="G281" s="11">
        <f t="shared" si="281"/>
        <v>4.1977543174043053E-7</v>
      </c>
      <c r="H281" s="4">
        <f t="shared" si="299"/>
        <v>107874.51898579193</v>
      </c>
      <c r="I281" s="4">
        <f t="shared" si="300"/>
        <v>197504.81744624584</v>
      </c>
      <c r="J281" s="4">
        <f t="shared" si="301"/>
        <v>35346.336881747418</v>
      </c>
      <c r="K281" s="4">
        <f t="shared" si="269"/>
        <v>83849.031588281068</v>
      </c>
      <c r="L281" s="4">
        <f t="shared" si="270"/>
        <v>55283.254590106793</v>
      </c>
      <c r="M281" s="4">
        <f t="shared" si="271"/>
        <v>5190.6736204610615</v>
      </c>
      <c r="N281" s="11">
        <f t="shared" si="282"/>
        <v>-2.6803772418915184E-3</v>
      </c>
      <c r="O281" s="11">
        <f t="shared" si="283"/>
        <v>2.8175249331563457E-3</v>
      </c>
      <c r="P281" s="11">
        <f t="shared" si="284"/>
        <v>1.7115588967182571E-3</v>
      </c>
      <c r="Q281" s="4">
        <f t="shared" si="285"/>
        <v>891.99318033132715</v>
      </c>
      <c r="R281" s="4">
        <f t="shared" si="286"/>
        <v>5675.0363840610162</v>
      </c>
      <c r="S281" s="4">
        <f t="shared" si="287"/>
        <v>1330.6266293221368</v>
      </c>
      <c r="T281" s="4">
        <f t="shared" si="302"/>
        <v>8.268803316275374</v>
      </c>
      <c r="U281" s="4">
        <f t="shared" si="303"/>
        <v>28.733660563016748</v>
      </c>
      <c r="V281" s="4">
        <f t="shared" si="304"/>
        <v>37.645389783212934</v>
      </c>
      <c r="W281" s="11">
        <f t="shared" si="288"/>
        <v>-1.219247815263802E-2</v>
      </c>
      <c r="X281" s="11">
        <f t="shared" si="289"/>
        <v>-1.3228699347321071E-2</v>
      </c>
      <c r="Y281" s="11">
        <f t="shared" si="290"/>
        <v>-1.2203590333800474E-2</v>
      </c>
      <c r="Z281" s="4">
        <f t="shared" si="314"/>
        <v>1153.9362302544037</v>
      </c>
      <c r="AA281" s="4">
        <f t="shared" si="305"/>
        <v>28040.167531939092</v>
      </c>
      <c r="AB281" s="4">
        <f t="shared" si="306"/>
        <v>2684.2789929113005</v>
      </c>
      <c r="AC281" s="12">
        <f t="shared" si="307"/>
        <v>1.274462347462646</v>
      </c>
      <c r="AD281" s="12">
        <f t="shared" si="308"/>
        <v>4.8893425057534978</v>
      </c>
      <c r="AE281" s="12">
        <f t="shared" si="309"/>
        <v>1.996097509831769</v>
      </c>
      <c r="AF281" s="11">
        <f t="shared" si="291"/>
        <v>-2.9039671966837322E-3</v>
      </c>
      <c r="AG281" s="11">
        <f t="shared" si="292"/>
        <v>2.0567434751257441E-3</v>
      </c>
      <c r="AH281" s="11">
        <f t="shared" si="293"/>
        <v>8.257041531207765E-4</v>
      </c>
      <c r="AI281" s="1">
        <f t="shared" si="272"/>
        <v>222180.81583238972</v>
      </c>
      <c r="AJ281" s="1">
        <f t="shared" si="273"/>
        <v>383654.3968415804</v>
      </c>
      <c r="AK281" s="1">
        <f t="shared" si="274"/>
        <v>69464.575225723369</v>
      </c>
      <c r="AL281" s="17">
        <f t="shared" si="329"/>
        <v>68.88417847898188</v>
      </c>
      <c r="AM281" s="17">
        <f t="shared" si="329"/>
        <v>31.569333749461332</v>
      </c>
      <c r="AN281" s="17">
        <f t="shared" si="329"/>
        <v>4.7286948956595642</v>
      </c>
      <c r="AO281" s="7">
        <f t="shared" si="327"/>
        <v>1.9046393154883634E-3</v>
      </c>
      <c r="AP281" s="7">
        <f t="shared" si="327"/>
        <v>2.9330014188199789E-3</v>
      </c>
      <c r="AQ281" s="7">
        <f t="shared" si="327"/>
        <v>2.1230240044156469E-3</v>
      </c>
      <c r="AR281" s="1">
        <f t="shared" si="311"/>
        <v>107874.51898579193</v>
      </c>
      <c r="AS281" s="1">
        <f t="shared" si="312"/>
        <v>197504.81744624584</v>
      </c>
      <c r="AT281" s="1">
        <f t="shared" si="313"/>
        <v>35346.336881747418</v>
      </c>
      <c r="AU281" s="1">
        <f t="shared" si="275"/>
        <v>21574.903797158389</v>
      </c>
      <c r="AV281" s="1">
        <f t="shared" si="276"/>
        <v>39500.963489249174</v>
      </c>
      <c r="AW281" s="1">
        <f t="shared" si="277"/>
        <v>7069.267376349484</v>
      </c>
      <c r="AX281">
        <v>0</v>
      </c>
      <c r="AY281">
        <v>0</v>
      </c>
      <c r="AZ281">
        <v>0</v>
      </c>
      <c r="BA281">
        <f t="shared" si="317"/>
        <v>0</v>
      </c>
      <c r="BB281">
        <f t="shared" si="318"/>
        <v>0</v>
      </c>
      <c r="BC281">
        <f t="shared" si="318"/>
        <v>0</v>
      </c>
      <c r="BD281">
        <f t="shared" si="318"/>
        <v>0</v>
      </c>
      <c r="BE281">
        <f t="shared" si="319"/>
        <v>0</v>
      </c>
      <c r="BF281">
        <f t="shared" si="319"/>
        <v>0</v>
      </c>
      <c r="BG281">
        <f t="shared" si="319"/>
        <v>0</v>
      </c>
      <c r="BH281">
        <f t="shared" si="295"/>
        <v>0</v>
      </c>
      <c r="BI281">
        <f t="shared" si="328"/>
        <v>0</v>
      </c>
      <c r="BJ281">
        <f t="shared" si="328"/>
        <v>0</v>
      </c>
      <c r="BK281" s="7">
        <f t="shared" si="326"/>
        <v>9.5606943440262881E-4</v>
      </c>
      <c r="BL281" s="7">
        <f t="shared" si="315"/>
        <v>2.781638572244058E-5</v>
      </c>
      <c r="BM281" s="7">
        <f t="shared" si="316"/>
        <v>3.1785593838118084E-4</v>
      </c>
      <c r="BN281" s="18">
        <f>MAX((BN$3*climate!$I391+BN$4*climate!$I391^2+BN$5*climate!$I391^6)*(K281/K$66)^$BP$1,-99)</f>
        <v>-56.728243538027634</v>
      </c>
      <c r="BO281" s="18">
        <f>MAX((BO$3*climate!$I391+BO$4*climate!$I391^2+BO$5*climate!$I391^6)*(L281/L$66)^$BP$1,-99)</f>
        <v>-31.318953538595263</v>
      </c>
      <c r="BP281" s="18">
        <f>MAX((BP$3*climate!$I391+BP$4*climate!$I391^2+BP$5*climate!$I391^6)*(M281/M$66)^$BP$1,-99)</f>
        <v>-31.066668111067258</v>
      </c>
      <c r="BQ281" s="18">
        <f>MAX((BQ$3*climate!$M391+BQ$4*climate!$M391^2+BQ$5*climate!$M391^6)*(K281/K$66)^$BP$1,-99)</f>
        <v>-56.728260888584394</v>
      </c>
      <c r="BR281" s="18">
        <f>MAX((BR$3*climate!$M391+BR$4*climate!$M391^2+BR$5*climate!$M391^6)*(L281/L$66)^$BP$1,-99)</f>
        <v>-31.318962569517513</v>
      </c>
      <c r="BS281" s="18">
        <f>MAX((BS$3*climate!$M391+BS$4*climate!$M391^2+BS$5*climate!$M391^6)*(M281/M$66)^$BP$1,-99)</f>
        <v>-31.066676536308645</v>
      </c>
      <c r="BT281" s="8">
        <f t="shared" si="320"/>
        <v>3.9531350353572269E-2</v>
      </c>
      <c r="BU281" s="8">
        <f t="shared" si="321"/>
        <v>1.0996192895639039E-6</v>
      </c>
      <c r="BV281" s="8">
        <f t="shared" si="322"/>
        <v>1.2565274462109938E-5</v>
      </c>
      <c r="BW281" s="8">
        <f>MAX((BW$3*climate!$I391+BW$4*climate!$I391^2+BW$5*climate!$I391^6)*(K281/K$66)^$BP$1,-99)</f>
        <v>-99</v>
      </c>
      <c r="BX281" s="8">
        <f>MAX((BX$3*climate!$I391+BX$4*climate!$I391^2+BX$5*climate!$I391^6)*(L281/L$66)^$BP$1,-99)</f>
        <v>-99</v>
      </c>
      <c r="BY281" s="8">
        <f>MAX((BY$3*climate!$I391+BY$4*climate!$I391^2+BY$5*climate!$I391^6)*(M281/M$66)^$BP$1,-99)</f>
        <v>-99</v>
      </c>
      <c r="BZ281" s="8">
        <f>MAX((BZ$3*climate!$M391+BZ$4*climate!$M391^2+BZ$5*climate!$M391^6)*(K281/K$66)^$BP$1,-99)</f>
        <v>-99</v>
      </c>
      <c r="CA281" s="8">
        <f>MAX((CA$3*climate!$M391+CA$4*climate!$M391^2+CA$5*climate!$M391^6)*(L281/L$66)^$BP$1,-99)</f>
        <v>-99</v>
      </c>
      <c r="CB281" s="8">
        <f>MAX((CB$3*climate!$M391+CB$4*climate!$M391^2+CB$5*climate!$M391^6)*(M281/M$66)^$BP$1,-99)</f>
        <v>-99</v>
      </c>
      <c r="CC281" s="8">
        <f t="shared" si="323"/>
        <v>0</v>
      </c>
      <c r="CD281" s="8">
        <f t="shared" si="324"/>
        <v>0</v>
      </c>
      <c r="CE281" s="8">
        <f t="shared" si="325"/>
        <v>0</v>
      </c>
    </row>
    <row r="282" spans="1:83">
      <c r="A282">
        <f t="shared" si="278"/>
        <v>2236</v>
      </c>
      <c r="B282" s="4">
        <f t="shared" si="296"/>
        <v>1286.532791870653</v>
      </c>
      <c r="C282" s="4">
        <f t="shared" si="297"/>
        <v>3572.5981508272889</v>
      </c>
      <c r="D282" s="4">
        <f t="shared" si="298"/>
        <v>6809.5884199044303</v>
      </c>
      <c r="E282" s="11">
        <f t="shared" si="279"/>
        <v>9.0096623134831338E-8</v>
      </c>
      <c r="F282" s="11">
        <f t="shared" si="280"/>
        <v>1.8062386709161094E-7</v>
      </c>
      <c r="G282" s="11">
        <f t="shared" si="281"/>
        <v>3.9878666015340899E-7</v>
      </c>
      <c r="H282" s="4">
        <f t="shared" si="299"/>
        <v>107589.11408163774</v>
      </c>
      <c r="I282" s="4">
        <f t="shared" si="300"/>
        <v>198058.55860734792</v>
      </c>
      <c r="J282" s="4">
        <f t="shared" si="301"/>
        <v>35406.679329154736</v>
      </c>
      <c r="K282" s="4">
        <f t="shared" si="269"/>
        <v>83627.183668750717</v>
      </c>
      <c r="L282" s="4">
        <f t="shared" si="270"/>
        <v>55438.241371054981</v>
      </c>
      <c r="M282" s="4">
        <f t="shared" si="271"/>
        <v>5199.5329447020613</v>
      </c>
      <c r="N282" s="11">
        <f t="shared" si="282"/>
        <v>-2.6458018098488578E-3</v>
      </c>
      <c r="O282" s="11">
        <f t="shared" si="283"/>
        <v>2.803503196353585E-3</v>
      </c>
      <c r="P282" s="11">
        <f t="shared" si="284"/>
        <v>1.7067773643246742E-3</v>
      </c>
      <c r="Q282" s="4">
        <f t="shared" si="285"/>
        <v>878.7863896742665</v>
      </c>
      <c r="R282" s="4">
        <f t="shared" si="286"/>
        <v>5615.6635625389954</v>
      </c>
      <c r="S282" s="4">
        <f t="shared" si="287"/>
        <v>1316.632100145481</v>
      </c>
      <c r="T282" s="4">
        <f t="shared" si="302"/>
        <v>8.1679861124932263</v>
      </c>
      <c r="U282" s="4">
        <f t="shared" si="303"/>
        <v>28.353551606280625</v>
      </c>
      <c r="V282" s="4">
        <f t="shared" si="304"/>
        <v>37.185980868342362</v>
      </c>
      <c r="W282" s="11">
        <f t="shared" si="288"/>
        <v>-1.219247815263802E-2</v>
      </c>
      <c r="X282" s="11">
        <f t="shared" si="289"/>
        <v>-1.3228699347321071E-2</v>
      </c>
      <c r="Y282" s="11">
        <f t="shared" si="290"/>
        <v>-1.2203590333800474E-2</v>
      </c>
      <c r="Z282" s="4">
        <f t="shared" si="314"/>
        <v>1133.5104585747142</v>
      </c>
      <c r="AA282" s="4">
        <f t="shared" si="305"/>
        <v>27804.265479876627</v>
      </c>
      <c r="AB282" s="4">
        <f t="shared" si="306"/>
        <v>2658.2536214926258</v>
      </c>
      <c r="AC282" s="12">
        <f t="shared" si="307"/>
        <v>1.270761350612206</v>
      </c>
      <c r="AD282" s="12">
        <f t="shared" si="308"/>
        <v>4.8993986290498617</v>
      </c>
      <c r="AE282" s="12">
        <f t="shared" si="309"/>
        <v>1.9977456958356712</v>
      </c>
      <c r="AF282" s="11">
        <f t="shared" si="291"/>
        <v>-2.9039671966837322E-3</v>
      </c>
      <c r="AG282" s="11">
        <f t="shared" si="292"/>
        <v>2.0567434751257441E-3</v>
      </c>
      <c r="AH282" s="11">
        <f t="shared" si="293"/>
        <v>8.257041531207765E-4</v>
      </c>
      <c r="AI282" s="1">
        <f t="shared" si="272"/>
        <v>221537.63804630915</v>
      </c>
      <c r="AJ282" s="1">
        <f t="shared" si="273"/>
        <v>384789.92064667156</v>
      </c>
      <c r="AK282" s="1">
        <f t="shared" si="274"/>
        <v>69587.385079500513</v>
      </c>
      <c r="AL282" s="17">
        <f t="shared" si="329"/>
        <v>69.014065998382605</v>
      </c>
      <c r="AM282" s="17">
        <f t="shared" si="329"/>
        <v>31.661000721132918</v>
      </c>
      <c r="AN282" s="17">
        <f t="shared" si="329"/>
        <v>4.7386336371048765</v>
      </c>
      <c r="AO282" s="7">
        <f t="shared" ref="AO282:AQ297" si="330">AO$5*AO281</f>
        <v>1.8855929223334797E-3</v>
      </c>
      <c r="AP282" s="7">
        <f t="shared" si="330"/>
        <v>2.9036714046317791E-3</v>
      </c>
      <c r="AQ282" s="7">
        <f t="shared" si="330"/>
        <v>2.1017937643714904E-3</v>
      </c>
      <c r="AR282" s="1">
        <f t="shared" si="311"/>
        <v>107589.11408163774</v>
      </c>
      <c r="AS282" s="1">
        <f t="shared" si="312"/>
        <v>198058.55860734792</v>
      </c>
      <c r="AT282" s="1">
        <f t="shared" si="313"/>
        <v>35406.679329154736</v>
      </c>
      <c r="AU282" s="1">
        <f t="shared" si="275"/>
        <v>21517.822816327549</v>
      </c>
      <c r="AV282" s="1">
        <f t="shared" si="276"/>
        <v>39611.71172146959</v>
      </c>
      <c r="AW282" s="1">
        <f t="shared" si="277"/>
        <v>7081.335865830948</v>
      </c>
      <c r="AX282">
        <v>0</v>
      </c>
      <c r="AY282">
        <v>0</v>
      </c>
      <c r="AZ282">
        <v>0</v>
      </c>
      <c r="BA282">
        <f t="shared" si="317"/>
        <v>0</v>
      </c>
      <c r="BB282">
        <f t="shared" si="318"/>
        <v>0</v>
      </c>
      <c r="BC282">
        <f t="shared" si="318"/>
        <v>0</v>
      </c>
      <c r="BD282">
        <f t="shared" si="318"/>
        <v>0</v>
      </c>
      <c r="BE282">
        <f t="shared" si="319"/>
        <v>0</v>
      </c>
      <c r="BF282">
        <f t="shared" si="319"/>
        <v>0</v>
      </c>
      <c r="BG282">
        <f t="shared" si="319"/>
        <v>0</v>
      </c>
      <c r="BH282">
        <f t="shared" si="295"/>
        <v>0</v>
      </c>
      <c r="BI282">
        <f t="shared" si="328"/>
        <v>0</v>
      </c>
      <c r="BJ282">
        <f t="shared" si="328"/>
        <v>0</v>
      </c>
      <c r="BK282" s="7">
        <f t="shared" si="326"/>
        <v>9.6464320154865391E-4</v>
      </c>
      <c r="BL282" s="7">
        <f t="shared" si="315"/>
        <v>2.6491795926133884E-5</v>
      </c>
      <c r="BM282" s="7">
        <f t="shared" si="316"/>
        <v>3.0831181638569838E-4</v>
      </c>
      <c r="BN282" s="18">
        <f>MAX((BN$3*climate!$I392+BN$4*climate!$I392^2+BN$5*climate!$I392^6)*(K282/K$66)^$BP$1,-99)</f>
        <v>-56.896829579940665</v>
      </c>
      <c r="BO282" s="18">
        <f>MAX((BO$3*climate!$I392+BO$4*climate!$I392^2+BO$5*climate!$I392^6)*(L282/L$66)^$BP$1,-99)</f>
        <v>-31.365132645974754</v>
      </c>
      <c r="BP282" s="18">
        <f>MAX((BP$3*climate!$I392+BP$4*climate!$I392^2+BP$5*climate!$I392^6)*(M282/M$66)^$BP$1,-99)</f>
        <v>-31.116966874557747</v>
      </c>
      <c r="BQ282" s="18">
        <f>MAX((BQ$3*climate!$M392+BQ$4*climate!$M392^2+BQ$5*climate!$M392^6)*(K282/K$66)^$BP$1,-99)</f>
        <v>-56.89684692060564</v>
      </c>
      <c r="BR282" s="18">
        <f>MAX((BR$3*climate!$M392+BR$4*climate!$M392^2+BR$5*climate!$M392^6)*(L282/L$66)^$BP$1,-99)</f>
        <v>-31.36514165908368</v>
      </c>
      <c r="BS282" s="18">
        <f>MAX((BS$3*climate!$M392+BS$4*climate!$M392^2+BS$5*climate!$M392^6)*(M282/M$66)^$BP$1,-99)</f>
        <v>-31.116975285091236</v>
      </c>
      <c r="BT282" s="8">
        <f t="shared" si="320"/>
        <v>3.9485792069208686E-2</v>
      </c>
      <c r="BU282" s="8">
        <f t="shared" si="321"/>
        <v>1.0460495454792323E-6</v>
      </c>
      <c r="BV282" s="8">
        <f t="shared" si="322"/>
        <v>1.2173936274285734E-5</v>
      </c>
      <c r="BW282" s="8">
        <f>MAX((BW$3*climate!$I392+BW$4*climate!$I392^2+BW$5*climate!$I392^6)*(K282/K$66)^$BP$1,-99)</f>
        <v>-99</v>
      </c>
      <c r="BX282" s="8">
        <f>MAX((BX$3*climate!$I392+BX$4*climate!$I392^2+BX$5*climate!$I392^6)*(L282/L$66)^$BP$1,-99)</f>
        <v>-99</v>
      </c>
      <c r="BY282" s="8">
        <f>MAX((BY$3*climate!$I392+BY$4*climate!$I392^2+BY$5*climate!$I392^6)*(M282/M$66)^$BP$1,-99)</f>
        <v>-99</v>
      </c>
      <c r="BZ282" s="8">
        <f>MAX((BZ$3*climate!$M392+BZ$4*climate!$M392^2+BZ$5*climate!$M392^6)*(K282/K$66)^$BP$1,-99)</f>
        <v>-99</v>
      </c>
      <c r="CA282" s="8">
        <f>MAX((CA$3*climate!$M392+CA$4*climate!$M392^2+CA$5*climate!$M392^6)*(L282/L$66)^$BP$1,-99)</f>
        <v>-99</v>
      </c>
      <c r="CB282" s="8">
        <f>MAX((CB$3*climate!$M392+CB$4*climate!$M392^2+CB$5*climate!$M392^6)*(M282/M$66)^$BP$1,-99)</f>
        <v>-99</v>
      </c>
      <c r="CC282" s="8">
        <f t="shared" si="323"/>
        <v>0</v>
      </c>
      <c r="CD282" s="8">
        <f t="shared" si="324"/>
        <v>0</v>
      </c>
      <c r="CE282" s="8">
        <f t="shared" si="325"/>
        <v>0</v>
      </c>
    </row>
    <row r="283" spans="1:83">
      <c r="A283">
        <f t="shared" si="278"/>
        <v>2237</v>
      </c>
      <c r="B283" s="4">
        <f t="shared" si="296"/>
        <v>1286.5329019873</v>
      </c>
      <c r="C283" s="4">
        <f t="shared" si="297"/>
        <v>3572.5987638589581</v>
      </c>
      <c r="D283" s="4">
        <f t="shared" si="298"/>
        <v>6809.5909996988021</v>
      </c>
      <c r="E283" s="11">
        <f t="shared" si="279"/>
        <v>8.5591791978089762E-8</v>
      </c>
      <c r="F283" s="11">
        <f t="shared" si="280"/>
        <v>1.7159267373703039E-7</v>
      </c>
      <c r="G283" s="11">
        <f t="shared" si="281"/>
        <v>3.788473271457385E-7</v>
      </c>
      <c r="H283" s="4">
        <f t="shared" si="299"/>
        <v>107308.30045174829</v>
      </c>
      <c r="I283" s="4">
        <f t="shared" si="300"/>
        <v>198611.10593986389</v>
      </c>
      <c r="J283" s="4">
        <f t="shared" si="301"/>
        <v>35466.95816719615</v>
      </c>
      <c r="K283" s="4">
        <f t="shared" si="269"/>
        <v>83408.904883808078</v>
      </c>
      <c r="L283" s="4">
        <f t="shared" si="270"/>
        <v>55592.89443557139</v>
      </c>
      <c r="M283" s="4">
        <f t="shared" si="271"/>
        <v>5208.3830245847221</v>
      </c>
      <c r="N283" s="11">
        <f t="shared" si="282"/>
        <v>-2.6101415277506312E-3</v>
      </c>
      <c r="O283" s="11">
        <f t="shared" si="283"/>
        <v>2.7896459319713962E-3</v>
      </c>
      <c r="P283" s="11">
        <f t="shared" si="284"/>
        <v>1.7020913179670583E-3</v>
      </c>
      <c r="Q283" s="4">
        <f t="shared" si="285"/>
        <v>865.80608965378246</v>
      </c>
      <c r="R283" s="4">
        <f t="shared" si="286"/>
        <v>5556.8350671515364</v>
      </c>
      <c r="S283" s="4">
        <f t="shared" si="287"/>
        <v>1302.7786344071535</v>
      </c>
      <c r="T283" s="4">
        <f t="shared" si="302"/>
        <v>8.0683981202656021</v>
      </c>
      <c r="U283" s="4">
        <f t="shared" si="303"/>
        <v>27.978470996652387</v>
      </c>
      <c r="V283" s="4">
        <f t="shared" si="304"/>
        <v>36.732178391664569</v>
      </c>
      <c r="W283" s="11">
        <f t="shared" si="288"/>
        <v>-1.219247815263802E-2</v>
      </c>
      <c r="X283" s="11">
        <f t="shared" si="289"/>
        <v>-1.3228699347321071E-2</v>
      </c>
      <c r="Y283" s="11">
        <f t="shared" si="290"/>
        <v>-1.2203590333800474E-2</v>
      </c>
      <c r="Z283" s="4">
        <f t="shared" si="314"/>
        <v>1113.4848386029698</v>
      </c>
      <c r="AA283" s="4">
        <f t="shared" si="305"/>
        <v>27569.962312701427</v>
      </c>
      <c r="AB283" s="4">
        <f t="shared" si="306"/>
        <v>2632.4679574875586</v>
      </c>
      <c r="AC283" s="12">
        <f t="shared" si="307"/>
        <v>1.2670711013352145</v>
      </c>
      <c r="AD283" s="12">
        <f t="shared" si="308"/>
        <v>4.9094754352122001</v>
      </c>
      <c r="AE283" s="12">
        <f t="shared" si="309"/>
        <v>1.9993952427536019</v>
      </c>
      <c r="AF283" s="11">
        <f t="shared" si="291"/>
        <v>-2.9039671966837322E-3</v>
      </c>
      <c r="AG283" s="11">
        <f t="shared" si="292"/>
        <v>2.0567434751257441E-3</v>
      </c>
      <c r="AH283" s="11">
        <f t="shared" si="293"/>
        <v>8.257041531207765E-4</v>
      </c>
      <c r="AI283" s="1">
        <f t="shared" si="272"/>
        <v>220901.69705800578</v>
      </c>
      <c r="AJ283" s="1">
        <f t="shared" si="273"/>
        <v>385922.64030347398</v>
      </c>
      <c r="AK283" s="1">
        <f t="shared" si="274"/>
        <v>69709.982437381404</v>
      </c>
      <c r="AL283" s="17">
        <f t="shared" si="329"/>
        <v>69.142897108426737</v>
      </c>
      <c r="AM283" s="17">
        <f t="shared" si="329"/>
        <v>31.752014532144539</v>
      </c>
      <c r="AN283" s="17">
        <f t="shared" si="329"/>
        <v>4.7484936714286841</v>
      </c>
      <c r="AO283" s="7">
        <f t="shared" si="330"/>
        <v>1.8667369931101448E-3</v>
      </c>
      <c r="AP283" s="7">
        <f t="shared" si="330"/>
        <v>2.8746346905854613E-3</v>
      </c>
      <c r="AQ283" s="7">
        <f t="shared" si="330"/>
        <v>2.0807758267277756E-3</v>
      </c>
      <c r="AR283" s="1">
        <f t="shared" si="311"/>
        <v>107308.30045174829</v>
      </c>
      <c r="AS283" s="1">
        <f t="shared" si="312"/>
        <v>198611.10593986389</v>
      </c>
      <c r="AT283" s="1">
        <f t="shared" si="313"/>
        <v>35466.95816719615</v>
      </c>
      <c r="AU283" s="1">
        <f t="shared" si="275"/>
        <v>21461.660090349658</v>
      </c>
      <c r="AV283" s="1">
        <f t="shared" si="276"/>
        <v>39722.221187972784</v>
      </c>
      <c r="AW283" s="1">
        <f t="shared" si="277"/>
        <v>7093.3916334392306</v>
      </c>
      <c r="AX283">
        <v>0</v>
      </c>
      <c r="AY283">
        <v>0</v>
      </c>
      <c r="AZ283">
        <v>0</v>
      </c>
      <c r="BA283">
        <f t="shared" si="317"/>
        <v>0</v>
      </c>
      <c r="BB283">
        <f t="shared" si="318"/>
        <v>0</v>
      </c>
      <c r="BC283">
        <f t="shared" si="318"/>
        <v>0</v>
      </c>
      <c r="BD283">
        <f t="shared" si="318"/>
        <v>0</v>
      </c>
      <c r="BE283">
        <f t="shared" si="319"/>
        <v>0</v>
      </c>
      <c r="BF283">
        <f t="shared" si="319"/>
        <v>0</v>
      </c>
      <c r="BG283">
        <f t="shared" si="319"/>
        <v>0</v>
      </c>
      <c r="BH283">
        <f t="shared" si="295"/>
        <v>0</v>
      </c>
      <c r="BI283">
        <f t="shared" si="328"/>
        <v>0</v>
      </c>
      <c r="BJ283">
        <f t="shared" si="328"/>
        <v>0</v>
      </c>
      <c r="BK283" s="7">
        <f t="shared" si="326"/>
        <v>9.7348864983937133E-4</v>
      </c>
      <c r="BL283" s="7">
        <f t="shared" si="315"/>
        <v>2.5230281834413223E-5</v>
      </c>
      <c r="BM283" s="7">
        <f t="shared" si="316"/>
        <v>2.9905178457747058E-4</v>
      </c>
      <c r="BN283" s="18">
        <f>MAX((BN$3*climate!$I393+BN$4*climate!$I393^2+BN$5*climate!$I393^6)*(K283/K$66)^$BP$1,-99)</f>
        <v>-57.062595799215025</v>
      </c>
      <c r="BO283" s="18">
        <f>MAX((BO$3*climate!$I393+BO$4*climate!$I393^2+BO$5*climate!$I393^6)*(L283/L$66)^$BP$1,-99)</f>
        <v>-31.410035587036781</v>
      </c>
      <c r="BP283" s="18">
        <f>MAX((BP$3*climate!$I393+BP$4*climate!$I393^2+BP$5*climate!$I393^6)*(M283/M$66)^$BP$1,-99)</f>
        <v>-31.166032848067019</v>
      </c>
      <c r="BQ283" s="18">
        <f>MAX((BQ$3*climate!$M393+BQ$4*climate!$M393^2+BQ$5*climate!$M393^6)*(K283/K$66)^$BP$1,-99)</f>
        <v>-57.062613129930511</v>
      </c>
      <c r="BR283" s="18">
        <f>MAX((BR$3*climate!$M393+BR$4*climate!$M393^2+BR$5*climate!$M393^6)*(L283/L$66)^$BP$1,-99)</f>
        <v>-31.410044582454518</v>
      </c>
      <c r="BS283" s="18">
        <f>MAX((BS$3*climate!$M393+BS$4*climate!$M393^2+BS$5*climate!$M393^6)*(M283/M$66)^$BP$1,-99)</f>
        <v>-31.166041243988943</v>
      </c>
      <c r="BT283" s="8">
        <f t="shared" si="320"/>
        <v>3.9440973012613199E-2</v>
      </c>
      <c r="BU283" s="8">
        <f t="shared" si="321"/>
        <v>9.9510686493171689E-7</v>
      </c>
      <c r="BV283" s="8">
        <f t="shared" si="322"/>
        <v>1.1794893364893834E-5</v>
      </c>
      <c r="BW283" s="8">
        <f>MAX((BW$3*climate!$I393+BW$4*climate!$I393^2+BW$5*climate!$I393^6)*(K283/K$66)^$BP$1,-99)</f>
        <v>-99</v>
      </c>
      <c r="BX283" s="8">
        <f>MAX((BX$3*climate!$I393+BX$4*climate!$I393^2+BX$5*climate!$I393^6)*(L283/L$66)^$BP$1,-99)</f>
        <v>-99</v>
      </c>
      <c r="BY283" s="8">
        <f>MAX((BY$3*climate!$I393+BY$4*climate!$I393^2+BY$5*climate!$I393^6)*(M283/M$66)^$BP$1,-99)</f>
        <v>-99</v>
      </c>
      <c r="BZ283" s="8">
        <f>MAX((BZ$3*climate!$M393+BZ$4*climate!$M393^2+BZ$5*climate!$M393^6)*(K283/K$66)^$BP$1,-99)</f>
        <v>-99</v>
      </c>
      <c r="CA283" s="8">
        <f>MAX((CA$3*climate!$M393+CA$4*climate!$M393^2+CA$5*climate!$M393^6)*(L283/L$66)^$BP$1,-99)</f>
        <v>-99</v>
      </c>
      <c r="CB283" s="8">
        <f>MAX((CB$3*climate!$M393+CB$4*climate!$M393^2+CB$5*climate!$M393^6)*(M283/M$66)^$BP$1,-99)</f>
        <v>-99</v>
      </c>
      <c r="CC283" s="8">
        <f t="shared" si="323"/>
        <v>0</v>
      </c>
      <c r="CD283" s="8">
        <f t="shared" si="324"/>
        <v>0</v>
      </c>
      <c r="CE283" s="8">
        <f t="shared" si="325"/>
        <v>0</v>
      </c>
    </row>
    <row r="284" spans="1:83">
      <c r="A284">
        <f t="shared" si="278"/>
        <v>2238</v>
      </c>
      <c r="B284" s="4">
        <f t="shared" si="296"/>
        <v>1286.5330065981236</v>
      </c>
      <c r="C284" s="4">
        <f t="shared" si="297"/>
        <v>3572.599346239143</v>
      </c>
      <c r="D284" s="4">
        <f t="shared" si="298"/>
        <v>6809.5934505043833</v>
      </c>
      <c r="E284" s="11">
        <f t="shared" si="279"/>
        <v>8.1312202379185269E-8</v>
      </c>
      <c r="F284" s="11">
        <f t="shared" si="280"/>
        <v>1.6301304005017886E-7</v>
      </c>
      <c r="G284" s="11">
        <f t="shared" si="281"/>
        <v>3.5990496078845155E-7</v>
      </c>
      <c r="H284" s="4">
        <f t="shared" si="299"/>
        <v>107032.16179546037</v>
      </c>
      <c r="I284" s="4">
        <f t="shared" si="300"/>
        <v>199162.47252307256</v>
      </c>
      <c r="J284" s="4">
        <f t="shared" si="301"/>
        <v>35527.175986151859</v>
      </c>
      <c r="K284" s="4">
        <f t="shared" si="269"/>
        <v>83194.260268904371</v>
      </c>
      <c r="L284" s="4">
        <f t="shared" si="270"/>
        <v>55747.217423842922</v>
      </c>
      <c r="M284" s="4">
        <f t="shared" si="271"/>
        <v>5217.2242358345748</v>
      </c>
      <c r="N284" s="11">
        <f t="shared" si="282"/>
        <v>-2.5734016673965021E-3</v>
      </c>
      <c r="O284" s="11">
        <f t="shared" si="283"/>
        <v>2.7759480746298859E-3</v>
      </c>
      <c r="P284" s="11">
        <f t="shared" si="284"/>
        <v>1.6974963646336771E-3</v>
      </c>
      <c r="Q284" s="4">
        <f t="shared" si="285"/>
        <v>853.04893600598803</v>
      </c>
      <c r="R284" s="4">
        <f t="shared" si="286"/>
        <v>5498.5476895546972</v>
      </c>
      <c r="S284" s="4">
        <f t="shared" si="287"/>
        <v>1289.0649958175331</v>
      </c>
      <c r="T284" s="4">
        <f t="shared" si="302"/>
        <v>7.9700243524574779</v>
      </c>
      <c r="U284" s="4">
        <f t="shared" si="303"/>
        <v>27.608352215639929</v>
      </c>
      <c r="V284" s="4">
        <f t="shared" si="304"/>
        <v>36.283913934504618</v>
      </c>
      <c r="W284" s="11">
        <f t="shared" si="288"/>
        <v>-1.219247815263802E-2</v>
      </c>
      <c r="X284" s="11">
        <f t="shared" si="289"/>
        <v>-1.3228699347321071E-2</v>
      </c>
      <c r="Y284" s="11">
        <f t="shared" si="290"/>
        <v>-1.2203590333800474E-2</v>
      </c>
      <c r="Z284" s="4">
        <f t="shared" si="314"/>
        <v>1093.8521135562066</v>
      </c>
      <c r="AA284" s="4">
        <f t="shared" si="305"/>
        <v>27337.255577213062</v>
      </c>
      <c r="AB284" s="4">
        <f t="shared" si="306"/>
        <v>2606.9201729094975</v>
      </c>
      <c r="AC284" s="12">
        <f t="shared" si="307"/>
        <v>1.263391568421071</v>
      </c>
      <c r="AD284" s="12">
        <f t="shared" si="308"/>
        <v>4.9195729667798629</v>
      </c>
      <c r="AE284" s="12">
        <f t="shared" si="309"/>
        <v>2.0010461517092737</v>
      </c>
      <c r="AF284" s="11">
        <f t="shared" si="291"/>
        <v>-2.9039671966837322E-3</v>
      </c>
      <c r="AG284" s="11">
        <f t="shared" si="292"/>
        <v>2.0567434751257441E-3</v>
      </c>
      <c r="AH284" s="11">
        <f t="shared" si="293"/>
        <v>8.257041531207765E-4</v>
      </c>
      <c r="AI284" s="1">
        <f t="shared" si="272"/>
        <v>220273.18744255486</v>
      </c>
      <c r="AJ284" s="1">
        <f t="shared" si="273"/>
        <v>387052.59746109939</v>
      </c>
      <c r="AK284" s="1">
        <f t="shared" si="274"/>
        <v>69832.375827082491</v>
      </c>
      <c r="AL284" s="17">
        <f t="shared" si="329"/>
        <v>69.270677996231413</v>
      </c>
      <c r="AM284" s="17">
        <f t="shared" si="329"/>
        <v>31.842377220189917</v>
      </c>
      <c r="AN284" s="17">
        <f t="shared" si="329"/>
        <v>4.7582754167651142</v>
      </c>
      <c r="AO284" s="7">
        <f t="shared" si="330"/>
        <v>1.8480696231790435E-3</v>
      </c>
      <c r="AP284" s="7">
        <f t="shared" si="330"/>
        <v>2.8458883436796065E-3</v>
      </c>
      <c r="AQ284" s="7">
        <f t="shared" si="330"/>
        <v>2.0599680684604978E-3</v>
      </c>
      <c r="AR284" s="1">
        <f t="shared" si="311"/>
        <v>107032.16179546037</v>
      </c>
      <c r="AS284" s="1">
        <f t="shared" si="312"/>
        <v>199162.47252307256</v>
      </c>
      <c r="AT284" s="1">
        <f t="shared" si="313"/>
        <v>35527.175986151859</v>
      </c>
      <c r="AU284" s="1">
        <f t="shared" si="275"/>
        <v>21406.432359092076</v>
      </c>
      <c r="AV284" s="1">
        <f t="shared" si="276"/>
        <v>39832.494504614515</v>
      </c>
      <c r="AW284" s="1">
        <f t="shared" si="277"/>
        <v>7105.4351972303721</v>
      </c>
      <c r="AX284">
        <v>0</v>
      </c>
      <c r="AY284">
        <v>0</v>
      </c>
      <c r="AZ284">
        <v>0</v>
      </c>
      <c r="BA284">
        <f t="shared" si="317"/>
        <v>0</v>
      </c>
      <c r="BB284">
        <f t="shared" si="318"/>
        <v>0</v>
      </c>
      <c r="BC284">
        <f t="shared" si="318"/>
        <v>0</v>
      </c>
      <c r="BD284">
        <f t="shared" si="318"/>
        <v>0</v>
      </c>
      <c r="BE284">
        <f t="shared" si="319"/>
        <v>0</v>
      </c>
      <c r="BF284">
        <f t="shared" si="319"/>
        <v>0</v>
      </c>
      <c r="BG284">
        <f t="shared" si="319"/>
        <v>0</v>
      </c>
      <c r="BH284">
        <f t="shared" si="295"/>
        <v>0</v>
      </c>
      <c r="BI284">
        <f t="shared" si="328"/>
        <v>0</v>
      </c>
      <c r="BJ284">
        <f t="shared" si="328"/>
        <v>0</v>
      </c>
      <c r="BK284" s="7">
        <f t="shared" si="326"/>
        <v>9.8259854727933416E-4</v>
      </c>
      <c r="BL284" s="7">
        <f t="shared" si="315"/>
        <v>2.4028839842298307E-5</v>
      </c>
      <c r="BM284" s="7">
        <f t="shared" si="316"/>
        <v>2.90067385698839E-4</v>
      </c>
      <c r="BN284" s="18">
        <f>MAX((BN$3*climate!$I394+BN$4*climate!$I394^2+BN$5*climate!$I394^6)*(K284/K$66)^$BP$1,-99)</f>
        <v>-57.225541213022616</v>
      </c>
      <c r="BO284" s="18">
        <f>MAX((BO$3*climate!$I394+BO$4*climate!$I394^2+BO$5*climate!$I394^6)*(L284/L$66)^$BP$1,-99)</f>
        <v>-31.453676826251456</v>
      </c>
      <c r="BP284" s="18">
        <f>MAX((BP$3*climate!$I394+BP$4*climate!$I394^2+BP$5*climate!$I394^6)*(M284/M$66)^$BP$1,-99)</f>
        <v>-31.213878865308988</v>
      </c>
      <c r="BQ284" s="18">
        <f>MAX((BQ$3*climate!$M394+BQ$4*climate!$M394^2+BQ$5*climate!$M394^6)*(K284/K$66)^$BP$1,-99)</f>
        <v>-57.225558533725938</v>
      </c>
      <c r="BR284" s="18">
        <f>MAX((BR$3*climate!$M394+BR$4*climate!$M394^2+BR$5*climate!$M394^6)*(L284/L$66)^$BP$1,-99)</f>
        <v>-31.453685804098878</v>
      </c>
      <c r="BS284" s="18">
        <f>MAX((BS$3*climate!$M394+BS$4*climate!$M394^2+BS$5*climate!$M394^6)*(M284/M$66)^$BP$1,-99)</f>
        <v>-31.213887246714613</v>
      </c>
      <c r="BT284" s="8">
        <f t="shared" si="320"/>
        <v>3.9396902834309411E-2</v>
      </c>
      <c r="BU284" s="8">
        <f t="shared" si="321"/>
        <v>9.4666186848820907E-7</v>
      </c>
      <c r="BV284" s="8">
        <f t="shared" si="322"/>
        <v>1.1427756609779311E-5</v>
      </c>
      <c r="BW284" s="8">
        <f>MAX((BW$3*climate!$I394+BW$4*climate!$I394^2+BW$5*climate!$I394^6)*(K284/K$66)^$BP$1,-99)</f>
        <v>-99</v>
      </c>
      <c r="BX284" s="8">
        <f>MAX((BX$3*climate!$I394+BX$4*climate!$I394^2+BX$5*climate!$I394^6)*(L284/L$66)^$BP$1,-99)</f>
        <v>-99</v>
      </c>
      <c r="BY284" s="8">
        <f>MAX((BY$3*climate!$I394+BY$4*climate!$I394^2+BY$5*climate!$I394^6)*(M284/M$66)^$BP$1,-99)</f>
        <v>-99</v>
      </c>
      <c r="BZ284" s="8">
        <f>MAX((BZ$3*climate!$M394+BZ$4*climate!$M394^2+BZ$5*climate!$M394^6)*(K284/K$66)^$BP$1,-99)</f>
        <v>-99</v>
      </c>
      <c r="CA284" s="8">
        <f>MAX((CA$3*climate!$M394+CA$4*climate!$M394^2+CA$5*climate!$M394^6)*(L284/L$66)^$BP$1,-99)</f>
        <v>-99</v>
      </c>
      <c r="CB284" s="8">
        <f>MAX((CB$3*climate!$M394+CB$4*climate!$M394^2+CB$5*climate!$M394^6)*(M284/M$66)^$BP$1,-99)</f>
        <v>-99</v>
      </c>
      <c r="CC284" s="8">
        <f t="shared" si="323"/>
        <v>0</v>
      </c>
      <c r="CD284" s="8">
        <f t="shared" si="324"/>
        <v>0</v>
      </c>
      <c r="CE284" s="8">
        <f t="shared" si="325"/>
        <v>0</v>
      </c>
    </row>
    <row r="285" spans="1:83">
      <c r="A285">
        <f t="shared" si="278"/>
        <v>2239</v>
      </c>
      <c r="B285" s="4">
        <f t="shared" si="296"/>
        <v>1286.5331059784141</v>
      </c>
      <c r="C285" s="4">
        <f t="shared" si="297"/>
        <v>3572.5998995004093</v>
      </c>
      <c r="D285" s="4">
        <f t="shared" si="298"/>
        <v>6809.5957787705238</v>
      </c>
      <c r="E285" s="11">
        <f t="shared" si="279"/>
        <v>7.7246592260225997E-8</v>
      </c>
      <c r="F285" s="11">
        <f t="shared" si="280"/>
        <v>1.5486238804766991E-7</v>
      </c>
      <c r="G285" s="11">
        <f t="shared" si="281"/>
        <v>3.4190971274902894E-7</v>
      </c>
      <c r="H285" s="4">
        <f t="shared" si="299"/>
        <v>106760.78057909422</v>
      </c>
      <c r="I285" s="4">
        <f t="shared" si="300"/>
        <v>199712.67080364667</v>
      </c>
      <c r="J285" s="4">
        <f t="shared" si="301"/>
        <v>35587.335245152506</v>
      </c>
      <c r="K285" s="4">
        <f t="shared" si="269"/>
        <v>82983.31390228949</v>
      </c>
      <c r="L285" s="4">
        <f t="shared" si="270"/>
        <v>55901.21379994844</v>
      </c>
      <c r="M285" s="4">
        <f t="shared" si="271"/>
        <v>5226.0569351412832</v>
      </c>
      <c r="N285" s="11">
        <f t="shared" si="282"/>
        <v>-2.5355879832701378E-3</v>
      </c>
      <c r="O285" s="11">
        <f t="shared" si="283"/>
        <v>2.7624047122332129E-3</v>
      </c>
      <c r="P285" s="11">
        <f t="shared" si="284"/>
        <v>1.6929882457497047E-3</v>
      </c>
      <c r="Q285" s="4">
        <f t="shared" si="285"/>
        <v>840.51161188006995</v>
      </c>
      <c r="R285" s="4">
        <f t="shared" si="286"/>
        <v>5440.7981783996411</v>
      </c>
      <c r="S285" s="4">
        <f t="shared" si="287"/>
        <v>1275.4899499106618</v>
      </c>
      <c r="T285" s="4">
        <f t="shared" si="302"/>
        <v>7.872850004664147</v>
      </c>
      <c r="U285" s="4">
        <f t="shared" si="303"/>
        <v>27.243129624704284</v>
      </c>
      <c r="V285" s="4">
        <f t="shared" si="304"/>
        <v>35.84111991314105</v>
      </c>
      <c r="W285" s="11">
        <f t="shared" si="288"/>
        <v>-1.219247815263802E-2</v>
      </c>
      <c r="X285" s="11">
        <f t="shared" si="289"/>
        <v>-1.3228699347321071E-2</v>
      </c>
      <c r="Y285" s="11">
        <f t="shared" si="290"/>
        <v>-1.2203590333800474E-2</v>
      </c>
      <c r="Z285" s="4">
        <f t="shared" si="314"/>
        <v>1074.6051265981932</v>
      </c>
      <c r="AA285" s="4">
        <f t="shared" si="305"/>
        <v>27106.142522970029</v>
      </c>
      <c r="AB285" s="4">
        <f t="shared" si="306"/>
        <v>2581.6084353347524</v>
      </c>
      <c r="AC285" s="12">
        <f t="shared" si="307"/>
        <v>1.2597227207498094</v>
      </c>
      <c r="AD285" s="12">
        <f t="shared" si="308"/>
        <v>4.9296912663796926</v>
      </c>
      <c r="AE285" s="12">
        <f t="shared" si="309"/>
        <v>2.0026984238273262</v>
      </c>
      <c r="AF285" s="11">
        <f t="shared" si="291"/>
        <v>-2.9039671966837322E-3</v>
      </c>
      <c r="AG285" s="11">
        <f t="shared" si="292"/>
        <v>2.0567434751257441E-3</v>
      </c>
      <c r="AH285" s="11">
        <f t="shared" si="293"/>
        <v>8.257041531207765E-4</v>
      </c>
      <c r="AI285" s="1">
        <f t="shared" si="272"/>
        <v>219652.30105739145</v>
      </c>
      <c r="AJ285" s="1">
        <f t="shared" si="273"/>
        <v>388179.83221960394</v>
      </c>
      <c r="AK285" s="1">
        <f t="shared" si="274"/>
        <v>69954.573441604618</v>
      </c>
      <c r="AL285" s="17">
        <f t="shared" si="329"/>
        <v>69.397414861655449</v>
      </c>
      <c r="AM285" s="17">
        <f t="shared" si="329"/>
        <v>31.932090871854243</v>
      </c>
      <c r="AN285" s="17">
        <f t="shared" si="329"/>
        <v>4.7679792932303968</v>
      </c>
      <c r="AO285" s="7">
        <f t="shared" si="330"/>
        <v>1.8295889269472529E-3</v>
      </c>
      <c r="AP285" s="7">
        <f t="shared" si="330"/>
        <v>2.8174294602428102E-3</v>
      </c>
      <c r="AQ285" s="7">
        <f t="shared" si="330"/>
        <v>2.0393683877758927E-3</v>
      </c>
      <c r="AR285" s="1">
        <f t="shared" si="311"/>
        <v>106760.78057909422</v>
      </c>
      <c r="AS285" s="1">
        <f t="shared" si="312"/>
        <v>199712.67080364667</v>
      </c>
      <c r="AT285" s="1">
        <f t="shared" si="313"/>
        <v>35587.335245152506</v>
      </c>
      <c r="AU285" s="1">
        <f t="shared" si="275"/>
        <v>21352.156115818845</v>
      </c>
      <c r="AV285" s="1">
        <f t="shared" si="276"/>
        <v>39942.534160729338</v>
      </c>
      <c r="AW285" s="1">
        <f t="shared" si="277"/>
        <v>7117.4670490305016</v>
      </c>
      <c r="AX285">
        <v>0</v>
      </c>
      <c r="AY285">
        <v>0</v>
      </c>
      <c r="AZ285">
        <v>0</v>
      </c>
      <c r="BA285">
        <f t="shared" si="317"/>
        <v>0</v>
      </c>
      <c r="BB285">
        <f t="shared" si="318"/>
        <v>0</v>
      </c>
      <c r="BC285">
        <f t="shared" si="318"/>
        <v>0</v>
      </c>
      <c r="BD285">
        <f t="shared" si="318"/>
        <v>0</v>
      </c>
      <c r="BE285">
        <f t="shared" si="319"/>
        <v>0</v>
      </c>
      <c r="BF285">
        <f t="shared" si="319"/>
        <v>0</v>
      </c>
      <c r="BG285">
        <f t="shared" si="319"/>
        <v>0</v>
      </c>
      <c r="BH285">
        <f t="shared" si="295"/>
        <v>0</v>
      </c>
      <c r="BI285">
        <f t="shared" si="328"/>
        <v>0</v>
      </c>
      <c r="BJ285">
        <f t="shared" si="328"/>
        <v>0</v>
      </c>
      <c r="BK285" s="7">
        <f t="shared" si="326"/>
        <v>9.9196572471149658E-4</v>
      </c>
      <c r="BL285" s="7">
        <f t="shared" si="315"/>
        <v>2.2884609373617433E-5</v>
      </c>
      <c r="BM285" s="7">
        <f t="shared" si="316"/>
        <v>2.8135041862739738E-4</v>
      </c>
      <c r="BN285" s="18">
        <f>MAX((BN$3*climate!$I395+BN$4*climate!$I395^2+BN$5*climate!$I395^6)*(K285/K$66)^$BP$1,-99)</f>
        <v>-57.385664907015098</v>
      </c>
      <c r="BO285" s="18">
        <f>MAX((BO$3*climate!$I395+BO$4*climate!$I395^2+BO$5*climate!$I395^6)*(L285/L$66)^$BP$1,-99)</f>
        <v>-31.496070770078269</v>
      </c>
      <c r="BP285" s="18">
        <f>MAX((BP$3*climate!$I395+BP$4*climate!$I395^2+BP$5*climate!$I395^6)*(M285/M$66)^$BP$1,-99)</f>
        <v>-31.260517730113722</v>
      </c>
      <c r="BQ285" s="18">
        <f>MAX((BQ$3*climate!$M395+BQ$4*climate!$M395^2+BQ$5*climate!$M395^6)*(K285/K$66)^$BP$1,-99)</f>
        <v>-57.385682217638617</v>
      </c>
      <c r="BR285" s="18">
        <f>MAX((BR$3*climate!$M395+BR$4*climate!$M395^2+BR$5*climate!$M395^6)*(L285/L$66)^$BP$1,-99)</f>
        <v>-31.496079730474957</v>
      </c>
      <c r="BS285" s="18">
        <f>MAX((BS$3*climate!$M395+BS$4*climate!$M395^2+BS$5*climate!$M395^6)*(M285/M$66)^$BP$1,-99)</f>
        <v>-31.260526097097248</v>
      </c>
      <c r="BT285" s="8">
        <f t="shared" si="320"/>
        <v>3.9353590809374867E-2</v>
      </c>
      <c r="BU285" s="8">
        <f t="shared" si="321"/>
        <v>9.0059155312172495E-7</v>
      </c>
      <c r="BV285" s="8">
        <f t="shared" si="322"/>
        <v>1.1072149248708917E-5</v>
      </c>
      <c r="BW285" s="8">
        <f>MAX((BW$3*climate!$I395+BW$4*climate!$I395^2+BW$5*climate!$I395^6)*(K285/K$66)^$BP$1,-99)</f>
        <v>-99</v>
      </c>
      <c r="BX285" s="8">
        <f>MAX((BX$3*climate!$I395+BX$4*climate!$I395^2+BX$5*climate!$I395^6)*(L285/L$66)^$BP$1,-99)</f>
        <v>-99</v>
      </c>
      <c r="BY285" s="8">
        <f>MAX((BY$3*climate!$I395+BY$4*climate!$I395^2+BY$5*climate!$I395^6)*(M285/M$66)^$BP$1,-99)</f>
        <v>-99</v>
      </c>
      <c r="BZ285" s="8">
        <f>MAX((BZ$3*climate!$M395+BZ$4*climate!$M395^2+BZ$5*climate!$M395^6)*(K285/K$66)^$BP$1,-99)</f>
        <v>-99</v>
      </c>
      <c r="CA285" s="8">
        <f>MAX((CA$3*climate!$M395+CA$4*climate!$M395^2+CA$5*climate!$M395^6)*(L285/L$66)^$BP$1,-99)</f>
        <v>-99</v>
      </c>
      <c r="CB285" s="8">
        <f>MAX((CB$3*climate!$M395+CB$4*climate!$M395^2+CB$5*climate!$M395^6)*(M285/M$66)^$BP$1,-99)</f>
        <v>-99</v>
      </c>
      <c r="CC285" s="8">
        <f t="shared" si="323"/>
        <v>0</v>
      </c>
      <c r="CD285" s="8">
        <f t="shared" si="324"/>
        <v>0</v>
      </c>
      <c r="CE285" s="8">
        <f t="shared" si="325"/>
        <v>0</v>
      </c>
    </row>
    <row r="286" spans="1:83">
      <c r="A286">
        <f t="shared" si="278"/>
        <v>2240</v>
      </c>
      <c r="B286" s="4">
        <f t="shared" si="296"/>
        <v>1286.5332003896974</v>
      </c>
      <c r="C286" s="4">
        <f t="shared" si="297"/>
        <v>3572.6004250986934</v>
      </c>
      <c r="D286" s="4">
        <f t="shared" si="298"/>
        <v>6809.5979906241137</v>
      </c>
      <c r="E286" s="11">
        <f t="shared" si="279"/>
        <v>7.33842626472147E-8</v>
      </c>
      <c r="F286" s="11">
        <f t="shared" si="280"/>
        <v>1.471192686452864E-7</v>
      </c>
      <c r="G286" s="11">
        <f t="shared" si="281"/>
        <v>3.2481422711157747E-7</v>
      </c>
      <c r="H286" s="4">
        <f t="shared" si="299"/>
        <v>106494.23803350981</v>
      </c>
      <c r="I286" s="4">
        <f t="shared" si="300"/>
        <v>200261.71261141388</v>
      </c>
      <c r="J286" s="4">
        <f t="shared" si="301"/>
        <v>35647.438275620756</v>
      </c>
      <c r="K286" s="4">
        <f t="shared" si="269"/>
        <v>82776.128903049044</v>
      </c>
      <c r="L286" s="4">
        <f t="shared" si="270"/>
        <v>56054.886856226483</v>
      </c>
      <c r="M286" s="4">
        <f t="shared" si="271"/>
        <v>5234.8814606533906</v>
      </c>
      <c r="N286" s="11">
        <f t="shared" si="282"/>
        <v>-2.4967067413624866E-3</v>
      </c>
      <c r="O286" s="11">
        <f t="shared" si="283"/>
        <v>2.7490110828001235E-3</v>
      </c>
      <c r="P286" s="11">
        <f t="shared" si="284"/>
        <v>1.6885628345855164E-3</v>
      </c>
      <c r="Q286" s="4">
        <f t="shared" si="285"/>
        <v>828.19082823339068</v>
      </c>
      <c r="R286" s="4">
        <f t="shared" si="286"/>
        <v>5383.5832424064483</v>
      </c>
      <c r="S286" s="4">
        <f t="shared" si="287"/>
        <v>1262.0522645240244</v>
      </c>
      <c r="T286" s="4">
        <f t="shared" si="302"/>
        <v>7.776860452983283</v>
      </c>
      <c r="U286" s="4">
        <f t="shared" si="303"/>
        <v>26.882738453618977</v>
      </c>
      <c r="V286" s="4">
        <f t="shared" si="304"/>
        <v>35.403729568616455</v>
      </c>
      <c r="W286" s="11">
        <f t="shared" si="288"/>
        <v>-1.219247815263802E-2</v>
      </c>
      <c r="X286" s="11">
        <f t="shared" si="289"/>
        <v>-1.3228699347321071E-2</v>
      </c>
      <c r="Y286" s="11">
        <f t="shared" si="290"/>
        <v>-1.2203590333800474E-2</v>
      </c>
      <c r="Z286" s="4">
        <f t="shared" si="314"/>
        <v>1055.7368204594381</v>
      </c>
      <c r="AA286" s="4">
        <f t="shared" si="305"/>
        <v>26876.620115295143</v>
      </c>
      <c r="AB286" s="4">
        <f t="shared" si="306"/>
        <v>2556.5309089103407</v>
      </c>
      <c r="AC286" s="12">
        <f t="shared" si="307"/>
        <v>1.2560645272918347</v>
      </c>
      <c r="AD286" s="12">
        <f t="shared" si="308"/>
        <v>4.9398303767262037</v>
      </c>
      <c r="AE286" s="12">
        <f t="shared" si="309"/>
        <v>2.0043520602333289</v>
      </c>
      <c r="AF286" s="11">
        <f t="shared" si="291"/>
        <v>-2.9039671966837322E-3</v>
      </c>
      <c r="AG286" s="11">
        <f t="shared" si="292"/>
        <v>2.0567434751257441E-3</v>
      </c>
      <c r="AH286" s="11">
        <f t="shared" si="293"/>
        <v>8.257041531207765E-4</v>
      </c>
      <c r="AI286" s="1">
        <f t="shared" si="272"/>
        <v>219039.22706747116</v>
      </c>
      <c r="AJ286" s="1">
        <f t="shared" si="273"/>
        <v>389304.38315837289</v>
      </c>
      <c r="AK286" s="1">
        <f t="shared" si="274"/>
        <v>70076.583146474659</v>
      </c>
      <c r="AL286" s="17">
        <f t="shared" si="329"/>
        <v>69.523113916027199</v>
      </c>
      <c r="AM286" s="17">
        <f t="shared" si="329"/>
        <v>32.021157621268259</v>
      </c>
      <c r="AN286" s="17">
        <f t="shared" si="329"/>
        <v>4.7776057228121394</v>
      </c>
      <c r="AO286" s="7">
        <f t="shared" si="330"/>
        <v>1.8112930376777804E-3</v>
      </c>
      <c r="AP286" s="7">
        <f t="shared" si="330"/>
        <v>2.7892551656403821E-3</v>
      </c>
      <c r="AQ286" s="7">
        <f t="shared" si="330"/>
        <v>2.018974703898134E-3</v>
      </c>
      <c r="AR286" s="1">
        <f t="shared" si="311"/>
        <v>106494.23803350981</v>
      </c>
      <c r="AS286" s="1">
        <f t="shared" si="312"/>
        <v>200261.71261141388</v>
      </c>
      <c r="AT286" s="1">
        <f t="shared" si="313"/>
        <v>35647.438275620756</v>
      </c>
      <c r="AU286" s="1">
        <f t="shared" si="275"/>
        <v>21298.847606701966</v>
      </c>
      <c r="AV286" s="1">
        <f t="shared" si="276"/>
        <v>40052.342522282779</v>
      </c>
      <c r="AW286" s="1">
        <f t="shared" si="277"/>
        <v>7129.4876551241514</v>
      </c>
      <c r="AX286">
        <v>0</v>
      </c>
      <c r="AY286">
        <v>0</v>
      </c>
      <c r="AZ286">
        <v>0</v>
      </c>
      <c r="BA286">
        <f t="shared" si="317"/>
        <v>0</v>
      </c>
      <c r="BB286">
        <f t="shared" si="318"/>
        <v>0</v>
      </c>
      <c r="BC286">
        <f t="shared" si="318"/>
        <v>0</v>
      </c>
      <c r="BD286">
        <f t="shared" si="318"/>
        <v>0</v>
      </c>
      <c r="BE286">
        <f t="shared" si="319"/>
        <v>0</v>
      </c>
      <c r="BF286">
        <f t="shared" si="319"/>
        <v>0</v>
      </c>
      <c r="BG286">
        <f t="shared" si="319"/>
        <v>0</v>
      </c>
      <c r="BH286">
        <f t="shared" si="295"/>
        <v>0</v>
      </c>
      <c r="BI286">
        <f t="shared" si="328"/>
        <v>0</v>
      </c>
      <c r="BJ286">
        <f t="shared" si="328"/>
        <v>0</v>
      </c>
      <c r="BK286" s="7">
        <f t="shared" si="326"/>
        <v>1.0015830695722094E-3</v>
      </c>
      <c r="BL286" s="7">
        <f t="shared" si="315"/>
        <v>2.1794866070111842E-5</v>
      </c>
      <c r="BM286" s="7">
        <f t="shared" si="316"/>
        <v>2.7289293028547387E-4</v>
      </c>
      <c r="BN286" s="18">
        <f>MAX((BN$3*climate!$I396+BN$4*climate!$I396^2+BN$5*climate!$I396^6)*(K286/K$66)^$BP$1,-99)</f>
        <v>-57.542966042482718</v>
      </c>
      <c r="BO286" s="18">
        <f>MAX((BO$3*climate!$I396+BO$4*climate!$I396^2+BO$5*climate!$I396^6)*(L286/L$66)^$BP$1,-99)</f>
        <v>-31.537231763526595</v>
      </c>
      <c r="BP286" s="18">
        <f>MAX((BP$3*climate!$I396+BP$4*climate!$I396^2+BP$5*climate!$I396^6)*(M286/M$66)^$BP$1,-99)</f>
        <v>-31.305962212888989</v>
      </c>
      <c r="BQ286" s="18">
        <f>MAX((BQ$3*climate!$M396+BQ$4*climate!$M396^2+BQ$5*climate!$M396^6)*(K286/K$66)^$BP$1,-99)</f>
        <v>-57.542983342953882</v>
      </c>
      <c r="BR286" s="18">
        <f>MAX((BR$3*climate!$M396+BR$4*climate!$M396^2+BR$5*climate!$M396^6)*(L286/L$66)^$BP$1,-99)</f>
        <v>-31.537240706590858</v>
      </c>
      <c r="BS286" s="18">
        <f>MAX((BS$3*climate!$M396+BS$4*climate!$M396^2+BS$5*climate!$M396^6)*(M286/M$66)^$BP$1,-99)</f>
        <v>-31.305970565543554</v>
      </c>
      <c r="BT286" s="8">
        <f t="shared" si="320"/>
        <v>3.9311045974615724E-2</v>
      </c>
      <c r="BU286" s="8">
        <f t="shared" si="321"/>
        <v>8.5677898209275899E-7</v>
      </c>
      <c r="BV286" s="8">
        <f t="shared" si="322"/>
        <v>1.0727706528599868E-5</v>
      </c>
      <c r="BW286" s="8">
        <f>MAX((BW$3*climate!$I396+BW$4*climate!$I396^2+BW$5*climate!$I396^6)*(K286/K$66)^$BP$1,-99)</f>
        <v>-99</v>
      </c>
      <c r="BX286" s="8">
        <f>MAX((BX$3*climate!$I396+BX$4*climate!$I396^2+BX$5*climate!$I396^6)*(L286/L$66)^$BP$1,-99)</f>
        <v>-99</v>
      </c>
      <c r="BY286" s="8">
        <f>MAX((BY$3*climate!$I396+BY$4*climate!$I396^2+BY$5*climate!$I396^6)*(M286/M$66)^$BP$1,-99)</f>
        <v>-99</v>
      </c>
      <c r="BZ286" s="8">
        <f>MAX((BZ$3*climate!$M396+BZ$4*climate!$M396^2+BZ$5*climate!$M396^6)*(K286/K$66)^$BP$1,-99)</f>
        <v>-99</v>
      </c>
      <c r="CA286" s="8">
        <f>MAX((CA$3*climate!$M396+CA$4*climate!$M396^2+CA$5*climate!$M396^6)*(L286/L$66)^$BP$1,-99)</f>
        <v>-99</v>
      </c>
      <c r="CB286" s="8">
        <f>MAX((CB$3*climate!$M396+CB$4*climate!$M396^2+CB$5*climate!$M396^6)*(M286/M$66)^$BP$1,-99)</f>
        <v>-99</v>
      </c>
      <c r="CC286" s="8">
        <f t="shared" si="323"/>
        <v>0</v>
      </c>
      <c r="CD286" s="8">
        <f t="shared" si="324"/>
        <v>0</v>
      </c>
      <c r="CE286" s="8">
        <f t="shared" si="325"/>
        <v>0</v>
      </c>
    </row>
    <row r="287" spans="1:83">
      <c r="A287">
        <f t="shared" si="278"/>
        <v>2241</v>
      </c>
      <c r="B287" s="4">
        <f t="shared" si="296"/>
        <v>1286.5332900804233</v>
      </c>
      <c r="C287" s="4">
        <f t="shared" si="297"/>
        <v>3572.6009244171369</v>
      </c>
      <c r="D287" s="4">
        <f t="shared" si="298"/>
        <v>6809.6000918857071</v>
      </c>
      <c r="E287" s="11">
        <f t="shared" si="279"/>
        <v>6.971504951485396E-8</v>
      </c>
      <c r="F287" s="11">
        <f t="shared" si="280"/>
        <v>1.3976330521302209E-7</v>
      </c>
      <c r="G287" s="11">
        <f t="shared" si="281"/>
        <v>3.0857351575599857E-7</v>
      </c>
      <c r="H287" s="4">
        <f t="shared" si="299"/>
        <v>106232.61414963953</v>
      </c>
      <c r="I287" s="4">
        <f t="shared" si="300"/>
        <v>200809.60917504801</v>
      </c>
      <c r="J287" s="4">
        <f t="shared" si="301"/>
        <v>35707.487284670126</v>
      </c>
      <c r="K287" s="4">
        <f t="shared" si="269"/>
        <v>82572.767427571773</v>
      </c>
      <c r="L287" s="4">
        <f t="shared" si="270"/>
        <v>56208.239717625256</v>
      </c>
      <c r="M287" s="4">
        <f t="shared" si="271"/>
        <v>5243.6981324672834</v>
      </c>
      <c r="N287" s="11">
        <f t="shared" si="282"/>
        <v>-2.4567647481492649E-3</v>
      </c>
      <c r="O287" s="11">
        <f t="shared" si="283"/>
        <v>2.7357625712831624E-3</v>
      </c>
      <c r="P287" s="11">
        <f t="shared" si="284"/>
        <v>1.6842161336718675E-3</v>
      </c>
      <c r="Q287" s="4">
        <f t="shared" si="285"/>
        <v>816.08332418558848</v>
      </c>
      <c r="R287" s="4">
        <f t="shared" si="286"/>
        <v>5326.8995533173893</v>
      </c>
      <c r="S287" s="4">
        <f t="shared" si="287"/>
        <v>1248.7507102539712</v>
      </c>
      <c r="T287" s="4">
        <f t="shared" si="302"/>
        <v>7.6820412518141694</v>
      </c>
      <c r="U287" s="4">
        <f t="shared" si="303"/>
        <v>26.527114788983383</v>
      </c>
      <c r="V287" s="4">
        <f t="shared" si="304"/>
        <v>34.971676956672404</v>
      </c>
      <c r="W287" s="11">
        <f t="shared" si="288"/>
        <v>-1.219247815263802E-2</v>
      </c>
      <c r="X287" s="11">
        <f t="shared" si="289"/>
        <v>-1.3228699347321071E-2</v>
      </c>
      <c r="Y287" s="11">
        <f t="shared" si="290"/>
        <v>-1.2203590333800474E-2</v>
      </c>
      <c r="Z287" s="4">
        <f t="shared" si="314"/>
        <v>1037.2402370005368</v>
      </c>
      <c r="AA287" s="4">
        <f t="shared" si="305"/>
        <v>26648.685047845112</v>
      </c>
      <c r="AB287" s="4">
        <f t="shared" si="306"/>
        <v>2531.6857553161581</v>
      </c>
      <c r="AC287" s="12">
        <f t="shared" si="307"/>
        <v>1.2524169571076611</v>
      </c>
      <c r="AD287" s="12">
        <f t="shared" si="308"/>
        <v>4.9499903406217634</v>
      </c>
      <c r="AE287" s="12">
        <f t="shared" si="309"/>
        <v>2.0060070620537798</v>
      </c>
      <c r="AF287" s="11">
        <f t="shared" si="291"/>
        <v>-2.9039671966837322E-3</v>
      </c>
      <c r="AG287" s="11">
        <f t="shared" si="292"/>
        <v>2.0567434751257441E-3</v>
      </c>
      <c r="AH287" s="11">
        <f t="shared" si="293"/>
        <v>8.257041531207765E-4</v>
      </c>
      <c r="AI287" s="1">
        <f t="shared" si="272"/>
        <v>218434.15196742601</v>
      </c>
      <c r="AJ287" s="1">
        <f t="shared" si="273"/>
        <v>390426.28736481839</v>
      </c>
      <c r="AK287" s="1">
        <f t="shared" si="274"/>
        <v>70198.412486951347</v>
      </c>
      <c r="AL287" s="17">
        <f t="shared" si="329"/>
        <v>69.647781380899048</v>
      </c>
      <c r="AM287" s="17">
        <f t="shared" si="329"/>
        <v>32.109579648780119</v>
      </c>
      <c r="AN287" s="17">
        <f t="shared" si="329"/>
        <v>4.7871551292607011</v>
      </c>
      <c r="AO287" s="7">
        <f t="shared" si="330"/>
        <v>1.7931801073010026E-3</v>
      </c>
      <c r="AP287" s="7">
        <f t="shared" si="330"/>
        <v>2.7613626139839781E-3</v>
      </c>
      <c r="AQ287" s="7">
        <f t="shared" si="330"/>
        <v>1.9987849568591527E-3</v>
      </c>
      <c r="AR287" s="1">
        <f t="shared" si="311"/>
        <v>106232.61414963953</v>
      </c>
      <c r="AS287" s="1">
        <f t="shared" si="312"/>
        <v>200809.60917504801</v>
      </c>
      <c r="AT287" s="1">
        <f t="shared" si="313"/>
        <v>35707.487284670126</v>
      </c>
      <c r="AU287" s="1">
        <f t="shared" si="275"/>
        <v>21246.522829927908</v>
      </c>
      <c r="AV287" s="1">
        <f t="shared" si="276"/>
        <v>40161.921835009605</v>
      </c>
      <c r="AW287" s="1">
        <f t="shared" si="277"/>
        <v>7141.4974569340256</v>
      </c>
      <c r="AX287">
        <v>0</v>
      </c>
      <c r="AY287">
        <v>0</v>
      </c>
      <c r="AZ287">
        <v>0</v>
      </c>
      <c r="BA287">
        <f t="shared" si="317"/>
        <v>0</v>
      </c>
      <c r="BB287">
        <f t="shared" si="318"/>
        <v>0</v>
      </c>
      <c r="BC287">
        <f t="shared" si="318"/>
        <v>0</v>
      </c>
      <c r="BD287">
        <f t="shared" si="318"/>
        <v>0</v>
      </c>
      <c r="BE287">
        <f t="shared" si="319"/>
        <v>0</v>
      </c>
      <c r="BF287">
        <f t="shared" si="319"/>
        <v>0</v>
      </c>
      <c r="BG287">
        <f t="shared" si="319"/>
        <v>0</v>
      </c>
      <c r="BH287">
        <f t="shared" si="295"/>
        <v>0</v>
      </c>
      <c r="BI287">
        <f t="shared" si="328"/>
        <v>0</v>
      </c>
      <c r="BJ287">
        <f t="shared" si="328"/>
        <v>0</v>
      </c>
      <c r="BK287" s="7">
        <f t="shared" si="326"/>
        <v>1.0114435196013627E-3</v>
      </c>
      <c r="BL287" s="7">
        <f t="shared" si="315"/>
        <v>2.0757015304868421E-5</v>
      </c>
      <c r="BM287" s="7">
        <f t="shared" si="316"/>
        <v>2.6468720782464502E-4</v>
      </c>
      <c r="BN287" s="18">
        <f>MAX((BN$3*climate!$I397+BN$4*climate!$I397^2+BN$5*climate!$I397^6)*(K287/K$66)^$BP$1,-99)</f>
        <v>-57.697443864225853</v>
      </c>
      <c r="BO287" s="18">
        <f>MAX((BO$3*climate!$I397+BO$4*climate!$I397^2+BO$5*climate!$I397^6)*(L287/L$66)^$BP$1,-99)</f>
        <v>-31.57717408686786</v>
      </c>
      <c r="BP287" s="18">
        <f>MAX((BP$3*climate!$I397+BP$4*climate!$I397^2+BP$5*climate!$I397^6)*(M287/M$66)^$BP$1,-99)</f>
        <v>-31.350225047220011</v>
      </c>
      <c r="BQ287" s="18">
        <f>MAX((BQ$3*climate!$M397+BQ$4*climate!$M397^2+BQ$5*climate!$M397^6)*(K287/K$66)^$BP$1,-99)</f>
        <v>-57.697461154467177</v>
      </c>
      <c r="BR287" s="18">
        <f>MAX((BR$3*climate!$M397+BR$4*climate!$M397^2+BR$5*climate!$M397^6)*(L287/L$66)^$BP$1,-99)</f>
        <v>-31.577183012716791</v>
      </c>
      <c r="BS287" s="18">
        <f>MAX((BS$3*climate!$M397+BS$4*climate!$M397^2+BS$5*climate!$M397^6)*(M287/M$66)^$BP$1,-99)</f>
        <v>-31.350233385637747</v>
      </c>
      <c r="BT287" s="8">
        <f t="shared" si="320"/>
        <v>3.9269277158122874E-2</v>
      </c>
      <c r="BU287" s="8">
        <f t="shared" si="321"/>
        <v>8.151129869822764E-7</v>
      </c>
      <c r="BV287" s="8">
        <f t="shared" si="322"/>
        <v>1.0394075324275655E-5</v>
      </c>
      <c r="BW287" s="8">
        <f>MAX((BW$3*climate!$I397+BW$4*climate!$I397^2+BW$5*climate!$I397^6)*(K287/K$66)^$BP$1,-99)</f>
        <v>-99</v>
      </c>
      <c r="BX287" s="8">
        <f>MAX((BX$3*climate!$I397+BX$4*climate!$I397^2+BX$5*climate!$I397^6)*(L287/L$66)^$BP$1,-99)</f>
        <v>-99</v>
      </c>
      <c r="BY287" s="8">
        <f>MAX((BY$3*climate!$I397+BY$4*climate!$I397^2+BY$5*climate!$I397^6)*(M287/M$66)^$BP$1,-99)</f>
        <v>-99</v>
      </c>
      <c r="BZ287" s="8">
        <f>MAX((BZ$3*climate!$M397+BZ$4*climate!$M397^2+BZ$5*climate!$M397^6)*(K287/K$66)^$BP$1,-99)</f>
        <v>-99</v>
      </c>
      <c r="CA287" s="8">
        <f>MAX((CA$3*climate!$M397+CA$4*climate!$M397^2+CA$5*climate!$M397^6)*(L287/L$66)^$BP$1,-99)</f>
        <v>-99</v>
      </c>
      <c r="CB287" s="8">
        <f>MAX((CB$3*climate!$M397+CB$4*climate!$M397^2+CB$5*climate!$M397^6)*(M287/M$66)^$BP$1,-99)</f>
        <v>-99</v>
      </c>
      <c r="CC287" s="8">
        <f t="shared" si="323"/>
        <v>0</v>
      </c>
      <c r="CD287" s="8">
        <f t="shared" si="324"/>
        <v>0</v>
      </c>
      <c r="CE287" s="8">
        <f t="shared" si="325"/>
        <v>0</v>
      </c>
    </row>
    <row r="288" spans="1:83">
      <c r="A288">
        <f t="shared" si="278"/>
        <v>2242</v>
      </c>
      <c r="B288" s="4">
        <f t="shared" si="296"/>
        <v>1286.5333752866186</v>
      </c>
      <c r="C288" s="4">
        <f t="shared" si="297"/>
        <v>3572.6013987697247</v>
      </c>
      <c r="D288" s="4">
        <f t="shared" si="298"/>
        <v>6809.6020880848364</v>
      </c>
      <c r="E288" s="11">
        <f t="shared" si="279"/>
        <v>6.6229297039111266E-8</v>
      </c>
      <c r="F288" s="11">
        <f t="shared" si="280"/>
        <v>1.3277513995237097E-7</v>
      </c>
      <c r="G288" s="11">
        <f t="shared" si="281"/>
        <v>2.9314483996819865E-7</v>
      </c>
      <c r="H288" s="4">
        <f t="shared" si="299"/>
        <v>105975.98767197254</v>
      </c>
      <c r="I288" s="4">
        <f t="shared" si="300"/>
        <v>201356.37113768197</v>
      </c>
      <c r="J288" s="4">
        <f t="shared" si="301"/>
        <v>35767.484358459442</v>
      </c>
      <c r="K288" s="4">
        <f t="shared" si="269"/>
        <v>82373.290664428205</v>
      </c>
      <c r="L288" s="4">
        <f t="shared" si="270"/>
        <v>56361.275346032686</v>
      </c>
      <c r="M288" s="4">
        <f t="shared" si="271"/>
        <v>5252.5072531101223</v>
      </c>
      <c r="N288" s="11">
        <f t="shared" si="282"/>
        <v>-2.4157693796388324E-3</v>
      </c>
      <c r="O288" s="11">
        <f t="shared" si="283"/>
        <v>2.7226547064316264E-3</v>
      </c>
      <c r="P288" s="11">
        <f t="shared" si="284"/>
        <v>1.6799442722104097E-3</v>
      </c>
      <c r="Q288" s="4">
        <f t="shared" si="285"/>
        <v>804.18586733358438</v>
      </c>
      <c r="R288" s="4">
        <f t="shared" si="286"/>
        <v>5270.7437487334291</v>
      </c>
      <c r="S288" s="4">
        <f t="shared" si="287"/>
        <v>1235.5840608876113</v>
      </c>
      <c r="T288" s="4">
        <f t="shared" si="302"/>
        <v>7.5883781316837613</v>
      </c>
      <c r="U288" s="4">
        <f t="shared" si="303"/>
        <v>26.176195562888047</v>
      </c>
      <c r="V288" s="4">
        <f t="shared" si="304"/>
        <v>34.544896937807167</v>
      </c>
      <c r="W288" s="11">
        <f t="shared" si="288"/>
        <v>-1.219247815263802E-2</v>
      </c>
      <c r="X288" s="11">
        <f t="shared" si="289"/>
        <v>-1.3228699347321071E-2</v>
      </c>
      <c r="Y288" s="11">
        <f t="shared" si="290"/>
        <v>-1.2203590333800474E-2</v>
      </c>
      <c r="Z288" s="4">
        <f t="shared" si="314"/>
        <v>1019.1085167224408</v>
      </c>
      <c r="AA288" s="4">
        <f t="shared" si="305"/>
        <v>26422.333754754411</v>
      </c>
      <c r="AB288" s="4">
        <f t="shared" si="306"/>
        <v>2507.0711346830381</v>
      </c>
      <c r="AC288" s="12">
        <f t="shared" si="307"/>
        <v>1.2487799793476499</v>
      </c>
      <c r="AD288" s="12">
        <f t="shared" si="308"/>
        <v>4.9601712009567729</v>
      </c>
      <c r="AE288" s="12">
        <f t="shared" si="309"/>
        <v>2.0076634304161072</v>
      </c>
      <c r="AF288" s="11">
        <f t="shared" si="291"/>
        <v>-2.9039671966837322E-3</v>
      </c>
      <c r="AG288" s="11">
        <f t="shared" si="292"/>
        <v>2.0567434751257441E-3</v>
      </c>
      <c r="AH288" s="11">
        <f t="shared" si="293"/>
        <v>8.257041531207765E-4</v>
      </c>
      <c r="AI288" s="1">
        <f t="shared" si="272"/>
        <v>217837.25960061132</v>
      </c>
      <c r="AJ288" s="1">
        <f t="shared" si="273"/>
        <v>391545.58046334615</v>
      </c>
      <c r="AK288" s="1">
        <f t="shared" si="274"/>
        <v>70320.068695190232</v>
      </c>
      <c r="AL288" s="17">
        <f t="shared" si="329"/>
        <v>69.771423486828013</v>
      </c>
      <c r="AM288" s="17">
        <f t="shared" si="329"/>
        <v>32.197359179645069</v>
      </c>
      <c r="AN288" s="17">
        <f t="shared" si="329"/>
        <v>4.7966279379826338</v>
      </c>
      <c r="AO288" s="7">
        <f t="shared" si="330"/>
        <v>1.7752483062279925E-3</v>
      </c>
      <c r="AP288" s="7">
        <f t="shared" si="330"/>
        <v>2.7337489878441383E-3</v>
      </c>
      <c r="AQ288" s="7">
        <f t="shared" si="330"/>
        <v>1.978797107290561E-3</v>
      </c>
      <c r="AR288" s="1">
        <f t="shared" si="311"/>
        <v>105975.98767197254</v>
      </c>
      <c r="AS288" s="1">
        <f t="shared" si="312"/>
        <v>201356.37113768197</v>
      </c>
      <c r="AT288" s="1">
        <f t="shared" si="313"/>
        <v>35767.484358459442</v>
      </c>
      <c r="AU288" s="1">
        <f t="shared" si="275"/>
        <v>21195.197534394509</v>
      </c>
      <c r="AV288" s="1">
        <f t="shared" si="276"/>
        <v>40271.2742275364</v>
      </c>
      <c r="AW288" s="1">
        <f t="shared" si="277"/>
        <v>7153.4968716918884</v>
      </c>
      <c r="AX288">
        <v>0</v>
      </c>
      <c r="AY288">
        <v>0</v>
      </c>
      <c r="AZ288">
        <v>0</v>
      </c>
      <c r="BA288">
        <f t="shared" si="317"/>
        <v>0</v>
      </c>
      <c r="BB288">
        <f t="shared" si="318"/>
        <v>0</v>
      </c>
      <c r="BC288">
        <f t="shared" si="318"/>
        <v>0</v>
      </c>
      <c r="BD288">
        <f t="shared" si="318"/>
        <v>0</v>
      </c>
      <c r="BE288">
        <f t="shared" si="319"/>
        <v>0</v>
      </c>
      <c r="BF288">
        <f t="shared" si="319"/>
        <v>0</v>
      </c>
      <c r="BG288">
        <f t="shared" si="319"/>
        <v>0</v>
      </c>
      <c r="BH288">
        <f t="shared" si="295"/>
        <v>0</v>
      </c>
      <c r="BI288">
        <f t="shared" si="328"/>
        <v>0</v>
      </c>
      <c r="BJ288">
        <f t="shared" si="328"/>
        <v>0</v>
      </c>
      <c r="BK288" s="7">
        <f t="shared" si="326"/>
        <v>1.0215400565436461E-3</v>
      </c>
      <c r="BL288" s="7">
        <f t="shared" si="315"/>
        <v>1.9768586004636591E-5</v>
      </c>
      <c r="BM288" s="7">
        <f t="shared" si="316"/>
        <v>2.5672577107492875E-4</v>
      </c>
      <c r="BN288" s="18">
        <f>MAX((BN$3*climate!$I398+BN$4*climate!$I398^2+BN$5*climate!$I398^6)*(K288/K$66)^$BP$1,-99)</f>
        <v>-57.849097709134405</v>
      </c>
      <c r="BO288" s="18">
        <f>MAX((BO$3*climate!$I398+BO$4*climate!$I398^2+BO$5*climate!$I398^6)*(L288/L$66)^$BP$1,-99)</f>
        <v>-31.615911952496074</v>
      </c>
      <c r="BP288" s="18">
        <f>MAX((BP$3*climate!$I398+BP$4*climate!$I398^2+BP$5*climate!$I398^6)*(M288/M$66)^$BP$1,-99)</f>
        <v>-31.393318926605026</v>
      </c>
      <c r="BQ288" s="18">
        <f>MAX((BQ$3*climate!$M398+BQ$4*climate!$M398^2+BQ$5*climate!$M398^6)*(K288/K$66)^$BP$1,-99)</f>
        <v>-57.84911498906348</v>
      </c>
      <c r="BR288" s="18">
        <f>MAX((BR$3*climate!$M398+BR$4*climate!$M398^2+BR$5*climate!$M398^6)*(L288/L$66)^$BP$1,-99)</f>
        <v>-31.615920861245474</v>
      </c>
      <c r="BS288" s="18">
        <f>MAX((BS$3*climate!$M398+BS$4*climate!$M398^2+BS$5*climate!$M398^6)*(M288/M$66)^$BP$1,-99)</f>
        <v>-31.39332725087699</v>
      </c>
      <c r="BT288" s="8">
        <f t="shared" si="320"/>
        <v>3.9228292685275709E-2</v>
      </c>
      <c r="BU288" s="8">
        <f t="shared" si="321"/>
        <v>7.7548787776392937E-7</v>
      </c>
      <c r="BV288" s="8">
        <f t="shared" si="322"/>
        <v>1.0070913687580394E-5</v>
      </c>
      <c r="BW288" s="8">
        <f>MAX((BW$3*climate!$I398+BW$4*climate!$I398^2+BW$5*climate!$I398^6)*(K288/K$66)^$BP$1,-99)</f>
        <v>-99</v>
      </c>
      <c r="BX288" s="8">
        <f>MAX((BX$3*climate!$I398+BX$4*climate!$I398^2+BX$5*climate!$I398^6)*(L288/L$66)^$BP$1,-99)</f>
        <v>-99</v>
      </c>
      <c r="BY288" s="8">
        <f>MAX((BY$3*climate!$I398+BY$4*climate!$I398^2+BY$5*climate!$I398^6)*(M288/M$66)^$BP$1,-99)</f>
        <v>-99</v>
      </c>
      <c r="BZ288" s="8">
        <f>MAX((BZ$3*climate!$M398+BZ$4*climate!$M398^2+BZ$5*climate!$M398^6)*(K288/K$66)^$BP$1,-99)</f>
        <v>-99</v>
      </c>
      <c r="CA288" s="8">
        <f>MAX((CA$3*climate!$M398+CA$4*climate!$M398^2+CA$5*climate!$M398^6)*(L288/L$66)^$BP$1,-99)</f>
        <v>-99</v>
      </c>
      <c r="CB288" s="8">
        <f>MAX((CB$3*climate!$M398+CB$4*climate!$M398^2+CB$5*climate!$M398^6)*(M288/M$66)^$BP$1,-99)</f>
        <v>-99</v>
      </c>
      <c r="CC288" s="8">
        <f t="shared" si="323"/>
        <v>0</v>
      </c>
      <c r="CD288" s="8">
        <f t="shared" si="324"/>
        <v>0</v>
      </c>
      <c r="CE288" s="8">
        <f t="shared" si="325"/>
        <v>0</v>
      </c>
    </row>
    <row r="289" spans="1:83">
      <c r="A289">
        <f t="shared" si="278"/>
        <v>2243</v>
      </c>
      <c r="B289" s="4">
        <f t="shared" si="296"/>
        <v>1286.5334562325097</v>
      </c>
      <c r="C289" s="4">
        <f t="shared" si="297"/>
        <v>3572.6018494047426</v>
      </c>
      <c r="D289" s="4">
        <f t="shared" si="298"/>
        <v>6809.6039844745646</v>
      </c>
      <c r="E289" s="11">
        <f t="shared" si="279"/>
        <v>6.2917832187155696E-8</v>
      </c>
      <c r="F289" s="11">
        <f t="shared" si="280"/>
        <v>1.2613638295475242E-7</v>
      </c>
      <c r="G289" s="11">
        <f t="shared" si="281"/>
        <v>2.7848759796978869E-7</v>
      </c>
      <c r="H289" s="4">
        <f t="shared" si="299"/>
        <v>105724.43608997112</v>
      </c>
      <c r="I289" s="4">
        <f t="shared" si="300"/>
        <v>201902.00857242261</v>
      </c>
      <c r="J289" s="4">
        <f t="shared" si="301"/>
        <v>35827.431465502705</v>
      </c>
      <c r="K289" s="4">
        <f t="shared" si="269"/>
        <v>82177.758827644502</v>
      </c>
      <c r="L289" s="4">
        <f t="shared" si="270"/>
        <v>56513.996544580805</v>
      </c>
      <c r="M289" s="4">
        <f t="shared" si="271"/>
        <v>5261.3091080166805</v>
      </c>
      <c r="N289" s="11">
        <f t="shared" si="282"/>
        <v>-2.373728610409187E-3</v>
      </c>
      <c r="O289" s="11">
        <f t="shared" si="283"/>
        <v>2.7096831576376434E-3</v>
      </c>
      <c r="P289" s="11">
        <f t="shared" si="284"/>
        <v>1.675743503513738E-3</v>
      </c>
      <c r="Q289" s="4">
        <f t="shared" si="285"/>
        <v>792.49525402938264</v>
      </c>
      <c r="R289" s="4">
        <f t="shared" si="286"/>
        <v>5215.1124348373323</v>
      </c>
      <c r="S289" s="4">
        <f t="shared" si="287"/>
        <v>1222.5510938120508</v>
      </c>
      <c r="T289" s="4">
        <f t="shared" si="302"/>
        <v>7.495856997099251</v>
      </c>
      <c r="U289" s="4">
        <f t="shared" si="303"/>
        <v>25.829918541729921</v>
      </c>
      <c r="V289" s="4">
        <f t="shared" si="304"/>
        <v>34.123325167454809</v>
      </c>
      <c r="W289" s="11">
        <f t="shared" si="288"/>
        <v>-1.219247815263802E-2</v>
      </c>
      <c r="X289" s="11">
        <f t="shared" si="289"/>
        <v>-1.3228699347321071E-2</v>
      </c>
      <c r="Y289" s="11">
        <f t="shared" si="290"/>
        <v>-1.2203590333800474E-2</v>
      </c>
      <c r="Z289" s="4">
        <f t="shared" si="314"/>
        <v>1001.3348982271109</v>
      </c>
      <c r="AA289" s="4">
        <f t="shared" si="305"/>
        <v>26197.562422364845</v>
      </c>
      <c r="AB289" s="4">
        <f t="shared" si="306"/>
        <v>2482.6852064680797</v>
      </c>
      <c r="AC289" s="12">
        <f t="shared" si="307"/>
        <v>1.245153563251749</v>
      </c>
      <c r="AD289" s="12">
        <f t="shared" si="308"/>
        <v>4.9703730007098477</v>
      </c>
      <c r="AE289" s="12">
        <f t="shared" si="309"/>
        <v>2.0093211664486703</v>
      </c>
      <c r="AF289" s="11">
        <f t="shared" si="291"/>
        <v>-2.9039671966837322E-3</v>
      </c>
      <c r="AG289" s="11">
        <f t="shared" si="292"/>
        <v>2.0567434751257441E-3</v>
      </c>
      <c r="AH289" s="11">
        <f t="shared" si="293"/>
        <v>8.257041531207765E-4</v>
      </c>
      <c r="AI289" s="1">
        <f t="shared" si="272"/>
        <v>217248.7311749447</v>
      </c>
      <c r="AJ289" s="1">
        <f t="shared" si="273"/>
        <v>392662.29664454795</v>
      </c>
      <c r="AK289" s="1">
        <f t="shared" si="274"/>
        <v>70441.5586973631</v>
      </c>
      <c r="AL289" s="17">
        <f t="shared" si="329"/>
        <v>69.894046472182438</v>
      </c>
      <c r="AM289" s="17">
        <f t="shared" si="329"/>
        <v>32.284498482732992</v>
      </c>
      <c r="AN289" s="17">
        <f t="shared" si="329"/>
        <v>4.8060245759361786</v>
      </c>
      <c r="AO289" s="7">
        <f t="shared" si="330"/>
        <v>1.7574958231657127E-3</v>
      </c>
      <c r="AP289" s="7">
        <f t="shared" si="330"/>
        <v>2.706411497965697E-3</v>
      </c>
      <c r="AQ289" s="7">
        <f t="shared" si="330"/>
        <v>1.9590091362176555E-3</v>
      </c>
      <c r="AR289" s="1">
        <f t="shared" si="311"/>
        <v>105724.43608997112</v>
      </c>
      <c r="AS289" s="1">
        <f t="shared" si="312"/>
        <v>201902.00857242261</v>
      </c>
      <c r="AT289" s="1">
        <f t="shared" si="313"/>
        <v>35827.431465502705</v>
      </c>
      <c r="AU289" s="1">
        <f t="shared" si="275"/>
        <v>21144.887217994226</v>
      </c>
      <c r="AV289" s="1">
        <f t="shared" si="276"/>
        <v>40380.401714484527</v>
      </c>
      <c r="AW289" s="1">
        <f t="shared" si="277"/>
        <v>7165.4862931005409</v>
      </c>
      <c r="AX289">
        <v>0</v>
      </c>
      <c r="AY289">
        <v>0</v>
      </c>
      <c r="AZ289">
        <v>0</v>
      </c>
      <c r="BA289">
        <f t="shared" si="317"/>
        <v>0</v>
      </c>
      <c r="BB289">
        <f t="shared" si="318"/>
        <v>0</v>
      </c>
      <c r="BC289">
        <f t="shared" si="318"/>
        <v>0</v>
      </c>
      <c r="BD289">
        <f t="shared" si="318"/>
        <v>0</v>
      </c>
      <c r="BE289">
        <f t="shared" si="319"/>
        <v>0</v>
      </c>
      <c r="BF289">
        <f t="shared" si="319"/>
        <v>0</v>
      </c>
      <c r="BG289">
        <f t="shared" si="319"/>
        <v>0</v>
      </c>
      <c r="BH289">
        <f t="shared" si="295"/>
        <v>0</v>
      </c>
      <c r="BI289">
        <f t="shared" si="328"/>
        <v>0</v>
      </c>
      <c r="BJ289">
        <f t="shared" si="328"/>
        <v>0</v>
      </c>
      <c r="BK289" s="7">
        <f t="shared" si="326"/>
        <v>1.0318656998309361E-3</v>
      </c>
      <c r="BL289" s="7">
        <f t="shared" si="315"/>
        <v>1.8827224766320564E-5</v>
      </c>
      <c r="BM289" s="7">
        <f t="shared" si="316"/>
        <v>2.4900136524873116E-4</v>
      </c>
      <c r="BN289" s="18">
        <f>MAX((BN$3*climate!$I399+BN$4*climate!$I399^2+BN$5*climate!$I399^6)*(K289/K$66)^$BP$1,-99)</f>
        <v>-57.997927015467049</v>
      </c>
      <c r="BO289" s="18">
        <f>MAX((BO$3*climate!$I399+BO$4*climate!$I399^2+BO$5*climate!$I399^6)*(L289/L$66)^$BP$1,-99)</f>
        <v>-31.653459501932783</v>
      </c>
      <c r="BP289" s="18">
        <f>MAX((BP$3*climate!$I399+BP$4*climate!$I399^2+BP$5*climate!$I399^6)*(M289/M$66)^$BP$1,-99)</f>
        <v>-31.435256501322847</v>
      </c>
      <c r="BQ289" s="18">
        <f>MAX((BQ$3*climate!$M399+BQ$4*climate!$M399^2+BQ$5*climate!$M399^6)*(K289/K$66)^$BP$1,-99)</f>
        <v>-57.997944284996592</v>
      </c>
      <c r="BR289" s="18">
        <f>MAX((BR$3*climate!$M399+BR$4*climate!$M399^2+BR$5*climate!$M399^6)*(L289/L$66)^$BP$1,-99)</f>
        <v>-31.65346839369727</v>
      </c>
      <c r="BS289" s="18">
        <f>MAX((BS$3*climate!$M399+BS$4*climate!$M399^2+BS$5*climate!$M399^6)*(M289/M$66)^$BP$1,-99)</f>
        <v>-31.435264811539096</v>
      </c>
      <c r="BT289" s="8">
        <f t="shared" si="320"/>
        <v>3.9188100853621767E-2</v>
      </c>
      <c r="BU289" s="8">
        <f t="shared" si="321"/>
        <v>7.3780318293637582E-7</v>
      </c>
      <c r="BV289" s="8">
        <f t="shared" si="322"/>
        <v>9.757890614056787E-6</v>
      </c>
      <c r="BW289" s="8">
        <f>MAX((BW$3*climate!$I399+BW$4*climate!$I399^2+BW$5*climate!$I399^6)*(K289/K$66)^$BP$1,-99)</f>
        <v>-99</v>
      </c>
      <c r="BX289" s="8">
        <f>MAX((BX$3*climate!$I399+BX$4*climate!$I399^2+BX$5*climate!$I399^6)*(L289/L$66)^$BP$1,-99)</f>
        <v>-99</v>
      </c>
      <c r="BY289" s="8">
        <f>MAX((BY$3*climate!$I399+BY$4*climate!$I399^2+BY$5*climate!$I399^6)*(M289/M$66)^$BP$1,-99)</f>
        <v>-99</v>
      </c>
      <c r="BZ289" s="8">
        <f>MAX((BZ$3*climate!$M399+BZ$4*climate!$M399^2+BZ$5*climate!$M399^6)*(K289/K$66)^$BP$1,-99)</f>
        <v>-99</v>
      </c>
      <c r="CA289" s="8">
        <f>MAX((CA$3*climate!$M399+CA$4*climate!$M399^2+CA$5*climate!$M399^6)*(L289/L$66)^$BP$1,-99)</f>
        <v>-99</v>
      </c>
      <c r="CB289" s="8">
        <f>MAX((CB$3*climate!$M399+CB$4*climate!$M399^2+CB$5*climate!$M399^6)*(M289/M$66)^$BP$1,-99)</f>
        <v>-99</v>
      </c>
      <c r="CC289" s="8">
        <f t="shared" si="323"/>
        <v>0</v>
      </c>
      <c r="CD289" s="8">
        <f t="shared" si="324"/>
        <v>0</v>
      </c>
      <c r="CE289" s="8">
        <f t="shared" si="325"/>
        <v>0</v>
      </c>
    </row>
    <row r="290" spans="1:83">
      <c r="A290">
        <f t="shared" si="278"/>
        <v>2244</v>
      </c>
      <c r="B290" s="4">
        <f t="shared" si="296"/>
        <v>1286.533533131111</v>
      </c>
      <c r="C290" s="4">
        <f t="shared" si="297"/>
        <v>3572.6022775080637</v>
      </c>
      <c r="D290" s="4">
        <f t="shared" si="298"/>
        <v>6809.6057860453084</v>
      </c>
      <c r="E290" s="11">
        <f t="shared" si="279"/>
        <v>5.9771940577797908E-8</v>
      </c>
      <c r="F290" s="11">
        <f t="shared" si="280"/>
        <v>1.1982956380701481E-7</v>
      </c>
      <c r="G290" s="11">
        <f t="shared" si="281"/>
        <v>2.6456321807129922E-7</v>
      </c>
      <c r="H290" s="4">
        <f t="shared" si="299"/>
        <v>105478.035627405</v>
      </c>
      <c r="I290" s="4">
        <f t="shared" si="300"/>
        <v>202446.53099775911</v>
      </c>
      <c r="J290" s="4">
        <f t="shared" si="301"/>
        <v>35887.330459932615</v>
      </c>
      <c r="K290" s="4">
        <f t="shared" si="269"/>
        <v>81986.231148361141</v>
      </c>
      <c r="L290" s="4">
        <f t="shared" si="270"/>
        <v>56666.405961922013</v>
      </c>
      <c r="M290" s="4">
        <f t="shared" si="271"/>
        <v>5270.1039659998069</v>
      </c>
      <c r="N290" s="11">
        <f t="shared" si="282"/>
        <v>-2.3306510425170623E-3</v>
      </c>
      <c r="O290" s="11">
        <f t="shared" si="283"/>
        <v>2.6968437318175553E-3</v>
      </c>
      <c r="P290" s="11">
        <f t="shared" si="284"/>
        <v>1.6716102024352253E-3</v>
      </c>
      <c r="Q290" s="4">
        <f t="shared" si="285"/>
        <v>781.00830962252712</v>
      </c>
      <c r="R290" s="4">
        <f t="shared" si="286"/>
        <v>5160.0021890069684</v>
      </c>
      <c r="S290" s="4">
        <f t="shared" si="287"/>
        <v>1209.6505904017486</v>
      </c>
      <c r="T290" s="4">
        <f t="shared" si="302"/>
        <v>7.4044639244268193</v>
      </c>
      <c r="U290" s="4">
        <f t="shared" si="303"/>
        <v>25.48822231517558</v>
      </c>
      <c r="V290" s="4">
        <f t="shared" si="304"/>
        <v>33.706898086284127</v>
      </c>
      <c r="W290" s="11">
        <f t="shared" si="288"/>
        <v>-1.219247815263802E-2</v>
      </c>
      <c r="X290" s="11">
        <f t="shared" si="289"/>
        <v>-1.3228699347321071E-2</v>
      </c>
      <c r="Y290" s="11">
        <f t="shared" si="290"/>
        <v>-1.2203590333800474E-2</v>
      </c>
      <c r="Z290" s="4">
        <f t="shared" si="314"/>
        <v>983.91271763192549</v>
      </c>
      <c r="AA290" s="4">
        <f t="shared" si="305"/>
        <v>25974.36700055049</v>
      </c>
      <c r="AB290" s="4">
        <f t="shared" si="306"/>
        <v>2458.5261302887484</v>
      </c>
      <c r="AC290" s="12">
        <f t="shared" si="307"/>
        <v>1.241537678149232</v>
      </c>
      <c r="AD290" s="12">
        <f t="shared" si="308"/>
        <v>4.980595782947999</v>
      </c>
      <c r="AE290" s="12">
        <f t="shared" si="309"/>
        <v>2.0109802712807605</v>
      </c>
      <c r="AF290" s="11">
        <f t="shared" si="291"/>
        <v>-2.9039671966837322E-3</v>
      </c>
      <c r="AG290" s="11">
        <f t="shared" si="292"/>
        <v>2.0567434751257441E-3</v>
      </c>
      <c r="AH290" s="11">
        <f t="shared" si="293"/>
        <v>8.257041531207765E-4</v>
      </c>
      <c r="AI290" s="1">
        <f t="shared" si="272"/>
        <v>216668.74527544447</v>
      </c>
      <c r="AJ290" s="1">
        <f t="shared" si="273"/>
        <v>393776.46869457769</v>
      </c>
      <c r="AK290" s="1">
        <f t="shared" si="274"/>
        <v>70562.889120727341</v>
      </c>
      <c r="AL290" s="17">
        <f t="shared" si="329"/>
        <v>70.015656581974056</v>
      </c>
      <c r="AM290" s="17">
        <f t="shared" si="329"/>
        <v>32.370999869253723</v>
      </c>
      <c r="AN290" s="17">
        <f t="shared" si="329"/>
        <v>4.8153454715287927</v>
      </c>
      <c r="AO290" s="7">
        <f t="shared" si="330"/>
        <v>1.7399208649340554E-3</v>
      </c>
      <c r="AP290" s="7">
        <f t="shared" si="330"/>
        <v>2.6793473829860399E-3</v>
      </c>
      <c r="AQ290" s="7">
        <f t="shared" si="330"/>
        <v>1.9394190448554789E-3</v>
      </c>
      <c r="AR290" s="1">
        <f t="shared" si="311"/>
        <v>105478.035627405</v>
      </c>
      <c r="AS290" s="1">
        <f t="shared" si="312"/>
        <v>202446.53099775911</v>
      </c>
      <c r="AT290" s="1">
        <f t="shared" si="313"/>
        <v>35887.330459932615</v>
      </c>
      <c r="AU290" s="1">
        <f t="shared" si="275"/>
        <v>21095.607125481001</v>
      </c>
      <c r="AV290" s="1">
        <f t="shared" si="276"/>
        <v>40489.306199551822</v>
      </c>
      <c r="AW290" s="1">
        <f t="shared" si="277"/>
        <v>7177.4660919865237</v>
      </c>
      <c r="AX290">
        <v>0</v>
      </c>
      <c r="AY290">
        <v>0</v>
      </c>
      <c r="AZ290">
        <v>0</v>
      </c>
      <c r="BA290">
        <f t="shared" si="317"/>
        <v>0</v>
      </c>
      <c r="BB290">
        <f t="shared" si="318"/>
        <v>0</v>
      </c>
      <c r="BC290">
        <f t="shared" si="318"/>
        <v>0</v>
      </c>
      <c r="BD290">
        <f t="shared" si="318"/>
        <v>0</v>
      </c>
      <c r="BE290">
        <f t="shared" si="319"/>
        <v>0</v>
      </c>
      <c r="BF290">
        <f t="shared" si="319"/>
        <v>0</v>
      </c>
      <c r="BG290">
        <f t="shared" si="319"/>
        <v>0</v>
      </c>
      <c r="BH290">
        <f t="shared" si="295"/>
        <v>0</v>
      </c>
      <c r="BI290">
        <f t="shared" si="328"/>
        <v>0</v>
      </c>
      <c r="BJ290">
        <f t="shared" si="328"/>
        <v>0</v>
      </c>
      <c r="BK290" s="7">
        <f t="shared" si="326"/>
        <v>1.0424135002833346E-3</v>
      </c>
      <c r="BL290" s="7">
        <f t="shared" si="315"/>
        <v>1.7930690253638633E-5</v>
      </c>
      <c r="BM290" s="7">
        <f t="shared" si="316"/>
        <v>2.4150695389004017E-4</v>
      </c>
      <c r="BN290" s="18">
        <f>MAX((BN$3*climate!$I400+BN$4*climate!$I400^2+BN$5*climate!$I400^6)*(K290/K$66)^$BP$1,-99)</f>
        <v>-58.143931332821658</v>
      </c>
      <c r="BO290" s="18">
        <f>MAX((BO$3*climate!$I400+BO$4*climate!$I400^2+BO$5*climate!$I400^6)*(L290/L$66)^$BP$1,-99)</f>
        <v>-31.689830802973422</v>
      </c>
      <c r="BP290" s="18">
        <f>MAX((BP$3*climate!$I400+BP$4*climate!$I400^2+BP$5*climate!$I400^6)*(M290/M$66)^$BP$1,-99)</f>
        <v>-31.476050375430049</v>
      </c>
      <c r="BQ290" s="18">
        <f>MAX((BQ$3*climate!$M400+BQ$4*climate!$M400^2+BQ$5*climate!$M400^6)*(K290/K$66)^$BP$1,-99)</f>
        <v>-58.14394859185952</v>
      </c>
      <c r="BR290" s="18">
        <f>MAX((BR$3*climate!$M400+BR$4*climate!$M400^2+BR$5*climate!$M400^6)*(L290/L$66)^$BP$1,-99)</f>
        <v>-31.689839677866338</v>
      </c>
      <c r="BS290" s="18">
        <f>MAX((BS$3*climate!$M400+BS$4*climate!$M400^2+BS$5*climate!$M400^6)*(M290/M$66)^$BP$1,-99)</f>
        <v>-31.476058671679603</v>
      </c>
      <c r="BT290" s="8">
        <f t="shared" si="320"/>
        <v>3.9148709436654078E-2</v>
      </c>
      <c r="BU290" s="8">
        <f t="shared" si="321"/>
        <v>7.0196338273834407E-7</v>
      </c>
      <c r="BV290" s="8">
        <f t="shared" si="322"/>
        <v>9.4546855647725974E-6</v>
      </c>
      <c r="BW290" s="8">
        <f>MAX((BW$3*climate!$I400+BW$4*climate!$I400^2+BW$5*climate!$I400^6)*(K290/K$66)^$BP$1,-99)</f>
        <v>-99</v>
      </c>
      <c r="BX290" s="8">
        <f>MAX((BX$3*climate!$I400+BX$4*climate!$I400^2+BX$5*climate!$I400^6)*(L290/L$66)^$BP$1,-99)</f>
        <v>-99</v>
      </c>
      <c r="BY290" s="8">
        <f>MAX((BY$3*climate!$I400+BY$4*climate!$I400^2+BY$5*climate!$I400^6)*(M290/M$66)^$BP$1,-99)</f>
        <v>-99</v>
      </c>
      <c r="BZ290" s="8">
        <f>MAX((BZ$3*climate!$M400+BZ$4*climate!$M400^2+BZ$5*climate!$M400^6)*(K290/K$66)^$BP$1,-99)</f>
        <v>-99</v>
      </c>
      <c r="CA290" s="8">
        <f>MAX((CA$3*climate!$M400+CA$4*climate!$M400^2+CA$5*climate!$M400^6)*(L290/L$66)^$BP$1,-99)</f>
        <v>-99</v>
      </c>
      <c r="CB290" s="8">
        <f>MAX((CB$3*climate!$M400+CB$4*climate!$M400^2+CB$5*climate!$M400^6)*(M290/M$66)^$BP$1,-99)</f>
        <v>-99</v>
      </c>
      <c r="CC290" s="8">
        <f t="shared" si="323"/>
        <v>0</v>
      </c>
      <c r="CD290" s="8">
        <f t="shared" si="324"/>
        <v>0</v>
      </c>
      <c r="CE290" s="8">
        <f t="shared" si="325"/>
        <v>0</v>
      </c>
    </row>
    <row r="291" spans="1:83">
      <c r="A291">
        <f t="shared" si="278"/>
        <v>2245</v>
      </c>
      <c r="B291" s="4">
        <f t="shared" si="296"/>
        <v>1286.5336061847865</v>
      </c>
      <c r="C291" s="4">
        <f t="shared" si="297"/>
        <v>3572.6026842062679</v>
      </c>
      <c r="D291" s="4">
        <f t="shared" si="298"/>
        <v>6809.6074975379679</v>
      </c>
      <c r="E291" s="11">
        <f t="shared" si="279"/>
        <v>5.6783343548908008E-8</v>
      </c>
      <c r="F291" s="11">
        <f t="shared" si="280"/>
        <v>1.1383808561666407E-7</v>
      </c>
      <c r="G291" s="11">
        <f t="shared" si="281"/>
        <v>2.5133505716773427E-7</v>
      </c>
      <c r="H291" s="4">
        <f t="shared" si="299"/>
        <v>105236.86122959557</v>
      </c>
      <c r="I291" s="4">
        <f t="shared" si="300"/>
        <v>202989.94739285394</v>
      </c>
      <c r="J291" s="4">
        <f t="shared" si="301"/>
        <v>35947.183084716962</v>
      </c>
      <c r="K291" s="4">
        <f t="shared" si="269"/>
        <v>81798.765864869492</v>
      </c>
      <c r="L291" s="4">
        <f t="shared" si="270"/>
        <v>56818.506096474201</v>
      </c>
      <c r="M291" s="4">
        <f t="shared" si="271"/>
        <v>5278.8920797143983</v>
      </c>
      <c r="N291" s="11">
        <f t="shared" si="282"/>
        <v>-2.2865459341875338E-3</v>
      </c>
      <c r="O291" s="11">
        <f t="shared" si="283"/>
        <v>2.6841323703217235E-3</v>
      </c>
      <c r="P291" s="11">
        <f t="shared" si="284"/>
        <v>1.6675408628157307E-3</v>
      </c>
      <c r="Q291" s="4">
        <f t="shared" si="285"/>
        <v>769.72188866904514</v>
      </c>
      <c r="R291" s="4">
        <f t="shared" si="286"/>
        <v>5105.4095623222811</v>
      </c>
      <c r="S291" s="4">
        <f t="shared" si="287"/>
        <v>1196.8813363847923</v>
      </c>
      <c r="T291" s="4">
        <f t="shared" si="302"/>
        <v>7.3141851597962493</v>
      </c>
      <c r="U291" s="4">
        <f t="shared" si="303"/>
        <v>25.151046285270443</v>
      </c>
      <c r="V291" s="4">
        <f t="shared" si="304"/>
        <v>33.295552910615953</v>
      </c>
      <c r="W291" s="11">
        <f t="shared" si="288"/>
        <v>-1.219247815263802E-2</v>
      </c>
      <c r="X291" s="11">
        <f t="shared" si="289"/>
        <v>-1.3228699347321071E-2</v>
      </c>
      <c r="Y291" s="11">
        <f t="shared" si="290"/>
        <v>-1.2203590333800474E-2</v>
      </c>
      <c r="Z291" s="4">
        <f t="shared" si="314"/>
        <v>966.83540794111423</v>
      </c>
      <c r="AA291" s="4">
        <f t="shared" si="305"/>
        <v>25752.743213649013</v>
      </c>
      <c r="AB291" s="4">
        <f t="shared" si="306"/>
        <v>2434.5920667170476</v>
      </c>
      <c r="AC291" s="12">
        <f t="shared" si="307"/>
        <v>1.2379322934584398</v>
      </c>
      <c r="AD291" s="12">
        <f t="shared" si="308"/>
        <v>4.9908395908268162</v>
      </c>
      <c r="AE291" s="12">
        <f t="shared" si="309"/>
        <v>2.0126407460426008</v>
      </c>
      <c r="AF291" s="11">
        <f t="shared" si="291"/>
        <v>-2.9039671966837322E-3</v>
      </c>
      <c r="AG291" s="11">
        <f t="shared" si="292"/>
        <v>2.0567434751257441E-3</v>
      </c>
      <c r="AH291" s="11">
        <f t="shared" si="293"/>
        <v>8.257041531207765E-4</v>
      </c>
      <c r="AI291" s="1">
        <f t="shared" si="272"/>
        <v>216097.47787338102</v>
      </c>
      <c r="AJ291" s="1">
        <f t="shared" si="273"/>
        <v>394888.12802467181</v>
      </c>
      <c r="AK291" s="1">
        <f t="shared" si="274"/>
        <v>70684.066300641134</v>
      </c>
      <c r="AL291" s="17">
        <f t="shared" ref="AL291:AN306" si="331">AL290*(1+AO291)</f>
        <v>70.136260066715494</v>
      </c>
      <c r="AM291" s="17">
        <f t="shared" si="331"/>
        <v>32.456865691500205</v>
      </c>
      <c r="AN291" s="17">
        <f t="shared" si="331"/>
        <v>4.8245910545166835</v>
      </c>
      <c r="AO291" s="7">
        <f t="shared" si="330"/>
        <v>1.7225216562847148E-3</v>
      </c>
      <c r="AP291" s="7">
        <f t="shared" si="330"/>
        <v>2.6525539091561794E-3</v>
      </c>
      <c r="AQ291" s="7">
        <f t="shared" si="330"/>
        <v>1.9200248544069241E-3</v>
      </c>
      <c r="AR291" s="1">
        <f t="shared" si="311"/>
        <v>105236.86122959557</v>
      </c>
      <c r="AS291" s="1">
        <f t="shared" si="312"/>
        <v>202989.94739285394</v>
      </c>
      <c r="AT291" s="1">
        <f t="shared" si="313"/>
        <v>35947.183084716962</v>
      </c>
      <c r="AU291" s="1">
        <f t="shared" si="275"/>
        <v>21047.372245919116</v>
      </c>
      <c r="AV291" s="1">
        <f t="shared" si="276"/>
        <v>40597.989478570787</v>
      </c>
      <c r="AW291" s="1">
        <f t="shared" si="277"/>
        <v>7189.4366169433924</v>
      </c>
      <c r="AX291">
        <v>0</v>
      </c>
      <c r="AY291">
        <v>0</v>
      </c>
      <c r="AZ291">
        <v>0</v>
      </c>
      <c r="BA291">
        <f t="shared" si="317"/>
        <v>0</v>
      </c>
      <c r="BB291">
        <f t="shared" si="318"/>
        <v>0</v>
      </c>
      <c r="BC291">
        <f t="shared" si="318"/>
        <v>0</v>
      </c>
      <c r="BD291">
        <f t="shared" si="318"/>
        <v>0</v>
      </c>
      <c r="BE291">
        <f t="shared" si="319"/>
        <v>0</v>
      </c>
      <c r="BF291">
        <f t="shared" si="319"/>
        <v>0</v>
      </c>
      <c r="BG291">
        <f t="shared" si="319"/>
        <v>0</v>
      </c>
      <c r="BH291">
        <f t="shared" si="295"/>
        <v>0</v>
      </c>
      <c r="BI291">
        <f t="shared" si="328"/>
        <v>0</v>
      </c>
      <c r="BJ291">
        <f t="shared" si="328"/>
        <v>0</v>
      </c>
      <c r="BK291" s="7">
        <f t="shared" si="326"/>
        <v>1.053176533853728E-3</v>
      </c>
      <c r="BL291" s="7">
        <f t="shared" si="315"/>
        <v>1.707684786060822E-5</v>
      </c>
      <c r="BM291" s="7">
        <f t="shared" si="316"/>
        <v>2.3423571205974817E-4</v>
      </c>
      <c r="BN291" s="18">
        <f>MAX((BN$3*climate!$I401+BN$4*climate!$I401^2+BN$5*climate!$I401^6)*(K291/K$66)^$BP$1,-99)</f>
        <v>-58.287110332785389</v>
      </c>
      <c r="BO291" s="18">
        <f>MAX((BO$3*climate!$I401+BO$4*climate!$I401^2+BO$5*climate!$I401^6)*(L291/L$66)^$BP$1,-99)</f>
        <v>-31.725039846970816</v>
      </c>
      <c r="BP291" s="18">
        <f>MAX((BP$3*climate!$I401+BP$4*climate!$I401^2+BP$5*climate!$I401^6)*(M291/M$66)^$BP$1,-99)</f>
        <v>-31.515713103884451</v>
      </c>
      <c r="BQ291" s="18">
        <f>MAX((BQ$3*climate!$M401+BQ$4*climate!$M401^2+BQ$5*climate!$M401^6)*(K291/K$66)^$BP$1,-99)</f>
        <v>-58.287127581234536</v>
      </c>
      <c r="BR291" s="18">
        <f>MAX((BR$3*climate!$M401+BR$4*climate!$M401^2+BR$5*climate!$M401^6)*(L291/L$66)^$BP$1,-99)</f>
        <v>-31.725048705104271</v>
      </c>
      <c r="BS291" s="18">
        <f>MAX((BS$3*climate!$M401+BS$4*climate!$M401^2+BS$5*climate!$M401^6)*(M291/M$66)^$BP$1,-99)</f>
        <v>-31.51572138625529</v>
      </c>
      <c r="BT291" s="8">
        <f t="shared" si="320"/>
        <v>3.9110125943196884E-2</v>
      </c>
      <c r="BU291" s="8">
        <f t="shared" si="321"/>
        <v>6.6787767054119972E-7</v>
      </c>
      <c r="BV291" s="8">
        <f t="shared" si="322"/>
        <v>9.1609881990511516E-6</v>
      </c>
      <c r="BW291" s="8">
        <f>MAX((BW$3*climate!$I401+BW$4*climate!$I401^2+BW$5*climate!$I401^6)*(K291/K$66)^$BP$1,-99)</f>
        <v>-99</v>
      </c>
      <c r="BX291" s="8">
        <f>MAX((BX$3*climate!$I401+BX$4*climate!$I401^2+BX$5*climate!$I401^6)*(L291/L$66)^$BP$1,-99)</f>
        <v>-99</v>
      </c>
      <c r="BY291" s="8">
        <f>MAX((BY$3*climate!$I401+BY$4*climate!$I401^2+BY$5*climate!$I401^6)*(M291/M$66)^$BP$1,-99)</f>
        <v>-99</v>
      </c>
      <c r="BZ291" s="8">
        <f>MAX((BZ$3*climate!$M401+BZ$4*climate!$M401^2+BZ$5*climate!$M401^6)*(K291/K$66)^$BP$1,-99)</f>
        <v>-99</v>
      </c>
      <c r="CA291" s="8">
        <f>MAX((CA$3*climate!$M401+CA$4*climate!$M401^2+CA$5*climate!$M401^6)*(L291/L$66)^$BP$1,-99)</f>
        <v>-99</v>
      </c>
      <c r="CB291" s="8">
        <f>MAX((CB$3*climate!$M401+CB$4*climate!$M401^2+CB$5*climate!$M401^6)*(M291/M$66)^$BP$1,-99)</f>
        <v>-99</v>
      </c>
      <c r="CC291" s="8">
        <f t="shared" si="323"/>
        <v>0</v>
      </c>
      <c r="CD291" s="8">
        <f t="shared" si="324"/>
        <v>0</v>
      </c>
      <c r="CE291" s="8">
        <f t="shared" si="325"/>
        <v>0</v>
      </c>
    </row>
    <row r="292" spans="1:83">
      <c r="A292">
        <f t="shared" si="278"/>
        <v>2246</v>
      </c>
      <c r="B292" s="4">
        <f t="shared" si="296"/>
        <v>1286.5336755857825</v>
      </c>
      <c r="C292" s="4">
        <f t="shared" si="297"/>
        <v>3572.6030705696057</v>
      </c>
      <c r="D292" s="4">
        <f t="shared" si="298"/>
        <v>6809.6091234564028</v>
      </c>
      <c r="E292" s="11">
        <f t="shared" si="279"/>
        <v>5.3944176371462606E-8</v>
      </c>
      <c r="F292" s="11">
        <f t="shared" si="280"/>
        <v>1.0814618133583086E-7</v>
      </c>
      <c r="G292" s="11">
        <f t="shared" si="281"/>
        <v>2.3876830430934755E-7</v>
      </c>
      <c r="H292" s="4">
        <f t="shared" si="299"/>
        <v>105000.98654856654</v>
      </c>
      <c r="I292" s="4">
        <f t="shared" si="300"/>
        <v>203532.26621270255</v>
      </c>
      <c r="J292" s="4">
        <f t="shared" si="301"/>
        <v>36006.99097482724</v>
      </c>
      <c r="K292" s="4">
        <f t="shared" si="269"/>
        <v>81615.420211023753</v>
      </c>
      <c r="L292" s="4">
        <f t="shared" si="270"/>
        <v>56970.299300630657</v>
      </c>
      <c r="M292" s="4">
        <f t="shared" si="271"/>
        <v>5287.6736861147338</v>
      </c>
      <c r="N292" s="11">
        <f t="shared" si="282"/>
        <v>-2.2414232281771085E-3</v>
      </c>
      <c r="O292" s="11">
        <f t="shared" si="283"/>
        <v>2.671545145849441E-3</v>
      </c>
      <c r="P292" s="11">
        <f t="shared" si="284"/>
        <v>1.6635320949411891E-3</v>
      </c>
      <c r="Q292" s="4">
        <f t="shared" si="285"/>
        <v>758.63287510867838</v>
      </c>
      <c r="R292" s="4">
        <f t="shared" si="286"/>
        <v>5051.3310819691897</v>
      </c>
      <c r="S292" s="4">
        <f t="shared" si="287"/>
        <v>1184.2421221888667</v>
      </c>
      <c r="T292" s="4">
        <f t="shared" si="302"/>
        <v>7.2250071170310841</v>
      </c>
      <c r="U292" s="4">
        <f t="shared" si="303"/>
        <v>24.818330655692044</v>
      </c>
      <c r="V292" s="4">
        <f t="shared" si="304"/>
        <v>32.889227622957421</v>
      </c>
      <c r="W292" s="11">
        <f t="shared" si="288"/>
        <v>-1.219247815263802E-2</v>
      </c>
      <c r="X292" s="11">
        <f t="shared" si="289"/>
        <v>-1.3228699347321071E-2</v>
      </c>
      <c r="Y292" s="11">
        <f t="shared" si="290"/>
        <v>-1.2203590333800474E-2</v>
      </c>
      <c r="Z292" s="4">
        <f t="shared" si="314"/>
        <v>950.09649837738732</v>
      </c>
      <c r="AA292" s="4">
        <f t="shared" si="305"/>
        <v>25532.686571009977</v>
      </c>
      <c r="AB292" s="4">
        <f t="shared" si="306"/>
        <v>2410.8811780351489</v>
      </c>
      <c r="AC292" s="12">
        <f t="shared" si="307"/>
        <v>1.234337378686521</v>
      </c>
      <c r="AD292" s="12">
        <f t="shared" si="308"/>
        <v>5.0011044675906486</v>
      </c>
      <c r="AE292" s="12">
        <f t="shared" si="309"/>
        <v>2.0143025918653481</v>
      </c>
      <c r="AF292" s="11">
        <f t="shared" si="291"/>
        <v>-2.9039671966837322E-3</v>
      </c>
      <c r="AG292" s="11">
        <f t="shared" si="292"/>
        <v>2.0567434751257441E-3</v>
      </c>
      <c r="AH292" s="11">
        <f t="shared" si="293"/>
        <v>8.257041531207765E-4</v>
      </c>
      <c r="AI292" s="1">
        <f t="shared" si="272"/>
        <v>215535.10233196203</v>
      </c>
      <c r="AJ292" s="1">
        <f t="shared" si="273"/>
        <v>395997.30470077542</v>
      </c>
      <c r="AK292" s="1">
        <f t="shared" si="274"/>
        <v>70805.096287520413</v>
      </c>
      <c r="AL292" s="17">
        <f t="shared" si="331"/>
        <v>70.255863181302672</v>
      </c>
      <c r="AM292" s="17">
        <f t="shared" si="331"/>
        <v>32.54209834160946</v>
      </c>
      <c r="AN292" s="17">
        <f t="shared" si="331"/>
        <v>4.8337617559063348</v>
      </c>
      <c r="AO292" s="7">
        <f t="shared" si="330"/>
        <v>1.7052964397218677E-3</v>
      </c>
      <c r="AP292" s="7">
        <f t="shared" si="330"/>
        <v>2.6260283700646177E-3</v>
      </c>
      <c r="AQ292" s="7">
        <f t="shared" si="330"/>
        <v>1.9008246058628549E-3</v>
      </c>
      <c r="AR292" s="1">
        <f t="shared" si="311"/>
        <v>105000.98654856654</v>
      </c>
      <c r="AS292" s="1">
        <f t="shared" si="312"/>
        <v>203532.26621270255</v>
      </c>
      <c r="AT292" s="1">
        <f t="shared" si="313"/>
        <v>36006.99097482724</v>
      </c>
      <c r="AU292" s="1">
        <f t="shared" si="275"/>
        <v>21000.197309713309</v>
      </c>
      <c r="AV292" s="1">
        <f t="shared" si="276"/>
        <v>40706.453242540512</v>
      </c>
      <c r="AW292" s="1">
        <f t="shared" si="277"/>
        <v>7201.3981949654481</v>
      </c>
      <c r="AX292">
        <v>0</v>
      </c>
      <c r="AY292">
        <v>0</v>
      </c>
      <c r="AZ292">
        <v>0</v>
      </c>
      <c r="BA292">
        <f t="shared" si="317"/>
        <v>0</v>
      </c>
      <c r="BB292">
        <f t="shared" si="318"/>
        <v>0</v>
      </c>
      <c r="BC292">
        <f t="shared" si="318"/>
        <v>0</v>
      </c>
      <c r="BD292">
        <f t="shared" si="318"/>
        <v>0</v>
      </c>
      <c r="BE292">
        <f t="shared" si="319"/>
        <v>0</v>
      </c>
      <c r="BF292">
        <f t="shared" si="319"/>
        <v>0</v>
      </c>
      <c r="BG292">
        <f t="shared" si="319"/>
        <v>0</v>
      </c>
      <c r="BH292">
        <f t="shared" si="295"/>
        <v>0</v>
      </c>
      <c r="BI292">
        <f t="shared" si="328"/>
        <v>0</v>
      </c>
      <c r="BJ292">
        <f t="shared" si="328"/>
        <v>0</v>
      </c>
      <c r="BK292" s="7">
        <f t="shared" si="326"/>
        <v>1.0641478954096506E-3</v>
      </c>
      <c r="BL292" s="7">
        <f t="shared" si="315"/>
        <v>1.6263664629150686E-5</v>
      </c>
      <c r="BM292" s="7">
        <f t="shared" si="316"/>
        <v>2.2718101974836139E-4</v>
      </c>
      <c r="BN292" s="18">
        <f>MAX((BN$3*climate!$I402+BN$4*climate!$I402^2+BN$5*climate!$I402^6)*(K292/K$66)^$BP$1,-99)</f>
        <v>-58.427463820250878</v>
      </c>
      <c r="BO292" s="18">
        <f>MAX((BO$3*climate!$I402+BO$4*climate!$I402^2+BO$5*climate!$I402^6)*(L292/L$66)^$BP$1,-99)</f>
        <v>-31.759100546253041</v>
      </c>
      <c r="BP292" s="18">
        <f>MAX((BP$3*climate!$I402+BP$4*climate!$I402^2+BP$5*climate!$I402^6)*(M292/M$66)^$BP$1,-99)</f>
        <v>-31.55425718979204</v>
      </c>
      <c r="BQ292" s="18">
        <f>MAX((BQ$3*climate!$M402+BQ$4*climate!$M402^2+BQ$5*climate!$M402^6)*(K292/K$66)^$BP$1,-99)</f>
        <v>-58.427481058009519</v>
      </c>
      <c r="BR292" s="18">
        <f>MAX((BR$3*climate!$M402+BR$4*climate!$M402^2+BR$5*climate!$M402^6)*(L292/L$66)^$BP$1,-99)</f>
        <v>-31.759109387737972</v>
      </c>
      <c r="BS292" s="18">
        <f>MAX((BS$3*climate!$M402+BS$4*climate!$M402^2+BS$5*climate!$M402^6)*(M292/M$66)^$BP$1,-99)</f>
        <v>-31.554265458371169</v>
      </c>
      <c r="BT292" s="8">
        <f t="shared" si="320"/>
        <v>3.9072357819487515E-2</v>
      </c>
      <c r="BU292" s="8">
        <f t="shared" si="321"/>
        <v>6.3545972384631826E-7</v>
      </c>
      <c r="BV292" s="8">
        <f t="shared" si="322"/>
        <v>8.8764980934040358E-6</v>
      </c>
      <c r="BW292" s="8">
        <f>MAX((BW$3*climate!$I402+BW$4*climate!$I402^2+BW$5*climate!$I402^6)*(K292/K$66)^$BP$1,-99)</f>
        <v>-99</v>
      </c>
      <c r="BX292" s="8">
        <f>MAX((BX$3*climate!$I402+BX$4*climate!$I402^2+BX$5*climate!$I402^6)*(L292/L$66)^$BP$1,-99)</f>
        <v>-99</v>
      </c>
      <c r="BY292" s="8">
        <f>MAX((BY$3*climate!$I402+BY$4*climate!$I402^2+BY$5*climate!$I402^6)*(M292/M$66)^$BP$1,-99)</f>
        <v>-99</v>
      </c>
      <c r="BZ292" s="8">
        <f>MAX((BZ$3*climate!$M402+BZ$4*climate!$M402^2+BZ$5*climate!$M402^6)*(K292/K$66)^$BP$1,-99)</f>
        <v>-99</v>
      </c>
      <c r="CA292" s="8">
        <f>MAX((CA$3*climate!$M402+CA$4*climate!$M402^2+CA$5*climate!$M402^6)*(L292/L$66)^$BP$1,-99)</f>
        <v>-99</v>
      </c>
      <c r="CB292" s="8">
        <f>MAX((CB$3*climate!$M402+CB$4*climate!$M402^2+CB$5*climate!$M402^6)*(M292/M$66)^$BP$1,-99)</f>
        <v>-99</v>
      </c>
      <c r="CC292" s="8">
        <f t="shared" si="323"/>
        <v>0</v>
      </c>
      <c r="CD292" s="8">
        <f t="shared" si="324"/>
        <v>0</v>
      </c>
      <c r="CE292" s="8">
        <f t="shared" si="325"/>
        <v>0</v>
      </c>
    </row>
    <row r="293" spans="1:83">
      <c r="A293">
        <f t="shared" si="278"/>
        <v>2247</v>
      </c>
      <c r="B293" s="4">
        <f t="shared" si="296"/>
        <v>1286.5337415167321</v>
      </c>
      <c r="C293" s="4">
        <f t="shared" si="297"/>
        <v>3572.6034376148164</v>
      </c>
      <c r="D293" s="4">
        <f t="shared" si="298"/>
        <v>6809.6106680792855</v>
      </c>
      <c r="E293" s="11">
        <f t="shared" si="279"/>
        <v>5.1246967552889475E-8</v>
      </c>
      <c r="F293" s="11">
        <f t="shared" si="280"/>
        <v>1.0273887226903931E-7</v>
      </c>
      <c r="G293" s="11">
        <f t="shared" si="281"/>
        <v>2.2682988909388015E-7</v>
      </c>
      <c r="H293" s="4">
        <f t="shared" si="299"/>
        <v>104770.4839261059</v>
      </c>
      <c r="I293" s="4">
        <f t="shared" si="300"/>
        <v>204073.49540315106</v>
      </c>
      <c r="J293" s="4">
        <f t="shared" si="301"/>
        <v>36066.75566035926</v>
      </c>
      <c r="K293" s="4">
        <f t="shared" si="269"/>
        <v>81436.250403031736</v>
      </c>
      <c r="L293" s="4">
        <f t="shared" si="270"/>
        <v>57121.787784931716</v>
      </c>
      <c r="M293" s="4">
        <f t="shared" si="271"/>
        <v>5296.4490069051517</v>
      </c>
      <c r="N293" s="11">
        <f t="shared" si="282"/>
        <v>-2.1952935796784034E-3</v>
      </c>
      <c r="O293" s="11">
        <f t="shared" si="283"/>
        <v>2.6590782593867157E-3</v>
      </c>
      <c r="P293" s="11">
        <f t="shared" si="284"/>
        <v>1.6595806230368382E-3</v>
      </c>
      <c r="Q293" s="4">
        <f t="shared" si="285"/>
        <v>747.73818241218373</v>
      </c>
      <c r="R293" s="4">
        <f t="shared" si="286"/>
        <v>4997.7632535437278</v>
      </c>
      <c r="S293" s="4">
        <f t="shared" si="287"/>
        <v>1171.7317432676844</v>
      </c>
      <c r="T293" s="4">
        <f t="shared" si="302"/>
        <v>7.1369163756040281</v>
      </c>
      <c r="U293" s="4">
        <f t="shared" si="303"/>
        <v>24.490016421145491</v>
      </c>
      <c r="V293" s="4">
        <f t="shared" si="304"/>
        <v>32.487860962651737</v>
      </c>
      <c r="W293" s="11">
        <f t="shared" si="288"/>
        <v>-1.219247815263802E-2</v>
      </c>
      <c r="X293" s="11">
        <f t="shared" si="289"/>
        <v>-1.3228699347321071E-2</v>
      </c>
      <c r="Y293" s="11">
        <f t="shared" si="290"/>
        <v>-1.2203590333800474E-2</v>
      </c>
      <c r="Z293" s="4">
        <f t="shared" si="314"/>
        <v>933.68961367682857</v>
      </c>
      <c r="AA293" s="4">
        <f t="shared" si="305"/>
        <v>25314.192377169893</v>
      </c>
      <c r="AB293" s="4">
        <f t="shared" si="306"/>
        <v>2387.3916289537833</v>
      </c>
      <c r="AC293" s="12">
        <f t="shared" si="307"/>
        <v>1.2307529034291749</v>
      </c>
      <c r="AD293" s="12">
        <f t="shared" si="308"/>
        <v>5.011390456572788</v>
      </c>
      <c r="AE293" s="12">
        <f t="shared" si="309"/>
        <v>2.0159658098810933</v>
      </c>
      <c r="AF293" s="11">
        <f t="shared" si="291"/>
        <v>-2.9039671966837322E-3</v>
      </c>
      <c r="AG293" s="11">
        <f t="shared" si="292"/>
        <v>2.0567434751257441E-3</v>
      </c>
      <c r="AH293" s="11">
        <f t="shared" si="293"/>
        <v>8.257041531207765E-4</v>
      </c>
      <c r="AI293" s="1">
        <f t="shared" si="272"/>
        <v>214981.78940847915</v>
      </c>
      <c r="AJ293" s="1">
        <f t="shared" si="273"/>
        <v>397104.02747323841</v>
      </c>
      <c r="AK293" s="1">
        <f t="shared" si="274"/>
        <v>70925.984853733826</v>
      </c>
      <c r="AL293" s="17">
        <f t="shared" si="331"/>
        <v>70.37447218392181</v>
      </c>
      <c r="AM293" s="17">
        <f t="shared" si="331"/>
        <v>32.626700250341294</v>
      </c>
      <c r="AN293" s="17">
        <f t="shared" si="331"/>
        <v>4.8428580078579957</v>
      </c>
      <c r="AO293" s="7">
        <f t="shared" si="330"/>
        <v>1.6882434753246491E-3</v>
      </c>
      <c r="AP293" s="7">
        <f t="shared" si="330"/>
        <v>2.5997680863639717E-3</v>
      </c>
      <c r="AQ293" s="7">
        <f t="shared" si="330"/>
        <v>1.8818163598042263E-3</v>
      </c>
      <c r="AR293" s="1">
        <f t="shared" si="311"/>
        <v>104770.4839261059</v>
      </c>
      <c r="AS293" s="1">
        <f t="shared" si="312"/>
        <v>204073.49540315106</v>
      </c>
      <c r="AT293" s="1">
        <f t="shared" si="313"/>
        <v>36066.75566035926</v>
      </c>
      <c r="AU293" s="1">
        <f t="shared" si="275"/>
        <v>20954.09678522118</v>
      </c>
      <c r="AV293" s="1">
        <f t="shared" si="276"/>
        <v>40814.699080630213</v>
      </c>
      <c r="AW293" s="1">
        <f t="shared" si="277"/>
        <v>7213.3511320718526</v>
      </c>
      <c r="AX293">
        <v>0</v>
      </c>
      <c r="AY293">
        <v>0</v>
      </c>
      <c r="AZ293">
        <v>0</v>
      </c>
      <c r="BA293">
        <f t="shared" si="317"/>
        <v>0</v>
      </c>
      <c r="BB293">
        <f t="shared" si="318"/>
        <v>0</v>
      </c>
      <c r="BC293">
        <f t="shared" si="318"/>
        <v>0</v>
      </c>
      <c r="BD293">
        <f t="shared" si="318"/>
        <v>0</v>
      </c>
      <c r="BE293">
        <f t="shared" si="319"/>
        <v>0</v>
      </c>
      <c r="BF293">
        <f t="shared" si="319"/>
        <v>0</v>
      </c>
      <c r="BG293">
        <f t="shared" si="319"/>
        <v>0</v>
      </c>
      <c r="BH293">
        <f t="shared" si="295"/>
        <v>0</v>
      </c>
      <c r="BI293">
        <f t="shared" si="328"/>
        <v>0</v>
      </c>
      <c r="BJ293">
        <f t="shared" si="328"/>
        <v>0</v>
      </c>
      <c r="BK293" s="7">
        <f t="shared" si="326"/>
        <v>1.0753206925910863E-3</v>
      </c>
      <c r="BL293" s="7">
        <f t="shared" si="315"/>
        <v>1.5489204408714937E-5</v>
      </c>
      <c r="BM293" s="7">
        <f t="shared" si="316"/>
        <v>2.2033645550771923E-4</v>
      </c>
      <c r="BN293" s="18">
        <f>MAX((BN$3*climate!$I403+BN$4*climate!$I403^2+BN$5*climate!$I403^6)*(K293/K$66)^$BP$1,-99)</f>
        <v>-58.564991745382947</v>
      </c>
      <c r="BO293" s="18">
        <f>MAX((BO$3*climate!$I403+BO$4*climate!$I403^2+BO$5*climate!$I403^6)*(L293/L$66)^$BP$1,-99)</f>
        <v>-31.792026731671971</v>
      </c>
      <c r="BP293" s="18">
        <f>MAX((BP$3*climate!$I403+BP$4*climate!$I403^2+BP$5*climate!$I403^6)*(M293/M$66)^$BP$1,-99)</f>
        <v>-31.591695081774201</v>
      </c>
      <c r="BQ293" s="18">
        <f>MAX((BQ$3*climate!$M403+BQ$4*climate!$M403^2+BQ$5*climate!$M403^6)*(K293/K$66)^$BP$1,-99)</f>
        <v>-58.56500897234455</v>
      </c>
      <c r="BR293" s="18">
        <f>MAX((BR$3*climate!$M403+BR$4*climate!$M403^2+BR$5*climate!$M403^6)*(L293/L$66)^$BP$1,-99)</f>
        <v>-31.792035556618082</v>
      </c>
      <c r="BS293" s="18">
        <f>MAX((BS$3*climate!$M403+BS$4*climate!$M403^2+BS$5*climate!$M403^6)*(M293/M$66)^$BP$1,-99)</f>
        <v>-31.59170333664763</v>
      </c>
      <c r="BT293" s="8">
        <f t="shared" si="320"/>
        <v>3.9035412062390508E-2</v>
      </c>
      <c r="BU293" s="8">
        <f t="shared" si="321"/>
        <v>6.0462747661278327E-7</v>
      </c>
      <c r="BV293" s="8">
        <f t="shared" si="322"/>
        <v>8.6009243331103923E-6</v>
      </c>
      <c r="BW293" s="8">
        <f>MAX((BW$3*climate!$I403+BW$4*climate!$I403^2+BW$5*climate!$I403^6)*(K293/K$66)^$BP$1,-99)</f>
        <v>-99</v>
      </c>
      <c r="BX293" s="8">
        <f>MAX((BX$3*climate!$I403+BX$4*climate!$I403^2+BX$5*climate!$I403^6)*(L293/L$66)^$BP$1,-99)</f>
        <v>-99</v>
      </c>
      <c r="BY293" s="8">
        <f>MAX((BY$3*climate!$I403+BY$4*climate!$I403^2+BY$5*climate!$I403^6)*(M293/M$66)^$BP$1,-99)</f>
        <v>-99</v>
      </c>
      <c r="BZ293" s="8">
        <f>MAX((BZ$3*climate!$M403+BZ$4*climate!$M403^2+BZ$5*climate!$M403^6)*(K293/K$66)^$BP$1,-99)</f>
        <v>-99</v>
      </c>
      <c r="CA293" s="8">
        <f>MAX((CA$3*climate!$M403+CA$4*climate!$M403^2+CA$5*climate!$M403^6)*(L293/L$66)^$BP$1,-99)</f>
        <v>-99</v>
      </c>
      <c r="CB293" s="8">
        <f>MAX((CB$3*climate!$M403+CB$4*climate!$M403^2+CB$5*climate!$M403^6)*(M293/M$66)^$BP$1,-99)</f>
        <v>-99</v>
      </c>
      <c r="CC293" s="8">
        <f t="shared" si="323"/>
        <v>0</v>
      </c>
      <c r="CD293" s="8">
        <f t="shared" si="324"/>
        <v>0</v>
      </c>
      <c r="CE293" s="8">
        <f t="shared" si="325"/>
        <v>0</v>
      </c>
    </row>
    <row r="294" spans="1:83">
      <c r="A294">
        <f t="shared" si="278"/>
        <v>2248</v>
      </c>
      <c r="B294" s="4">
        <f t="shared" si="296"/>
        <v>1286.5338041511375</v>
      </c>
      <c r="C294" s="4">
        <f t="shared" si="297"/>
        <v>3572.6037863078027</v>
      </c>
      <c r="D294" s="4">
        <f t="shared" si="298"/>
        <v>6809.6121354713569</v>
      </c>
      <c r="E294" s="11">
        <f t="shared" si="279"/>
        <v>4.8684619175244999E-8</v>
      </c>
      <c r="F294" s="11">
        <f t="shared" si="280"/>
        <v>9.7601928655587334E-8</v>
      </c>
      <c r="G294" s="11">
        <f t="shared" si="281"/>
        <v>2.1548839463918613E-7</v>
      </c>
      <c r="H294" s="4">
        <f t="shared" si="299"/>
        <v>104545.42437474977</v>
      </c>
      <c r="I294" s="4">
        <f t="shared" si="300"/>
        <v>204613.64241576716</v>
      </c>
      <c r="J294" s="4">
        <f t="shared" si="301"/>
        <v>36126.478569603642</v>
      </c>
      <c r="K294" s="4">
        <f t="shared" si="269"/>
        <v>81261.311624632712</v>
      </c>
      <c r="L294" s="4">
        <f t="shared" si="270"/>
        <v>57272.973622196791</v>
      </c>
      <c r="M294" s="4">
        <f t="shared" si="271"/>
        <v>5305.2182489837196</v>
      </c>
      <c r="N294" s="11">
        <f t="shared" si="282"/>
        <v>-2.1481683836528376E-3</v>
      </c>
      <c r="O294" s="11">
        <f t="shared" si="283"/>
        <v>2.6467280371949009E-3</v>
      </c>
      <c r="P294" s="11">
        <f t="shared" si="284"/>
        <v>1.6556832827305801E-3</v>
      </c>
      <c r="Q294" s="4">
        <f t="shared" si="285"/>
        <v>737.03475370045476</v>
      </c>
      <c r="R294" s="4">
        <f t="shared" si="286"/>
        <v>4944.7025632597833</v>
      </c>
      <c r="S294" s="4">
        <f t="shared" si="287"/>
        <v>1159.3490004085604</v>
      </c>
      <c r="T294" s="4">
        <f t="shared" si="302"/>
        <v>7.0498996786172716</v>
      </c>
      <c r="U294" s="4">
        <f t="shared" si="303"/>
        <v>24.1660453568992</v>
      </c>
      <c r="V294" s="4">
        <f t="shared" si="304"/>
        <v>32.091392416642066</v>
      </c>
      <c r="W294" s="11">
        <f t="shared" si="288"/>
        <v>-1.219247815263802E-2</v>
      </c>
      <c r="X294" s="11">
        <f t="shared" si="289"/>
        <v>-1.3228699347321071E-2</v>
      </c>
      <c r="Y294" s="11">
        <f t="shared" si="290"/>
        <v>-1.2203590333800474E-2</v>
      </c>
      <c r="Z294" s="4">
        <f t="shared" si="314"/>
        <v>917.60847335003473</v>
      </c>
      <c r="AA294" s="4">
        <f t="shared" si="305"/>
        <v>25097.25574166431</v>
      </c>
      <c r="AB294" s="4">
        <f t="shared" si="306"/>
        <v>2364.1215872947409</v>
      </c>
      <c r="AC294" s="12">
        <f t="shared" si="307"/>
        <v>1.2271788373703933</v>
      </c>
      <c r="AD294" s="12">
        <f t="shared" si="308"/>
        <v>5.0216976011956511</v>
      </c>
      <c r="AE294" s="12">
        <f t="shared" si="309"/>
        <v>2.0176304012228616</v>
      </c>
      <c r="AF294" s="11">
        <f t="shared" si="291"/>
        <v>-2.9039671966837322E-3</v>
      </c>
      <c r="AG294" s="11">
        <f t="shared" si="292"/>
        <v>2.0567434751257441E-3</v>
      </c>
      <c r="AH294" s="11">
        <f t="shared" si="293"/>
        <v>8.257041531207765E-4</v>
      </c>
      <c r="AI294" s="1">
        <f t="shared" si="272"/>
        <v>214437.70725285241</v>
      </c>
      <c r="AJ294" s="1">
        <f t="shared" si="273"/>
        <v>398208.32380654477</v>
      </c>
      <c r="AK294" s="1">
        <f t="shared" si="274"/>
        <v>71046.737500432297</v>
      </c>
      <c r="AL294" s="17">
        <f t="shared" si="331"/>
        <v>70.492093334980794</v>
      </c>
      <c r="AM294" s="17">
        <f t="shared" si="331"/>
        <v>32.710673885874755</v>
      </c>
      <c r="AN294" s="17">
        <f t="shared" si="331"/>
        <v>4.8518802435911175</v>
      </c>
      <c r="AO294" s="7">
        <f t="shared" si="330"/>
        <v>1.6713610405714025E-3</v>
      </c>
      <c r="AP294" s="7">
        <f t="shared" si="330"/>
        <v>2.5737704055003321E-3</v>
      </c>
      <c r="AQ294" s="7">
        <f t="shared" si="330"/>
        <v>1.8629981962061839E-3</v>
      </c>
      <c r="AR294" s="1">
        <f t="shared" si="311"/>
        <v>104545.42437474977</v>
      </c>
      <c r="AS294" s="1">
        <f t="shared" si="312"/>
        <v>204613.64241576716</v>
      </c>
      <c r="AT294" s="1">
        <f t="shared" si="313"/>
        <v>36126.478569603642</v>
      </c>
      <c r="AU294" s="1">
        <f t="shared" si="275"/>
        <v>20909.084874949956</v>
      </c>
      <c r="AV294" s="1">
        <f t="shared" si="276"/>
        <v>40922.728483153434</v>
      </c>
      <c r="AW294" s="1">
        <f t="shared" si="277"/>
        <v>7225.2957139207283</v>
      </c>
      <c r="AX294">
        <v>0</v>
      </c>
      <c r="AY294">
        <v>0</v>
      </c>
      <c r="AZ294">
        <v>0</v>
      </c>
      <c r="BA294">
        <f t="shared" si="317"/>
        <v>0</v>
      </c>
      <c r="BB294">
        <f t="shared" si="318"/>
        <v>0</v>
      </c>
      <c r="BC294">
        <f t="shared" si="318"/>
        <v>0</v>
      </c>
      <c r="BD294">
        <f t="shared" si="318"/>
        <v>0</v>
      </c>
      <c r="BE294">
        <f t="shared" si="319"/>
        <v>0</v>
      </c>
      <c r="BF294">
        <f t="shared" si="319"/>
        <v>0</v>
      </c>
      <c r="BG294">
        <f t="shared" si="319"/>
        <v>0</v>
      </c>
      <c r="BH294">
        <f t="shared" si="295"/>
        <v>0</v>
      </c>
      <c r="BI294">
        <f t="shared" si="328"/>
        <v>0</v>
      </c>
      <c r="BJ294">
        <f t="shared" si="328"/>
        <v>0</v>
      </c>
      <c r="BK294" s="7">
        <f t="shared" si="326"/>
        <v>1.0866880397784051E-3</v>
      </c>
      <c r="BL294" s="7">
        <f t="shared" si="315"/>
        <v>1.4751623246395178E-5</v>
      </c>
      <c r="BM294" s="7">
        <f t="shared" si="316"/>
        <v>2.1369579029368623E-4</v>
      </c>
      <c r="BN294" s="18">
        <f>MAX((BN$3*climate!$I404+BN$4*climate!$I404^2+BN$5*climate!$I404^6)*(K294/K$66)^$BP$1,-99)</f>
        <v>-58.699694216217509</v>
      </c>
      <c r="BO294" s="18">
        <f>MAX((BO$3*climate!$I404+BO$4*climate!$I404^2+BO$5*climate!$I404^6)*(L294/L$66)^$BP$1,-99)</f>
        <v>-31.823832150278843</v>
      </c>
      <c r="BP294" s="18">
        <f>MAX((BP$3*climate!$I404+BP$4*climate!$I404^2+BP$5*climate!$I404^6)*(M294/M$66)^$BP$1,-99)</f>
        <v>-31.62803917145273</v>
      </c>
      <c r="BQ294" s="18">
        <f>MAX((BQ$3*climate!$M404+BQ$4*climate!$M404^2+BQ$5*climate!$M404^6)*(K294/K$66)^$BP$1,-99)</f>
        <v>-58.699711432270774</v>
      </c>
      <c r="BR294" s="18">
        <f>MAX((BR$3*climate!$M404+BR$4*climate!$M404^2+BR$5*climate!$M404^6)*(L294/L$66)^$BP$1,-99)</f>
        <v>-31.823840958794651</v>
      </c>
      <c r="BS294" s="18">
        <f>MAX((BS$3*climate!$M404+BS$4*climate!$M404^2+BS$5*climate!$M404^6)*(M294/M$66)^$BP$1,-99)</f>
        <v>-31.628047412705456</v>
      </c>
      <c r="BT294" s="8">
        <f t="shared" si="320"/>
        <v>3.8999295385093113E-2</v>
      </c>
      <c r="BU294" s="8">
        <f t="shared" si="321"/>
        <v>5.753029123957718E-7</v>
      </c>
      <c r="BV294" s="8">
        <f t="shared" si="322"/>
        <v>8.3339852482143832E-6</v>
      </c>
      <c r="BW294" s="8">
        <f>MAX((BW$3*climate!$I404+BW$4*climate!$I404^2+BW$5*climate!$I404^6)*(K294/K$66)^$BP$1,-99)</f>
        <v>-99</v>
      </c>
      <c r="BX294" s="8">
        <f>MAX((BX$3*climate!$I404+BX$4*climate!$I404^2+BX$5*climate!$I404^6)*(L294/L$66)^$BP$1,-99)</f>
        <v>-99</v>
      </c>
      <c r="BY294" s="8">
        <f>MAX((BY$3*climate!$I404+BY$4*climate!$I404^2+BY$5*climate!$I404^6)*(M294/M$66)^$BP$1,-99)</f>
        <v>-99</v>
      </c>
      <c r="BZ294" s="8">
        <f>MAX((BZ$3*climate!$M404+BZ$4*climate!$M404^2+BZ$5*climate!$M404^6)*(K294/K$66)^$BP$1,-99)</f>
        <v>-99</v>
      </c>
      <c r="CA294" s="8">
        <f>MAX((CA$3*climate!$M404+CA$4*climate!$M404^2+CA$5*climate!$M404^6)*(L294/L$66)^$BP$1,-99)</f>
        <v>-99</v>
      </c>
      <c r="CB294" s="8">
        <f>MAX((CB$3*climate!$M404+CB$4*climate!$M404^2+CB$5*climate!$M404^6)*(M294/M$66)^$BP$1,-99)</f>
        <v>-99</v>
      </c>
      <c r="CC294" s="8">
        <f t="shared" si="323"/>
        <v>0</v>
      </c>
      <c r="CD294" s="8">
        <f t="shared" si="324"/>
        <v>0</v>
      </c>
      <c r="CE294" s="8">
        <f t="shared" si="325"/>
        <v>0</v>
      </c>
    </row>
    <row r="295" spans="1:83">
      <c r="A295">
        <f t="shared" si="278"/>
        <v>2249</v>
      </c>
      <c r="B295" s="4">
        <f t="shared" si="296"/>
        <v>1286.5338636538254</v>
      </c>
      <c r="C295" s="4">
        <f t="shared" si="297"/>
        <v>3572.6041175661717</v>
      </c>
      <c r="D295" s="4">
        <f t="shared" si="298"/>
        <v>6809.6135294941241</v>
      </c>
      <c r="E295" s="11">
        <f t="shared" si="279"/>
        <v>4.6250388216482747E-8</v>
      </c>
      <c r="F295" s="11">
        <f t="shared" si="280"/>
        <v>9.2721832222807968E-8</v>
      </c>
      <c r="G295" s="11">
        <f t="shared" si="281"/>
        <v>2.0471397490722682E-7</v>
      </c>
      <c r="H295" s="4">
        <f t="shared" si="299"/>
        <v>104325.8775567062</v>
      </c>
      <c r="I295" s="4">
        <f t="shared" si="300"/>
        <v>205152.71422254812</v>
      </c>
      <c r="J295" s="4">
        <f t="shared" si="301"/>
        <v>36186.161032067386</v>
      </c>
      <c r="K295" s="4">
        <f t="shared" si="269"/>
        <v>81090.658010676139</v>
      </c>
      <c r="L295" s="4">
        <f t="shared" si="270"/>
        <v>57423.858751612235</v>
      </c>
      <c r="M295" s="4">
        <f t="shared" si="271"/>
        <v>5313.9816048790663</v>
      </c>
      <c r="N295" s="11">
        <f t="shared" si="282"/>
        <v>-2.1000598014571104E-3</v>
      </c>
      <c r="O295" s="11">
        <f t="shared" si="283"/>
        <v>2.6344909277937756E-3</v>
      </c>
      <c r="P295" s="11">
        <f t="shared" si="284"/>
        <v>1.6518370185854003E-3</v>
      </c>
      <c r="Q295" s="4">
        <f t="shared" si="285"/>
        <v>726.51956183718426</v>
      </c>
      <c r="R295" s="4">
        <f t="shared" si="286"/>
        <v>4892.145480063401</v>
      </c>
      <c r="S295" s="4">
        <f t="shared" si="287"/>
        <v>1147.0927000219019</v>
      </c>
      <c r="T295" s="4">
        <f t="shared" si="302"/>
        <v>6.9639439308074405</v>
      </c>
      <c r="U295" s="4">
        <f t="shared" si="303"/>
        <v>23.846360008459058</v>
      </c>
      <c r="V295" s="4">
        <f t="shared" si="304"/>
        <v>31.699762210348133</v>
      </c>
      <c r="W295" s="11">
        <f t="shared" si="288"/>
        <v>-1.219247815263802E-2</v>
      </c>
      <c r="X295" s="11">
        <f t="shared" si="289"/>
        <v>-1.3228699347321071E-2</v>
      </c>
      <c r="Y295" s="11">
        <f t="shared" si="290"/>
        <v>-1.2203590333800474E-2</v>
      </c>
      <c r="Z295" s="4">
        <f t="shared" si="314"/>
        <v>901.84689091239011</v>
      </c>
      <c r="AA295" s="4">
        <f t="shared" si="305"/>
        <v>24881.871588487662</v>
      </c>
      <c r="AB295" s="4">
        <f t="shared" si="306"/>
        <v>2341.0692246386238</v>
      </c>
      <c r="AC295" s="12">
        <f t="shared" si="307"/>
        <v>1.2236151502822052</v>
      </c>
      <c r="AD295" s="12">
        <f t="shared" si="308"/>
        <v>5.0320259449709646</v>
      </c>
      <c r="AE295" s="12">
        <f t="shared" si="309"/>
        <v>2.019296367024614</v>
      </c>
      <c r="AF295" s="11">
        <f t="shared" si="291"/>
        <v>-2.9039671966837322E-3</v>
      </c>
      <c r="AG295" s="11">
        <f t="shared" si="292"/>
        <v>2.0567434751257441E-3</v>
      </c>
      <c r="AH295" s="11">
        <f t="shared" si="293"/>
        <v>8.257041531207765E-4</v>
      </c>
      <c r="AI295" s="1">
        <f t="shared" si="272"/>
        <v>213903.02140251716</v>
      </c>
      <c r="AJ295" s="1">
        <f t="shared" si="273"/>
        <v>399310.21990904375</v>
      </c>
      <c r="AK295" s="1">
        <f t="shared" si="274"/>
        <v>71167.359464309789</v>
      </c>
      <c r="AL295" s="17">
        <f t="shared" si="331"/>
        <v>70.608732896064524</v>
      </c>
      <c r="AM295" s="17">
        <f t="shared" si="331"/>
        <v>32.794021752622278</v>
      </c>
      <c r="AN295" s="17">
        <f t="shared" si="331"/>
        <v>4.8608288972917162</v>
      </c>
      <c r="AO295" s="7">
        <f t="shared" si="330"/>
        <v>1.6546474301656884E-3</v>
      </c>
      <c r="AP295" s="7">
        <f t="shared" si="330"/>
        <v>2.5480327014453289E-3</v>
      </c>
      <c r="AQ295" s="7">
        <f t="shared" si="330"/>
        <v>1.8443682142441221E-3</v>
      </c>
      <c r="AR295" s="1">
        <f t="shared" si="311"/>
        <v>104325.8775567062</v>
      </c>
      <c r="AS295" s="1">
        <f t="shared" si="312"/>
        <v>205152.71422254812</v>
      </c>
      <c r="AT295" s="1">
        <f t="shared" si="313"/>
        <v>36186.161032067386</v>
      </c>
      <c r="AU295" s="1">
        <f t="shared" si="275"/>
        <v>20865.17551134124</v>
      </c>
      <c r="AV295" s="1">
        <f t="shared" si="276"/>
        <v>41030.542844509626</v>
      </c>
      <c r="AW295" s="1">
        <f t="shared" si="277"/>
        <v>7237.2322064134778</v>
      </c>
      <c r="AX295">
        <v>0</v>
      </c>
      <c r="AY295">
        <v>0</v>
      </c>
      <c r="AZ295">
        <v>0</v>
      </c>
      <c r="BA295">
        <f t="shared" si="317"/>
        <v>0</v>
      </c>
      <c r="BB295">
        <f t="shared" si="318"/>
        <v>0</v>
      </c>
      <c r="BC295">
        <f t="shared" si="318"/>
        <v>0</v>
      </c>
      <c r="BD295">
        <f t="shared" si="318"/>
        <v>0</v>
      </c>
      <c r="BE295">
        <f t="shared" si="319"/>
        <v>0</v>
      </c>
      <c r="BF295">
        <f t="shared" si="319"/>
        <v>0</v>
      </c>
      <c r="BG295">
        <f t="shared" si="319"/>
        <v>0</v>
      </c>
      <c r="BH295">
        <f t="shared" si="295"/>
        <v>0</v>
      </c>
      <c r="BI295">
        <f t="shared" si="328"/>
        <v>0</v>
      </c>
      <c r="BJ295">
        <f t="shared" si="328"/>
        <v>0</v>
      </c>
      <c r="BK295" s="7">
        <f t="shared" si="326"/>
        <v>1.0982430521544462E-3</v>
      </c>
      <c r="BL295" s="7">
        <f t="shared" si="315"/>
        <v>1.4049164996566837E-5</v>
      </c>
      <c r="BM295" s="7">
        <f t="shared" si="316"/>
        <v>2.0725298151210542E-4</v>
      </c>
      <c r="BN295" s="18">
        <f>MAX((BN$3*climate!$I405+BN$4*climate!$I405^2+BN$5*climate!$I405^6)*(K295/K$66)^$BP$1,-99)</f>
        <v>-58.831571511871807</v>
      </c>
      <c r="BO295" s="18">
        <f>MAX((BO$3*climate!$I405+BO$4*climate!$I405^2+BO$5*climate!$I405^6)*(L295/L$66)^$BP$1,-99)</f>
        <v>-31.854530463123716</v>
      </c>
      <c r="BP295" s="18">
        <f>MAX((BP$3*climate!$I405+BP$4*climate!$I405^2+BP$5*climate!$I405^6)*(M295/M$66)^$BP$1,-99)</f>
        <v>-31.663301791049161</v>
      </c>
      <c r="BQ295" s="18">
        <f>MAX((BQ$3*climate!$M405+BQ$4*climate!$M405^2+BQ$5*climate!$M405^6)*(K295/K$66)^$BP$1,-99)</f>
        <v>-58.831588716900796</v>
      </c>
      <c r="BR295" s="18">
        <f>MAX((BR$3*climate!$M405+BR$4*climate!$M405^2+BR$5*climate!$M405^6)*(L295/L$66)^$BP$1,-99)</f>
        <v>-31.854539255316535</v>
      </c>
      <c r="BS295" s="18">
        <f>MAX((BS$3*climate!$M405+BS$4*climate!$M405^2+BS$5*climate!$M405^6)*(M295/M$66)^$BP$1,-99)</f>
        <v>-31.663310018765205</v>
      </c>
      <c r="BT295" s="8">
        <f t="shared" si="320"/>
        <v>3.8964014261953721E-2</v>
      </c>
      <c r="BU295" s="8">
        <f t="shared" si="321"/>
        <v>5.4741186529477127E-7</v>
      </c>
      <c r="BV295" s="8">
        <f t="shared" si="322"/>
        <v>8.075408127470106E-6</v>
      </c>
      <c r="BW295" s="8">
        <f>MAX((BW$3*climate!$I405+BW$4*climate!$I405^2+BW$5*climate!$I405^6)*(K295/K$66)^$BP$1,-99)</f>
        <v>-99</v>
      </c>
      <c r="BX295" s="8">
        <f>MAX((BX$3*climate!$I405+BX$4*climate!$I405^2+BX$5*climate!$I405^6)*(L295/L$66)^$BP$1,-99)</f>
        <v>-99</v>
      </c>
      <c r="BY295" s="8">
        <f>MAX((BY$3*climate!$I405+BY$4*climate!$I405^2+BY$5*climate!$I405^6)*(M295/M$66)^$BP$1,-99)</f>
        <v>-99</v>
      </c>
      <c r="BZ295" s="8">
        <f>MAX((BZ$3*climate!$M405+BZ$4*climate!$M405^2+BZ$5*climate!$M405^6)*(K295/K$66)^$BP$1,-99)</f>
        <v>-99</v>
      </c>
      <c r="CA295" s="8">
        <f>MAX((CA$3*climate!$M405+CA$4*climate!$M405^2+CA$5*climate!$M405^6)*(L295/L$66)^$BP$1,-99)</f>
        <v>-99</v>
      </c>
      <c r="CB295" s="8">
        <f>MAX((CB$3*climate!$M405+CB$4*climate!$M405^2+CB$5*climate!$M405^6)*(M295/M$66)^$BP$1,-99)</f>
        <v>-99</v>
      </c>
      <c r="CC295" s="8">
        <f t="shared" si="323"/>
        <v>0</v>
      </c>
      <c r="CD295" s="8">
        <f t="shared" si="324"/>
        <v>0</v>
      </c>
      <c r="CE295" s="8">
        <f t="shared" si="325"/>
        <v>0</v>
      </c>
    </row>
    <row r="296" spans="1:83">
      <c r="A296">
        <f t="shared" si="278"/>
        <v>2250</v>
      </c>
      <c r="B296" s="4">
        <f t="shared" si="296"/>
        <v>1286.5339201813815</v>
      </c>
      <c r="C296" s="4">
        <f t="shared" si="297"/>
        <v>3572.6044322616517</v>
      </c>
      <c r="D296" s="4">
        <f t="shared" si="298"/>
        <v>6809.6148538160242</v>
      </c>
      <c r="E296" s="11">
        <f t="shared" si="279"/>
        <v>4.3937868805658608E-8</v>
      </c>
      <c r="F296" s="11">
        <f t="shared" si="280"/>
        <v>8.8085740611667567E-8</v>
      </c>
      <c r="G296" s="11">
        <f t="shared" si="281"/>
        <v>1.9447827616186545E-7</v>
      </c>
      <c r="H296" s="4">
        <f t="shared" si="299"/>
        <v>104111.91176074355</v>
      </c>
      <c r="I296" s="4">
        <f t="shared" si="300"/>
        <v>205690.71733046568</v>
      </c>
      <c r="J296" s="4">
        <f t="shared" si="301"/>
        <v>36245.804281444922</v>
      </c>
      <c r="K296" s="4">
        <f t="shared" si="269"/>
        <v>80924.342629120394</v>
      </c>
      <c r="L296" s="4">
        <f t="shared" si="270"/>
        <v>57574.444982774745</v>
      </c>
      <c r="M296" s="4">
        <f t="shared" si="271"/>
        <v>5322.7392531801142</v>
      </c>
      <c r="N296" s="11">
        <f t="shared" si="282"/>
        <v>-2.0509807866382346E-3</v>
      </c>
      <c r="O296" s="11">
        <f t="shared" si="283"/>
        <v>2.6223634990096834E-3</v>
      </c>
      <c r="P296" s="11">
        <f t="shared" si="284"/>
        <v>1.6480388816189073E-3</v>
      </c>
      <c r="Q296" s="4">
        <f t="shared" si="285"/>
        <v>716.18960949676421</v>
      </c>
      <c r="R296" s="4">
        <f t="shared" si="286"/>
        <v>4840.0884576569779</v>
      </c>
      <c r="S296" s="4">
        <f t="shared" si="287"/>
        <v>1134.9616544132639</v>
      </c>
      <c r="T296" s="4">
        <f t="shared" si="302"/>
        <v>6.8790361965748748</v>
      </c>
      <c r="U296" s="4">
        <f t="shared" si="303"/>
        <v>23.530903681379172</v>
      </c>
      <c r="V296" s="4">
        <f t="shared" si="304"/>
        <v>31.312911298654154</v>
      </c>
      <c r="W296" s="11">
        <f t="shared" si="288"/>
        <v>-1.219247815263802E-2</v>
      </c>
      <c r="X296" s="11">
        <f t="shared" si="289"/>
        <v>-1.3228699347321071E-2</v>
      </c>
      <c r="Y296" s="11">
        <f t="shared" si="290"/>
        <v>-1.2203590333800474E-2</v>
      </c>
      <c r="Z296" s="4">
        <f t="shared" si="314"/>
        <v>886.39877308626296</v>
      </c>
      <c r="AA296" s="4">
        <f t="shared" si="305"/>
        <v>24668.034665209754</v>
      </c>
      <c r="AB296" s="4">
        <f t="shared" si="306"/>
        <v>2318.2327169392051</v>
      </c>
      <c r="AC296" s="12">
        <f t="shared" si="307"/>
        <v>1.2200618120244204</v>
      </c>
      <c r="AD296" s="12">
        <f t="shared" si="308"/>
        <v>5.042375531499947</v>
      </c>
      <c r="AE296" s="12">
        <f t="shared" si="309"/>
        <v>2.020963708421248</v>
      </c>
      <c r="AF296" s="11">
        <f t="shared" si="291"/>
        <v>-2.9039671966837322E-3</v>
      </c>
      <c r="AG296" s="11">
        <f t="shared" si="292"/>
        <v>2.0567434751257441E-3</v>
      </c>
      <c r="AH296" s="11">
        <f t="shared" si="293"/>
        <v>8.257041531207765E-4</v>
      </c>
      <c r="AI296" s="1">
        <f t="shared" si="272"/>
        <v>213377.89477360671</v>
      </c>
      <c r="AJ296" s="1">
        <f t="shared" si="273"/>
        <v>400409.74076264905</v>
      </c>
      <c r="AK296" s="1">
        <f t="shared" si="274"/>
        <v>71287.855724292283</v>
      </c>
      <c r="AL296" s="17">
        <f t="shared" si="331"/>
        <v>70.724397128913921</v>
      </c>
      <c r="AM296" s="17">
        <f t="shared" si="331"/>
        <v>32.876746390061491</v>
      </c>
      <c r="AN296" s="17">
        <f t="shared" si="331"/>
        <v>4.86970440402163</v>
      </c>
      <c r="AO296" s="7">
        <f t="shared" si="330"/>
        <v>1.6381009558640316E-3</v>
      </c>
      <c r="AP296" s="7">
        <f t="shared" si="330"/>
        <v>2.5225523744308756E-3</v>
      </c>
      <c r="AQ296" s="7">
        <f t="shared" si="330"/>
        <v>1.8259245321016809E-3</v>
      </c>
      <c r="AR296" s="1">
        <f t="shared" si="311"/>
        <v>104111.91176074355</v>
      </c>
      <c r="AS296" s="1">
        <f t="shared" si="312"/>
        <v>205690.71733046568</v>
      </c>
      <c r="AT296" s="1">
        <f t="shared" si="313"/>
        <v>36245.804281444922</v>
      </c>
      <c r="AU296" s="1">
        <f t="shared" si="275"/>
        <v>20822.38235214871</v>
      </c>
      <c r="AV296" s="1">
        <f t="shared" si="276"/>
        <v>41138.143466093141</v>
      </c>
      <c r="AW296" s="1">
        <f t="shared" si="277"/>
        <v>7249.1608562889851</v>
      </c>
      <c r="AX296">
        <v>0</v>
      </c>
      <c r="AY296">
        <v>0</v>
      </c>
      <c r="AZ296">
        <v>0</v>
      </c>
      <c r="BA296">
        <f t="shared" si="317"/>
        <v>0</v>
      </c>
      <c r="BB296">
        <f t="shared" si="318"/>
        <v>0</v>
      </c>
      <c r="BC296">
        <f t="shared" si="318"/>
        <v>0</v>
      </c>
      <c r="BD296">
        <f t="shared" si="318"/>
        <v>0</v>
      </c>
      <c r="BE296">
        <f t="shared" si="319"/>
        <v>0</v>
      </c>
      <c r="BF296">
        <f t="shared" si="319"/>
        <v>0</v>
      </c>
      <c r="BG296">
        <f t="shared" si="319"/>
        <v>0</v>
      </c>
      <c r="BH296">
        <f t="shared" si="295"/>
        <v>0</v>
      </c>
      <c r="BI296">
        <f t="shared" si="328"/>
        <v>0</v>
      </c>
      <c r="BJ296">
        <f t="shared" si="328"/>
        <v>0</v>
      </c>
      <c r="BK296" s="7">
        <f t="shared" si="326"/>
        <v>1.1099788399364652E-3</v>
      </c>
      <c r="BL296" s="7">
        <f t="shared" si="315"/>
        <v>1.3380157139587464E-5</v>
      </c>
      <c r="BM296" s="7">
        <f t="shared" si="316"/>
        <v>2.0100216726062471E-4</v>
      </c>
      <c r="BN296" s="18">
        <f>MAX((BN$3*climate!$I406+BN$4*climate!$I406^2+BN$5*climate!$I406^6)*(K296/K$66)^$BP$1,-99)</f>
        <v>-58.96062409634272</v>
      </c>
      <c r="BO296" s="18">
        <f>MAX((BO$3*climate!$I406+BO$4*climate!$I406^2+BO$5*climate!$I406^6)*(L296/L$66)^$BP$1,-99)</f>
        <v>-31.88413524317545</v>
      </c>
      <c r="BP296" s="18">
        <f>MAX((BP$3*climate!$I406+BP$4*climate!$I406^2+BP$5*climate!$I406^6)*(M296/M$66)^$BP$1,-99)</f>
        <v>-31.697495211095983</v>
      </c>
      <c r="BQ296" s="18">
        <f>MAX((BQ$3*climate!$M406+BQ$4*climate!$M406^2+BQ$5*climate!$M406^6)*(K296/K$66)^$BP$1,-99)</f>
        <v>-58.960641290226903</v>
      </c>
      <c r="BR296" s="18">
        <f>MAX((BR$3*climate!$M406+BR$4*climate!$M406^2+BR$5*climate!$M406^6)*(L296/L$66)^$BP$1,-99)</f>
        <v>-31.884144019151464</v>
      </c>
      <c r="BS296" s="18">
        <f>MAX((BS$3*climate!$M406+BS$4*climate!$M406^2+BS$5*climate!$M406^6)*(M296/M$66)^$BP$1,-99)</f>
        <v>-31.697503425358406</v>
      </c>
      <c r="BT296" s="8">
        <f t="shared" si="320"/>
        <v>3.892957502449642E-2</v>
      </c>
      <c r="BU296" s="8">
        <f t="shared" si="321"/>
        <v>5.2088383120512159E-7</v>
      </c>
      <c r="BV296" s="8">
        <f t="shared" si="322"/>
        <v>7.824928950458867E-6</v>
      </c>
      <c r="BW296" s="8">
        <f>MAX((BW$3*climate!$I406+BW$4*climate!$I406^2+BW$5*climate!$I406^6)*(K296/K$66)^$BP$1,-99)</f>
        <v>-99</v>
      </c>
      <c r="BX296" s="8">
        <f>MAX((BX$3*climate!$I406+BX$4*climate!$I406^2+BX$5*climate!$I406^6)*(L296/L$66)^$BP$1,-99)</f>
        <v>-99</v>
      </c>
      <c r="BY296" s="8">
        <f>MAX((BY$3*climate!$I406+BY$4*climate!$I406^2+BY$5*climate!$I406^6)*(M296/M$66)^$BP$1,-99)</f>
        <v>-99</v>
      </c>
      <c r="BZ296" s="8">
        <f>MAX((BZ$3*climate!$M406+BZ$4*climate!$M406^2+BZ$5*climate!$M406^6)*(K296/K$66)^$BP$1,-99)</f>
        <v>-99</v>
      </c>
      <c r="CA296" s="8">
        <f>MAX((CA$3*climate!$M406+CA$4*climate!$M406^2+CA$5*climate!$M406^6)*(L296/L$66)^$BP$1,-99)</f>
        <v>-99</v>
      </c>
      <c r="CB296" s="8">
        <f>MAX((CB$3*climate!$M406+CB$4*climate!$M406^2+CB$5*climate!$M406^6)*(M296/M$66)^$BP$1,-99)</f>
        <v>-99</v>
      </c>
      <c r="CC296" s="8">
        <f t="shared" si="323"/>
        <v>0</v>
      </c>
      <c r="CD296" s="8">
        <f t="shared" si="324"/>
        <v>0</v>
      </c>
      <c r="CE296" s="8">
        <f t="shared" si="325"/>
        <v>0</v>
      </c>
    </row>
    <row r="297" spans="1:83">
      <c r="A297">
        <f t="shared" si="278"/>
        <v>2251</v>
      </c>
      <c r="B297" s="4">
        <f t="shared" si="296"/>
        <v>1286.5339738825621</v>
      </c>
      <c r="C297" s="4">
        <f t="shared" si="297"/>
        <v>3572.6047312223836</v>
      </c>
      <c r="D297" s="4">
        <f t="shared" si="298"/>
        <v>6809.6161119220733</v>
      </c>
      <c r="E297" s="11">
        <f t="shared" si="279"/>
        <v>4.1740975365375674E-8</v>
      </c>
      <c r="F297" s="11">
        <f t="shared" si="280"/>
        <v>8.3681453581084185E-8</v>
      </c>
      <c r="G297" s="11">
        <f t="shared" si="281"/>
        <v>1.8475436235377218E-7</v>
      </c>
      <c r="H297" s="4">
        <f t="shared" si="299"/>
        <v>103903.59387707844</v>
      </c>
      <c r="I297" s="4">
        <f t="shared" si="300"/>
        <v>206227.65779583043</v>
      </c>
      <c r="J297" s="4">
        <f t="shared" si="301"/>
        <v>36305.409458538576</v>
      </c>
      <c r="K297" s="4">
        <f t="shared" si="269"/>
        <v>80762.417461478559</v>
      </c>
      <c r="L297" s="4">
        <f t="shared" si="270"/>
        <v>57724.733999685617</v>
      </c>
      <c r="M297" s="4">
        <f t="shared" si="271"/>
        <v>5331.491358958715</v>
      </c>
      <c r="N297" s="11">
        <f t="shared" si="282"/>
        <v>-2.0009451097298125E-3</v>
      </c>
      <c r="O297" s="11">
        <f t="shared" si="283"/>
        <v>2.6103424350132354E-3</v>
      </c>
      <c r="P297" s="11">
        <f t="shared" si="284"/>
        <v>1.6442860268557347E-3</v>
      </c>
      <c r="Q297" s="4">
        <f t="shared" si="285"/>
        <v>706.04192920909554</v>
      </c>
      <c r="R297" s="4">
        <f t="shared" si="286"/>
        <v>4788.5279364361195</v>
      </c>
      <c r="S297" s="4">
        <f t="shared" si="287"/>
        <v>1122.9546820386613</v>
      </c>
      <c r="T297" s="4">
        <f t="shared" si="302"/>
        <v>6.7951636980369292</v>
      </c>
      <c r="U297" s="4">
        <f t="shared" si="303"/>
        <v>23.219620431207435</v>
      </c>
      <c r="V297" s="4">
        <f t="shared" si="304"/>
        <v>30.930781357006747</v>
      </c>
      <c r="W297" s="11">
        <f t="shared" si="288"/>
        <v>-1.219247815263802E-2</v>
      </c>
      <c r="X297" s="11">
        <f t="shared" si="289"/>
        <v>-1.3228699347321071E-2</v>
      </c>
      <c r="Y297" s="11">
        <f t="shared" si="290"/>
        <v>-1.2203590333800474E-2</v>
      </c>
      <c r="Z297" s="4">
        <f t="shared" si="314"/>
        <v>871.25811897783103</v>
      </c>
      <c r="AA297" s="4">
        <f t="shared" si="305"/>
        <v>24455.739551759947</v>
      </c>
      <c r="AB297" s="4">
        <f t="shared" si="306"/>
        <v>2295.6102451055108</v>
      </c>
      <c r="AC297" s="12">
        <f t="shared" si="307"/>
        <v>1.216518792544375</v>
      </c>
      <c r="AD297" s="12">
        <f t="shared" si="308"/>
        <v>5.0527464044734929</v>
      </c>
      <c r="AE297" s="12">
        <f t="shared" si="309"/>
        <v>2.0226324265485975</v>
      </c>
      <c r="AF297" s="11">
        <f t="shared" si="291"/>
        <v>-2.9039671966837322E-3</v>
      </c>
      <c r="AG297" s="11">
        <f t="shared" si="292"/>
        <v>2.0567434751257441E-3</v>
      </c>
      <c r="AH297" s="11">
        <f t="shared" si="293"/>
        <v>8.257041531207765E-4</v>
      </c>
      <c r="AI297" s="1">
        <f t="shared" si="272"/>
        <v>212862.48764839474</v>
      </c>
      <c r="AJ297" s="1">
        <f t="shared" si="273"/>
        <v>401506.91015247733</v>
      </c>
      <c r="AK297" s="1">
        <f t="shared" si="274"/>
        <v>71408.231008152041</v>
      </c>
      <c r="AL297" s="17">
        <f t="shared" si="331"/>
        <v>70.839092294428298</v>
      </c>
      <c r="AM297" s="17">
        <f t="shared" si="331"/>
        <v>32.958850371584603</v>
      </c>
      <c r="AN297" s="17">
        <f t="shared" si="331"/>
        <v>4.8785071996296629</v>
      </c>
      <c r="AO297" s="7">
        <f t="shared" si="330"/>
        <v>1.6217199463053912E-3</v>
      </c>
      <c r="AP297" s="7">
        <f t="shared" si="330"/>
        <v>2.497326850686567E-3</v>
      </c>
      <c r="AQ297" s="7">
        <f t="shared" si="330"/>
        <v>1.8076652867806641E-3</v>
      </c>
      <c r="AR297" s="1">
        <f t="shared" si="311"/>
        <v>103903.59387707844</v>
      </c>
      <c r="AS297" s="1">
        <f t="shared" si="312"/>
        <v>206227.65779583043</v>
      </c>
      <c r="AT297" s="1">
        <f t="shared" si="313"/>
        <v>36305.409458538576</v>
      </c>
      <c r="AU297" s="1">
        <f t="shared" si="275"/>
        <v>20780.718775415691</v>
      </c>
      <c r="AV297" s="1">
        <f t="shared" si="276"/>
        <v>41245.531559166091</v>
      </c>
      <c r="AW297" s="1">
        <f t="shared" si="277"/>
        <v>7261.0818917077158</v>
      </c>
      <c r="AX297">
        <v>0</v>
      </c>
      <c r="AY297">
        <v>0</v>
      </c>
      <c r="AZ297">
        <v>0</v>
      </c>
      <c r="BA297">
        <f t="shared" si="317"/>
        <v>0</v>
      </c>
      <c r="BB297">
        <f t="shared" si="318"/>
        <v>0</v>
      </c>
      <c r="BC297">
        <f t="shared" si="318"/>
        <v>0</v>
      </c>
      <c r="BD297">
        <f t="shared" si="318"/>
        <v>0</v>
      </c>
      <c r="BE297">
        <f t="shared" si="319"/>
        <v>0</v>
      </c>
      <c r="BF297">
        <f t="shared" si="319"/>
        <v>0</v>
      </c>
      <c r="BG297">
        <f t="shared" si="319"/>
        <v>0</v>
      </c>
      <c r="BH297">
        <f t="shared" si="295"/>
        <v>0</v>
      </c>
      <c r="BI297">
        <f t="shared" si="328"/>
        <v>0</v>
      </c>
      <c r="BJ297">
        <f t="shared" si="328"/>
        <v>0</v>
      </c>
      <c r="BK297" s="7">
        <f t="shared" si="326"/>
        <v>1.1218885027439729E-3</v>
      </c>
      <c r="BL297" s="7">
        <f t="shared" si="315"/>
        <v>1.2743006799607108E-5</v>
      </c>
      <c r="BM297" s="7">
        <f t="shared" si="316"/>
        <v>1.949376607592963E-4</v>
      </c>
      <c r="BN297" s="18">
        <f>MAX((BN$3*climate!$I407+BN$4*climate!$I407^2+BN$5*climate!$I407^6)*(K297/K$66)^$BP$1,-99)</f>
        <v>-59.086852632867156</v>
      </c>
      <c r="BO297" s="18">
        <f>MAX((BO$3*climate!$I407+BO$4*climate!$I407^2+BO$5*climate!$I407^6)*(L297/L$66)^$BP$1,-99)</f>
        <v>-31.912659973358892</v>
      </c>
      <c r="BP297" s="18">
        <f>MAX((BP$3*climate!$I407+BP$4*climate!$I407^2+BP$5*climate!$I407^6)*(M297/M$66)^$BP$1,-99)</f>
        <v>-31.730631638256668</v>
      </c>
      <c r="BQ297" s="18">
        <f>MAX((BQ$3*climate!$M407+BQ$4*climate!$M407^2+BQ$5*climate!$M407^6)*(K297/K$66)^$BP$1,-99)</f>
        <v>-59.086869815481435</v>
      </c>
      <c r="BR297" s="18">
        <f>MAX((BR$3*climate!$M407+BR$4*climate!$M407^2+BR$5*climate!$M407^6)*(L297/L$66)^$BP$1,-99)</f>
        <v>-31.912668733223086</v>
      </c>
      <c r="BS297" s="18">
        <f>MAX((BS$3*climate!$M407+BS$4*climate!$M407^2+BS$5*climate!$M407^6)*(M297/M$66)^$BP$1,-99)</f>
        <v>-31.730639839147571</v>
      </c>
      <c r="BT297" s="8">
        <f t="shared" si="320"/>
        <v>3.8895983532976477E-2</v>
      </c>
      <c r="BU297" s="8">
        <f t="shared" si="321"/>
        <v>4.9565178263812537E-7</v>
      </c>
      <c r="BV297" s="8">
        <f t="shared" si="322"/>
        <v>7.5822920428505439E-6</v>
      </c>
      <c r="BW297" s="8">
        <f>MAX((BW$3*climate!$I407+BW$4*climate!$I407^2+BW$5*climate!$I407^6)*(K297/K$66)^$BP$1,-99)</f>
        <v>-99</v>
      </c>
      <c r="BX297" s="8">
        <f>MAX((BX$3*climate!$I407+BX$4*climate!$I407^2+BX$5*climate!$I407^6)*(L297/L$66)^$BP$1,-99)</f>
        <v>-99</v>
      </c>
      <c r="BY297" s="8">
        <f>MAX((BY$3*climate!$I407+BY$4*climate!$I407^2+BY$5*climate!$I407^6)*(M297/M$66)^$BP$1,-99)</f>
        <v>-99</v>
      </c>
      <c r="BZ297" s="8">
        <f>MAX((BZ$3*climate!$M407+BZ$4*climate!$M407^2+BZ$5*climate!$M407^6)*(K297/K$66)^$BP$1,-99)</f>
        <v>-99</v>
      </c>
      <c r="CA297" s="8">
        <f>MAX((CA$3*climate!$M407+CA$4*climate!$M407^2+CA$5*climate!$M407^6)*(L297/L$66)^$BP$1,-99)</f>
        <v>-99</v>
      </c>
      <c r="CB297" s="8">
        <f>MAX((CB$3*climate!$M407+CB$4*climate!$M407^2+CB$5*climate!$M407^6)*(M297/M$66)^$BP$1,-99)</f>
        <v>-99</v>
      </c>
      <c r="CC297" s="8">
        <f t="shared" si="323"/>
        <v>0</v>
      </c>
      <c r="CD297" s="8">
        <f t="shared" si="324"/>
        <v>0</v>
      </c>
      <c r="CE297" s="8">
        <f t="shared" si="325"/>
        <v>0</v>
      </c>
    </row>
    <row r="298" spans="1:83">
      <c r="A298">
        <f t="shared" si="278"/>
        <v>2252</v>
      </c>
      <c r="B298" s="4">
        <f t="shared" si="296"/>
        <v>1286.5340248986859</v>
      </c>
      <c r="C298" s="4">
        <f t="shared" si="297"/>
        <v>3572.6050152351027</v>
      </c>
      <c r="D298" s="4">
        <f t="shared" si="298"/>
        <v>6809.6173071230423</v>
      </c>
      <c r="E298" s="11">
        <f t="shared" si="279"/>
        <v>3.9653926597106891E-8</v>
      </c>
      <c r="F298" s="11">
        <f t="shared" si="280"/>
        <v>7.9497380902029978E-8</v>
      </c>
      <c r="G298" s="11">
        <f t="shared" si="281"/>
        <v>1.7551664423608357E-7</v>
      </c>
      <c r="H298" s="4">
        <f t="shared" si="299"/>
        <v>103700.98937030228</v>
      </c>
      <c r="I298" s="4">
        <f t="shared" si="300"/>
        <v>206763.54123847728</v>
      </c>
      <c r="J298" s="4">
        <f t="shared" si="301"/>
        <v>36364.977614128162</v>
      </c>
      <c r="K298" s="4">
        <f t="shared" si="269"/>
        <v>80604.933381741459</v>
      </c>
      <c r="L298" s="4">
        <f t="shared" si="270"/>
        <v>57874.727364696038</v>
      </c>
      <c r="M298" s="4">
        <f t="shared" si="271"/>
        <v>5340.238074185082</v>
      </c>
      <c r="N298" s="11">
        <f t="shared" si="282"/>
        <v>-1.949967381947415E-3</v>
      </c>
      <c r="O298" s="11">
        <f t="shared" si="283"/>
        <v>2.5984245334285117E-3</v>
      </c>
      <c r="P298" s="11">
        <f t="shared" si="284"/>
        <v>1.640575710897485E-3</v>
      </c>
      <c r="Q298" s="4">
        <f t="shared" si="285"/>
        <v>696.07358338293648</v>
      </c>
      <c r="R298" s="4">
        <f t="shared" si="286"/>
        <v>4737.4603453423533</v>
      </c>
      <c r="S298" s="4">
        <f t="shared" si="287"/>
        <v>1111.0706077437915</v>
      </c>
      <c r="T298" s="4">
        <f t="shared" si="302"/>
        <v>6.7123138131050153</v>
      </c>
      <c r="U298" s="4">
        <f t="shared" si="303"/>
        <v>22.912455053564077</v>
      </c>
      <c r="V298" s="4">
        <f t="shared" si="304"/>
        <v>30.553314772621484</v>
      </c>
      <c r="W298" s="11">
        <f t="shared" si="288"/>
        <v>-1.219247815263802E-2</v>
      </c>
      <c r="X298" s="11">
        <f t="shared" si="289"/>
        <v>-1.3228699347321071E-2</v>
      </c>
      <c r="Y298" s="11">
        <f t="shared" si="290"/>
        <v>-1.2203590333800474E-2</v>
      </c>
      <c r="Z298" s="4">
        <f t="shared" si="314"/>
        <v>856.41901923115222</v>
      </c>
      <c r="AA298" s="4">
        <f t="shared" si="305"/>
        <v>24244.980668887369</v>
      </c>
      <c r="AB298" s="4">
        <f t="shared" si="306"/>
        <v>2273.199995552824</v>
      </c>
      <c r="AC298" s="12">
        <f t="shared" si="307"/>
        <v>1.2129860618766768</v>
      </c>
      <c r="AD298" s="12">
        <f t="shared" si="308"/>
        <v>5.063138607672359</v>
      </c>
      <c r="AE298" s="12">
        <f t="shared" si="309"/>
        <v>2.0243025225434357</v>
      </c>
      <c r="AF298" s="11">
        <f t="shared" si="291"/>
        <v>-2.9039671966837322E-3</v>
      </c>
      <c r="AG298" s="11">
        <f t="shared" si="292"/>
        <v>2.0567434751257441E-3</v>
      </c>
      <c r="AH298" s="11">
        <f t="shared" si="293"/>
        <v>8.257041531207765E-4</v>
      </c>
      <c r="AI298" s="1">
        <f t="shared" si="272"/>
        <v>212356.95765897096</v>
      </c>
      <c r="AJ298" s="1">
        <f t="shared" si="273"/>
        <v>402601.7506963957</v>
      </c>
      <c r="AK298" s="1">
        <f t="shared" si="274"/>
        <v>71528.489799044561</v>
      </c>
      <c r="AL298" s="17">
        <f t="shared" si="331"/>
        <v>70.952824651690818</v>
      </c>
      <c r="AM298" s="17">
        <f t="shared" si="331"/>
        <v>33.040336303365315</v>
      </c>
      <c r="AN298" s="17">
        <f t="shared" si="331"/>
        <v>4.8872377206645821</v>
      </c>
      <c r="AO298" s="7">
        <f t="shared" ref="AO298:AQ313" si="332">AO$5*AO297</f>
        <v>1.6055027468423373E-3</v>
      </c>
      <c r="AP298" s="7">
        <f t="shared" si="332"/>
        <v>2.4723535821797012E-3</v>
      </c>
      <c r="AQ298" s="7">
        <f t="shared" si="332"/>
        <v>1.7895886339128575E-3</v>
      </c>
      <c r="AR298" s="1">
        <f t="shared" si="311"/>
        <v>103700.98937030228</v>
      </c>
      <c r="AS298" s="1">
        <f t="shared" si="312"/>
        <v>206763.54123847728</v>
      </c>
      <c r="AT298" s="1">
        <f t="shared" si="313"/>
        <v>36364.977614128162</v>
      </c>
      <c r="AU298" s="1">
        <f t="shared" si="275"/>
        <v>20740.197874060457</v>
      </c>
      <c r="AV298" s="1">
        <f t="shared" si="276"/>
        <v>41352.70824769546</v>
      </c>
      <c r="AW298" s="1">
        <f t="shared" si="277"/>
        <v>7272.9955228256331</v>
      </c>
      <c r="AX298">
        <v>0</v>
      </c>
      <c r="AY298">
        <v>0</v>
      </c>
      <c r="AZ298">
        <v>0</v>
      </c>
      <c r="BA298">
        <f t="shared" si="317"/>
        <v>0</v>
      </c>
      <c r="BB298">
        <f t="shared" si="318"/>
        <v>0</v>
      </c>
      <c r="BC298">
        <f t="shared" si="318"/>
        <v>0</v>
      </c>
      <c r="BD298">
        <f t="shared" si="318"/>
        <v>0</v>
      </c>
      <c r="BE298">
        <f t="shared" si="319"/>
        <v>0</v>
      </c>
      <c r="BF298">
        <f t="shared" si="319"/>
        <v>0</v>
      </c>
      <c r="BG298">
        <f t="shared" si="319"/>
        <v>0</v>
      </c>
      <c r="BH298">
        <f t="shared" si="295"/>
        <v>0</v>
      </c>
      <c r="BI298">
        <f t="shared" si="328"/>
        <v>0</v>
      </c>
      <c r="BJ298">
        <f t="shared" si="328"/>
        <v>0</v>
      </c>
      <c r="BK298" s="7">
        <f t="shared" si="326"/>
        <v>1.1339651241795146E-3</v>
      </c>
      <c r="BL298" s="7">
        <f t="shared" si="315"/>
        <v>1.2136196952006769E-5</v>
      </c>
      <c r="BM298" s="7">
        <f t="shared" si="316"/>
        <v>1.8905394496314927E-4</v>
      </c>
      <c r="BN298" s="18">
        <f>MAX((BN$3*climate!$I408+BN$4*climate!$I408^2+BN$5*climate!$I408^6)*(K298/K$66)^$BP$1,-99)</f>
        <v>-59.210257998815365</v>
      </c>
      <c r="BO298" s="18">
        <f>MAX((BO$3*climate!$I408+BO$4*climate!$I408^2+BO$5*climate!$I408^6)*(L298/L$66)^$BP$1,-99)</f>
        <v>-31.940118044705809</v>
      </c>
      <c r="BP298" s="18">
        <f>MAX((BP$3*climate!$I408+BP$4*climate!$I408^2+BP$5*climate!$I408^6)*(M298/M$66)^$BP$1,-99)</f>
        <v>-31.762723213251796</v>
      </c>
      <c r="BQ298" s="18">
        <f>MAX((BQ$3*climate!$M408+BQ$4*climate!$M408^2+BQ$5*climate!$M408^6)*(K298/K$66)^$BP$1,-99)</f>
        <v>-59.210275170030151</v>
      </c>
      <c r="BR298" s="18">
        <f>MAX((BR$3*climate!$M408+BR$4*climate!$M408^2+BR$5*climate!$M408^6)*(L298/L$66)^$BP$1,-99)</f>
        <v>-31.940126788562033</v>
      </c>
      <c r="BS298" s="18">
        <f>MAX((BS$3*climate!$M408+BS$4*climate!$M408^2+BS$5*climate!$M408^6)*(M298/M$66)^$BP$1,-99)</f>
        <v>-31.762731400852314</v>
      </c>
      <c r="BT298" s="8">
        <f t="shared" si="320"/>
        <v>3.8863245484851108E-2</v>
      </c>
      <c r="BU298" s="8">
        <f t="shared" si="321"/>
        <v>4.7165200139834083E-7</v>
      </c>
      <c r="BV298" s="8">
        <f t="shared" si="322"/>
        <v>7.3472498729824009E-6</v>
      </c>
      <c r="BW298" s="8">
        <f>MAX((BW$3*climate!$I408+BW$4*climate!$I408^2+BW$5*climate!$I408^6)*(K298/K$66)^$BP$1,-99)</f>
        <v>-99</v>
      </c>
      <c r="BX298" s="8">
        <f>MAX((BX$3*climate!$I408+BX$4*climate!$I408^2+BX$5*climate!$I408^6)*(L298/L$66)^$BP$1,-99)</f>
        <v>-99</v>
      </c>
      <c r="BY298" s="8">
        <f>MAX((BY$3*climate!$I408+BY$4*climate!$I408^2+BY$5*climate!$I408^6)*(M298/M$66)^$BP$1,-99)</f>
        <v>-99</v>
      </c>
      <c r="BZ298" s="8">
        <f>MAX((BZ$3*climate!$M408+BZ$4*climate!$M408^2+BZ$5*climate!$M408^6)*(K298/K$66)^$BP$1,-99)</f>
        <v>-99</v>
      </c>
      <c r="CA298" s="8">
        <f>MAX((CA$3*climate!$M408+CA$4*climate!$M408^2+CA$5*climate!$M408^6)*(L298/L$66)^$BP$1,-99)</f>
        <v>-99</v>
      </c>
      <c r="CB298" s="8">
        <f>MAX((CB$3*climate!$M408+CB$4*climate!$M408^2+CB$5*climate!$M408^6)*(M298/M$66)^$BP$1,-99)</f>
        <v>-99</v>
      </c>
      <c r="CC298" s="8">
        <f t="shared" si="323"/>
        <v>0</v>
      </c>
      <c r="CD298" s="8">
        <f t="shared" si="324"/>
        <v>0</v>
      </c>
      <c r="CE298" s="8">
        <f t="shared" si="325"/>
        <v>0</v>
      </c>
    </row>
    <row r="299" spans="1:83">
      <c r="A299">
        <f t="shared" si="278"/>
        <v>2253</v>
      </c>
      <c r="B299" s="4">
        <f t="shared" si="296"/>
        <v>1286.5340733640055</v>
      </c>
      <c r="C299" s="4">
        <f t="shared" si="297"/>
        <v>3572.605285047207</v>
      </c>
      <c r="D299" s="4">
        <f t="shared" si="298"/>
        <v>6809.6184425641623</v>
      </c>
      <c r="E299" s="11">
        <f t="shared" si="279"/>
        <v>3.7671230267251548E-8</v>
      </c>
      <c r="F299" s="11">
        <f t="shared" si="280"/>
        <v>7.552251185692847E-8</v>
      </c>
      <c r="G299" s="11">
        <f t="shared" si="281"/>
        <v>1.6674081202427938E-7</v>
      </c>
      <c r="H299" s="4">
        <f t="shared" si="299"/>
        <v>103504.16225039898</v>
      </c>
      <c r="I299" s="4">
        <f t="shared" si="300"/>
        <v>207298.37285576048</v>
      </c>
      <c r="J299" s="4">
        <f t="shared" si="301"/>
        <v>36424.50971178944</v>
      </c>
      <c r="K299" s="4">
        <f t="shared" si="269"/>
        <v>80451.94013381876</v>
      </c>
      <c r="L299" s="4">
        <f t="shared" si="270"/>
        <v>58024.426522400252</v>
      </c>
      <c r="M299" s="4">
        <f t="shared" si="271"/>
        <v>5348.9795381360291</v>
      </c>
      <c r="N299" s="11">
        <f t="shared" si="282"/>
        <v>-1.8980630775802254E-3</v>
      </c>
      <c r="O299" s="11">
        <f t="shared" si="283"/>
        <v>2.5866067024538086E-3</v>
      </c>
      <c r="P299" s="11">
        <f t="shared" si="284"/>
        <v>1.636905289523316E-3</v>
      </c>
      <c r="Q299" s="4">
        <f t="shared" si="285"/>
        <v>686.28166430941405</v>
      </c>
      <c r="R299" s="4">
        <f t="shared" si="286"/>
        <v>4686.8821036344461</v>
      </c>
      <c r="S299" s="4">
        <f t="shared" si="287"/>
        <v>1099.3082629877997</v>
      </c>
      <c r="T299" s="4">
        <f t="shared" si="302"/>
        <v>6.6304740735850816</v>
      </c>
      <c r="U299" s="4">
        <f t="shared" si="303"/>
        <v>22.609353074351471</v>
      </c>
      <c r="V299" s="4">
        <f t="shared" si="304"/>
        <v>30.180454635796757</v>
      </c>
      <c r="W299" s="11">
        <f t="shared" si="288"/>
        <v>-1.219247815263802E-2</v>
      </c>
      <c r="X299" s="11">
        <f t="shared" si="289"/>
        <v>-1.3228699347321071E-2</v>
      </c>
      <c r="Y299" s="11">
        <f t="shared" si="290"/>
        <v>-1.2203590333800474E-2</v>
      </c>
      <c r="Z299" s="4">
        <f t="shared" si="314"/>
        <v>841.87565516199595</v>
      </c>
      <c r="AA299" s="4">
        <f t="shared" si="305"/>
        <v>24035.752286307856</v>
      </c>
      <c r="AB299" s="4">
        <f t="shared" si="306"/>
        <v>2251.000160723745</v>
      </c>
      <c r="AC299" s="12">
        <f t="shared" si="307"/>
        <v>1.2094635901429522</v>
      </c>
      <c r="AD299" s="12">
        <f t="shared" si="308"/>
        <v>5.0735521849673466</v>
      </c>
      <c r="AE299" s="12">
        <f t="shared" si="309"/>
        <v>2.0259739975434727</v>
      </c>
      <c r="AF299" s="11">
        <f t="shared" si="291"/>
        <v>-2.9039671966837322E-3</v>
      </c>
      <c r="AG299" s="11">
        <f t="shared" si="292"/>
        <v>2.0567434751257441E-3</v>
      </c>
      <c r="AH299" s="11">
        <f t="shared" si="293"/>
        <v>8.257041531207765E-4</v>
      </c>
      <c r="AI299" s="1">
        <f t="shared" si="272"/>
        <v>211861.45976713434</v>
      </c>
      <c r="AJ299" s="1">
        <f t="shared" si="273"/>
        <v>403694.28387445159</v>
      </c>
      <c r="AK299" s="1">
        <f t="shared" si="274"/>
        <v>71648.636341965743</v>
      </c>
      <c r="AL299" s="17">
        <f t="shared" si="331"/>
        <v>71.065600457016586</v>
      </c>
      <c r="AM299" s="17">
        <f t="shared" si="331"/>
        <v>33.121206823243199</v>
      </c>
      <c r="AN299" s="17">
        <f t="shared" si="331"/>
        <v>4.8958964042899522</v>
      </c>
      <c r="AO299" s="7">
        <f t="shared" si="332"/>
        <v>1.5894477193739139E-3</v>
      </c>
      <c r="AP299" s="7">
        <f t="shared" si="332"/>
        <v>2.4476300463579042E-3</v>
      </c>
      <c r="AQ299" s="7">
        <f t="shared" si="332"/>
        <v>1.7716927475737289E-3</v>
      </c>
      <c r="AR299" s="1">
        <f t="shared" si="311"/>
        <v>103504.16225039898</v>
      </c>
      <c r="AS299" s="1">
        <f t="shared" si="312"/>
        <v>207298.37285576048</v>
      </c>
      <c r="AT299" s="1">
        <f t="shared" si="313"/>
        <v>36424.50971178944</v>
      </c>
      <c r="AU299" s="1">
        <f t="shared" si="275"/>
        <v>20700.832450079797</v>
      </c>
      <c r="AV299" s="1">
        <f t="shared" si="276"/>
        <v>41459.6745711521</v>
      </c>
      <c r="AW299" s="1">
        <f t="shared" si="277"/>
        <v>7284.9019423578884</v>
      </c>
      <c r="AX299">
        <v>0</v>
      </c>
      <c r="AY299">
        <v>0</v>
      </c>
      <c r="AZ299">
        <v>0</v>
      </c>
      <c r="BA299">
        <f t="shared" si="317"/>
        <v>0</v>
      </c>
      <c r="BB299">
        <f t="shared" si="318"/>
        <v>0</v>
      </c>
      <c r="BC299">
        <f t="shared" si="318"/>
        <v>0</v>
      </c>
      <c r="BD299">
        <f t="shared" si="318"/>
        <v>0</v>
      </c>
      <c r="BE299">
        <f t="shared" si="319"/>
        <v>0</v>
      </c>
      <c r="BF299">
        <f t="shared" si="319"/>
        <v>0</v>
      </c>
      <c r="BG299">
        <f t="shared" si="319"/>
        <v>0</v>
      </c>
      <c r="BH299">
        <f t="shared" si="295"/>
        <v>0</v>
      </c>
      <c r="BI299">
        <f t="shared" si="328"/>
        <v>0</v>
      </c>
      <c r="BJ299">
        <f t="shared" si="328"/>
        <v>0</v>
      </c>
      <c r="BK299" s="7">
        <f t="shared" si="326"/>
        <v>1.1462017666203916E-3</v>
      </c>
      <c r="BL299" s="7">
        <f t="shared" si="315"/>
        <v>1.1558282811435017E-5</v>
      </c>
      <c r="BM299" s="7">
        <f t="shared" si="316"/>
        <v>1.8334566735019874E-4</v>
      </c>
      <c r="BN299" s="18">
        <f>MAX((BN$3*climate!$I409+BN$4*climate!$I409^2+BN$5*climate!$I409^6)*(K299/K$66)^$BP$1,-99)</f>
        <v>-59.330841301085435</v>
      </c>
      <c r="BO299" s="18">
        <f>MAX((BO$3*climate!$I409+BO$4*climate!$I409^2+BO$5*climate!$I409^6)*(L299/L$66)^$BP$1,-99)</f>
        <v>-31.966522754616648</v>
      </c>
      <c r="BP299" s="18">
        <f>MAX((BP$3*climate!$I409+BP$4*climate!$I409^2+BP$5*climate!$I409^6)*(M299/M$66)^$BP$1,-99)</f>
        <v>-31.793782008888289</v>
      </c>
      <c r="BQ299" s="18">
        <f>MAX((BQ$3*climate!$M409+BQ$4*climate!$M409^2+BQ$5*climate!$M409^6)*(K299/K$66)^$BP$1,-99)</f>
        <v>-59.330858460766734</v>
      </c>
      <c r="BR299" s="18">
        <f>MAX((BR$3*climate!$M409+BR$4*climate!$M409^2+BR$5*climate!$M409^6)*(L299/L$66)^$BP$1,-99)</f>
        <v>-31.966531482567596</v>
      </c>
      <c r="BS299" s="18">
        <f>MAX((BS$3*climate!$M409+BS$4*climate!$M409^2+BS$5*climate!$M409^6)*(M299/M$66)^$BP$1,-99)</f>
        <v>-31.79379018327862</v>
      </c>
      <c r="BT299" s="8">
        <f t="shared" si="320"/>
        <v>3.8831366273493054E-2</v>
      </c>
      <c r="BU299" s="8">
        <f t="shared" si="321"/>
        <v>4.4882391334345219E-7</v>
      </c>
      <c r="BV299" s="8">
        <f t="shared" si="322"/>
        <v>7.1195627635335843E-6</v>
      </c>
      <c r="BW299" s="8">
        <f>MAX((BW$3*climate!$I409+BW$4*climate!$I409^2+BW$5*climate!$I409^6)*(K299/K$66)^$BP$1,-99)</f>
        <v>-99</v>
      </c>
      <c r="BX299" s="8">
        <f>MAX((BX$3*climate!$I409+BX$4*climate!$I409^2+BX$5*climate!$I409^6)*(L299/L$66)^$BP$1,-99)</f>
        <v>-99</v>
      </c>
      <c r="BY299" s="8">
        <f>MAX((BY$3*climate!$I409+BY$4*climate!$I409^2+BY$5*climate!$I409^6)*(M299/M$66)^$BP$1,-99)</f>
        <v>-99</v>
      </c>
      <c r="BZ299" s="8">
        <f>MAX((BZ$3*climate!$M409+BZ$4*climate!$M409^2+BZ$5*climate!$M409^6)*(K299/K$66)^$BP$1,-99)</f>
        <v>-99</v>
      </c>
      <c r="CA299" s="8">
        <f>MAX((CA$3*climate!$M409+CA$4*climate!$M409^2+CA$5*climate!$M409^6)*(L299/L$66)^$BP$1,-99)</f>
        <v>-99</v>
      </c>
      <c r="CB299" s="8">
        <f>MAX((CB$3*climate!$M409+CB$4*climate!$M409^2+CB$5*climate!$M409^6)*(M299/M$66)^$BP$1,-99)</f>
        <v>-99</v>
      </c>
      <c r="CC299" s="8">
        <f t="shared" si="323"/>
        <v>0</v>
      </c>
      <c r="CD299" s="8">
        <f t="shared" si="324"/>
        <v>0</v>
      </c>
      <c r="CE299" s="8">
        <f t="shared" si="325"/>
        <v>0</v>
      </c>
    </row>
    <row r="300" spans="1:83">
      <c r="A300">
        <f t="shared" si="278"/>
        <v>2254</v>
      </c>
      <c r="B300" s="4">
        <f t="shared" si="296"/>
        <v>1286.5341194060609</v>
      </c>
      <c r="C300" s="4">
        <f t="shared" si="297"/>
        <v>3572.6055413687254</v>
      </c>
      <c r="D300" s="4">
        <f t="shared" si="298"/>
        <v>6809.619521233406</v>
      </c>
      <c r="E300" s="11">
        <f t="shared" si="279"/>
        <v>3.5787668753888972E-8</v>
      </c>
      <c r="F300" s="11">
        <f t="shared" si="280"/>
        <v>7.1746386264082039E-8</v>
      </c>
      <c r="G300" s="11">
        <f t="shared" si="281"/>
        <v>1.5840377142306541E-7</v>
      </c>
      <c r="H300" s="4">
        <f t="shared" si="299"/>
        <v>103313.17504190865</v>
      </c>
      <c r="I300" s="4">
        <f t="shared" si="300"/>
        <v>207832.15743635313</v>
      </c>
      <c r="J300" s="4">
        <f t="shared" si="301"/>
        <v>36484.006630660966</v>
      </c>
      <c r="K300" s="4">
        <f t="shared" si="269"/>
        <v>80303.486307540777</v>
      </c>
      <c r="L300" s="4">
        <f t="shared" si="270"/>
        <v>58173.832803475168</v>
      </c>
      <c r="M300" s="4">
        <f t="shared" si="271"/>
        <v>5357.7158777958757</v>
      </c>
      <c r="N300" s="11">
        <f t="shared" si="282"/>
        <v>-1.8452485549889097E-3</v>
      </c>
      <c r="O300" s="11">
        <f t="shared" si="283"/>
        <v>2.5748859580239092E-3</v>
      </c>
      <c r="P300" s="11">
        <f t="shared" si="284"/>
        <v>1.6332722153000745E-3</v>
      </c>
      <c r="Q300" s="4">
        <f t="shared" si="285"/>
        <v>676.66329414725817</v>
      </c>
      <c r="R300" s="4">
        <f t="shared" si="286"/>
        <v>4636.7896225811892</v>
      </c>
      <c r="S300" s="4">
        <f t="shared" si="287"/>
        <v>1087.666486052201</v>
      </c>
      <c r="T300" s="4">
        <f t="shared" si="302"/>
        <v>6.5496321633012631</v>
      </c>
      <c r="U300" s="4">
        <f t="shared" si="303"/>
        <v>22.310260740093447</v>
      </c>
      <c r="V300" s="4">
        <f t="shared" si="304"/>
        <v>29.812144731333643</v>
      </c>
      <c r="W300" s="11">
        <f t="shared" si="288"/>
        <v>-1.219247815263802E-2</v>
      </c>
      <c r="X300" s="11">
        <f t="shared" si="289"/>
        <v>-1.3228699347321071E-2</v>
      </c>
      <c r="Y300" s="11">
        <f t="shared" si="290"/>
        <v>-1.2203590333800474E-2</v>
      </c>
      <c r="Z300" s="4">
        <f t="shared" si="314"/>
        <v>827.62229787388833</v>
      </c>
      <c r="AA300" s="4">
        <f t="shared" si="305"/>
        <v>23828.048530546359</v>
      </c>
      <c r="AB300" s="4">
        <f t="shared" si="306"/>
        <v>2229.0089395804198</v>
      </c>
      <c r="AC300" s="12">
        <f t="shared" si="307"/>
        <v>1.2059513475515937</v>
      </c>
      <c r="AD300" s="12">
        <f t="shared" si="308"/>
        <v>5.0839871803194878</v>
      </c>
      <c r="AE300" s="12">
        <f t="shared" si="309"/>
        <v>2.0276468526873592</v>
      </c>
      <c r="AF300" s="11">
        <f t="shared" si="291"/>
        <v>-2.9039671966837322E-3</v>
      </c>
      <c r="AG300" s="11">
        <f t="shared" si="292"/>
        <v>2.0567434751257441E-3</v>
      </c>
      <c r="AH300" s="11">
        <f t="shared" si="293"/>
        <v>8.257041531207765E-4</v>
      </c>
      <c r="AI300" s="1">
        <f t="shared" si="272"/>
        <v>211376.1462405007</v>
      </c>
      <c r="AJ300" s="1">
        <f t="shared" si="273"/>
        <v>404784.5300581585</v>
      </c>
      <c r="AK300" s="1">
        <f t="shared" si="274"/>
        <v>71768.674650127054</v>
      </c>
      <c r="AL300" s="17">
        <f t="shared" si="331"/>
        <v>71.177425963023197</v>
      </c>
      <c r="AM300" s="17">
        <f t="shared" si="331"/>
        <v>33.201464599625481</v>
      </c>
      <c r="AN300" s="17">
        <f t="shared" si="331"/>
        <v>4.9044836882007816</v>
      </c>
      <c r="AO300" s="7">
        <f t="shared" si="332"/>
        <v>1.5735532421801747E-3</v>
      </c>
      <c r="AP300" s="7">
        <f t="shared" si="332"/>
        <v>2.423153745894325E-3</v>
      </c>
      <c r="AQ300" s="7">
        <f t="shared" si="332"/>
        <v>1.7539758200979915E-3</v>
      </c>
      <c r="AR300" s="1">
        <f t="shared" si="311"/>
        <v>103313.17504190865</v>
      </c>
      <c r="AS300" s="1">
        <f t="shared" si="312"/>
        <v>207832.15743635313</v>
      </c>
      <c r="AT300" s="1">
        <f t="shared" si="313"/>
        <v>36484.006630660966</v>
      </c>
      <c r="AU300" s="1">
        <f t="shared" si="275"/>
        <v>20662.635008381731</v>
      </c>
      <c r="AV300" s="1">
        <f t="shared" si="276"/>
        <v>41566.431487270631</v>
      </c>
      <c r="AW300" s="1">
        <f t="shared" si="277"/>
        <v>7296.8013261321939</v>
      </c>
      <c r="AX300">
        <v>0</v>
      </c>
      <c r="AY300">
        <v>0</v>
      </c>
      <c r="AZ300">
        <v>0</v>
      </c>
      <c r="BA300">
        <f t="shared" si="317"/>
        <v>0</v>
      </c>
      <c r="BB300">
        <f t="shared" si="318"/>
        <v>0</v>
      </c>
      <c r="BC300">
        <f t="shared" si="318"/>
        <v>0</v>
      </c>
      <c r="BD300">
        <f t="shared" si="318"/>
        <v>0</v>
      </c>
      <c r="BE300">
        <f t="shared" si="319"/>
        <v>0</v>
      </c>
      <c r="BF300">
        <f t="shared" si="319"/>
        <v>0</v>
      </c>
      <c r="BG300">
        <f t="shared" si="319"/>
        <v>0</v>
      </c>
      <c r="BH300">
        <f t="shared" si="295"/>
        <v>0</v>
      </c>
      <c r="BI300">
        <f t="shared" si="328"/>
        <v>0</v>
      </c>
      <c r="BJ300">
        <f t="shared" si="328"/>
        <v>0</v>
      </c>
      <c r="BK300" s="7">
        <f t="shared" si="326"/>
        <v>1.1585914662401997E-3</v>
      </c>
      <c r="BL300" s="7">
        <f t="shared" si="315"/>
        <v>1.1007888391842873E-5</v>
      </c>
      <c r="BM300" s="7">
        <f t="shared" si="316"/>
        <v>1.7780763487862356E-4</v>
      </c>
      <c r="BN300" s="18">
        <f>MAX((BN$3*climate!$I410+BN$4*climate!$I410^2+BN$5*climate!$I410^6)*(K300/K$66)^$BP$1,-99)</f>
        <v>-59.448603891964822</v>
      </c>
      <c r="BO300" s="18">
        <f>MAX((BO$3*climate!$I410+BO$4*climate!$I410^2+BO$5*climate!$I410^6)*(L300/L$66)^$BP$1,-99)</f>
        <v>-31.991887305229628</v>
      </c>
      <c r="BP300" s="18">
        <f>MAX((BP$3*climate!$I410+BP$4*climate!$I410^2+BP$5*climate!$I410^6)*(M300/M$66)^$BP$1,-99)</f>
        <v>-31.823820028189314</v>
      </c>
      <c r="BQ300" s="18">
        <f>MAX((BQ$3*climate!$M410+BQ$4*climate!$M410^2+BQ$5*climate!$M410^6)*(K300/K$66)^$BP$1,-99)</f>
        <v>-59.448621039974249</v>
      </c>
      <c r="BR300" s="18">
        <f>MAX((BR$3*climate!$M410+BR$4*climate!$M410^2+BR$5*climate!$M410^6)*(L300/L$66)^$BP$1,-99)</f>
        <v>-31.991896017376849</v>
      </c>
      <c r="BS300" s="18">
        <f>MAX((BS$3*climate!$M410+BS$4*climate!$M410^2+BS$5*climate!$M410^6)*(M300/M$66)^$BP$1,-99)</f>
        <v>-31.823828189448708</v>
      </c>
      <c r="BT300" s="8">
        <f t="shared" si="320"/>
        <v>3.8800350941265653E-2</v>
      </c>
      <c r="BU300" s="8">
        <f t="shared" si="321"/>
        <v>4.2710993272578789E-7</v>
      </c>
      <c r="BV300" s="8">
        <f t="shared" si="322"/>
        <v>6.8989986333270216E-6</v>
      </c>
      <c r="BW300" s="8">
        <f>MAX((BW$3*climate!$I410+BW$4*climate!$I410^2+BW$5*climate!$I410^6)*(K300/K$66)^$BP$1,-99)</f>
        <v>-99</v>
      </c>
      <c r="BX300" s="8">
        <f>MAX((BX$3*climate!$I410+BX$4*climate!$I410^2+BX$5*climate!$I410^6)*(L300/L$66)^$BP$1,-99)</f>
        <v>-99</v>
      </c>
      <c r="BY300" s="8">
        <f>MAX((BY$3*climate!$I410+BY$4*climate!$I410^2+BY$5*climate!$I410^6)*(M300/M$66)^$BP$1,-99)</f>
        <v>-99</v>
      </c>
      <c r="BZ300" s="8">
        <f>MAX((BZ$3*climate!$M410+BZ$4*climate!$M410^2+BZ$5*climate!$M410^6)*(K300/K$66)^$BP$1,-99)</f>
        <v>-99</v>
      </c>
      <c r="CA300" s="8">
        <f>MAX((CA$3*climate!$M410+CA$4*climate!$M410^2+CA$5*climate!$M410^6)*(L300/L$66)^$BP$1,-99)</f>
        <v>-99</v>
      </c>
      <c r="CB300" s="8">
        <f>MAX((CB$3*climate!$M410+CB$4*climate!$M410^2+CB$5*climate!$M410^6)*(M300/M$66)^$BP$1,-99)</f>
        <v>-99</v>
      </c>
      <c r="CC300" s="8">
        <f t="shared" si="323"/>
        <v>0</v>
      </c>
      <c r="CD300" s="8">
        <f t="shared" si="324"/>
        <v>0</v>
      </c>
      <c r="CE300" s="8">
        <f t="shared" si="325"/>
        <v>0</v>
      </c>
    </row>
    <row r="301" spans="1:83">
      <c r="A301">
        <f t="shared" si="278"/>
        <v>2255</v>
      </c>
      <c r="B301" s="4">
        <f t="shared" si="296"/>
        <v>1286.5341631460149</v>
      </c>
      <c r="C301" s="4">
        <f t="shared" si="297"/>
        <v>3572.6057848741862</v>
      </c>
      <c r="D301" s="4">
        <f t="shared" si="298"/>
        <v>6809.6205459693501</v>
      </c>
      <c r="E301" s="11">
        <f t="shared" si="279"/>
        <v>3.399828531619452E-8</v>
      </c>
      <c r="F301" s="11">
        <f t="shared" si="280"/>
        <v>6.8159066950877939E-8</v>
      </c>
      <c r="G301" s="11">
        <f t="shared" si="281"/>
        <v>1.5048358285191213E-7</v>
      </c>
      <c r="H301" s="4">
        <f t="shared" si="299"/>
        <v>103128.08875130901</v>
      </c>
      <c r="I301" s="4">
        <f t="shared" si="300"/>
        <v>208364.89937384427</v>
      </c>
      <c r="J301" s="4">
        <f t="shared" si="301"/>
        <v>36543.469168159616</v>
      </c>
      <c r="K301" s="4">
        <f t="shared" si="269"/>
        <v>80159.619313276271</v>
      </c>
      <c r="L301" s="4">
        <f t="shared" si="270"/>
        <v>58322.947428464206</v>
      </c>
      <c r="M301" s="4">
        <f t="shared" si="271"/>
        <v>5366.4472082500824</v>
      </c>
      <c r="N301" s="11">
        <f t="shared" si="282"/>
        <v>-1.791541075981895E-3</v>
      </c>
      <c r="O301" s="11">
        <f t="shared" si="283"/>
        <v>2.5632594209974435E-3</v>
      </c>
      <c r="P301" s="11">
        <f t="shared" si="284"/>
        <v>1.6296740352343964E-3</v>
      </c>
      <c r="Q301" s="4">
        <f t="shared" si="285"/>
        <v>667.21562489132748</v>
      </c>
      <c r="R301" s="4">
        <f t="shared" si="286"/>
        <v>4587.1793070783706</v>
      </c>
      <c r="S301" s="4">
        <f t="shared" si="287"/>
        <v>1076.1441222355695</v>
      </c>
      <c r="T301" s="4">
        <f t="shared" si="302"/>
        <v>6.4697759162423969</v>
      </c>
      <c r="U301" s="4">
        <f t="shared" si="303"/>
        <v>22.015125008402411</v>
      </c>
      <c r="V301" s="4">
        <f t="shared" si="304"/>
        <v>29.44832953006048</v>
      </c>
      <c r="W301" s="11">
        <f t="shared" si="288"/>
        <v>-1.219247815263802E-2</v>
      </c>
      <c r="X301" s="11">
        <f t="shared" si="289"/>
        <v>-1.3228699347321071E-2</v>
      </c>
      <c r="Y301" s="11">
        <f t="shared" si="290"/>
        <v>-1.2203590333800474E-2</v>
      </c>
      <c r="Z301" s="4">
        <f t="shared" si="314"/>
        <v>813.65330735869645</v>
      </c>
      <c r="AA301" s="4">
        <f t="shared" si="305"/>
        <v>23621.863392484149</v>
      </c>
      <c r="AB301" s="4">
        <f t="shared" si="306"/>
        <v>2207.2245380689951</v>
      </c>
      <c r="AC301" s="12">
        <f t="shared" si="307"/>
        <v>1.2024493043975073</v>
      </c>
      <c r="AD301" s="12">
        <f t="shared" si="308"/>
        <v>5.0944436377802331</v>
      </c>
      <c r="AE301" s="12">
        <f t="shared" si="309"/>
        <v>2.0293210891146853</v>
      </c>
      <c r="AF301" s="11">
        <f t="shared" si="291"/>
        <v>-2.9039671966837322E-3</v>
      </c>
      <c r="AG301" s="11">
        <f t="shared" si="292"/>
        <v>2.0567434751257441E-3</v>
      </c>
      <c r="AH301" s="11">
        <f t="shared" si="293"/>
        <v>8.257041531207765E-4</v>
      </c>
      <c r="AI301" s="1">
        <f t="shared" si="272"/>
        <v>210901.16662483237</v>
      </c>
      <c r="AJ301" s="1">
        <f t="shared" si="273"/>
        <v>405872.50853961328</v>
      </c>
      <c r="AK301" s="1">
        <f t="shared" si="274"/>
        <v>71888.608511246537</v>
      </c>
      <c r="AL301" s="17">
        <f t="shared" si="331"/>
        <v>71.288307417723416</v>
      </c>
      <c r="AM301" s="17">
        <f t="shared" si="331"/>
        <v>33.281112330406103</v>
      </c>
      <c r="AN301" s="17">
        <f t="shared" si="331"/>
        <v>4.9130000105419587</v>
      </c>
      <c r="AO301" s="7">
        <f t="shared" si="332"/>
        <v>1.5578177097583729E-3</v>
      </c>
      <c r="AP301" s="7">
        <f t="shared" si="332"/>
        <v>2.3989222084353817E-3</v>
      </c>
      <c r="AQ301" s="7">
        <f t="shared" si="332"/>
        <v>1.7364360618970117E-3</v>
      </c>
      <c r="AR301" s="1">
        <f t="shared" si="311"/>
        <v>103128.08875130901</v>
      </c>
      <c r="AS301" s="1">
        <f t="shared" si="312"/>
        <v>208364.89937384427</v>
      </c>
      <c r="AT301" s="1">
        <f t="shared" si="313"/>
        <v>36543.469168159616</v>
      </c>
      <c r="AU301" s="1">
        <f t="shared" si="275"/>
        <v>20625.617750261805</v>
      </c>
      <c r="AV301" s="1">
        <f t="shared" si="276"/>
        <v>41672.979874768855</v>
      </c>
      <c r="AW301" s="1">
        <f t="shared" si="277"/>
        <v>7308.6938336319236</v>
      </c>
      <c r="AX301">
        <v>0</v>
      </c>
      <c r="AY301">
        <v>0</v>
      </c>
      <c r="AZ301">
        <v>0</v>
      </c>
      <c r="BA301">
        <f t="shared" si="317"/>
        <v>0</v>
      </c>
      <c r="BB301">
        <f t="shared" si="318"/>
        <v>0</v>
      </c>
      <c r="BC301">
        <f t="shared" si="318"/>
        <v>0</v>
      </c>
      <c r="BD301">
        <f t="shared" si="318"/>
        <v>0</v>
      </c>
      <c r="BE301">
        <f t="shared" si="319"/>
        <v>0</v>
      </c>
      <c r="BF301">
        <f t="shared" si="319"/>
        <v>0</v>
      </c>
      <c r="BG301">
        <f t="shared" si="319"/>
        <v>0</v>
      </c>
      <c r="BH301">
        <f t="shared" si="295"/>
        <v>0</v>
      </c>
      <c r="BI301">
        <f t="shared" si="328"/>
        <v>0</v>
      </c>
      <c r="BJ301">
        <f t="shared" si="328"/>
        <v>0</v>
      </c>
      <c r="BK301" s="7">
        <f t="shared" si="326"/>
        <v>1.1711272283108087E-3</v>
      </c>
      <c r="BL301" s="7">
        <f t="shared" si="315"/>
        <v>1.0483703230326545E-5</v>
      </c>
      <c r="BM301" s="7">
        <f t="shared" si="316"/>
        <v>1.7243480910709644E-4</v>
      </c>
      <c r="BN301" s="18">
        <f>MAX((BN$3*climate!$I411+BN$4*climate!$I411^2+BN$5*climate!$I411^6)*(K301/K$66)^$BP$1,-99)</f>
        <v>-59.563547385420271</v>
      </c>
      <c r="BO301" s="18">
        <f>MAX((BO$3*climate!$I411+BO$4*climate!$I411^2+BO$5*climate!$I411^6)*(L301/L$66)^$BP$1,-99)</f>
        <v>-32.016224801894396</v>
      </c>
      <c r="BP301" s="18">
        <f>MAX((BP$3*climate!$I411+BP$4*climate!$I411^2+BP$5*climate!$I411^6)*(M301/M$66)^$BP$1,-99)</f>
        <v>-31.852849202621876</v>
      </c>
      <c r="BQ301" s="18">
        <f>MAX((BQ$3*climate!$M411+BQ$4*climate!$M411^2+BQ$5*climate!$M411^6)*(K301/K$66)^$BP$1,-99)</f>
        <v>-59.56356452161522</v>
      </c>
      <c r="BR301" s="18">
        <f>MAX((BR$3*climate!$M411+BR$4*climate!$M411^2+BR$5*climate!$M411^6)*(L301/L$66)^$BP$1,-99)</f>
        <v>-32.016233498338337</v>
      </c>
      <c r="BS301" s="18">
        <f>MAX((BS$3*climate!$M411+BS$4*climate!$M411^2+BS$5*climate!$M411^6)*(M301/M$66)^$BP$1,-99)</f>
        <v>-31.852857350828671</v>
      </c>
      <c r="BT301" s="8">
        <f t="shared" si="320"/>
        <v>3.8770204441576611E-2</v>
      </c>
      <c r="BU301" s="8">
        <f t="shared" si="321"/>
        <v>4.0645531754457729E-7</v>
      </c>
      <c r="BV301" s="8">
        <f t="shared" si="322"/>
        <v>6.6853328019263653E-6</v>
      </c>
      <c r="BW301" s="8">
        <f>MAX((BW$3*climate!$I411+BW$4*climate!$I411^2+BW$5*climate!$I411^6)*(K301/K$66)^$BP$1,-99)</f>
        <v>-99</v>
      </c>
      <c r="BX301" s="8">
        <f>MAX((BX$3*climate!$I411+BX$4*climate!$I411^2+BX$5*climate!$I411^6)*(L301/L$66)^$BP$1,-99)</f>
        <v>-99</v>
      </c>
      <c r="BY301" s="8">
        <f>MAX((BY$3*climate!$I411+BY$4*climate!$I411^2+BY$5*climate!$I411^6)*(M301/M$66)^$BP$1,-99)</f>
        <v>-99</v>
      </c>
      <c r="BZ301" s="8">
        <f>MAX((BZ$3*climate!$M411+BZ$4*climate!$M411^2+BZ$5*climate!$M411^6)*(K301/K$66)^$BP$1,-99)</f>
        <v>-99</v>
      </c>
      <c r="CA301" s="8">
        <f>MAX((CA$3*climate!$M411+CA$4*climate!$M411^2+CA$5*climate!$M411^6)*(L301/L$66)^$BP$1,-99)</f>
        <v>-99</v>
      </c>
      <c r="CB301" s="8">
        <f>MAX((CB$3*climate!$M411+CB$4*climate!$M411^2+CB$5*climate!$M411^6)*(M301/M$66)^$BP$1,-99)</f>
        <v>-99</v>
      </c>
      <c r="CC301" s="8">
        <f t="shared" si="323"/>
        <v>0</v>
      </c>
      <c r="CD301" s="8">
        <f t="shared" si="324"/>
        <v>0</v>
      </c>
      <c r="CE301" s="8">
        <f t="shared" si="325"/>
        <v>0</v>
      </c>
    </row>
    <row r="302" spans="1:83">
      <c r="A302">
        <f t="shared" si="278"/>
        <v>2256</v>
      </c>
      <c r="B302" s="4">
        <f t="shared" si="296"/>
        <v>1286.5342046989726</v>
      </c>
      <c r="C302" s="4">
        <f t="shared" si="297"/>
        <v>3572.6060162043891</v>
      </c>
      <c r="D302" s="4">
        <f t="shared" si="298"/>
        <v>6809.6215194686429</v>
      </c>
      <c r="E302" s="11">
        <f t="shared" si="279"/>
        <v>3.2298371050384794E-8</v>
      </c>
      <c r="F302" s="11">
        <f t="shared" si="280"/>
        <v>6.4751113603334033E-8</v>
      </c>
      <c r="G302" s="11">
        <f t="shared" si="281"/>
        <v>1.4295940370931652E-7</v>
      </c>
      <c r="H302" s="4">
        <f t="shared" si="299"/>
        <v>102948.96283268718</v>
      </c>
      <c r="I302" s="4">
        <f t="shared" si="300"/>
        <v>208896.60268013334</v>
      </c>
      <c r="J302" s="4">
        <f t="shared" si="301"/>
        <v>36602.898042644461</v>
      </c>
      <c r="K302" s="4">
        <f t="shared" si="269"/>
        <v>80020.385355223028</v>
      </c>
      <c r="L302" s="4">
        <f t="shared" si="270"/>
        <v>58471.771511505605</v>
      </c>
      <c r="M302" s="4">
        <f t="shared" si="271"/>
        <v>5375.1736330715485</v>
      </c>
      <c r="N302" s="11">
        <f t="shared" si="282"/>
        <v>-1.7369588234831257E-3</v>
      </c>
      <c r="O302" s="11">
        <f t="shared" si="283"/>
        <v>2.5517243144121959E-3</v>
      </c>
      <c r="P302" s="11">
        <f t="shared" si="284"/>
        <v>1.6261083884419048E-3</v>
      </c>
      <c r="Q302" s="4">
        <f t="shared" si="285"/>
        <v>657.93583832592583</v>
      </c>
      <c r="R302" s="4">
        <f t="shared" si="286"/>
        <v>4538.0475571927091</v>
      </c>
      <c r="S302" s="4">
        <f t="shared" si="287"/>
        <v>1064.7400240345653</v>
      </c>
      <c r="T302" s="4">
        <f t="shared" si="302"/>
        <v>6.390893314731148</v>
      </c>
      <c r="U302" s="4">
        <f t="shared" si="303"/>
        <v>21.723893538572565</v>
      </c>
      <c r="V302" s="4">
        <f t="shared" si="304"/>
        <v>29.088954180460863</v>
      </c>
      <c r="W302" s="11">
        <f t="shared" si="288"/>
        <v>-1.219247815263802E-2</v>
      </c>
      <c r="X302" s="11">
        <f t="shared" si="289"/>
        <v>-1.3228699347321071E-2</v>
      </c>
      <c r="Y302" s="11">
        <f t="shared" si="290"/>
        <v>-1.2203590333800474E-2</v>
      </c>
      <c r="Z302" s="4">
        <f t="shared" si="314"/>
        <v>799.96313158404087</v>
      </c>
      <c r="AA302" s="4">
        <f t="shared" si="305"/>
        <v>23417.190734619799</v>
      </c>
      <c r="AB302" s="4">
        <f t="shared" si="306"/>
        <v>2185.6451695573837</v>
      </c>
      <c r="AC302" s="12">
        <f t="shared" si="307"/>
        <v>1.1989574310618618</v>
      </c>
      <c r="AD302" s="12">
        <f t="shared" si="308"/>
        <v>5.1049216014916334</v>
      </c>
      <c r="AE302" s="12">
        <f t="shared" si="309"/>
        <v>2.0309967079659828</v>
      </c>
      <c r="AF302" s="11">
        <f t="shared" si="291"/>
        <v>-2.9039671966837322E-3</v>
      </c>
      <c r="AG302" s="11">
        <f t="shared" si="292"/>
        <v>2.0567434751257441E-3</v>
      </c>
      <c r="AH302" s="11">
        <f t="shared" si="293"/>
        <v>8.257041531207765E-4</v>
      </c>
      <c r="AI302" s="1">
        <f t="shared" si="272"/>
        <v>210436.66771261094</v>
      </c>
      <c r="AJ302" s="1">
        <f t="shared" si="273"/>
        <v>406958.23756042082</v>
      </c>
      <c r="AK302" s="1">
        <f t="shared" si="274"/>
        <v>72008.441493753809</v>
      </c>
      <c r="AL302" s="17">
        <f t="shared" si="331"/>
        <v>71.398251063639506</v>
      </c>
      <c r="AM302" s="17">
        <f t="shared" si="331"/>
        <v>33.360152741902034</v>
      </c>
      <c r="AN302" s="17">
        <f t="shared" si="331"/>
        <v>4.9214458098284597</v>
      </c>
      <c r="AO302" s="7">
        <f t="shared" si="332"/>
        <v>1.5422395326607891E-3</v>
      </c>
      <c r="AP302" s="7">
        <f t="shared" si="332"/>
        <v>2.3749329863510279E-3</v>
      </c>
      <c r="AQ302" s="7">
        <f t="shared" si="332"/>
        <v>1.7190717012780415E-3</v>
      </c>
      <c r="AR302" s="1">
        <f t="shared" si="311"/>
        <v>102948.96283268718</v>
      </c>
      <c r="AS302" s="1">
        <f t="shared" si="312"/>
        <v>208896.60268013334</v>
      </c>
      <c r="AT302" s="1">
        <f t="shared" si="313"/>
        <v>36602.898042644461</v>
      </c>
      <c r="AU302" s="1">
        <f t="shared" si="275"/>
        <v>20589.792566537435</v>
      </c>
      <c r="AV302" s="1">
        <f t="shared" si="276"/>
        <v>41779.320536026673</v>
      </c>
      <c r="AW302" s="1">
        <f t="shared" si="277"/>
        <v>7320.579608528893</v>
      </c>
      <c r="AX302">
        <v>0</v>
      </c>
      <c r="AY302">
        <v>0</v>
      </c>
      <c r="AZ302">
        <v>0</v>
      </c>
      <c r="BA302">
        <f t="shared" si="317"/>
        <v>0</v>
      </c>
      <c r="BB302">
        <f t="shared" si="318"/>
        <v>0</v>
      </c>
      <c r="BC302">
        <f t="shared" si="318"/>
        <v>0</v>
      </c>
      <c r="BD302">
        <f t="shared" si="318"/>
        <v>0</v>
      </c>
      <c r="BE302">
        <f t="shared" si="319"/>
        <v>0</v>
      </c>
      <c r="BF302">
        <f t="shared" si="319"/>
        <v>0</v>
      </c>
      <c r="BG302">
        <f t="shared" si="319"/>
        <v>0</v>
      </c>
      <c r="BH302">
        <f t="shared" si="295"/>
        <v>0</v>
      </c>
      <c r="BI302">
        <f t="shared" si="328"/>
        <v>0</v>
      </c>
      <c r="BJ302">
        <f t="shared" si="328"/>
        <v>0</v>
      </c>
      <c r="BK302" s="7">
        <f t="shared" si="326"/>
        <v>1.1838020228003288E-3</v>
      </c>
      <c r="BL302" s="7">
        <f t="shared" si="315"/>
        <v>9.9844792669776613E-6</v>
      </c>
      <c r="BM302" s="7">
        <f t="shared" si="316"/>
        <v>1.6722230147248662E-4</v>
      </c>
      <c r="BN302" s="18">
        <f>MAX((BN$3*climate!$I412+BN$4*climate!$I412^2+BN$5*climate!$I412^6)*(K302/K$66)^$BP$1,-99)</f>
        <v>-59.675673673776565</v>
      </c>
      <c r="BO302" s="18">
        <f>MAX((BO$3*climate!$I412+BO$4*climate!$I412^2+BO$5*climate!$I412^6)*(L302/L$66)^$BP$1,-99)</f>
        <v>-32.039548251746673</v>
      </c>
      <c r="BP302" s="18">
        <f>MAX((BP$3*climate!$I412+BP$4*climate!$I412^2+BP$5*climate!$I412^6)*(M302/M$66)^$BP$1,-99)</f>
        <v>-31.880881390419475</v>
      </c>
      <c r="BQ302" s="18">
        <f>MAX((BQ$3*climate!$M412+BQ$4*climate!$M412^2+BQ$5*climate!$M412^6)*(K302/K$66)^$BP$1,-99)</f>
        <v>-59.675690798010301</v>
      </c>
      <c r="BR302" s="18">
        <f>MAX((BR$3*climate!$M412+BR$4*climate!$M412^2+BR$5*climate!$M412^6)*(L302/L$66)^$BP$1,-99)</f>
        <v>-32.039556932586692</v>
      </c>
      <c r="BS302" s="18">
        <f>MAX((BS$3*climate!$M412+BS$4*climate!$M412^2+BS$5*climate!$M412^6)*(M302/M$66)^$BP$1,-99)</f>
        <v>-31.880889525651114</v>
      </c>
      <c r="BT302" s="8">
        <f t="shared" si="320"/>
        <v>3.8740931448824061E-2</v>
      </c>
      <c r="BU302" s="8">
        <f t="shared" si="321"/>
        <v>3.8680802683418668E-7</v>
      </c>
      <c r="BV302" s="8">
        <f t="shared" si="322"/>
        <v>6.4783477180601944E-6</v>
      </c>
      <c r="BW302" s="8">
        <f>MAX((BW$3*climate!$I412+BW$4*climate!$I412^2+BW$5*climate!$I412^6)*(K302/K$66)^$BP$1,-99)</f>
        <v>-99</v>
      </c>
      <c r="BX302" s="8">
        <f>MAX((BX$3*climate!$I412+BX$4*climate!$I412^2+BX$5*climate!$I412^6)*(L302/L$66)^$BP$1,-99)</f>
        <v>-99</v>
      </c>
      <c r="BY302" s="8">
        <f>MAX((BY$3*climate!$I412+BY$4*climate!$I412^2+BY$5*climate!$I412^6)*(M302/M$66)^$BP$1,-99)</f>
        <v>-99</v>
      </c>
      <c r="BZ302" s="8">
        <f>MAX((BZ$3*climate!$M412+BZ$4*climate!$M412^2+BZ$5*climate!$M412^6)*(K302/K$66)^$BP$1,-99)</f>
        <v>-99</v>
      </c>
      <c r="CA302" s="8">
        <f>MAX((CA$3*climate!$M412+CA$4*climate!$M412^2+CA$5*climate!$M412^6)*(L302/L$66)^$BP$1,-99)</f>
        <v>-99</v>
      </c>
      <c r="CB302" s="8">
        <f>MAX((CB$3*climate!$M412+CB$4*climate!$M412^2+CB$5*climate!$M412^6)*(M302/M$66)^$BP$1,-99)</f>
        <v>-99</v>
      </c>
      <c r="CC302" s="8">
        <f t="shared" si="323"/>
        <v>0</v>
      </c>
      <c r="CD302" s="8">
        <f t="shared" si="324"/>
        <v>0</v>
      </c>
      <c r="CE302" s="8">
        <f t="shared" si="325"/>
        <v>0</v>
      </c>
    </row>
    <row r="303" spans="1:83">
      <c r="A303">
        <f t="shared" si="278"/>
        <v>2257</v>
      </c>
      <c r="B303" s="4">
        <f t="shared" si="296"/>
        <v>1286.5342441742837</v>
      </c>
      <c r="C303" s="4">
        <f t="shared" si="297"/>
        <v>3572.6062359680964</v>
      </c>
      <c r="D303" s="4">
        <f t="shared" si="298"/>
        <v>6809.6224442931025</v>
      </c>
      <c r="E303" s="11">
        <f t="shared" si="279"/>
        <v>3.0683452497865554E-8</v>
      </c>
      <c r="F303" s="11">
        <f t="shared" si="280"/>
        <v>6.1513557923167324E-8</v>
      </c>
      <c r="G303" s="11">
        <f t="shared" si="281"/>
        <v>1.3581143352385068E-7</v>
      </c>
      <c r="H303" s="4">
        <f t="shared" si="299"/>
        <v>102775.85515179012</v>
      </c>
      <c r="I303" s="4">
        <f t="shared" si="300"/>
        <v>209427.270998611</v>
      </c>
      <c r="J303" s="4">
        <f t="shared" si="301"/>
        <v>36662.293896028961</v>
      </c>
      <c r="K303" s="4">
        <f t="shared" si="269"/>
        <v>79885.82940343974</v>
      </c>
      <c r="L303" s="4">
        <f t="shared" si="270"/>
        <v>58620.306064001728</v>
      </c>
      <c r="M303" s="4">
        <f t="shared" si="271"/>
        <v>5383.8952446995499</v>
      </c>
      <c r="N303" s="11">
        <f t="shared" si="282"/>
        <v>-1.6815209172759138E-3</v>
      </c>
      <c r="O303" s="11">
        <f t="shared" si="283"/>
        <v>2.5402779607404113E-3</v>
      </c>
      <c r="P303" s="11">
        <f t="shared" si="284"/>
        <v>1.6225730038450514E-3</v>
      </c>
      <c r="Q303" s="4">
        <f t="shared" si="285"/>
        <v>648.82114596440147</v>
      </c>
      <c r="R303" s="4">
        <f t="shared" si="286"/>
        <v>4489.3907696352389</v>
      </c>
      <c r="S303" s="4">
        <f t="shared" si="287"/>
        <v>1053.453051311868</v>
      </c>
      <c r="T303" s="4">
        <f t="shared" si="302"/>
        <v>6.3129724876154478</v>
      </c>
      <c r="U303" s="4">
        <f t="shared" si="303"/>
        <v>21.436514682297577</v>
      </c>
      <c r="V303" s="4">
        <f t="shared" si="304"/>
        <v>28.733964500403825</v>
      </c>
      <c r="W303" s="11">
        <f t="shared" si="288"/>
        <v>-1.219247815263802E-2</v>
      </c>
      <c r="X303" s="11">
        <f t="shared" si="289"/>
        <v>-1.3228699347321071E-2</v>
      </c>
      <c r="Y303" s="11">
        <f t="shared" si="290"/>
        <v>-1.2203590333800474E-2</v>
      </c>
      <c r="Z303" s="4">
        <f t="shared" si="314"/>
        <v>786.54630556968993</v>
      </c>
      <c r="AA303" s="4">
        <f t="shared" si="305"/>
        <v>23214.02429805326</v>
      </c>
      <c r="AB303" s="4">
        <f t="shared" si="306"/>
        <v>2164.2690552473318</v>
      </c>
      <c r="AC303" s="12">
        <f t="shared" si="307"/>
        <v>1.195475698011838</v>
      </c>
      <c r="AD303" s="12">
        <f t="shared" si="308"/>
        <v>5.1154211156865301</v>
      </c>
      <c r="AE303" s="12">
        <f t="shared" si="309"/>
        <v>2.032673710382725</v>
      </c>
      <c r="AF303" s="11">
        <f t="shared" si="291"/>
        <v>-2.9039671966837322E-3</v>
      </c>
      <c r="AG303" s="11">
        <f t="shared" si="292"/>
        <v>2.0567434751257441E-3</v>
      </c>
      <c r="AH303" s="11">
        <f t="shared" si="293"/>
        <v>8.257041531207765E-4</v>
      </c>
      <c r="AI303" s="1">
        <f t="shared" si="272"/>
        <v>209982.79350788728</v>
      </c>
      <c r="AJ303" s="1">
        <f t="shared" si="273"/>
        <v>408041.73434040544</v>
      </c>
      <c r="AK303" s="1">
        <f t="shared" si="274"/>
        <v>72128.176952907321</v>
      </c>
      <c r="AL303" s="17">
        <f t="shared" si="331"/>
        <v>71.507263136939159</v>
      </c>
      <c r="AM303" s="17">
        <f t="shared" si="331"/>
        <v>33.43858858780672</v>
      </c>
      <c r="AN303" s="17">
        <f t="shared" si="331"/>
        <v>4.9298215248672985</v>
      </c>
      <c r="AO303" s="7">
        <f t="shared" si="332"/>
        <v>1.5268171373341811E-3</v>
      </c>
      <c r="AP303" s="7">
        <f t="shared" si="332"/>
        <v>2.3511836564875177E-3</v>
      </c>
      <c r="AQ303" s="7">
        <f t="shared" si="332"/>
        <v>1.7018809842652611E-3</v>
      </c>
      <c r="AR303" s="1">
        <f t="shared" si="311"/>
        <v>102775.85515179012</v>
      </c>
      <c r="AS303" s="1">
        <f t="shared" si="312"/>
        <v>209427.270998611</v>
      </c>
      <c r="AT303" s="1">
        <f t="shared" si="313"/>
        <v>36662.293896028961</v>
      </c>
      <c r="AU303" s="1">
        <f t="shared" si="275"/>
        <v>20555.171030358026</v>
      </c>
      <c r="AV303" s="1">
        <f t="shared" si="276"/>
        <v>41885.454199722204</v>
      </c>
      <c r="AW303" s="1">
        <f t="shared" si="277"/>
        <v>7332.4587792057928</v>
      </c>
      <c r="AX303">
        <v>0</v>
      </c>
      <c r="AY303">
        <v>0</v>
      </c>
      <c r="AZ303">
        <v>0</v>
      </c>
      <c r="BA303">
        <f t="shared" si="317"/>
        <v>0</v>
      </c>
      <c r="BB303">
        <f t="shared" si="318"/>
        <v>0</v>
      </c>
      <c r="BC303">
        <f t="shared" si="318"/>
        <v>0</v>
      </c>
      <c r="BD303">
        <f t="shared" si="318"/>
        <v>0</v>
      </c>
      <c r="BE303">
        <f t="shared" si="319"/>
        <v>0</v>
      </c>
      <c r="BF303">
        <f t="shared" si="319"/>
        <v>0</v>
      </c>
      <c r="BG303">
        <f t="shared" si="319"/>
        <v>0</v>
      </c>
      <c r="BH303">
        <f t="shared" si="295"/>
        <v>0</v>
      </c>
      <c r="BI303">
        <f t="shared" si="328"/>
        <v>0</v>
      </c>
      <c r="BJ303">
        <f t="shared" si="328"/>
        <v>0</v>
      </c>
      <c r="BK303" s="7">
        <f t="shared" si="326"/>
        <v>1.1966087802786074E-3</v>
      </c>
      <c r="BL303" s="7">
        <f t="shared" si="315"/>
        <v>9.5090278733120585E-6</v>
      </c>
      <c r="BM303" s="7">
        <f t="shared" si="316"/>
        <v>1.6216536871938684E-4</v>
      </c>
      <c r="BN303" s="18">
        <f>MAX((BN$3*climate!$I413+BN$4*climate!$I413^2+BN$5*climate!$I413^6)*(K303/K$66)^$BP$1,-99)</f>
        <v>-59.784984944739747</v>
      </c>
      <c r="BO303" s="18">
        <f>MAX((BO$3*climate!$I413+BO$4*climate!$I413^2+BO$5*climate!$I413^6)*(L303/L$66)^$BP$1,-99)</f>
        <v>-32.061870562381266</v>
      </c>
      <c r="BP303" s="18">
        <f>MAX((BP$3*climate!$I413+BP$4*climate!$I413^2+BP$5*climate!$I413^6)*(M303/M$66)^$BP$1,-99)</f>
        <v>-31.907928374997201</v>
      </c>
      <c r="BQ303" s="18">
        <f>MAX((BQ$3*climate!$M413+BQ$4*climate!$M413^2+BQ$5*climate!$M413^6)*(K303/K$66)^$BP$1,-99)</f>
        <v>-59.785002056861366</v>
      </c>
      <c r="BR303" s="18">
        <f>MAX((BR$3*climate!$M413+BR$4*climate!$M413^2+BR$5*climate!$M413^6)*(L303/L$66)^$BP$1,-99)</f>
        <v>-32.0618792277156</v>
      </c>
      <c r="BS303" s="18">
        <f>MAX((BS$3*climate!$M413+BS$4*climate!$M413^2+BS$5*climate!$M413^6)*(M303/M$66)^$BP$1,-99)</f>
        <v>-31.907936497330208</v>
      </c>
      <c r="BT303" s="8">
        <f t="shared" si="320"/>
        <v>3.8712536145854314E-2</v>
      </c>
      <c r="BU303" s="8">
        <f t="shared" si="321"/>
        <v>3.6811858525752924E-7</v>
      </c>
      <c r="BV303" s="8">
        <f t="shared" si="322"/>
        <v>6.2778326981550554E-6</v>
      </c>
      <c r="BW303" s="8">
        <f>MAX((BW$3*climate!$I413+BW$4*climate!$I413^2+BW$5*climate!$I413^6)*(K303/K$66)^$BP$1,-99)</f>
        <v>-99</v>
      </c>
      <c r="BX303" s="8">
        <f>MAX((BX$3*climate!$I413+BX$4*climate!$I413^2+BX$5*climate!$I413^6)*(L303/L$66)^$BP$1,-99)</f>
        <v>-99</v>
      </c>
      <c r="BY303" s="8">
        <f>MAX((BY$3*climate!$I413+BY$4*climate!$I413^2+BY$5*climate!$I413^6)*(M303/M$66)^$BP$1,-99)</f>
        <v>-99</v>
      </c>
      <c r="BZ303" s="8">
        <f>MAX((BZ$3*climate!$M413+BZ$4*climate!$M413^2+BZ$5*climate!$M413^6)*(K303/K$66)^$BP$1,-99)</f>
        <v>-99</v>
      </c>
      <c r="CA303" s="8">
        <f>MAX((CA$3*climate!$M413+CA$4*climate!$M413^2+CA$5*climate!$M413^6)*(L303/L$66)^$BP$1,-99)</f>
        <v>-99</v>
      </c>
      <c r="CB303" s="8">
        <f>MAX((CB$3*climate!$M413+CB$4*climate!$M413^2+CB$5*climate!$M413^6)*(M303/M$66)^$BP$1,-99)</f>
        <v>-99</v>
      </c>
      <c r="CC303" s="8">
        <f t="shared" si="323"/>
        <v>0</v>
      </c>
      <c r="CD303" s="8">
        <f t="shared" si="324"/>
        <v>0</v>
      </c>
      <c r="CE303" s="8">
        <f t="shared" si="325"/>
        <v>0</v>
      </c>
    </row>
    <row r="304" spans="1:83">
      <c r="A304">
        <f t="shared" si="278"/>
        <v>2258</v>
      </c>
      <c r="B304" s="4">
        <f t="shared" si="296"/>
        <v>1286.5342816758305</v>
      </c>
      <c r="C304" s="4">
        <f t="shared" si="297"/>
        <v>3572.6064447436311</v>
      </c>
      <c r="D304" s="4">
        <f t="shared" si="298"/>
        <v>6809.6233228764586</v>
      </c>
      <c r="E304" s="11">
        <f t="shared" si="279"/>
        <v>2.9149279872972274E-8</v>
      </c>
      <c r="F304" s="11">
        <f t="shared" si="280"/>
        <v>5.8437880027008954E-8</v>
      </c>
      <c r="G304" s="11">
        <f t="shared" si="281"/>
        <v>1.2902086184765814E-7</v>
      </c>
      <c r="H304" s="4">
        <f t="shared" si="299"/>
        <v>102608.82194854807</v>
      </c>
      <c r="I304" s="4">
        <f t="shared" si="300"/>
        <v>209956.90761712522</v>
      </c>
      <c r="J304" s="4">
        <f t="shared" si="301"/>
        <v>36721.657296341618</v>
      </c>
      <c r="K304" s="4">
        <f t="shared" si="269"/>
        <v>79755.995164692024</v>
      </c>
      <c r="L304" s="4">
        <f t="shared" si="270"/>
        <v>58768.551998229304</v>
      </c>
      <c r="M304" s="4">
        <f t="shared" si="271"/>
        <v>5392.6121248113313</v>
      </c>
      <c r="N304" s="11">
        <f t="shared" si="282"/>
        <v>-1.6252474277012041E-3</v>
      </c>
      <c r="O304" s="11">
        <f t="shared" si="283"/>
        <v>2.5289177792029438E-3</v>
      </c>
      <c r="P304" s="11">
        <f t="shared" si="284"/>
        <v>1.6190656979002682E-3</v>
      </c>
      <c r="Q304" s="4">
        <f t="shared" si="285"/>
        <v>639.86878897647011</v>
      </c>
      <c r="R304" s="4">
        <f t="shared" si="286"/>
        <v>4441.2053391667378</v>
      </c>
      <c r="S304" s="4">
        <f t="shared" si="287"/>
        <v>1042.2820714515622</v>
      </c>
      <c r="T304" s="4">
        <f t="shared" si="302"/>
        <v>6.2360017084819912</v>
      </c>
      <c r="U304" s="4">
        <f t="shared" si="303"/>
        <v>21.152937474511027</v>
      </c>
      <c r="V304" s="4">
        <f t="shared" si="304"/>
        <v>28.383306968974932</v>
      </c>
      <c r="W304" s="11">
        <f t="shared" si="288"/>
        <v>-1.219247815263802E-2</v>
      </c>
      <c r="X304" s="11">
        <f t="shared" si="289"/>
        <v>-1.3228699347321071E-2</v>
      </c>
      <c r="Y304" s="11">
        <f t="shared" si="290"/>
        <v>-1.2203590333800474E-2</v>
      </c>
      <c r="Z304" s="4">
        <f t="shared" si="314"/>
        <v>773.39745045503912</v>
      </c>
      <c r="AA304" s="4">
        <f t="shared" si="305"/>
        <v>23012.357709201147</v>
      </c>
      <c r="AB304" s="4">
        <f t="shared" si="306"/>
        <v>2143.0944245617925</v>
      </c>
      <c r="AC304" s="12">
        <f t="shared" si="307"/>
        <v>1.1920040758003789</v>
      </c>
      <c r="AD304" s="12">
        <f t="shared" si="308"/>
        <v>5.1259422246887389</v>
      </c>
      <c r="AE304" s="12">
        <f t="shared" si="309"/>
        <v>2.0343520975073273</v>
      </c>
      <c r="AF304" s="11">
        <f t="shared" si="291"/>
        <v>-2.9039671966837322E-3</v>
      </c>
      <c r="AG304" s="11">
        <f t="shared" si="292"/>
        <v>2.0567434751257441E-3</v>
      </c>
      <c r="AH304" s="11">
        <f t="shared" si="293"/>
        <v>8.257041531207765E-4</v>
      </c>
      <c r="AI304" s="1">
        <f t="shared" si="272"/>
        <v>209539.68518745661</v>
      </c>
      <c r="AJ304" s="1">
        <f t="shared" si="273"/>
        <v>409123.01510608714</v>
      </c>
      <c r="AK304" s="1">
        <f t="shared" si="274"/>
        <v>72247.818036822384</v>
      </c>
      <c r="AL304" s="17">
        <f t="shared" si="331"/>
        <v>71.615349866592481</v>
      </c>
      <c r="AM304" s="17">
        <f t="shared" si="331"/>
        <v>33.516422648160543</v>
      </c>
      <c r="AN304" s="17">
        <f t="shared" si="331"/>
        <v>4.9381275946812018</v>
      </c>
      <c r="AO304" s="7">
        <f t="shared" si="332"/>
        <v>1.5115489659608392E-3</v>
      </c>
      <c r="AP304" s="7">
        <f t="shared" si="332"/>
        <v>2.3276718199226427E-3</v>
      </c>
      <c r="AQ304" s="7">
        <f t="shared" si="332"/>
        <v>1.6848621744226084E-3</v>
      </c>
      <c r="AR304" s="1">
        <f t="shared" si="311"/>
        <v>102608.82194854807</v>
      </c>
      <c r="AS304" s="1">
        <f t="shared" si="312"/>
        <v>209956.90761712522</v>
      </c>
      <c r="AT304" s="1">
        <f t="shared" si="313"/>
        <v>36721.657296341618</v>
      </c>
      <c r="AU304" s="1">
        <f t="shared" si="275"/>
        <v>20521.764389709613</v>
      </c>
      <c r="AV304" s="1">
        <f t="shared" si="276"/>
        <v>41991.381523425051</v>
      </c>
      <c r="AW304" s="1">
        <f t="shared" si="277"/>
        <v>7344.3314592683237</v>
      </c>
      <c r="AX304">
        <v>0</v>
      </c>
      <c r="AY304">
        <v>0</v>
      </c>
      <c r="AZ304">
        <v>0</v>
      </c>
      <c r="BA304">
        <f t="shared" si="317"/>
        <v>0</v>
      </c>
      <c r="BB304">
        <f t="shared" si="318"/>
        <v>0</v>
      </c>
      <c r="BC304">
        <f t="shared" si="318"/>
        <v>0</v>
      </c>
      <c r="BD304">
        <f t="shared" si="318"/>
        <v>0</v>
      </c>
      <c r="BE304">
        <f t="shared" si="319"/>
        <v>0</v>
      </c>
      <c r="BF304">
        <f t="shared" si="319"/>
        <v>0</v>
      </c>
      <c r="BG304">
        <f t="shared" si="319"/>
        <v>0</v>
      </c>
      <c r="BH304">
        <f t="shared" si="295"/>
        <v>0</v>
      </c>
      <c r="BI304">
        <f t="shared" si="328"/>
        <v>0</v>
      </c>
      <c r="BJ304">
        <f t="shared" si="328"/>
        <v>0</v>
      </c>
      <c r="BK304" s="7">
        <f t="shared" si="326"/>
        <v>1.2095403881779987E-3</v>
      </c>
      <c r="BL304" s="7">
        <f t="shared" si="315"/>
        <v>9.0562170222019597E-6</v>
      </c>
      <c r="BM304" s="7">
        <f t="shared" si="316"/>
        <v>1.5725940847613872E-4</v>
      </c>
      <c r="BN304" s="18">
        <f>MAX((BN$3*climate!$I414+BN$4*climate!$I414^2+BN$5*climate!$I414^6)*(K304/K$66)^$BP$1,-99)</f>
        <v>-59.891483698718559</v>
      </c>
      <c r="BO304" s="18">
        <f>MAX((BO$3*climate!$I414+BO$4*climate!$I414^2+BO$5*climate!$I414^6)*(L304/L$66)^$BP$1,-99)</f>
        <v>-32.083204540620258</v>
      </c>
      <c r="BP304" s="18">
        <f>MAX((BP$3*climate!$I414+BP$4*climate!$I414^2+BP$5*climate!$I414^6)*(M304/M$66)^$BP$1,-99)</f>
        <v>-31.934001863456697</v>
      </c>
      <c r="BQ304" s="18">
        <f>MAX((BQ$3*climate!$M414+BQ$4*climate!$M414^2+BQ$5*climate!$M414^6)*(K304/K$66)^$BP$1,-99)</f>
        <v>-59.891500798573254</v>
      </c>
      <c r="BR304" s="18">
        <f>MAX((BR$3*climate!$M414+BR$4*climate!$M414^2+BR$5*climate!$M414^6)*(L304/L$66)^$BP$1,-99)</f>
        <v>-32.083213190546076</v>
      </c>
      <c r="BS304" s="18">
        <f>MAX((BS$3*climate!$M414+BS$4*climate!$M414^2+BS$5*climate!$M414^6)*(M304/M$66)^$BP$1,-99)</f>
        <v>-31.93400997296671</v>
      </c>
      <c r="BT304" s="8">
        <f t="shared" si="320"/>
        <v>3.868502269004663E-2</v>
      </c>
      <c r="BU304" s="8">
        <f t="shared" si="321"/>
        <v>3.5033996098986934E-7</v>
      </c>
      <c r="BV304" s="8">
        <f t="shared" si="322"/>
        <v>6.0835837851227381E-6</v>
      </c>
      <c r="BW304" s="8">
        <f>MAX((BW$3*climate!$I414+BW$4*climate!$I414^2+BW$5*climate!$I414^6)*(K304/K$66)^$BP$1,-99)</f>
        <v>-99</v>
      </c>
      <c r="BX304" s="8">
        <f>MAX((BX$3*climate!$I414+BX$4*climate!$I414^2+BX$5*climate!$I414^6)*(L304/L$66)^$BP$1,-99)</f>
        <v>-99</v>
      </c>
      <c r="BY304" s="8">
        <f>MAX((BY$3*climate!$I414+BY$4*climate!$I414^2+BY$5*climate!$I414^6)*(M304/M$66)^$BP$1,-99)</f>
        <v>-99</v>
      </c>
      <c r="BZ304" s="8">
        <f>MAX((BZ$3*climate!$M414+BZ$4*climate!$M414^2+BZ$5*climate!$M414^6)*(K304/K$66)^$BP$1,-99)</f>
        <v>-99</v>
      </c>
      <c r="CA304" s="8">
        <f>MAX((CA$3*climate!$M414+CA$4*climate!$M414^2+CA$5*climate!$M414^6)*(L304/L$66)^$BP$1,-99)</f>
        <v>-99</v>
      </c>
      <c r="CB304" s="8">
        <f>MAX((CB$3*climate!$M414+CB$4*climate!$M414^2+CB$5*climate!$M414^6)*(M304/M$66)^$BP$1,-99)</f>
        <v>-99</v>
      </c>
      <c r="CC304" s="8">
        <f t="shared" si="323"/>
        <v>0</v>
      </c>
      <c r="CD304" s="8">
        <f t="shared" si="324"/>
        <v>0</v>
      </c>
      <c r="CE304" s="8">
        <f t="shared" si="325"/>
        <v>0</v>
      </c>
    </row>
    <row r="305" spans="1:83">
      <c r="A305">
        <f t="shared" si="278"/>
        <v>2259</v>
      </c>
      <c r="B305" s="4">
        <f t="shared" si="296"/>
        <v>1286.5343173023009</v>
      </c>
      <c r="C305" s="4">
        <f t="shared" si="297"/>
        <v>3572.6066430804008</v>
      </c>
      <c r="D305" s="4">
        <f t="shared" si="298"/>
        <v>6809.6241575307549</v>
      </c>
      <c r="E305" s="11">
        <f t="shared" si="279"/>
        <v>2.7691815879323658E-8</v>
      </c>
      <c r="F305" s="11">
        <f t="shared" si="280"/>
        <v>5.5515986025658502E-8</v>
      </c>
      <c r="G305" s="11">
        <f t="shared" si="281"/>
        <v>1.2256981875527521E-7</v>
      </c>
      <c r="H305" s="4">
        <f t="shared" si="299"/>
        <v>102447.91779817533</v>
      </c>
      <c r="I305" s="4">
        <f t="shared" si="300"/>
        <v>210485.51548073158</v>
      </c>
      <c r="J305" s="4">
        <f t="shared" si="301"/>
        <v>36780.988740235422</v>
      </c>
      <c r="K305" s="4">
        <f t="shared" si="269"/>
        <v>79630.925052194187</v>
      </c>
      <c r="L305" s="4">
        <f t="shared" si="270"/>
        <v>58916.51013089007</v>
      </c>
      <c r="M305" s="4">
        <f t="shared" si="271"/>
        <v>5401.3243446863917</v>
      </c>
      <c r="N305" s="11">
        <f t="shared" si="282"/>
        <v>-1.5681593871353927E-3</v>
      </c>
      <c r="O305" s="11">
        <f t="shared" si="283"/>
        <v>2.5176412831342532E-3</v>
      </c>
      <c r="P305" s="11">
        <f t="shared" si="284"/>
        <v>1.6155843723630881E-3</v>
      </c>
      <c r="Q305" s="4">
        <f t="shared" si="285"/>
        <v>631.07603810467333</v>
      </c>
      <c r="R305" s="4">
        <f t="shared" si="286"/>
        <v>4393.4876599377476</v>
      </c>
      <c r="S305" s="4">
        <f t="shared" si="287"/>
        <v>1031.2259595025132</v>
      </c>
      <c r="T305" s="4">
        <f t="shared" si="302"/>
        <v>6.1599693938915108</v>
      </c>
      <c r="U305" s="4">
        <f t="shared" si="303"/>
        <v>20.873111624348041</v>
      </c>
      <c r="V305" s="4">
        <f t="shared" si="304"/>
        <v>28.036928718407058</v>
      </c>
      <c r="W305" s="11">
        <f t="shared" si="288"/>
        <v>-1.219247815263802E-2</v>
      </c>
      <c r="X305" s="11">
        <f t="shared" si="289"/>
        <v>-1.3228699347321071E-2</v>
      </c>
      <c r="Y305" s="11">
        <f t="shared" si="290"/>
        <v>-1.2203590333800474E-2</v>
      </c>
      <c r="Z305" s="4">
        <f t="shared" si="314"/>
        <v>760.51127255966765</v>
      </c>
      <c r="AA305" s="4">
        <f t="shared" si="305"/>
        <v>22812.184486251994</v>
      </c>
      <c r="AB305" s="4">
        <f t="shared" si="306"/>
        <v>2122.1195155085752</v>
      </c>
      <c r="AC305" s="12">
        <f t="shared" si="307"/>
        <v>1.1885425350659413</v>
      </c>
      <c r="AD305" s="12">
        <f t="shared" si="308"/>
        <v>5.1364849729132391</v>
      </c>
      <c r="AE305" s="12">
        <f t="shared" si="309"/>
        <v>2.036031870483149</v>
      </c>
      <c r="AF305" s="11">
        <f t="shared" si="291"/>
        <v>-2.9039671966837322E-3</v>
      </c>
      <c r="AG305" s="11">
        <f t="shared" si="292"/>
        <v>2.0567434751257441E-3</v>
      </c>
      <c r="AH305" s="11">
        <f t="shared" si="293"/>
        <v>8.257041531207765E-4</v>
      </c>
      <c r="AI305" s="1">
        <f t="shared" si="272"/>
        <v>209107.48105842056</v>
      </c>
      <c r="AJ305" s="1">
        <f t="shared" si="273"/>
        <v>410202.0951189035</v>
      </c>
      <c r="AK305" s="1">
        <f t="shared" si="274"/>
        <v>72367.367692408472</v>
      </c>
      <c r="AL305" s="17">
        <f t="shared" si="331"/>
        <v>71.722517473549871</v>
      </c>
      <c r="AM305" s="17">
        <f t="shared" si="331"/>
        <v>33.593657728338258</v>
      </c>
      <c r="AN305" s="17">
        <f t="shared" si="331"/>
        <v>4.946364458433985</v>
      </c>
      <c r="AO305" s="7">
        <f t="shared" si="332"/>
        <v>1.4964334763012308E-3</v>
      </c>
      <c r="AP305" s="7">
        <f t="shared" si="332"/>
        <v>2.3043951017234165E-3</v>
      </c>
      <c r="AQ305" s="7">
        <f t="shared" si="332"/>
        <v>1.6680135526783823E-3</v>
      </c>
      <c r="AR305" s="1">
        <f t="shared" si="311"/>
        <v>102447.91779817533</v>
      </c>
      <c r="AS305" s="1">
        <f t="shared" si="312"/>
        <v>210485.51548073158</v>
      </c>
      <c r="AT305" s="1">
        <f t="shared" si="313"/>
        <v>36780.988740235422</v>
      </c>
      <c r="AU305" s="1">
        <f t="shared" si="275"/>
        <v>20489.583559635066</v>
      </c>
      <c r="AV305" s="1">
        <f t="shared" si="276"/>
        <v>42097.103096146318</v>
      </c>
      <c r="AW305" s="1">
        <f t="shared" si="277"/>
        <v>7356.197748047085</v>
      </c>
      <c r="AX305">
        <v>0</v>
      </c>
      <c r="AY305">
        <v>0</v>
      </c>
      <c r="AZ305">
        <v>0</v>
      </c>
      <c r="BA305">
        <f t="shared" si="317"/>
        <v>0</v>
      </c>
      <c r="BB305">
        <f t="shared" si="318"/>
        <v>0</v>
      </c>
      <c r="BC305">
        <f t="shared" si="318"/>
        <v>0</v>
      </c>
      <c r="BD305">
        <f t="shared" si="318"/>
        <v>0</v>
      </c>
      <c r="BE305">
        <f t="shared" si="319"/>
        <v>0</v>
      </c>
      <c r="BF305">
        <f t="shared" si="319"/>
        <v>0</v>
      </c>
      <c r="BG305">
        <f t="shared" si="319"/>
        <v>0</v>
      </c>
      <c r="BH305">
        <f t="shared" si="295"/>
        <v>0</v>
      </c>
      <c r="BI305">
        <f t="shared" si="328"/>
        <v>0</v>
      </c>
      <c r="BJ305">
        <f t="shared" si="328"/>
        <v>0</v>
      </c>
      <c r="BK305" s="7">
        <f t="shared" si="326"/>
        <v>1.2225896874316078E-3</v>
      </c>
      <c r="BL305" s="7">
        <f t="shared" si="315"/>
        <v>8.6249685925732948E-6</v>
      </c>
      <c r="BM305" s="7">
        <f t="shared" si="316"/>
        <v>1.5249995497223733E-4</v>
      </c>
      <c r="BN305" s="18">
        <f>MAX((BN$3*climate!$I415+BN$4*climate!$I415^2+BN$5*climate!$I415^6)*(K305/K$66)^$BP$1,-99)</f>
        <v>-59.995172766394688</v>
      </c>
      <c r="BO305" s="18">
        <f>MAX((BO$3*climate!$I415+BO$4*climate!$I415^2+BO$5*climate!$I415^6)*(L305/L$66)^$BP$1,-99)</f>
        <v>-32.103562891373336</v>
      </c>
      <c r="BP305" s="18">
        <f>MAX((BP$3*climate!$I415+BP$4*climate!$I415^2+BP$5*climate!$I415^6)*(M305/M$66)^$BP$1,-99)</f>
        <v>-31.959113485178211</v>
      </c>
      <c r="BQ305" s="18">
        <f>MAX((BQ$3*climate!$M415+BQ$4*climate!$M415^2+BQ$5*climate!$M415^6)*(K305/K$66)^$BP$1,-99)</f>
        <v>-59.995189853823668</v>
      </c>
      <c r="BR305" s="18">
        <f>MAX((BR$3*climate!$M415+BR$4*climate!$M415^2+BR$5*climate!$M415^6)*(L305/L$66)^$BP$1,-99)</f>
        <v>-32.103571525986695</v>
      </c>
      <c r="BS305" s="18">
        <f>MAX((BS$3*climate!$M415+BS$4*climate!$M415^2+BS$5*climate!$M415^6)*(M305/M$66)^$BP$1,-99)</f>
        <v>-31.959121581939957</v>
      </c>
      <c r="BT305" s="8">
        <f t="shared" si="320"/>
        <v>3.8658394658312979E-2</v>
      </c>
      <c r="BU305" s="8">
        <f t="shared" si="321"/>
        <v>3.3342743976725268E-7</v>
      </c>
      <c r="BV305" s="8">
        <f t="shared" si="322"/>
        <v>5.8954034446917097E-6</v>
      </c>
      <c r="BW305" s="8">
        <f>MAX((BW$3*climate!$I415+BW$4*climate!$I415^2+BW$5*climate!$I415^6)*(K305/K$66)^$BP$1,-99)</f>
        <v>-99</v>
      </c>
      <c r="BX305" s="8">
        <f>MAX((BX$3*climate!$I415+BX$4*climate!$I415^2+BX$5*climate!$I415^6)*(L305/L$66)^$BP$1,-99)</f>
        <v>-99</v>
      </c>
      <c r="BY305" s="8">
        <f>MAX((BY$3*climate!$I415+BY$4*climate!$I415^2+BY$5*climate!$I415^6)*(M305/M$66)^$BP$1,-99)</f>
        <v>-99</v>
      </c>
      <c r="BZ305" s="8">
        <f>MAX((BZ$3*climate!$M415+BZ$4*climate!$M415^2+BZ$5*climate!$M415^6)*(K305/K$66)^$BP$1,-99)</f>
        <v>-99</v>
      </c>
      <c r="CA305" s="8">
        <f>MAX((CA$3*climate!$M415+CA$4*climate!$M415^2+CA$5*climate!$M415^6)*(L305/L$66)^$BP$1,-99)</f>
        <v>-99</v>
      </c>
      <c r="CB305" s="8">
        <f>MAX((CB$3*climate!$M415+CB$4*climate!$M415^2+CB$5*climate!$M415^6)*(M305/M$66)^$BP$1,-99)</f>
        <v>-99</v>
      </c>
      <c r="CC305" s="8">
        <f t="shared" si="323"/>
        <v>0</v>
      </c>
      <c r="CD305" s="8">
        <f t="shared" si="324"/>
        <v>0</v>
      </c>
      <c r="CE305" s="8">
        <f t="shared" si="325"/>
        <v>0</v>
      </c>
    </row>
    <row r="306" spans="1:83">
      <c r="A306">
        <f t="shared" si="278"/>
        <v>2260</v>
      </c>
      <c r="B306" s="4">
        <f t="shared" si="296"/>
        <v>1286.5343511474487</v>
      </c>
      <c r="C306" s="4">
        <f t="shared" si="297"/>
        <v>3572.6068315003422</v>
      </c>
      <c r="D306" s="4">
        <f t="shared" si="298"/>
        <v>6809.6249504524349</v>
      </c>
      <c r="E306" s="11">
        <f t="shared" si="279"/>
        <v>2.6307225085357473E-8</v>
      </c>
      <c r="F306" s="11">
        <f t="shared" si="280"/>
        <v>5.2740186724375576E-8</v>
      </c>
      <c r="G306" s="11">
        <f t="shared" si="281"/>
        <v>1.1644132781751144E-7</v>
      </c>
      <c r="H306" s="4">
        <f t="shared" si="299"/>
        <v>102293.19557096333</v>
      </c>
      <c r="I306" s="4">
        <f t="shared" si="300"/>
        <v>211013.09720421818</v>
      </c>
      <c r="J306" s="4">
        <f t="shared" si="301"/>
        <v>36840.288655445118</v>
      </c>
      <c r="K306" s="4">
        <f t="shared" si="269"/>
        <v>79510.660154335506</v>
      </c>
      <c r="L306" s="4">
        <f t="shared" si="270"/>
        <v>59064.181186599169</v>
      </c>
      <c r="M306" s="4">
        <f t="shared" si="271"/>
        <v>5410.0319655633057</v>
      </c>
      <c r="N306" s="11">
        <f t="shared" si="282"/>
        <v>-1.510278799095377E-3</v>
      </c>
      <c r="O306" s="11">
        <f t="shared" si="283"/>
        <v>2.5064460773565056E-3</v>
      </c>
      <c r="P306" s="11">
        <f t="shared" si="284"/>
        <v>1.6121270120503794E-3</v>
      </c>
      <c r="Q306" s="4">
        <f t="shared" si="285"/>
        <v>622.44019357134141</v>
      </c>
      <c r="R306" s="4">
        <f t="shared" si="286"/>
        <v>4346.2341267654338</v>
      </c>
      <c r="S306" s="4">
        <f t="shared" si="287"/>
        <v>1020.2835983102138</v>
      </c>
      <c r="T306" s="4">
        <f t="shared" si="302"/>
        <v>6.0848641016355698</v>
      </c>
      <c r="U306" s="4">
        <f t="shared" si="303"/>
        <v>20.596987506226469</v>
      </c>
      <c r="V306" s="4">
        <f t="shared" si="304"/>
        <v>27.694777526109654</v>
      </c>
      <c r="W306" s="11">
        <f t="shared" si="288"/>
        <v>-1.219247815263802E-2</v>
      </c>
      <c r="X306" s="11">
        <f t="shared" si="289"/>
        <v>-1.3228699347321071E-2</v>
      </c>
      <c r="Y306" s="11">
        <f t="shared" si="290"/>
        <v>-1.2203590333800474E-2</v>
      </c>
      <c r="Z306" s="4">
        <f t="shared" si="314"/>
        <v>747.88256243889111</v>
      </c>
      <c r="AA306" s="4">
        <f t="shared" si="305"/>
        <v>22613.498045370281</v>
      </c>
      <c r="AB306" s="4">
        <f t="shared" si="306"/>
        <v>2101.3425750212086</v>
      </c>
      <c r="AC306" s="12">
        <f t="shared" si="307"/>
        <v>1.1850910465322464</v>
      </c>
      <c r="AD306" s="12">
        <f t="shared" si="308"/>
        <v>5.14704940486636</v>
      </c>
      <c r="AE306" s="12">
        <f t="shared" si="309"/>
        <v>2.0377130304544933</v>
      </c>
      <c r="AF306" s="11">
        <f t="shared" si="291"/>
        <v>-2.9039671966837322E-3</v>
      </c>
      <c r="AG306" s="11">
        <f t="shared" si="292"/>
        <v>2.0567434751257441E-3</v>
      </c>
      <c r="AH306" s="11">
        <f t="shared" si="293"/>
        <v>8.257041531207765E-4</v>
      </c>
      <c r="AI306" s="1">
        <f t="shared" si="272"/>
        <v>208686.31651221358</v>
      </c>
      <c r="AJ306" s="1">
        <f t="shared" si="273"/>
        <v>411278.98870315944</v>
      </c>
      <c r="AK306" s="1">
        <f t="shared" si="274"/>
        <v>72486.828671214709</v>
      </c>
      <c r="AL306" s="17">
        <f t="shared" si="331"/>
        <v>71.828772169940365</v>
      </c>
      <c r="AM306" s="17">
        <f t="shared" si="331"/>
        <v>33.670296658053232</v>
      </c>
      <c r="AN306" s="17">
        <f t="shared" si="331"/>
        <v>4.9545325553576074</v>
      </c>
      <c r="AO306" s="7">
        <f t="shared" si="332"/>
        <v>1.4814691415382184E-3</v>
      </c>
      <c r="AP306" s="7">
        <f t="shared" si="332"/>
        <v>2.2813511507061824E-3</v>
      </c>
      <c r="AQ306" s="7">
        <f t="shared" si="332"/>
        <v>1.6513334171515985E-3</v>
      </c>
      <c r="AR306" s="1">
        <f t="shared" si="311"/>
        <v>102293.19557096333</v>
      </c>
      <c r="AS306" s="1">
        <f t="shared" si="312"/>
        <v>211013.09720421818</v>
      </c>
      <c r="AT306" s="1">
        <f t="shared" si="313"/>
        <v>36840.288655445118</v>
      </c>
      <c r="AU306" s="1">
        <f t="shared" si="275"/>
        <v>20458.639114192669</v>
      </c>
      <c r="AV306" s="1">
        <f t="shared" si="276"/>
        <v>42202.619440843642</v>
      </c>
      <c r="AW306" s="1">
        <f t="shared" si="277"/>
        <v>7368.0577310890239</v>
      </c>
      <c r="AX306">
        <v>0</v>
      </c>
      <c r="AY306">
        <v>0</v>
      </c>
      <c r="AZ306">
        <v>0</v>
      </c>
      <c r="BA306">
        <f t="shared" si="317"/>
        <v>0</v>
      </c>
      <c r="BB306">
        <f t="shared" si="318"/>
        <v>0</v>
      </c>
      <c r="BC306">
        <f t="shared" si="318"/>
        <v>0</v>
      </c>
      <c r="BD306">
        <f t="shared" si="318"/>
        <v>0</v>
      </c>
      <c r="BE306">
        <f t="shared" si="319"/>
        <v>0</v>
      </c>
      <c r="BF306">
        <f t="shared" si="319"/>
        <v>0</v>
      </c>
      <c r="BG306">
        <f t="shared" si="319"/>
        <v>0</v>
      </c>
      <c r="BH306">
        <f t="shared" si="295"/>
        <v>0</v>
      </c>
      <c r="BI306">
        <f t="shared" si="328"/>
        <v>0</v>
      </c>
      <c r="BJ306">
        <f t="shared" si="328"/>
        <v>0</v>
      </c>
      <c r="BK306" s="7">
        <f t="shared" si="326"/>
        <v>1.2357494694932303E-3</v>
      </c>
      <c r="BL306" s="7">
        <f t="shared" si="315"/>
        <v>8.214255802450756E-6</v>
      </c>
      <c r="BM306" s="7">
        <f t="shared" si="316"/>
        <v>1.4788267489219837E-4</v>
      </c>
      <c r="BN306" s="18">
        <f>MAX((BN$3*climate!$I416+BN$4*climate!$I416^2+BN$5*climate!$I416^6)*(K306/K$66)^$BP$1,-99)</f>
        <v>-60.096055326489214</v>
      </c>
      <c r="BO306" s="18">
        <f>MAX((BO$3*climate!$I416+BO$4*climate!$I416^2+BO$5*climate!$I416^6)*(L306/L$66)^$BP$1,-99)</f>
        <v>-32.122958216587605</v>
      </c>
      <c r="BP306" s="18">
        <f>MAX((BP$3*climate!$I416+BP$4*climate!$I416^2+BP$5*climate!$I416^6)*(M306/M$66)^$BP$1,-99)</f>
        <v>-31.983274790497575</v>
      </c>
      <c r="BQ306" s="18">
        <f>MAX((BQ$3*climate!$M416+BQ$4*climate!$M416^2+BQ$5*climate!$M416^6)*(K306/K$66)^$BP$1,-99)</f>
        <v>-60.096072401329963</v>
      </c>
      <c r="BR306" s="18">
        <f>MAX((BR$3*climate!$M416+BR$4*climate!$M416^2+BR$5*climate!$M416^6)*(L306/L$66)^$BP$1,-99)</f>
        <v>-32.122966835983526</v>
      </c>
      <c r="BS306" s="18">
        <f>MAX((BS$3*climate!$M416+BS$4*climate!$M416^2+BS$5*climate!$M416^6)*(M306/M$66)^$BP$1,-99)</f>
        <v>-31.983282874584955</v>
      </c>
      <c r="BT306" s="8">
        <f t="shared" si="320"/>
        <v>3.8632655658418211E-2</v>
      </c>
      <c r="BU306" s="8">
        <f t="shared" si="321"/>
        <v>3.173385159062438E-7</v>
      </c>
      <c r="BV306" s="8">
        <f t="shared" si="322"/>
        <v>5.7131004569561074E-6</v>
      </c>
      <c r="BW306" s="8">
        <f>MAX((BW$3*climate!$I416+BW$4*climate!$I416^2+BW$5*climate!$I416^6)*(K306/K$66)^$BP$1,-99)</f>
        <v>-99</v>
      </c>
      <c r="BX306" s="8">
        <f>MAX((BX$3*climate!$I416+BX$4*climate!$I416^2+BX$5*climate!$I416^6)*(L306/L$66)^$BP$1,-99)</f>
        <v>-99</v>
      </c>
      <c r="BY306" s="8">
        <f>MAX((BY$3*climate!$I416+BY$4*climate!$I416^2+BY$5*climate!$I416^6)*(M306/M$66)^$BP$1,-99)</f>
        <v>-99</v>
      </c>
      <c r="BZ306" s="8">
        <f>MAX((BZ$3*climate!$M416+BZ$4*climate!$M416^2+BZ$5*climate!$M416^6)*(K306/K$66)^$BP$1,-99)</f>
        <v>-99</v>
      </c>
      <c r="CA306" s="8">
        <f>MAX((CA$3*climate!$M416+CA$4*climate!$M416^2+CA$5*climate!$M416^6)*(L306/L$66)^$BP$1,-99)</f>
        <v>-99</v>
      </c>
      <c r="CB306" s="8">
        <f>MAX((CB$3*climate!$M416+CB$4*climate!$M416^2+CB$5*climate!$M416^6)*(M306/M$66)^$BP$1,-99)</f>
        <v>-99</v>
      </c>
      <c r="CC306" s="8">
        <f t="shared" si="323"/>
        <v>0</v>
      </c>
      <c r="CD306" s="8">
        <f t="shared" si="324"/>
        <v>0</v>
      </c>
      <c r="CE306" s="8">
        <f t="shared" si="325"/>
        <v>0</v>
      </c>
    </row>
    <row r="307" spans="1:83">
      <c r="A307">
        <f t="shared" si="278"/>
        <v>2261</v>
      </c>
      <c r="B307" s="4">
        <f t="shared" si="296"/>
        <v>1286.5343833003401</v>
      </c>
      <c r="C307" s="4">
        <f t="shared" si="297"/>
        <v>3572.6070104992959</v>
      </c>
      <c r="D307" s="4">
        <f t="shared" si="298"/>
        <v>6809.6257037281184</v>
      </c>
      <c r="E307" s="11">
        <f t="shared" si="279"/>
        <v>2.4991863831089599E-8</v>
      </c>
      <c r="F307" s="11">
        <f t="shared" si="280"/>
        <v>5.0103177388156794E-8</v>
      </c>
      <c r="G307" s="11">
        <f t="shared" si="281"/>
        <v>1.1061926142663586E-7</v>
      </c>
      <c r="H307" s="4">
        <f t="shared" si="299"/>
        <v>102144.70639088973</v>
      </c>
      <c r="I307" s="4">
        <f t="shared" si="300"/>
        <v>211539.65508440911</v>
      </c>
      <c r="J307" s="4">
        <f t="shared" si="301"/>
        <v>36899.55740319426</v>
      </c>
      <c r="K307" s="4">
        <f t="shared" si="269"/>
        <v>79395.240202487577</v>
      </c>
      <c r="L307" s="4">
        <f t="shared" si="270"/>
        <v>59211.565801312419</v>
      </c>
      <c r="M307" s="4">
        <f t="shared" si="271"/>
        <v>5418.7350389893791</v>
      </c>
      <c r="N307" s="11">
        <f t="shared" si="282"/>
        <v>-1.4516286448117421E-3</v>
      </c>
      <c r="O307" s="11">
        <f t="shared" si="283"/>
        <v>2.4953298556298353E-3</v>
      </c>
      <c r="P307" s="11">
        <f t="shared" si="284"/>
        <v>1.60869168268718E-3</v>
      </c>
      <c r="Q307" s="4">
        <f t="shared" si="285"/>
        <v>613.95858497739641</v>
      </c>
      <c r="R307" s="4">
        <f t="shared" si="286"/>
        <v>4299.4411363497875</v>
      </c>
      <c r="S307" s="4">
        <f t="shared" si="287"/>
        <v>1009.4538786376504</v>
      </c>
      <c r="T307" s="4">
        <f t="shared" si="302"/>
        <v>6.0106745290146071</v>
      </c>
      <c r="U307" s="4">
        <f t="shared" si="303"/>
        <v>20.324516151046069</v>
      </c>
      <c r="V307" s="4">
        <f t="shared" si="304"/>
        <v>27.356801806795268</v>
      </c>
      <c r="W307" s="11">
        <f t="shared" si="288"/>
        <v>-1.219247815263802E-2</v>
      </c>
      <c r="X307" s="11">
        <f t="shared" si="289"/>
        <v>-1.3228699347321071E-2</v>
      </c>
      <c r="Y307" s="11">
        <f t="shared" si="290"/>
        <v>-1.2203590333800474E-2</v>
      </c>
      <c r="Z307" s="4">
        <f t="shared" si="314"/>
        <v>735.50619393613465</v>
      </c>
      <c r="AA307" s="4">
        <f t="shared" si="305"/>
        <v>22416.291706656535</v>
      </c>
      <c r="AB307" s="4">
        <f t="shared" si="306"/>
        <v>2080.761859277879</v>
      </c>
      <c r="AC307" s="12">
        <f t="shared" si="307"/>
        <v>1.1816495810080332</v>
      </c>
      <c r="AD307" s="12">
        <f t="shared" si="308"/>
        <v>5.1576355651459691</v>
      </c>
      <c r="AE307" s="12">
        <f t="shared" si="309"/>
        <v>2.0393955785666078</v>
      </c>
      <c r="AF307" s="11">
        <f t="shared" si="291"/>
        <v>-2.9039671966837322E-3</v>
      </c>
      <c r="AG307" s="11">
        <f t="shared" si="292"/>
        <v>2.0567434751257441E-3</v>
      </c>
      <c r="AH307" s="11">
        <f t="shared" si="293"/>
        <v>8.257041531207765E-4</v>
      </c>
      <c r="AI307" s="1">
        <f t="shared" si="272"/>
        <v>208276.32397518487</v>
      </c>
      <c r="AJ307" s="1">
        <f t="shared" si="273"/>
        <v>412353.70927368716</v>
      </c>
      <c r="AK307" s="1">
        <f t="shared" si="274"/>
        <v>72606.203535182271</v>
      </c>
      <c r="AL307" s="17">
        <f t="shared" ref="AL307:AN322" si="333">AL306*(1+AO307)</f>
        <v>71.934120158290256</v>
      </c>
      <c r="AM307" s="17">
        <f t="shared" si="333"/>
        <v>33.746342290378443</v>
      </c>
      <c r="AN307" s="17">
        <f t="shared" si="333"/>
        <v>4.962632324680885</v>
      </c>
      <c r="AO307" s="7">
        <f t="shared" si="332"/>
        <v>1.4666544501228363E-3</v>
      </c>
      <c r="AP307" s="7">
        <f t="shared" si="332"/>
        <v>2.2585376391991204E-3</v>
      </c>
      <c r="AQ307" s="7">
        <f t="shared" si="332"/>
        <v>1.6348200829800824E-3</v>
      </c>
      <c r="AR307" s="1">
        <f t="shared" si="311"/>
        <v>102144.70639088973</v>
      </c>
      <c r="AS307" s="1">
        <f t="shared" si="312"/>
        <v>211539.65508440911</v>
      </c>
      <c r="AT307" s="1">
        <f t="shared" si="313"/>
        <v>36899.55740319426</v>
      </c>
      <c r="AU307" s="1">
        <f t="shared" si="275"/>
        <v>20428.941278177947</v>
      </c>
      <c r="AV307" s="1">
        <f t="shared" si="276"/>
        <v>42307.931016881827</v>
      </c>
      <c r="AW307" s="1">
        <f t="shared" si="277"/>
        <v>7379.9114806388525</v>
      </c>
      <c r="AX307">
        <v>0</v>
      </c>
      <c r="AY307">
        <v>0</v>
      </c>
      <c r="AZ307">
        <v>0</v>
      </c>
      <c r="BA307">
        <f t="shared" si="317"/>
        <v>0</v>
      </c>
      <c r="BB307">
        <f t="shared" si="318"/>
        <v>0</v>
      </c>
      <c r="BC307">
        <f t="shared" si="318"/>
        <v>0</v>
      </c>
      <c r="BD307">
        <f t="shared" si="318"/>
        <v>0</v>
      </c>
      <c r="BE307">
        <f t="shared" si="319"/>
        <v>0</v>
      </c>
      <c r="BF307">
        <f t="shared" si="319"/>
        <v>0</v>
      </c>
      <c r="BG307">
        <f t="shared" si="319"/>
        <v>0</v>
      </c>
      <c r="BH307">
        <f t="shared" si="295"/>
        <v>0</v>
      </c>
      <c r="BI307">
        <f t="shared" si="328"/>
        <v>0</v>
      </c>
      <c r="BJ307">
        <f t="shared" si="328"/>
        <v>0</v>
      </c>
      <c r="BK307" s="7">
        <f t="shared" si="326"/>
        <v>1.2490124738033792E-3</v>
      </c>
      <c r="BL307" s="7">
        <f t="shared" si="315"/>
        <v>7.8231007642388154E-6</v>
      </c>
      <c r="BM307" s="7">
        <f t="shared" si="316"/>
        <v>1.4340336336116628E-4</v>
      </c>
      <c r="BN307" s="18">
        <f>MAX((BN$3*climate!$I417+BN$4*climate!$I417^2+BN$5*climate!$I417^6)*(K307/K$66)^$BP$1,-99)</f>
        <v>-60.194134923670326</v>
      </c>
      <c r="BO307" s="18">
        <f>MAX((BO$3*climate!$I417+BO$4*climate!$I417^2+BO$5*climate!$I417^6)*(L307/L$66)^$BP$1,-99)</f>
        <v>-32.141403014283732</v>
      </c>
      <c r="BP307" s="18">
        <f>MAX((BP$3*climate!$I417+BP$4*climate!$I417^2+BP$5*climate!$I417^6)*(M307/M$66)^$BP$1,-99)</f>
        <v>-32.006497249465184</v>
      </c>
      <c r="BQ307" s="18">
        <f>MAX((BQ$3*climate!$M417+BQ$4*climate!$M417^2+BQ$5*climate!$M417^6)*(K307/K$66)^$BP$1,-99)</f>
        <v>-60.194151985756655</v>
      </c>
      <c r="BR307" s="18">
        <f>MAX((BR$3*climate!$M417+BR$4*climate!$M417^2+BR$5*climate!$M417^6)*(L307/L$66)^$BP$1,-99)</f>
        <v>-32.141411618556198</v>
      </c>
      <c r="BS307" s="18">
        <f>MAX((BS$3*climate!$M417+BS$4*climate!$M417^2+BS$5*climate!$M417^6)*(M307/M$66)^$BP$1,-99)</f>
        <v>-32.006505320951206</v>
      </c>
      <c r="BT307" s="8">
        <f t="shared" si="320"/>
        <v>3.8607808899738499E-2</v>
      </c>
      <c r="BU307" s="8">
        <f t="shared" si="321"/>
        <v>3.0203277930913037E-7</v>
      </c>
      <c r="BV307" s="8">
        <f t="shared" si="322"/>
        <v>5.5364896482276689E-6</v>
      </c>
      <c r="BW307" s="8">
        <f>MAX((BW$3*climate!$I417+BW$4*climate!$I417^2+BW$5*climate!$I417^6)*(K307/K$66)^$BP$1,-99)</f>
        <v>-99</v>
      </c>
      <c r="BX307" s="8">
        <f>MAX((BX$3*climate!$I417+BX$4*climate!$I417^2+BX$5*climate!$I417^6)*(L307/L$66)^$BP$1,-99)</f>
        <v>-99</v>
      </c>
      <c r="BY307" s="8">
        <f>MAX((BY$3*climate!$I417+BY$4*climate!$I417^2+BY$5*climate!$I417^6)*(M307/M$66)^$BP$1,-99)</f>
        <v>-99</v>
      </c>
      <c r="BZ307" s="8">
        <f>MAX((BZ$3*climate!$M417+BZ$4*climate!$M417^2+BZ$5*climate!$M417^6)*(K307/K$66)^$BP$1,-99)</f>
        <v>-99</v>
      </c>
      <c r="CA307" s="8">
        <f>MAX((CA$3*climate!$M417+CA$4*climate!$M417^2+CA$5*climate!$M417^6)*(L307/L$66)^$BP$1,-99)</f>
        <v>-99</v>
      </c>
      <c r="CB307" s="8">
        <f>MAX((CB$3*climate!$M417+CB$4*climate!$M417^2+CB$5*climate!$M417^6)*(M307/M$66)^$BP$1,-99)</f>
        <v>-99</v>
      </c>
      <c r="CC307" s="8">
        <f t="shared" si="323"/>
        <v>0</v>
      </c>
      <c r="CD307" s="8">
        <f t="shared" si="324"/>
        <v>0</v>
      </c>
      <c r="CE307" s="8">
        <f t="shared" si="325"/>
        <v>0</v>
      </c>
    </row>
    <row r="308" spans="1:83">
      <c r="A308">
        <f t="shared" si="278"/>
        <v>2262</v>
      </c>
      <c r="B308" s="4">
        <f t="shared" si="296"/>
        <v>1286.5344138455876</v>
      </c>
      <c r="C308" s="4">
        <f t="shared" si="297"/>
        <v>3572.6071805483102</v>
      </c>
      <c r="D308" s="4">
        <f t="shared" si="298"/>
        <v>6809.6264193400957</v>
      </c>
      <c r="E308" s="11">
        <f t="shared" si="279"/>
        <v>2.3742270639535119E-8</v>
      </c>
      <c r="F308" s="11">
        <f t="shared" si="280"/>
        <v>4.759801851874895E-8</v>
      </c>
      <c r="G308" s="11">
        <f t="shared" si="281"/>
        <v>1.0508829835530405E-7</v>
      </c>
      <c r="H308" s="4">
        <f t="shared" si="299"/>
        <v>102002.49959317513</v>
      </c>
      <c r="I308" s="4">
        <f t="shared" si="300"/>
        <v>212065.19111223935</v>
      </c>
      <c r="J308" s="4">
        <f t="shared" si="301"/>
        <v>36958.795280550563</v>
      </c>
      <c r="K308" s="4">
        <f t="shared" si="269"/>
        <v>79284.703537994661</v>
      </c>
      <c r="L308" s="4">
        <f t="shared" si="270"/>
        <v>59358.664525690278</v>
      </c>
      <c r="M308" s="4">
        <f t="shared" si="271"/>
        <v>5427.4336071628659</v>
      </c>
      <c r="N308" s="11">
        <f t="shared" si="282"/>
        <v>-1.3922328871479595E-3</v>
      </c>
      <c r="O308" s="11">
        <f t="shared" si="283"/>
        <v>2.4842903981201481E-3</v>
      </c>
      <c r="P308" s="11">
        <f t="shared" si="284"/>
        <v>1.6052765287282167E-3</v>
      </c>
      <c r="Q308" s="4">
        <f t="shared" si="285"/>
        <v>605.6285711942719</v>
      </c>
      <c r="R308" s="4">
        <f t="shared" si="286"/>
        <v>4253.1050884313463</v>
      </c>
      <c r="S308" s="4">
        <f t="shared" si="287"/>
        <v>998.73569927561743</v>
      </c>
      <c r="T308" s="4">
        <f t="shared" si="302"/>
        <v>5.9373895111369785</v>
      </c>
      <c r="U308" s="4">
        <f t="shared" si="303"/>
        <v>20.05564923750411</v>
      </c>
      <c r="V308" s="4">
        <f t="shared" si="304"/>
        <v>27.022950604702167</v>
      </c>
      <c r="W308" s="11">
        <f t="shared" si="288"/>
        <v>-1.219247815263802E-2</v>
      </c>
      <c r="X308" s="11">
        <f t="shared" si="289"/>
        <v>-1.3228699347321071E-2</v>
      </c>
      <c r="Y308" s="11">
        <f t="shared" si="290"/>
        <v>-1.2203590333800474E-2</v>
      </c>
      <c r="Z308" s="4">
        <f t="shared" si="314"/>
        <v>723.37712323386961</v>
      </c>
      <c r="AA308" s="4">
        <f t="shared" si="305"/>
        <v>22220.55869987241</v>
      </c>
      <c r="AB308" s="4">
        <f t="shared" si="306"/>
        <v>2060.3756339994202</v>
      </c>
      <c r="AC308" s="12">
        <f t="shared" si="307"/>
        <v>1.1782181093868107</v>
      </c>
      <c r="AD308" s="12">
        <f t="shared" si="308"/>
        <v>5.1682434984416599</v>
      </c>
      <c r="AE308" s="12">
        <f t="shared" si="309"/>
        <v>2.0410795159656865</v>
      </c>
      <c r="AF308" s="11">
        <f t="shared" si="291"/>
        <v>-2.9039671966837322E-3</v>
      </c>
      <c r="AG308" s="11">
        <f t="shared" si="292"/>
        <v>2.0567434751257441E-3</v>
      </c>
      <c r="AH308" s="11">
        <f t="shared" si="293"/>
        <v>8.257041531207765E-4</v>
      </c>
      <c r="AI308" s="1">
        <f t="shared" si="272"/>
        <v>207877.63285584433</v>
      </c>
      <c r="AJ308" s="1">
        <f t="shared" si="273"/>
        <v>413426.26936320029</v>
      </c>
      <c r="AK308" s="1">
        <f t="shared" si="274"/>
        <v>72725.494662302895</v>
      </c>
      <c r="AL308" s="17">
        <f t="shared" si="333"/>
        <v>72.038567630761619</v>
      </c>
      <c r="AM308" s="17">
        <f t="shared" si="333"/>
        <v>33.821797500784079</v>
      </c>
      <c r="AN308" s="17">
        <f t="shared" si="333"/>
        <v>4.9706642055598316</v>
      </c>
      <c r="AO308" s="7">
        <f t="shared" si="332"/>
        <v>1.4519879056216079E-3</v>
      </c>
      <c r="AP308" s="7">
        <f t="shared" si="332"/>
        <v>2.2359522628071292E-3</v>
      </c>
      <c r="AQ308" s="7">
        <f t="shared" si="332"/>
        <v>1.6184718821502814E-3</v>
      </c>
      <c r="AR308" s="1">
        <f t="shared" si="311"/>
        <v>102002.49959317513</v>
      </c>
      <c r="AS308" s="1">
        <f t="shared" si="312"/>
        <v>212065.19111223935</v>
      </c>
      <c r="AT308" s="1">
        <f t="shared" si="313"/>
        <v>36958.795280550563</v>
      </c>
      <c r="AU308" s="1">
        <f t="shared" si="275"/>
        <v>20400.499918635029</v>
      </c>
      <c r="AV308" s="1">
        <f t="shared" si="276"/>
        <v>42413.038222447874</v>
      </c>
      <c r="AW308" s="1">
        <f t="shared" si="277"/>
        <v>7391.7590561101133</v>
      </c>
      <c r="AX308">
        <v>0</v>
      </c>
      <c r="AY308">
        <v>0</v>
      </c>
      <c r="AZ308">
        <v>0</v>
      </c>
      <c r="BA308">
        <f t="shared" si="317"/>
        <v>0</v>
      </c>
      <c r="BB308">
        <f t="shared" si="318"/>
        <v>0</v>
      </c>
      <c r="BC308">
        <f t="shared" si="318"/>
        <v>0</v>
      </c>
      <c r="BD308">
        <f t="shared" si="318"/>
        <v>0</v>
      </c>
      <c r="BE308">
        <f t="shared" si="319"/>
        <v>0</v>
      </c>
      <c r="BF308">
        <f t="shared" si="319"/>
        <v>0</v>
      </c>
      <c r="BG308">
        <f t="shared" si="319"/>
        <v>0</v>
      </c>
      <c r="BH308">
        <f t="shared" si="295"/>
        <v>0</v>
      </c>
      <c r="BI308">
        <f t="shared" si="328"/>
        <v>0</v>
      </c>
      <c r="BJ308">
        <f t="shared" si="328"/>
        <v>0</v>
      </c>
      <c r="BK308" s="7">
        <f t="shared" si="326"/>
        <v>1.2623713856805274E-3</v>
      </c>
      <c r="BL308" s="7">
        <f t="shared" si="315"/>
        <v>7.4505721564179189E-6</v>
      </c>
      <c r="BM308" s="7">
        <f t="shared" si="316"/>
        <v>1.3905794005772114E-4</v>
      </c>
      <c r="BN308" s="18">
        <f>MAX((BN$3*climate!$I418+BN$4*climate!$I418^2+BN$5*climate!$I418^6)*(K308/K$66)^$BP$1,-99)</f>
        <v>-60.28941548654457</v>
      </c>
      <c r="BO308" s="18">
        <f>MAX((BO$3*climate!$I418+BO$4*climate!$I418^2+BO$5*climate!$I418^6)*(L308/L$66)^$BP$1,-99)</f>
        <v>-32.15890967767595</v>
      </c>
      <c r="BP308" s="18">
        <f>MAX((BP$3*climate!$I418+BP$4*climate!$I418^2+BP$5*climate!$I418^6)*(M308/M$66)^$BP$1,-99)</f>
        <v>-32.028792250684837</v>
      </c>
      <c r="BQ308" s="18">
        <f>MAX((BQ$3*climate!$M418+BQ$4*climate!$M418^2+BQ$5*climate!$M418^6)*(K308/K$66)^$BP$1,-99)</f>
        <v>-60.289432535706766</v>
      </c>
      <c r="BR308" s="18">
        <f>MAX((BR$3*climate!$M418+BR$4*climate!$M418^2+BR$5*climate!$M418^6)*(L308/L$66)^$BP$1,-99)</f>
        <v>-32.158918266917894</v>
      </c>
      <c r="BS308" s="18">
        <f>MAX((BS$3*climate!$M418+BS$4*climate!$M418^2+BS$5*climate!$M418^6)*(M308/M$66)^$BP$1,-99)</f>
        <v>-32.028800309641696</v>
      </c>
      <c r="BT308" s="8">
        <f t="shared" si="320"/>
        <v>3.8583857308927619E-2</v>
      </c>
      <c r="BU308" s="8">
        <f t="shared" si="321"/>
        <v>2.8747181295309812E-7</v>
      </c>
      <c r="BV308" s="8">
        <f t="shared" si="322"/>
        <v>5.3653917168605223E-6</v>
      </c>
      <c r="BW308" s="8">
        <f>MAX((BW$3*climate!$I418+BW$4*climate!$I418^2+BW$5*climate!$I418^6)*(K308/K$66)^$BP$1,-99)</f>
        <v>-99</v>
      </c>
      <c r="BX308" s="8">
        <f>MAX((BX$3*climate!$I418+BX$4*climate!$I418^2+BX$5*climate!$I418^6)*(L308/L$66)^$BP$1,-99)</f>
        <v>-99</v>
      </c>
      <c r="BY308" s="8">
        <f>MAX((BY$3*climate!$I418+BY$4*climate!$I418^2+BY$5*climate!$I418^6)*(M308/M$66)^$BP$1,-99)</f>
        <v>-99</v>
      </c>
      <c r="BZ308" s="8">
        <f>MAX((BZ$3*climate!$M418+BZ$4*climate!$M418^2+BZ$5*climate!$M418^6)*(K308/K$66)^$BP$1,-99)</f>
        <v>-99</v>
      </c>
      <c r="CA308" s="8">
        <f>MAX((CA$3*climate!$M418+CA$4*climate!$M418^2+CA$5*climate!$M418^6)*(L308/L$66)^$BP$1,-99)</f>
        <v>-99</v>
      </c>
      <c r="CB308" s="8">
        <f>MAX((CB$3*climate!$M418+CB$4*climate!$M418^2+CB$5*climate!$M418^6)*(M308/M$66)^$BP$1,-99)</f>
        <v>-99</v>
      </c>
      <c r="CC308" s="8">
        <f t="shared" si="323"/>
        <v>0</v>
      </c>
      <c r="CD308" s="8">
        <f t="shared" si="324"/>
        <v>0</v>
      </c>
      <c r="CE308" s="8">
        <f t="shared" si="325"/>
        <v>0</v>
      </c>
    </row>
    <row r="309" spans="1:83">
      <c r="A309">
        <f t="shared" si="278"/>
        <v>2263</v>
      </c>
      <c r="B309" s="4">
        <f t="shared" si="296"/>
        <v>1286.5344428635733</v>
      </c>
      <c r="C309" s="4">
        <f t="shared" si="297"/>
        <v>3572.6073420948824</v>
      </c>
      <c r="D309" s="4">
        <f t="shared" si="298"/>
        <v>6809.6270991715455</v>
      </c>
      <c r="E309" s="11">
        <f t="shared" si="279"/>
        <v>2.2555157107558361E-8</v>
      </c>
      <c r="F309" s="11">
        <f t="shared" si="280"/>
        <v>4.5218117592811502E-8</v>
      </c>
      <c r="G309" s="11">
        <f t="shared" si="281"/>
        <v>9.9833883437538844E-8</v>
      </c>
      <c r="H309" s="4">
        <f t="shared" si="299"/>
        <v>101866.62268093179</v>
      </c>
      <c r="I309" s="4">
        <f t="shared" si="300"/>
        <v>212589.7069846011</v>
      </c>
      <c r="J309" s="4">
        <f t="shared" si="301"/>
        <v>37018.002522731222</v>
      </c>
      <c r="K309" s="4">
        <f t="shared" si="269"/>
        <v>79179.087078459153</v>
      </c>
      <c r="L309" s="4">
        <f t="shared" si="270"/>
        <v>59505.477828398602</v>
      </c>
      <c r="M309" s="4">
        <f t="shared" si="271"/>
        <v>5436.12770326804</v>
      </c>
      <c r="N309" s="11">
        <f t="shared" si="282"/>
        <v>-1.3321164716835199E-3</v>
      </c>
      <c r="O309" s="11">
        <f t="shared" si="283"/>
        <v>2.4733255689197708E-3</v>
      </c>
      <c r="P309" s="11">
        <f t="shared" si="284"/>
        <v>1.6018797712606947E-3</v>
      </c>
      <c r="Q309" s="4">
        <f t="shared" si="285"/>
        <v>597.44754025020484</v>
      </c>
      <c r="R309" s="4">
        <f t="shared" si="286"/>
        <v>4207.2223868926576</v>
      </c>
      <c r="S309" s="4">
        <f t="shared" si="287"/>
        <v>988.12796714298759</v>
      </c>
      <c r="T309" s="4">
        <f t="shared" si="302"/>
        <v>5.8649980192387385</v>
      </c>
      <c r="U309" s="4">
        <f t="shared" si="303"/>
        <v>19.79033908352584</v>
      </c>
      <c r="V309" s="4">
        <f t="shared" si="304"/>
        <v>26.693173585911858</v>
      </c>
      <c r="W309" s="11">
        <f t="shared" si="288"/>
        <v>-1.219247815263802E-2</v>
      </c>
      <c r="X309" s="11">
        <f t="shared" si="289"/>
        <v>-1.3228699347321071E-2</v>
      </c>
      <c r="Y309" s="11">
        <f t="shared" si="290"/>
        <v>-1.2203590333800474E-2</v>
      </c>
      <c r="Z309" s="4">
        <f t="shared" si="314"/>
        <v>711.49038790475288</v>
      </c>
      <c r="AA309" s="4">
        <f t="shared" si="305"/>
        <v>22026.292169938039</v>
      </c>
      <c r="AB309" s="4">
        <f t="shared" si="306"/>
        <v>2040.1821747271108</v>
      </c>
      <c r="AC309" s="12">
        <f t="shared" si="307"/>
        <v>1.1747966026466128</v>
      </c>
      <c r="AD309" s="12">
        <f t="shared" si="308"/>
        <v>5.1788732495349405</v>
      </c>
      <c r="AE309" s="12">
        <f t="shared" si="309"/>
        <v>2.042764843798869</v>
      </c>
      <c r="AF309" s="11">
        <f t="shared" si="291"/>
        <v>-2.9039671966837322E-3</v>
      </c>
      <c r="AG309" s="11">
        <f t="shared" si="292"/>
        <v>2.0567434751257441E-3</v>
      </c>
      <c r="AH309" s="11">
        <f t="shared" si="293"/>
        <v>8.257041531207765E-4</v>
      </c>
      <c r="AI309" s="1">
        <f t="shared" si="272"/>
        <v>207490.36948889494</v>
      </c>
      <c r="AJ309" s="1">
        <f t="shared" si="273"/>
        <v>414496.6806493281</v>
      </c>
      <c r="AK309" s="1">
        <f t="shared" si="274"/>
        <v>72844.704252182724</v>
      </c>
      <c r="AL309" s="17">
        <f t="shared" si="333"/>
        <v>72.142120768410408</v>
      </c>
      <c r="AM309" s="17">
        <f t="shared" si="333"/>
        <v>33.896665186191619</v>
      </c>
      <c r="AN309" s="17">
        <f t="shared" si="333"/>
        <v>4.978628637009618</v>
      </c>
      <c r="AO309" s="7">
        <f t="shared" si="332"/>
        <v>1.4374680265653919E-3</v>
      </c>
      <c r="AP309" s="7">
        <f t="shared" si="332"/>
        <v>2.2135927401790577E-3</v>
      </c>
      <c r="AQ309" s="7">
        <f t="shared" si="332"/>
        <v>1.6022871633287787E-3</v>
      </c>
      <c r="AR309" s="1">
        <f t="shared" si="311"/>
        <v>101866.62268093179</v>
      </c>
      <c r="AS309" s="1">
        <f t="shared" si="312"/>
        <v>212589.7069846011</v>
      </c>
      <c r="AT309" s="1">
        <f t="shared" si="313"/>
        <v>37018.002522731222</v>
      </c>
      <c r="AU309" s="1">
        <f t="shared" si="275"/>
        <v>20373.324536186359</v>
      </c>
      <c r="AV309" s="1">
        <f t="shared" si="276"/>
        <v>42517.941396920221</v>
      </c>
      <c r="AW309" s="1">
        <f t="shared" si="277"/>
        <v>7403.6005045462443</v>
      </c>
      <c r="AX309">
        <v>0</v>
      </c>
      <c r="AY309">
        <v>0</v>
      </c>
      <c r="AZ309">
        <v>0</v>
      </c>
      <c r="BA309">
        <f t="shared" si="317"/>
        <v>0</v>
      </c>
      <c r="BB309">
        <f t="shared" si="318"/>
        <v>0</v>
      </c>
      <c r="BC309">
        <f t="shared" si="318"/>
        <v>0</v>
      </c>
      <c r="BD309">
        <f t="shared" si="318"/>
        <v>0</v>
      </c>
      <c r="BE309">
        <f t="shared" si="319"/>
        <v>0</v>
      </c>
      <c r="BF309">
        <f t="shared" si="319"/>
        <v>0</v>
      </c>
      <c r="BG309">
        <f t="shared" si="319"/>
        <v>0</v>
      </c>
      <c r="BH309">
        <f t="shared" si="295"/>
        <v>0</v>
      </c>
      <c r="BI309">
        <f t="shared" si="328"/>
        <v>0</v>
      </c>
      <c r="BJ309">
        <f t="shared" si="328"/>
        <v>0</v>
      </c>
      <c r="BK309" s="7">
        <f t="shared" si="326"/>
        <v>1.2758188346988497E-3</v>
      </c>
      <c r="BL309" s="7">
        <f t="shared" si="315"/>
        <v>7.0957830061123033E-6</v>
      </c>
      <c r="BM309" s="7">
        <f t="shared" si="316"/>
        <v>1.3484244544952474E-4</v>
      </c>
      <c r="BN309" s="18">
        <f>MAX((BN$3*climate!$I419+BN$4*climate!$I419^2+BN$5*climate!$I419^6)*(K309/K$66)^$BP$1,-99)</f>
        <v>-60.381901345671167</v>
      </c>
      <c r="BO309" s="18">
        <f>MAX((BO$3*climate!$I419+BO$4*climate!$I419^2+BO$5*climate!$I419^6)*(L309/L$66)^$BP$1,-99)</f>
        <v>-32.17549049437288</v>
      </c>
      <c r="BP309" s="18">
        <f>MAX((BP$3*climate!$I419+BP$4*climate!$I419^2+BP$5*climate!$I419^6)*(M309/M$66)^$BP$1,-99)</f>
        <v>-32.050171100229875</v>
      </c>
      <c r="BQ309" s="18">
        <f>MAX((BQ$3*climate!$M419+BQ$4*climate!$M419^2+BQ$5*climate!$M419^6)*(K309/K$66)^$BP$1,-99)</f>
        <v>-60.381918381735993</v>
      </c>
      <c r="BR309" s="18">
        <f>MAX((BR$3*climate!$M419+BR$4*climate!$M419^2+BR$5*climate!$M419^6)*(L309/L$66)^$BP$1,-99)</f>
        <v>-32.175499068676203</v>
      </c>
      <c r="BS309" s="18">
        <f>MAX((BS$3*climate!$M419+BS$4*climate!$M419^2+BS$5*climate!$M419^6)*(M309/M$66)^$BP$1,-99)</f>
        <v>-32.05017914672888</v>
      </c>
      <c r="BT309" s="8">
        <f t="shared" si="320"/>
        <v>3.8560803389284234E-2</v>
      </c>
      <c r="BU309" s="8">
        <f t="shared" si="321"/>
        <v>2.7361909339172079E-7</v>
      </c>
      <c r="BV309" s="8">
        <f t="shared" si="322"/>
        <v>5.1996330275094079E-6</v>
      </c>
      <c r="BW309" s="8">
        <f>MAX((BW$3*climate!$I419+BW$4*climate!$I419^2+BW$5*climate!$I419^6)*(K309/K$66)^$BP$1,-99)</f>
        <v>-99</v>
      </c>
      <c r="BX309" s="8">
        <f>MAX((BX$3*climate!$I419+BX$4*climate!$I419^2+BX$5*climate!$I419^6)*(L309/L$66)^$BP$1,-99)</f>
        <v>-99</v>
      </c>
      <c r="BY309" s="8">
        <f>MAX((BY$3*climate!$I419+BY$4*climate!$I419^2+BY$5*climate!$I419^6)*(M309/M$66)^$BP$1,-99)</f>
        <v>-99</v>
      </c>
      <c r="BZ309" s="8">
        <f>MAX((BZ$3*climate!$M419+BZ$4*climate!$M419^2+BZ$5*climate!$M419^6)*(K309/K$66)^$BP$1,-99)</f>
        <v>-99</v>
      </c>
      <c r="CA309" s="8">
        <f>MAX((CA$3*climate!$M419+CA$4*climate!$M419^2+CA$5*climate!$M419^6)*(L309/L$66)^$BP$1,-99)</f>
        <v>-99</v>
      </c>
      <c r="CB309" s="8">
        <f>MAX((CB$3*climate!$M419+CB$4*climate!$M419^2+CB$5*climate!$M419^6)*(M309/M$66)^$BP$1,-99)</f>
        <v>-99</v>
      </c>
      <c r="CC309" s="8">
        <f t="shared" si="323"/>
        <v>0</v>
      </c>
      <c r="CD309" s="8">
        <f t="shared" si="324"/>
        <v>0</v>
      </c>
      <c r="CE309" s="8">
        <f t="shared" si="325"/>
        <v>0</v>
      </c>
    </row>
    <row r="310" spans="1:83">
      <c r="A310">
        <f t="shared" si="278"/>
        <v>2264</v>
      </c>
      <c r="B310" s="4">
        <f t="shared" si="296"/>
        <v>1286.5344704306603</v>
      </c>
      <c r="C310" s="4">
        <f t="shared" si="297"/>
        <v>3572.6074955641325</v>
      </c>
      <c r="D310" s="4">
        <f t="shared" si="298"/>
        <v>6809.6277450114876</v>
      </c>
      <c r="E310" s="11">
        <f t="shared" si="279"/>
        <v>2.1427399252180441E-8</v>
      </c>
      <c r="F310" s="11">
        <f t="shared" si="280"/>
        <v>4.2957211713170927E-8</v>
      </c>
      <c r="G310" s="11">
        <f t="shared" si="281"/>
        <v>9.4842189265661899E-8</v>
      </c>
      <c r="H310" s="4">
        <f t="shared" si="299"/>
        <v>101737.12128105352</v>
      </c>
      <c r="I310" s="4">
        <f t="shared" si="300"/>
        <v>213113.20411596095</v>
      </c>
      <c r="J310" s="4">
        <f t="shared" si="301"/>
        <v>37077.179305357015</v>
      </c>
      <c r="K310" s="4">
        <f t="shared" si="269"/>
        <v>79078.426283438472</v>
      </c>
      <c r="L310" s="4">
        <f t="shared" si="270"/>
        <v>59652.006099346028</v>
      </c>
      <c r="M310" s="4">
        <f t="shared" si="271"/>
        <v>5444.8173518029016</v>
      </c>
      <c r="N310" s="11">
        <f t="shared" si="282"/>
        <v>-1.2713053248635253E-3</v>
      </c>
      <c r="O310" s="11">
        <f t="shared" si="283"/>
        <v>2.4624333136182841E-3</v>
      </c>
      <c r="P310" s="11">
        <f t="shared" si="284"/>
        <v>1.5984997058913208E-3</v>
      </c>
      <c r="Q310" s="4">
        <f t="shared" si="285"/>
        <v>589.41290921208383</v>
      </c>
      <c r="R310" s="4">
        <f t="shared" si="286"/>
        <v>4161.7894408056791</v>
      </c>
      <c r="S310" s="4">
        <f t="shared" si="287"/>
        <v>977.62959737734354</v>
      </c>
      <c r="T310" s="4">
        <f t="shared" si="302"/>
        <v>5.7934891590239053</v>
      </c>
      <c r="U310" s="4">
        <f t="shared" si="303"/>
        <v>19.528538637808339</v>
      </c>
      <c r="V310" s="4">
        <f t="shared" si="304"/>
        <v>26.367421030760365</v>
      </c>
      <c r="W310" s="11">
        <f t="shared" si="288"/>
        <v>-1.219247815263802E-2</v>
      </c>
      <c r="X310" s="11">
        <f t="shared" si="289"/>
        <v>-1.3228699347321071E-2</v>
      </c>
      <c r="Y310" s="11">
        <f t="shared" si="290"/>
        <v>-1.2203590333800474E-2</v>
      </c>
      <c r="Z310" s="4">
        <f t="shared" si="314"/>
        <v>699.84110596454195</v>
      </c>
      <c r="AA310" s="4">
        <f t="shared" si="305"/>
        <v>21833.485182209399</v>
      </c>
      <c r="AB310" s="4">
        <f t="shared" si="306"/>
        <v>2020.1797670811929</v>
      </c>
      <c r="AC310" s="12">
        <f t="shared" si="307"/>
        <v>1.1713850318497516</v>
      </c>
      <c r="AD310" s="12">
        <f t="shared" si="308"/>
        <v>5.1895248632994244</v>
      </c>
      <c r="AE310" s="12">
        <f t="shared" si="309"/>
        <v>2.0444515632142428</v>
      </c>
      <c r="AF310" s="11">
        <f t="shared" si="291"/>
        <v>-2.9039671966837322E-3</v>
      </c>
      <c r="AG310" s="11">
        <f t="shared" si="292"/>
        <v>2.0567434751257441E-3</v>
      </c>
      <c r="AH310" s="11">
        <f t="shared" si="293"/>
        <v>8.257041531207765E-4</v>
      </c>
      <c r="AI310" s="1">
        <f t="shared" si="272"/>
        <v>207114.6570761918</v>
      </c>
      <c r="AJ310" s="1">
        <f t="shared" si="273"/>
        <v>415564.95398131554</v>
      </c>
      <c r="AK310" s="1">
        <f t="shared" si="274"/>
        <v>72963.834331510705</v>
      </c>
      <c r="AL310" s="17">
        <f t="shared" si="333"/>
        <v>72.244785740463882</v>
      </c>
      <c r="AM310" s="17">
        <f t="shared" si="333"/>
        <v>33.970948264044324</v>
      </c>
      <c r="AN310" s="17">
        <f t="shared" si="333"/>
        <v>4.9865260578381188</v>
      </c>
      <c r="AO310" s="7">
        <f t="shared" si="332"/>
        <v>1.4230933462997381E-3</v>
      </c>
      <c r="AP310" s="7">
        <f t="shared" si="332"/>
        <v>2.191456812777267E-3</v>
      </c>
      <c r="AQ310" s="7">
        <f t="shared" si="332"/>
        <v>1.5862642916954909E-3</v>
      </c>
      <c r="AR310" s="1">
        <f t="shared" si="311"/>
        <v>101737.12128105352</v>
      </c>
      <c r="AS310" s="1">
        <f t="shared" si="312"/>
        <v>213113.20411596095</v>
      </c>
      <c r="AT310" s="1">
        <f t="shared" si="313"/>
        <v>37077.179305357015</v>
      </c>
      <c r="AU310" s="1">
        <f t="shared" si="275"/>
        <v>20347.424256210707</v>
      </c>
      <c r="AV310" s="1">
        <f t="shared" si="276"/>
        <v>42622.640823192196</v>
      </c>
      <c r="AW310" s="1">
        <f t="shared" si="277"/>
        <v>7415.4358610714035</v>
      </c>
      <c r="AX310">
        <v>0</v>
      </c>
      <c r="AY310">
        <v>0</v>
      </c>
      <c r="AZ310">
        <v>0</v>
      </c>
      <c r="BA310">
        <f t="shared" si="317"/>
        <v>0</v>
      </c>
      <c r="BB310">
        <f t="shared" si="318"/>
        <v>0</v>
      </c>
      <c r="BC310">
        <f t="shared" si="318"/>
        <v>0</v>
      </c>
      <c r="BD310">
        <f t="shared" si="318"/>
        <v>0</v>
      </c>
      <c r="BE310">
        <f t="shared" si="319"/>
        <v>0</v>
      </c>
      <c r="BF310">
        <f t="shared" si="319"/>
        <v>0</v>
      </c>
      <c r="BG310">
        <f t="shared" si="319"/>
        <v>0</v>
      </c>
      <c r="BH310">
        <f t="shared" si="295"/>
        <v>0</v>
      </c>
      <c r="BI310">
        <f t="shared" si="328"/>
        <v>0</v>
      </c>
      <c r="BJ310">
        <f t="shared" si="328"/>
        <v>0</v>
      </c>
      <c r="BK310" s="7">
        <f t="shared" si="326"/>
        <v>1.2893473935522426E-3</v>
      </c>
      <c r="BL310" s="7">
        <f t="shared" si="315"/>
        <v>6.7578885772498126E-6</v>
      </c>
      <c r="BM310" s="7">
        <f t="shared" si="316"/>
        <v>1.3075303714760945E-4</v>
      </c>
      <c r="BN310" s="18">
        <f>MAX((BN$3*climate!$I420+BN$4*climate!$I420^2+BN$5*climate!$I420^6)*(K310/K$66)^$BP$1,-99)</f>
        <v>-60.471597251536707</v>
      </c>
      <c r="BO310" s="18">
        <f>MAX((BO$3*climate!$I420+BO$4*climate!$I420^2+BO$5*climate!$I420^6)*(L310/L$66)^$BP$1,-99)</f>
        <v>-32.191157645656489</v>
      </c>
      <c r="BP310" s="18">
        <f>MAX((BP$3*climate!$I420+BP$4*climate!$I420^2+BP$5*climate!$I420^6)*(M310/M$66)^$BP$1,-99)</f>
        <v>-32.070645020634281</v>
      </c>
      <c r="BQ310" s="18">
        <f>MAX((BQ$3*climate!$M420+BQ$4*climate!$M420^2+BQ$5*climate!$M420^6)*(K310/K$66)^$BP$1,-99)</f>
        <v>-60.471614274327678</v>
      </c>
      <c r="BR310" s="18">
        <f>MAX((BR$3*climate!$M420+BR$4*climate!$M420^2+BR$5*climate!$M420^6)*(L310/L$66)^$BP$1,-99)</f>
        <v>-32.191166205112076</v>
      </c>
      <c r="BS310" s="18">
        <f>MAX((BS$3*climate!$M420+BS$4*climate!$M420^2+BS$5*climate!$M420^6)*(M310/M$66)^$BP$1,-99)</f>
        <v>-32.070653054745932</v>
      </c>
      <c r="BT310" s="8">
        <f t="shared" si="320"/>
        <v>3.8538649534090495E-2</v>
      </c>
      <c r="BU310" s="8">
        <f t="shared" si="321"/>
        <v>2.6043989946906395E-7</v>
      </c>
      <c r="BV310" s="8">
        <f t="shared" si="322"/>
        <v>5.0390454741496359E-6</v>
      </c>
      <c r="BW310" s="8">
        <f>MAX((BW$3*climate!$I420+BW$4*climate!$I420^2+BW$5*climate!$I420^6)*(K310/K$66)^$BP$1,-99)</f>
        <v>-99</v>
      </c>
      <c r="BX310" s="8">
        <f>MAX((BX$3*climate!$I420+BX$4*climate!$I420^2+BX$5*climate!$I420^6)*(L310/L$66)^$BP$1,-99)</f>
        <v>-99</v>
      </c>
      <c r="BY310" s="8">
        <f>MAX((BY$3*climate!$I420+BY$4*climate!$I420^2+BY$5*climate!$I420^6)*(M310/M$66)^$BP$1,-99)</f>
        <v>-99</v>
      </c>
      <c r="BZ310" s="8">
        <f>MAX((BZ$3*climate!$M420+BZ$4*climate!$M420^2+BZ$5*climate!$M420^6)*(K310/K$66)^$BP$1,-99)</f>
        <v>-99</v>
      </c>
      <c r="CA310" s="8">
        <f>MAX((CA$3*climate!$M420+CA$4*climate!$M420^2+CA$5*climate!$M420^6)*(L310/L$66)^$BP$1,-99)</f>
        <v>-99</v>
      </c>
      <c r="CB310" s="8">
        <f>MAX((CB$3*climate!$M420+CB$4*climate!$M420^2+CB$5*climate!$M420^6)*(M310/M$66)^$BP$1,-99)</f>
        <v>-99</v>
      </c>
      <c r="CC310" s="8">
        <f t="shared" si="323"/>
        <v>0</v>
      </c>
      <c r="CD310" s="8">
        <f t="shared" si="324"/>
        <v>0</v>
      </c>
      <c r="CE310" s="8">
        <f t="shared" si="325"/>
        <v>0</v>
      </c>
    </row>
    <row r="311" spans="1:83">
      <c r="A311">
        <f t="shared" si="278"/>
        <v>2265</v>
      </c>
      <c r="B311" s="4">
        <f t="shared" si="296"/>
        <v>1286.5344966193936</v>
      </c>
      <c r="C311" s="4">
        <f t="shared" si="297"/>
        <v>3572.6076413599267</v>
      </c>
      <c r="D311" s="4">
        <f t="shared" si="298"/>
        <v>6809.6283585594911</v>
      </c>
      <c r="E311" s="11">
        <f t="shared" si="279"/>
        <v>2.0356029289571418E-8</v>
      </c>
      <c r="F311" s="11">
        <f t="shared" si="280"/>
        <v>4.0809351127512381E-8</v>
      </c>
      <c r="G311" s="11">
        <f t="shared" si="281"/>
        <v>9.0100079802378801E-8</v>
      </c>
      <c r="H311" s="4">
        <f t="shared" si="299"/>
        <v>101614.03909950866</v>
      </c>
      <c r="I311" s="4">
        <f t="shared" si="300"/>
        <v>213635.68364974236</v>
      </c>
      <c r="J311" s="4">
        <f t="shared" si="301"/>
        <v>37136.325746657109</v>
      </c>
      <c r="K311" s="4">
        <f t="shared" si="269"/>
        <v>78982.755119678695</v>
      </c>
      <c r="L311" s="4">
        <f t="shared" si="270"/>
        <v>59798.249652856124</v>
      </c>
      <c r="M311" s="4">
        <f t="shared" si="271"/>
        <v>5453.5025688997994</v>
      </c>
      <c r="N311" s="11">
        <f t="shared" si="282"/>
        <v>-1.2098263490584182E-3</v>
      </c>
      <c r="O311" s="11">
        <f t="shared" si="283"/>
        <v>2.4516116568911173E-3</v>
      </c>
      <c r="P311" s="11">
        <f t="shared" si="284"/>
        <v>1.5951347007117089E-3</v>
      </c>
      <c r="Q311" s="4">
        <f t="shared" si="285"/>
        <v>581.52212406401031</v>
      </c>
      <c r="R311" s="4">
        <f t="shared" si="286"/>
        <v>4116.8026654270961</v>
      </c>
      <c r="S311" s="4">
        <f t="shared" si="287"/>
        <v>967.23951341645</v>
      </c>
      <c r="T311" s="4">
        <f t="shared" si="302"/>
        <v>5.7228521690249607</v>
      </c>
      <c r="U311" s="4">
        <f t="shared" si="303"/>
        <v>19.270201471476231</v>
      </c>
      <c r="V311" s="4">
        <f t="shared" si="304"/>
        <v>26.045643826342129</v>
      </c>
      <c r="W311" s="11">
        <f t="shared" si="288"/>
        <v>-1.219247815263802E-2</v>
      </c>
      <c r="X311" s="11">
        <f t="shared" si="289"/>
        <v>-1.3228699347321071E-2</v>
      </c>
      <c r="Y311" s="11">
        <f t="shared" si="290"/>
        <v>-1.2203590333800474E-2</v>
      </c>
      <c r="Z311" s="4">
        <f t="shared" si="314"/>
        <v>688.4244749282426</v>
      </c>
      <c r="AA311" s="4">
        <f t="shared" si="305"/>
        <v>21642.130727543445</v>
      </c>
      <c r="AB311" s="4">
        <f t="shared" si="306"/>
        <v>2000.3667070008294</v>
      </c>
      <c r="AC311" s="12">
        <f t="shared" si="307"/>
        <v>1.1679833681425735</v>
      </c>
      <c r="AD311" s="12">
        <f t="shared" si="308"/>
        <v>5.200198384701018</v>
      </c>
      <c r="AE311" s="12">
        <f t="shared" si="309"/>
        <v>2.046139675360843</v>
      </c>
      <c r="AF311" s="11">
        <f t="shared" si="291"/>
        <v>-2.9039671966837322E-3</v>
      </c>
      <c r="AG311" s="11">
        <f t="shared" si="292"/>
        <v>2.0567434751257441E-3</v>
      </c>
      <c r="AH311" s="11">
        <f t="shared" si="293"/>
        <v>8.257041531207765E-4</v>
      </c>
      <c r="AI311" s="1">
        <f t="shared" si="272"/>
        <v>206750.61562478333</v>
      </c>
      <c r="AJ311" s="1">
        <f t="shared" si="273"/>
        <v>416631.09940637619</v>
      </c>
      <c r="AK311" s="1">
        <f t="shared" si="274"/>
        <v>73082.886759431029</v>
      </c>
      <c r="AL311" s="17">
        <f t="shared" si="333"/>
        <v>72.346568703617066</v>
      </c>
      <c r="AM311" s="17">
        <f t="shared" si="333"/>
        <v>34.044649671393969</v>
      </c>
      <c r="AN311" s="17">
        <f t="shared" si="333"/>
        <v>4.9943569065810252</v>
      </c>
      <c r="AO311" s="7">
        <f t="shared" si="332"/>
        <v>1.4088624128367406E-3</v>
      </c>
      <c r="AP311" s="7">
        <f t="shared" si="332"/>
        <v>2.1695422446494942E-3</v>
      </c>
      <c r="AQ311" s="7">
        <f t="shared" si="332"/>
        <v>1.570401648778536E-3</v>
      </c>
      <c r="AR311" s="1">
        <f t="shared" si="311"/>
        <v>101614.03909950866</v>
      </c>
      <c r="AS311" s="1">
        <f t="shared" si="312"/>
        <v>213635.68364974236</v>
      </c>
      <c r="AT311" s="1">
        <f t="shared" si="313"/>
        <v>37136.325746657109</v>
      </c>
      <c r="AU311" s="1">
        <f t="shared" si="275"/>
        <v>20322.807819901733</v>
      </c>
      <c r="AV311" s="1">
        <f t="shared" si="276"/>
        <v>42727.136729948477</v>
      </c>
      <c r="AW311" s="1">
        <f t="shared" si="277"/>
        <v>7427.2651493314224</v>
      </c>
      <c r="AX311">
        <v>0</v>
      </c>
      <c r="AY311">
        <v>0</v>
      </c>
      <c r="AZ311">
        <v>0</v>
      </c>
      <c r="BA311">
        <f t="shared" si="317"/>
        <v>0</v>
      </c>
      <c r="BB311">
        <f t="shared" si="318"/>
        <v>0</v>
      </c>
      <c r="BC311">
        <f t="shared" si="318"/>
        <v>0</v>
      </c>
      <c r="BD311">
        <f t="shared" si="318"/>
        <v>0</v>
      </c>
      <c r="BE311">
        <f t="shared" si="319"/>
        <v>0</v>
      </c>
      <c r="BF311">
        <f t="shared" si="319"/>
        <v>0</v>
      </c>
      <c r="BG311">
        <f t="shared" si="319"/>
        <v>0</v>
      </c>
      <c r="BH311">
        <f t="shared" si="295"/>
        <v>0</v>
      </c>
      <c r="BI311">
        <f t="shared" si="328"/>
        <v>0</v>
      </c>
      <c r="BJ311">
        <f t="shared" si="328"/>
        <v>0</v>
      </c>
      <c r="BK311" s="7">
        <f t="shared" si="326"/>
        <v>1.3029495774261601E-3</v>
      </c>
      <c r="BL311" s="7">
        <f t="shared" si="315"/>
        <v>6.4360843592855354E-6</v>
      </c>
      <c r="BM311" s="7">
        <f t="shared" si="316"/>
        <v>1.2678598637527914E-4</v>
      </c>
      <c r="BN311" s="18">
        <f>MAX((BN$3*climate!$I421+BN$4*climate!$I421^2+BN$5*climate!$I421^6)*(K311/K$66)^$BP$1,-99)</f>
        <v>-60.558508392425615</v>
      </c>
      <c r="BO311" s="18">
        <f>MAX((BO$3*climate!$I421+BO$4*climate!$I421^2+BO$5*climate!$I421^6)*(L311/L$66)^$BP$1,-99)</f>
        <v>-32.205923205836875</v>
      </c>
      <c r="BP311" s="18">
        <f>MAX((BP$3*climate!$I421+BP$4*climate!$I421^2+BP$5*climate!$I421^6)*(M311/M$66)^$BP$1,-99)</f>
        <v>-32.090225149956474</v>
      </c>
      <c r="BQ311" s="18">
        <f>MAX((BQ$3*climate!$M421+BQ$4*climate!$M421^2+BQ$5*climate!$M421^6)*(K311/K$66)^$BP$1,-99)</f>
        <v>-60.558525401763006</v>
      </c>
      <c r="BR311" s="18">
        <f>MAX((BR$3*climate!$M421+BR$4*climate!$M421^2+BR$5*climate!$M421^6)*(L311/L$66)^$BP$1,-99)</f>
        <v>-32.205931750534617</v>
      </c>
      <c r="BS311" s="18">
        <f>MAX((BS$3*climate!$M421+BS$4*climate!$M421^2+BS$5*climate!$M421^6)*(M311/M$66)^$BP$1,-99)</f>
        <v>-32.090233171750441</v>
      </c>
      <c r="BT311" s="8">
        <f t="shared" si="320"/>
        <v>3.8517397722798316E-2</v>
      </c>
      <c r="BU311" s="8">
        <f t="shared" si="321"/>
        <v>2.4790122104408253E-7</v>
      </c>
      <c r="BV311" s="8">
        <f t="shared" si="322"/>
        <v>4.8834662628939151E-6</v>
      </c>
      <c r="BW311" s="8">
        <f>MAX((BW$3*climate!$I421+BW$4*climate!$I421^2+BW$5*climate!$I421^6)*(K311/K$66)^$BP$1,-99)</f>
        <v>-99</v>
      </c>
      <c r="BX311" s="8">
        <f>MAX((BX$3*climate!$I421+BX$4*climate!$I421^2+BX$5*climate!$I421^6)*(L311/L$66)^$BP$1,-99)</f>
        <v>-99</v>
      </c>
      <c r="BY311" s="8">
        <f>MAX((BY$3*climate!$I421+BY$4*climate!$I421^2+BY$5*climate!$I421^6)*(M311/M$66)^$BP$1,-99)</f>
        <v>-99</v>
      </c>
      <c r="BZ311" s="8">
        <f>MAX((BZ$3*climate!$M421+BZ$4*climate!$M421^2+BZ$5*climate!$M421^6)*(K311/K$66)^$BP$1,-99)</f>
        <v>-99</v>
      </c>
      <c r="CA311" s="8">
        <f>MAX((CA$3*climate!$M421+CA$4*climate!$M421^2+CA$5*climate!$M421^6)*(L311/L$66)^$BP$1,-99)</f>
        <v>-99</v>
      </c>
      <c r="CB311" s="8">
        <f>MAX((CB$3*climate!$M421+CB$4*climate!$M421^2+CB$5*climate!$M421^6)*(M311/M$66)^$BP$1,-99)</f>
        <v>-99</v>
      </c>
      <c r="CC311" s="8">
        <f t="shared" si="323"/>
        <v>0</v>
      </c>
      <c r="CD311" s="8">
        <f t="shared" si="324"/>
        <v>0</v>
      </c>
      <c r="CE311" s="8">
        <f t="shared" si="325"/>
        <v>0</v>
      </c>
    </row>
    <row r="312" spans="1:83">
      <c r="A312">
        <f t="shared" si="278"/>
        <v>2266</v>
      </c>
      <c r="B312" s="4">
        <f t="shared" si="296"/>
        <v>1286.534521498691</v>
      </c>
      <c r="C312" s="4">
        <f t="shared" si="297"/>
        <v>3572.6077798659367</v>
      </c>
      <c r="D312" s="4">
        <f t="shared" si="298"/>
        <v>6809.6289414301473</v>
      </c>
      <c r="E312" s="11">
        <f t="shared" si="279"/>
        <v>1.9338227825092845E-8</v>
      </c>
      <c r="F312" s="11">
        <f t="shared" si="280"/>
        <v>3.8768883571136761E-8</v>
      </c>
      <c r="G312" s="11">
        <f t="shared" si="281"/>
        <v>8.5595075812259863E-8</v>
      </c>
      <c r="H312" s="4">
        <f t="shared" si="299"/>
        <v>101497.41787620123</v>
      </c>
      <c r="I312" s="4">
        <f t="shared" si="300"/>
        <v>214157.14646947649</v>
      </c>
      <c r="J312" s="4">
        <f t="shared" si="301"/>
        <v>37195.441909623776</v>
      </c>
      <c r="K312" s="4">
        <f t="shared" si="269"/>
        <v>78892.106026013469</v>
      </c>
      <c r="L312" s="4">
        <f t="shared" si="270"/>
        <v>59944.208730775594</v>
      </c>
      <c r="M312" s="4">
        <f t="shared" si="271"/>
        <v>5462.1833626388534</v>
      </c>
      <c r="N312" s="11">
        <f t="shared" si="282"/>
        <v>-1.1477074144586874E-3</v>
      </c>
      <c r="O312" s="11">
        <f t="shared" si="283"/>
        <v>2.4408587001591986E-3</v>
      </c>
      <c r="P312" s="11">
        <f t="shared" si="284"/>
        <v>1.5917831942646732E-3</v>
      </c>
      <c r="Q312" s="4">
        <f t="shared" si="285"/>
        <v>573.77265958365206</v>
      </c>
      <c r="R312" s="4">
        <f t="shared" si="286"/>
        <v>4072.2584831436548</v>
      </c>
      <c r="S312" s="4">
        <f t="shared" si="287"/>
        <v>956.95664707095239</v>
      </c>
      <c r="T312" s="4">
        <f t="shared" si="302"/>
        <v>5.6530764189833471</v>
      </c>
      <c r="U312" s="4">
        <f t="shared" si="303"/>
        <v>19.015281769847768</v>
      </c>
      <c r="V312" s="4">
        <f t="shared" si="304"/>
        <v>25.727793459105371</v>
      </c>
      <c r="W312" s="11">
        <f t="shared" si="288"/>
        <v>-1.219247815263802E-2</v>
      </c>
      <c r="X312" s="11">
        <f t="shared" si="289"/>
        <v>-1.3228699347321071E-2</v>
      </c>
      <c r="Y312" s="11">
        <f t="shared" si="290"/>
        <v>-1.2203590333800474E-2</v>
      </c>
      <c r="Z312" s="4">
        <f t="shared" si="314"/>
        <v>677.23577087088051</v>
      </c>
      <c r="AA312" s="4">
        <f t="shared" si="305"/>
        <v>21452.22172715775</v>
      </c>
      <c r="AB312" s="4">
        <f t="shared" si="306"/>
        <v>1980.7413009663683</v>
      </c>
      <c r="AC312" s="12">
        <f t="shared" si="307"/>
        <v>1.1645915827552153</v>
      </c>
      <c r="AD312" s="12">
        <f t="shared" si="308"/>
        <v>5.2108938587981113</v>
      </c>
      <c r="AE312" s="12">
        <f t="shared" si="309"/>
        <v>2.0478291813886536</v>
      </c>
      <c r="AF312" s="11">
        <f t="shared" si="291"/>
        <v>-2.9039671966837322E-3</v>
      </c>
      <c r="AG312" s="11">
        <f t="shared" si="292"/>
        <v>2.0567434751257441E-3</v>
      </c>
      <c r="AH312" s="11">
        <f t="shared" si="293"/>
        <v>8.257041531207765E-4</v>
      </c>
      <c r="AI312" s="1">
        <f t="shared" si="272"/>
        <v>206398.36188220672</v>
      </c>
      <c r="AJ312" s="1">
        <f t="shared" si="273"/>
        <v>417695.12619568704</v>
      </c>
      <c r="AK312" s="1">
        <f t="shared" si="274"/>
        <v>73201.863232819349</v>
      </c>
      <c r="AL312" s="17">
        <f t="shared" si="333"/>
        <v>72.447475801347863</v>
      </c>
      <c r="AM312" s="17">
        <f t="shared" si="333"/>
        <v>34.117772364003685</v>
      </c>
      <c r="AN312" s="17">
        <f t="shared" si="333"/>
        <v>5.0021216214385014</v>
      </c>
      <c r="AO312" s="7">
        <f t="shared" si="332"/>
        <v>1.3947737887083731E-3</v>
      </c>
      <c r="AP312" s="7">
        <f t="shared" si="332"/>
        <v>2.1478468222029994E-3</v>
      </c>
      <c r="AQ312" s="7">
        <f t="shared" si="332"/>
        <v>1.5546976322907506E-3</v>
      </c>
      <c r="AR312" s="1">
        <f t="shared" si="311"/>
        <v>101497.41787620123</v>
      </c>
      <c r="AS312" s="1">
        <f t="shared" si="312"/>
        <v>214157.14646947649</v>
      </c>
      <c r="AT312" s="1">
        <f t="shared" si="313"/>
        <v>37195.441909623776</v>
      </c>
      <c r="AU312" s="1">
        <f t="shared" si="275"/>
        <v>20299.483575240247</v>
      </c>
      <c r="AV312" s="1">
        <f t="shared" si="276"/>
        <v>42831.4292938953</v>
      </c>
      <c r="AW312" s="1">
        <f t="shared" si="277"/>
        <v>7439.0883819247556</v>
      </c>
      <c r="AX312">
        <v>0</v>
      </c>
      <c r="AY312">
        <v>0</v>
      </c>
      <c r="AZ312">
        <v>0</v>
      </c>
      <c r="BA312">
        <f t="shared" si="317"/>
        <v>0</v>
      </c>
      <c r="BB312">
        <f t="shared" si="318"/>
        <v>0</v>
      </c>
      <c r="BC312">
        <f t="shared" si="318"/>
        <v>0</v>
      </c>
      <c r="BD312">
        <f t="shared" si="318"/>
        <v>0</v>
      </c>
      <c r="BE312">
        <f t="shared" si="319"/>
        <v>0</v>
      </c>
      <c r="BF312">
        <f t="shared" si="319"/>
        <v>0</v>
      </c>
      <c r="BG312">
        <f t="shared" si="319"/>
        <v>0</v>
      </c>
      <c r="BH312">
        <f t="shared" si="295"/>
        <v>0</v>
      </c>
      <c r="BI312">
        <f t="shared" si="328"/>
        <v>0</v>
      </c>
      <c r="BJ312">
        <f t="shared" si="328"/>
        <v>0</v>
      </c>
      <c r="BK312" s="7">
        <f t="shared" si="326"/>
        <v>1.3166178439063536E-3</v>
      </c>
      <c r="BL312" s="7">
        <f t="shared" si="315"/>
        <v>6.1296041517005099E-6</v>
      </c>
      <c r="BM312" s="7">
        <f t="shared" si="316"/>
        <v>1.2293767454774505E-4</v>
      </c>
      <c r="BN312" s="18">
        <f>MAX((BN$3*climate!$I422+BN$4*climate!$I422^2+BN$5*climate!$I422^6)*(K312/K$66)^$BP$1,-99)</f>
        <v>-60.642640412119391</v>
      </c>
      <c r="BO312" s="18">
        <f>MAX((BO$3*climate!$I422+BO$4*climate!$I422^2+BO$5*climate!$I422^6)*(L312/L$66)^$BP$1,-99)</f>
        <v>-32.219799141679907</v>
      </c>
      <c r="BP312" s="18">
        <f>MAX((BP$3*climate!$I422+BP$4*climate!$I422^2+BP$5*climate!$I422^6)*(M312/M$66)^$BP$1,-99)</f>
        <v>-32.108922540913326</v>
      </c>
      <c r="BQ312" s="18">
        <f>MAX((BQ$3*climate!$M422+BQ$4*climate!$M422^2+BQ$5*climate!$M422^6)*(K312/K$66)^$BP$1,-99)</f>
        <v>-60.642657407820508</v>
      </c>
      <c r="BR312" s="18">
        <f>MAX((BR$3*climate!$M422+BR$4*climate!$M422^2+BR$5*climate!$M422^6)*(L312/L$66)^$BP$1,-99)</f>
        <v>-32.219807671708686</v>
      </c>
      <c r="BS312" s="18">
        <f>MAX((BS$3*climate!$M422+BS$4*climate!$M422^2+BS$5*climate!$M422^6)*(M312/M$66)^$BP$1,-99)</f>
        <v>-32.108930550458503</v>
      </c>
      <c r="BT312" s="8">
        <f t="shared" si="320"/>
        <v>3.8497049733531671E-2</v>
      </c>
      <c r="BU312" s="8">
        <f t="shared" si="321"/>
        <v>2.3597167587487675E-7</v>
      </c>
      <c r="BV312" s="8">
        <f t="shared" si="322"/>
        <v>4.7327377711892716E-6</v>
      </c>
      <c r="BW312" s="8">
        <f>MAX((BW$3*climate!$I422+BW$4*climate!$I422^2+BW$5*climate!$I422^6)*(K312/K$66)^$BP$1,-99)</f>
        <v>-99</v>
      </c>
      <c r="BX312" s="8">
        <f>MAX((BX$3*climate!$I422+BX$4*climate!$I422^2+BX$5*climate!$I422^6)*(L312/L$66)^$BP$1,-99)</f>
        <v>-99</v>
      </c>
      <c r="BY312" s="8">
        <f>MAX((BY$3*climate!$I422+BY$4*climate!$I422^2+BY$5*climate!$I422^6)*(M312/M$66)^$BP$1,-99)</f>
        <v>-99</v>
      </c>
      <c r="BZ312" s="8">
        <f>MAX((BZ$3*climate!$M422+BZ$4*climate!$M422^2+BZ$5*climate!$M422^6)*(K312/K$66)^$BP$1,-99)</f>
        <v>-99</v>
      </c>
      <c r="CA312" s="8">
        <f>MAX((CA$3*climate!$M422+CA$4*climate!$M422^2+CA$5*climate!$M422^6)*(L312/L$66)^$BP$1,-99)</f>
        <v>-99</v>
      </c>
      <c r="CB312" s="8">
        <f>MAX((CB$3*climate!$M422+CB$4*climate!$M422^2+CB$5*climate!$M422^6)*(M312/M$66)^$BP$1,-99)</f>
        <v>-99</v>
      </c>
      <c r="CC312" s="8">
        <f t="shared" si="323"/>
        <v>0</v>
      </c>
      <c r="CD312" s="8">
        <f t="shared" si="324"/>
        <v>0</v>
      </c>
      <c r="CE312" s="8">
        <f t="shared" si="325"/>
        <v>0</v>
      </c>
    </row>
    <row r="313" spans="1:83">
      <c r="A313">
        <f t="shared" si="278"/>
        <v>2267</v>
      </c>
      <c r="B313" s="4">
        <f t="shared" si="296"/>
        <v>1286.5345451340238</v>
      </c>
      <c r="C313" s="4">
        <f t="shared" si="297"/>
        <v>3572.6079114466511</v>
      </c>
      <c r="D313" s="4">
        <f t="shared" si="298"/>
        <v>6809.6294951573173</v>
      </c>
      <c r="E313" s="11">
        <f t="shared" si="279"/>
        <v>1.8371316433838203E-8</v>
      </c>
      <c r="F313" s="11">
        <f t="shared" si="280"/>
        <v>3.6830439392579923E-8</v>
      </c>
      <c r="G313" s="11">
        <f t="shared" si="281"/>
        <v>8.1315322021646867E-8</v>
      </c>
      <c r="H313" s="4">
        <f t="shared" si="299"/>
        <v>101387.29733958059</v>
      </c>
      <c r="I313" s="4">
        <f t="shared" si="300"/>
        <v>214677.59320972161</v>
      </c>
      <c r="J313" s="4">
        <f t="shared" si="301"/>
        <v>37254.527804117934</v>
      </c>
      <c r="K313" s="4">
        <f t="shared" ref="K313:K346" si="334">H313/B313*1000</f>
        <v>78806.509878068333</v>
      </c>
      <c r="L313" s="4">
        <f t="shared" ref="L313:L346" si="335">I313/C313*1000</f>
        <v>60089.883505518112</v>
      </c>
      <c r="M313" s="4">
        <f t="shared" ref="M313:M346" si="336">J313/D313*1000</f>
        <v>5470.8597333543003</v>
      </c>
      <c r="N313" s="11">
        <f t="shared" si="282"/>
        <v>-1.0849773476311331E-3</v>
      </c>
      <c r="O313" s="11">
        <f t="shared" si="283"/>
        <v>2.4301726192896833E-3</v>
      </c>
      <c r="P313" s="11">
        <f t="shared" si="284"/>
        <v>1.5884436935591495E-3</v>
      </c>
      <c r="Q313" s="4">
        <f t="shared" si="285"/>
        <v>566.16201921744994</v>
      </c>
      <c r="R313" s="4">
        <f t="shared" si="286"/>
        <v>4028.1533243694817</v>
      </c>
      <c r="S313" s="4">
        <f t="shared" si="287"/>
        <v>946.77993858872185</v>
      </c>
      <c r="T313" s="4">
        <f t="shared" si="302"/>
        <v>5.5841514082496992</v>
      </c>
      <c r="U313" s="4">
        <f t="shared" si="303"/>
        <v>18.763734324309855</v>
      </c>
      <c r="V313" s="4">
        <f t="shared" si="304"/>
        <v>25.413822007537817</v>
      </c>
      <c r="W313" s="11">
        <f t="shared" si="288"/>
        <v>-1.219247815263802E-2</v>
      </c>
      <c r="X313" s="11">
        <f t="shared" si="289"/>
        <v>-1.3228699347321071E-2</v>
      </c>
      <c r="Y313" s="11">
        <f t="shared" si="290"/>
        <v>-1.2203590333800474E-2</v>
      </c>
      <c r="Z313" s="4">
        <f t="shared" si="314"/>
        <v>666.27034749416418</v>
      </c>
      <c r="AA313" s="4">
        <f t="shared" si="305"/>
        <v>21263.75103729219</v>
      </c>
      <c r="AB313" s="4">
        <f t="shared" si="306"/>
        <v>1961.301866204602</v>
      </c>
      <c r="AC313" s="12">
        <f t="shared" si="307"/>
        <v>1.1612096470013602</v>
      </c>
      <c r="AD313" s="12">
        <f t="shared" si="308"/>
        <v>5.2216113307417675</v>
      </c>
      <c r="AE313" s="12">
        <f t="shared" si="309"/>
        <v>2.0495200824486082</v>
      </c>
      <c r="AF313" s="11">
        <f t="shared" si="291"/>
        <v>-2.9039671966837322E-3</v>
      </c>
      <c r="AG313" s="11">
        <f t="shared" si="292"/>
        <v>2.0567434751257441E-3</v>
      </c>
      <c r="AH313" s="11">
        <f t="shared" si="293"/>
        <v>8.257041531207765E-4</v>
      </c>
      <c r="AI313" s="1">
        <f t="shared" ref="AI313:AI346" si="337">(1-$AI$5)*AI312+AU312</f>
        <v>206058.00926922628</v>
      </c>
      <c r="AJ313" s="1">
        <f t="shared" ref="AJ313:AJ346" si="338">(1-$AI$5)*AJ312+AV312</f>
        <v>418757.04287001368</v>
      </c>
      <c r="AK313" s="1">
        <f t="shared" ref="AK313:AK346" si="339">(1-$AI$5)*AK312+AW312</f>
        <v>73320.765291462172</v>
      </c>
      <c r="AL313" s="17">
        <f t="shared" si="333"/>
        <v>72.547513163250599</v>
      </c>
      <c r="AM313" s="17">
        <f t="shared" si="333"/>
        <v>34.19031931546683</v>
      </c>
      <c r="AN313" s="17">
        <f t="shared" si="333"/>
        <v>5.0098206402133698</v>
      </c>
      <c r="AO313" s="7">
        <f t="shared" si="332"/>
        <v>1.3808260508212894E-3</v>
      </c>
      <c r="AP313" s="7">
        <f t="shared" si="332"/>
        <v>2.1263683539809695E-3</v>
      </c>
      <c r="AQ313" s="7">
        <f t="shared" si="332"/>
        <v>1.5391506559678432E-3</v>
      </c>
      <c r="AR313" s="1">
        <f t="shared" si="311"/>
        <v>101387.29733958059</v>
      </c>
      <c r="AS313" s="1">
        <f t="shared" si="312"/>
        <v>214677.59320972161</v>
      </c>
      <c r="AT313" s="1">
        <f t="shared" si="313"/>
        <v>37254.527804117934</v>
      </c>
      <c r="AU313" s="1">
        <f t="shared" ref="AU313:AU346" si="340">$AU$5*AR313</f>
        <v>20277.45946791612</v>
      </c>
      <c r="AV313" s="1">
        <f t="shared" ref="AV313:AV346" si="341">$AU$5*AS313</f>
        <v>42935.518641944327</v>
      </c>
      <c r="AW313" s="1">
        <f t="shared" ref="AW313:AW346" si="342">$AU$5*AT313</f>
        <v>7450.9055608235867</v>
      </c>
      <c r="AX313">
        <v>0</v>
      </c>
      <c r="AY313">
        <v>0</v>
      </c>
      <c r="AZ313">
        <v>0</v>
      </c>
      <c r="BA313">
        <f t="shared" si="317"/>
        <v>0</v>
      </c>
      <c r="BB313">
        <f t="shared" si="318"/>
        <v>0</v>
      </c>
      <c r="BC313">
        <f t="shared" si="318"/>
        <v>0</v>
      </c>
      <c r="BD313">
        <f t="shared" si="318"/>
        <v>0</v>
      </c>
      <c r="BE313">
        <f t="shared" si="319"/>
        <v>0</v>
      </c>
      <c r="BF313">
        <f t="shared" si="319"/>
        <v>0</v>
      </c>
      <c r="BG313">
        <f t="shared" si="319"/>
        <v>0</v>
      </c>
      <c r="BH313">
        <f t="shared" si="295"/>
        <v>0</v>
      </c>
      <c r="BI313">
        <f t="shared" si="328"/>
        <v>0</v>
      </c>
      <c r="BJ313">
        <f t="shared" si="328"/>
        <v>0</v>
      </c>
      <c r="BK313" s="7">
        <f t="shared" si="326"/>
        <v>1.3303445934444991E-3</v>
      </c>
      <c r="BL313" s="7">
        <f t="shared" si="315"/>
        <v>5.8377182397147711E-6</v>
      </c>
      <c r="BM313" s="7">
        <f t="shared" si="316"/>
        <v>1.1920458995876678E-4</v>
      </c>
      <c r="BN313" s="18">
        <f>MAX((BN$3*climate!$I423+BN$4*climate!$I423^2+BN$5*climate!$I423^6)*(K313/K$66)^$BP$1,-99)</f>
        <v>-60.723999427356233</v>
      </c>
      <c r="BO313" s="18">
        <f>MAX((BO$3*climate!$I423+BO$4*climate!$I423^2+BO$5*climate!$I423^6)*(L313/L$66)^$BP$1,-99)</f>
        <v>-32.232797311905195</v>
      </c>
      <c r="BP313" s="18">
        <f>MAX((BP$3*climate!$I423+BP$4*climate!$I423^2+BP$5*climate!$I423^6)*(M313/M$66)^$BP$1,-99)</f>
        <v>-32.126748160082428</v>
      </c>
      <c r="BQ313" s="18">
        <f>MAX((BQ$3*climate!$M423+BQ$4*climate!$M423^2+BQ$5*climate!$M423^6)*(K313/K$66)^$BP$1,-99)</f>
        <v>-60.724016409235439</v>
      </c>
      <c r="BR313" s="18">
        <f>MAX((BR$3*climate!$M423+BR$4*climate!$M423^2+BR$5*climate!$M423^6)*(L313/L$66)^$BP$1,-99)</f>
        <v>-32.232805827352927</v>
      </c>
      <c r="BS313" s="18">
        <f>MAX((BS$3*climate!$M423+BS$4*climate!$M423^2+BS$5*climate!$M423^6)*(M313/M$66)^$BP$1,-99)</f>
        <v>-32.12675615744687</v>
      </c>
      <c r="BT313" s="8">
        <f t="shared" si="320"/>
        <v>3.8477606965698657E-2</v>
      </c>
      <c r="BU313" s="8">
        <f t="shared" si="321"/>
        <v>2.2462142800423519E-7</v>
      </c>
      <c r="BV313" s="8">
        <f t="shared" si="322"/>
        <v>4.5867073609406971E-6</v>
      </c>
      <c r="BW313" s="8">
        <f>MAX((BW$3*climate!$I423+BW$4*climate!$I423^2+BW$5*climate!$I423^6)*(K313/K$66)^$BP$1,-99)</f>
        <v>-99</v>
      </c>
      <c r="BX313" s="8">
        <f>MAX((BX$3*climate!$I423+BX$4*climate!$I423^2+BX$5*climate!$I423^6)*(L313/L$66)^$BP$1,-99)</f>
        <v>-99</v>
      </c>
      <c r="BY313" s="8">
        <f>MAX((BY$3*climate!$I423+BY$4*climate!$I423^2+BY$5*climate!$I423^6)*(M313/M$66)^$BP$1,-99)</f>
        <v>-99</v>
      </c>
      <c r="BZ313" s="8">
        <f>MAX((BZ$3*climate!$M423+BZ$4*climate!$M423^2+BZ$5*climate!$M423^6)*(K313/K$66)^$BP$1,-99)</f>
        <v>-99</v>
      </c>
      <c r="CA313" s="8">
        <f>MAX((CA$3*climate!$M423+CA$4*climate!$M423^2+CA$5*climate!$M423^6)*(L313/L$66)^$BP$1,-99)</f>
        <v>-99</v>
      </c>
      <c r="CB313" s="8">
        <f>MAX((CB$3*climate!$M423+CB$4*climate!$M423^2+CB$5*climate!$M423^6)*(M313/M$66)^$BP$1,-99)</f>
        <v>-99</v>
      </c>
      <c r="CC313" s="8">
        <f t="shared" si="323"/>
        <v>0</v>
      </c>
      <c r="CD313" s="8">
        <f t="shared" si="324"/>
        <v>0</v>
      </c>
      <c r="CE313" s="8">
        <f t="shared" si="325"/>
        <v>0</v>
      </c>
    </row>
    <row r="314" spans="1:83">
      <c r="A314">
        <f t="shared" ref="A314:A346" si="343">1+A313</f>
        <v>2268</v>
      </c>
      <c r="B314" s="4">
        <f t="shared" si="296"/>
        <v>1286.5345675875903</v>
      </c>
      <c r="C314" s="4">
        <f t="shared" si="297"/>
        <v>3572.6080364483341</v>
      </c>
      <c r="D314" s="4">
        <f t="shared" si="298"/>
        <v>6809.6300211981716</v>
      </c>
      <c r="E314" s="11">
        <f t="shared" ref="E314:E346" si="344">E313*$E$5</f>
        <v>1.7452750612146291E-8</v>
      </c>
      <c r="F314" s="11">
        <f t="shared" ref="F314:F346" si="345">F313*$E$5</f>
        <v>3.4988917422950927E-8</v>
      </c>
      <c r="G314" s="11">
        <f t="shared" ref="G314:G346" si="346">G313*$E$5</f>
        <v>7.724955592056452E-8</v>
      </c>
      <c r="H314" s="4">
        <f t="shared" si="299"/>
        <v>101283.71516117746</v>
      </c>
      <c r="I314" s="4">
        <f t="shared" si="300"/>
        <v>215197.02426674482</v>
      </c>
      <c r="J314" s="4">
        <f t="shared" si="301"/>
        <v>37313.583388925756</v>
      </c>
      <c r="K314" s="4">
        <f t="shared" si="334"/>
        <v>78725.995952908444</v>
      </c>
      <c r="L314" s="4">
        <f t="shared" si="335"/>
        <v>60235.274083042255</v>
      </c>
      <c r="M314" s="4">
        <f t="shared" si="336"/>
        <v>5479.5316739337823</v>
      </c>
      <c r="N314" s="11">
        <f t="shared" ref="N314:N346" si="347">K314/K313-1</f>
        <v>-1.0216659167429087E-3</v>
      </c>
      <c r="O314" s="11">
        <f t="shared" ref="O314:O346" si="348">L314/L313-1</f>
        <v>2.4195516623157776E-3</v>
      </c>
      <c r="P314" s="11">
        <f t="shared" ref="P314:P346" si="349">M314/M313-1</f>
        <v>1.5851147721099856E-3</v>
      </c>
      <c r="Q314" s="4">
        <f t="shared" ref="Q314:Q346" si="350">T314*H314/1000</f>
        <v>558.68773495563448</v>
      </c>
      <c r="R314" s="4">
        <f t="shared" ref="R314:R346" si="351">U314*I314/1000</f>
        <v>3984.4836283971722</v>
      </c>
      <c r="S314" s="4">
        <f t="shared" ref="S314:S346" si="352">V314*J314/1000</f>
        <v>936.70833671123296</v>
      </c>
      <c r="T314" s="4">
        <f t="shared" si="302"/>
        <v>5.5160667642035923</v>
      </c>
      <c r="U314" s="4">
        <f t="shared" si="303"/>
        <v>18.515514524300553</v>
      </c>
      <c r="V314" s="4">
        <f t="shared" si="304"/>
        <v>25.103682134941703</v>
      </c>
      <c r="W314" s="11">
        <f t="shared" ref="W314:W346" si="353">T$5-1</f>
        <v>-1.219247815263802E-2</v>
      </c>
      <c r="X314" s="11">
        <f t="shared" ref="X314:X346" si="354">U$5-1</f>
        <v>-1.3228699347321071E-2</v>
      </c>
      <c r="Y314" s="11">
        <f t="shared" ref="Y314:Y346" si="355">V$5-1</f>
        <v>-1.2203590333800474E-2</v>
      </c>
      <c r="Z314" s="4">
        <f t="shared" si="314"/>
        <v>655.52363520025926</v>
      </c>
      <c r="AA314" s="4">
        <f t="shared" si="305"/>
        <v>21076.711453679716</v>
      </c>
      <c r="AB314" s="4">
        <f t="shared" si="306"/>
        <v>1942.0467308777766</v>
      </c>
      <c r="AC314" s="12">
        <f t="shared" si="307"/>
        <v>1.1578375322779955</v>
      </c>
      <c r="AD314" s="12">
        <f t="shared" si="308"/>
        <v>5.2323508457759136</v>
      </c>
      <c r="AE314" s="12">
        <f t="shared" si="309"/>
        <v>2.0512123796925903</v>
      </c>
      <c r="AF314" s="11">
        <f t="shared" ref="AF314:AF346" si="356">AC$5-1</f>
        <v>-2.9039671966837322E-3</v>
      </c>
      <c r="AG314" s="11">
        <f t="shared" ref="AG314:AG346" si="357">AD$5-1</f>
        <v>2.0567434751257441E-3</v>
      </c>
      <c r="AH314" s="11">
        <f t="shared" ref="AH314:AH346" si="358">AE$5-1</f>
        <v>8.257041531207765E-4</v>
      </c>
      <c r="AI314" s="1">
        <f t="shared" si="337"/>
        <v>205729.66781021978</v>
      </c>
      <c r="AJ314" s="1">
        <f t="shared" si="338"/>
        <v>419816.85722495668</v>
      </c>
      <c r="AK314" s="1">
        <f t="shared" si="339"/>
        <v>73439.59432313955</v>
      </c>
      <c r="AL314" s="17">
        <f t="shared" si="333"/>
        <v>72.646686904387735</v>
      </c>
      <c r="AM314" s="17">
        <f t="shared" si="333"/>
        <v>34.2622935163417</v>
      </c>
      <c r="AN314" s="17">
        <f t="shared" si="333"/>
        <v>5.0174544002507888</v>
      </c>
      <c r="AO314" s="7">
        <f t="shared" ref="AO314:AQ329" si="359">AO$5*AO313</f>
        <v>1.3670177903130764E-3</v>
      </c>
      <c r="AP314" s="7">
        <f t="shared" si="359"/>
        <v>2.1051046704411596E-3</v>
      </c>
      <c r="AQ314" s="7">
        <f t="shared" si="359"/>
        <v>1.5237591494081646E-3</v>
      </c>
      <c r="AR314" s="1">
        <f t="shared" si="311"/>
        <v>101283.71516117746</v>
      </c>
      <c r="AS314" s="1">
        <f t="shared" si="312"/>
        <v>215197.02426674482</v>
      </c>
      <c r="AT314" s="1">
        <f t="shared" si="313"/>
        <v>37313.583388925756</v>
      </c>
      <c r="AU314" s="1">
        <f t="shared" si="340"/>
        <v>20256.743032235492</v>
      </c>
      <c r="AV314" s="1">
        <f t="shared" si="341"/>
        <v>43039.404853348969</v>
      </c>
      <c r="AW314" s="1">
        <f t="shared" si="342"/>
        <v>7462.7166777851517</v>
      </c>
      <c r="AX314">
        <v>0</v>
      </c>
      <c r="AY314">
        <v>0</v>
      </c>
      <c r="AZ314">
        <v>0</v>
      </c>
      <c r="BA314">
        <f t="shared" si="317"/>
        <v>0</v>
      </c>
      <c r="BB314">
        <f t="shared" si="318"/>
        <v>0</v>
      </c>
      <c r="BC314">
        <f t="shared" si="318"/>
        <v>0</v>
      </c>
      <c r="BD314">
        <f t="shared" si="318"/>
        <v>0</v>
      </c>
      <c r="BE314">
        <f t="shared" si="319"/>
        <v>0</v>
      </c>
      <c r="BF314">
        <f t="shared" si="319"/>
        <v>0</v>
      </c>
      <c r="BG314">
        <f t="shared" si="319"/>
        <v>0</v>
      </c>
      <c r="BH314">
        <f t="shared" si="295"/>
        <v>0</v>
      </c>
      <c r="BI314">
        <f t="shared" si="328"/>
        <v>0</v>
      </c>
      <c r="BJ314">
        <f t="shared" si="328"/>
        <v>0</v>
      </c>
      <c r="BK314" s="7">
        <f t="shared" si="326"/>
        <v>1.3441221703609507E-3</v>
      </c>
      <c r="BL314" s="7">
        <f t="shared" si="315"/>
        <v>5.5597316568712106E-6</v>
      </c>
      <c r="BM314" s="7">
        <f t="shared" si="316"/>
        <v>1.1558332457071049E-4</v>
      </c>
      <c r="BN314" s="18">
        <f>MAX((BN$3*climate!$I424+BN$4*climate!$I424^2+BN$5*climate!$I424^6)*(K314/K$66)^$BP$1,-99)</f>
        <v>-60.802592044981196</v>
      </c>
      <c r="BO314" s="18">
        <f>MAX((BO$3*climate!$I424+BO$4*climate!$I424^2+BO$5*climate!$I424^6)*(L314/L$66)^$BP$1,-99)</f>
        <v>-32.244929466752311</v>
      </c>
      <c r="BP314" s="18">
        <f>MAX((BP$3*climate!$I424+BP$4*climate!$I424^2+BP$5*climate!$I424^6)*(M314/M$66)^$BP$1,-99)</f>
        <v>-32.14371288717021</v>
      </c>
      <c r="BQ314" s="18">
        <f>MAX((BQ$3*climate!$M424+BQ$4*climate!$M424^2+BQ$5*climate!$M424^6)*(K314/K$66)^$BP$1,-99)</f>
        <v>-60.80260901285007</v>
      </c>
      <c r="BR314" s="18">
        <f>MAX((BR$3*climate!$M424+BR$4*climate!$M424^2+BR$5*climate!$M424^6)*(L314/L$66)^$BP$1,-99)</f>
        <v>-32.244937967705951</v>
      </c>
      <c r="BS314" s="18">
        <f>MAX((BS$3*climate!$M424+BS$4*climate!$M424^2+BS$5*climate!$M424^6)*(M314/M$66)^$BP$1,-99)</f>
        <v>-32.14372087242122</v>
      </c>
      <c r="BT314" s="8">
        <f t="shared" si="320"/>
        <v>3.8459070541924975E-2</v>
      </c>
      <c r="BU314" s="8">
        <f t="shared" si="321"/>
        <v>2.1382211198578332E-7</v>
      </c>
      <c r="BV314" s="8">
        <f t="shared" si="322"/>
        <v>4.4452272331351647E-6</v>
      </c>
      <c r="BW314" s="8">
        <f>MAX((BW$3*climate!$I424+BW$4*climate!$I424^2+BW$5*climate!$I424^6)*(K314/K$66)^$BP$1,-99)</f>
        <v>-99</v>
      </c>
      <c r="BX314" s="8">
        <f>MAX((BX$3*climate!$I424+BX$4*climate!$I424^2+BX$5*climate!$I424^6)*(L314/L$66)^$BP$1,-99)</f>
        <v>-99</v>
      </c>
      <c r="BY314" s="8">
        <f>MAX((BY$3*climate!$I424+BY$4*climate!$I424^2+BY$5*climate!$I424^6)*(M314/M$66)^$BP$1,-99)</f>
        <v>-99</v>
      </c>
      <c r="BZ314" s="8">
        <f>MAX((BZ$3*climate!$M424+BZ$4*climate!$M424^2+BZ$5*climate!$M424^6)*(K314/K$66)^$BP$1,-99)</f>
        <v>-99</v>
      </c>
      <c r="CA314" s="8">
        <f>MAX((CA$3*climate!$M424+CA$4*climate!$M424^2+CA$5*climate!$M424^6)*(L314/L$66)^$BP$1,-99)</f>
        <v>-99</v>
      </c>
      <c r="CB314" s="8">
        <f>MAX((CB$3*climate!$M424+CB$4*climate!$M424^2+CB$5*climate!$M424^6)*(M314/M$66)^$BP$1,-99)</f>
        <v>-99</v>
      </c>
      <c r="CC314" s="8">
        <f t="shared" si="323"/>
        <v>0</v>
      </c>
      <c r="CD314" s="8">
        <f t="shared" si="324"/>
        <v>0</v>
      </c>
      <c r="CE314" s="8">
        <f t="shared" si="325"/>
        <v>0</v>
      </c>
    </row>
    <row r="315" spans="1:83">
      <c r="A315">
        <f t="shared" si="343"/>
        <v>2269</v>
      </c>
      <c r="B315" s="4">
        <f t="shared" si="296"/>
        <v>1286.5345889184789</v>
      </c>
      <c r="C315" s="4">
        <f t="shared" si="297"/>
        <v>3572.6081551999378</v>
      </c>
      <c r="D315" s="4">
        <f t="shared" si="298"/>
        <v>6809.6305209370221</v>
      </c>
      <c r="E315" s="11">
        <f t="shared" si="344"/>
        <v>1.6580113081538975E-8</v>
      </c>
      <c r="F315" s="11">
        <f t="shared" si="345"/>
        <v>3.3239471551803377E-8</v>
      </c>
      <c r="G315" s="11">
        <f t="shared" si="346"/>
        <v>7.3387078124536289E-8</v>
      </c>
      <c r="H315" s="4">
        <f t="shared" si="299"/>
        <v>101186.70691026091</v>
      </c>
      <c r="I315" s="4">
        <f t="shared" si="300"/>
        <v>215715.43980897273</v>
      </c>
      <c r="J315" s="4">
        <f t="shared" si="301"/>
        <v>37372.608573767102</v>
      </c>
      <c r="K315" s="4">
        <f t="shared" si="334"/>
        <v>78650.591893781253</v>
      </c>
      <c r="L315" s="4">
        <f t="shared" si="335"/>
        <v>60380.380505765381</v>
      </c>
      <c r="M315" s="4">
        <f t="shared" si="336"/>
        <v>5488.1991701107063</v>
      </c>
      <c r="N315" s="11">
        <f t="shared" si="347"/>
        <v>-9.5780381327026376E-4</v>
      </c>
      <c r="O315" s="11">
        <f t="shared" si="348"/>
        <v>2.408994147234722E-3</v>
      </c>
      <c r="P315" s="11">
        <f t="shared" si="349"/>
        <v>1.5817950680265813E-3</v>
      </c>
      <c r="Q315" s="4">
        <f t="shared" si="350"/>
        <v>551.34736720799879</v>
      </c>
      <c r="R315" s="4">
        <f t="shared" si="351"/>
        <v>3941.2458442046036</v>
      </c>
      <c r="S315" s="4">
        <f t="shared" si="352"/>
        <v>926.74079872235723</v>
      </c>
      <c r="T315" s="4">
        <f t="shared" si="302"/>
        <v>5.448812240692547</v>
      </c>
      <c r="U315" s="4">
        <f t="shared" si="303"/>
        <v>18.270578349397624</v>
      </c>
      <c r="V315" s="4">
        <f t="shared" si="304"/>
        <v>24.797327082296928</v>
      </c>
      <c r="W315" s="11">
        <f t="shared" si="353"/>
        <v>-1.219247815263802E-2</v>
      </c>
      <c r="X315" s="11">
        <f t="shared" si="354"/>
        <v>-1.3228699347321071E-2</v>
      </c>
      <c r="Y315" s="11">
        <f t="shared" si="355"/>
        <v>-1.2203590333800474E-2</v>
      </c>
      <c r="Z315" s="4">
        <f t="shared" si="314"/>
        <v>644.99114017374063</v>
      </c>
      <c r="AA315" s="4">
        <f t="shared" si="305"/>
        <v>20891.095715832344</v>
      </c>
      <c r="AB315" s="4">
        <f t="shared" si="306"/>
        <v>1922.9742342570562</v>
      </c>
      <c r="AC315" s="12">
        <f t="shared" si="307"/>
        <v>1.154475210065171</v>
      </c>
      <c r="AD315" s="12">
        <f t="shared" si="308"/>
        <v>5.2431124492375316</v>
      </c>
      <c r="AE315" s="12">
        <f t="shared" si="309"/>
        <v>2.0529060742734351</v>
      </c>
      <c r="AF315" s="11">
        <f t="shared" si="356"/>
        <v>-2.9039671966837322E-3</v>
      </c>
      <c r="AG315" s="11">
        <f t="shared" si="357"/>
        <v>2.0567434751257441E-3</v>
      </c>
      <c r="AH315" s="11">
        <f t="shared" si="358"/>
        <v>8.257041531207765E-4</v>
      </c>
      <c r="AI315" s="1">
        <f t="shared" si="337"/>
        <v>205413.44406143331</v>
      </c>
      <c r="AJ315" s="1">
        <f t="shared" si="338"/>
        <v>420874.57635580999</v>
      </c>
      <c r="AK315" s="1">
        <f t="shared" si="339"/>
        <v>73558.351568610757</v>
      </c>
      <c r="AL315" s="17">
        <f t="shared" si="333"/>
        <v>72.745003124659277</v>
      </c>
      <c r="AM315" s="17">
        <f t="shared" si="333"/>
        <v>34.333697973301966</v>
      </c>
      <c r="AN315" s="17">
        <f t="shared" si="333"/>
        <v>5.0250233383794178</v>
      </c>
      <c r="AO315" s="7">
        <f t="shared" si="359"/>
        <v>1.3533476124099456E-3</v>
      </c>
      <c r="AP315" s="7">
        <f t="shared" si="359"/>
        <v>2.0840536237367482E-3</v>
      </c>
      <c r="AQ315" s="7">
        <f t="shared" si="359"/>
        <v>1.5085215579140831E-3</v>
      </c>
      <c r="AR315" s="1">
        <f t="shared" si="311"/>
        <v>101186.70691026091</v>
      </c>
      <c r="AS315" s="1">
        <f t="shared" si="312"/>
        <v>215715.43980897273</v>
      </c>
      <c r="AT315" s="1">
        <f t="shared" si="313"/>
        <v>37372.608573767102</v>
      </c>
      <c r="AU315" s="1">
        <f t="shared" si="340"/>
        <v>20237.341382052182</v>
      </c>
      <c r="AV315" s="1">
        <f t="shared" si="341"/>
        <v>43143.087961794547</v>
      </c>
      <c r="AW315" s="1">
        <f t="shared" si="342"/>
        <v>7474.5217147534204</v>
      </c>
      <c r="AX315">
        <v>0</v>
      </c>
      <c r="AY315">
        <v>0</v>
      </c>
      <c r="AZ315">
        <v>0</v>
      </c>
      <c r="BA315">
        <f t="shared" si="317"/>
        <v>0</v>
      </c>
      <c r="BB315">
        <f t="shared" si="318"/>
        <v>0</v>
      </c>
      <c r="BC315">
        <f t="shared" si="318"/>
        <v>0</v>
      </c>
      <c r="BD315">
        <f t="shared" si="318"/>
        <v>0</v>
      </c>
      <c r="BE315">
        <f t="shared" si="319"/>
        <v>0</v>
      </c>
      <c r="BF315">
        <f t="shared" si="319"/>
        <v>0</v>
      </c>
      <c r="BG315">
        <f t="shared" si="319"/>
        <v>0</v>
      </c>
      <c r="BH315">
        <f t="shared" si="295"/>
        <v>0</v>
      </c>
      <c r="BI315">
        <f t="shared" si="328"/>
        <v>0</v>
      </c>
      <c r="BJ315">
        <f t="shared" si="328"/>
        <v>0</v>
      </c>
      <c r="BK315" s="7">
        <f t="shared" si="326"/>
        <v>1.3579428644518998E-3</v>
      </c>
      <c r="BL315" s="7">
        <f t="shared" si="315"/>
        <v>5.2949825303535338E-6</v>
      </c>
      <c r="BM315" s="7">
        <f t="shared" si="316"/>
        <v>1.1207057090457537E-4</v>
      </c>
      <c r="BN315" s="18">
        <f>MAX((BN$3*climate!$I425+BN$4*climate!$I425^2+BN$5*climate!$I425^6)*(K315/K$66)^$BP$1,-99)</f>
        <v>-60.878425378715555</v>
      </c>
      <c r="BO315" s="18">
        <f>MAX((BO$3*climate!$I425+BO$4*climate!$I425^2+BO$5*climate!$I425^6)*(L315/L$66)^$BP$1,-99)</f>
        <v>-32.256207247612267</v>
      </c>
      <c r="BP315" s="18">
        <f>MAX((BP$3*climate!$I425+BP$4*climate!$I425^2+BP$5*climate!$I425^6)*(M315/M$66)^$BP$1,-99)</f>
        <v>-32.159827514343732</v>
      </c>
      <c r="BQ315" s="18">
        <f>MAX((BQ$3*climate!$M425+BQ$4*climate!$M425^2+BQ$5*climate!$M425^6)*(K315/K$66)^$BP$1,-99)</f>
        <v>-60.878442332383102</v>
      </c>
      <c r="BR315" s="18">
        <f>MAX((BR$3*climate!$M425+BR$4*climate!$M425^2+BR$5*climate!$M425^6)*(L315/L$66)^$BP$1,-99)</f>
        <v>-32.256215734157799</v>
      </c>
      <c r="BS315" s="18">
        <f>MAX((BS$3*climate!$M425+BS$4*climate!$M425^2+BS$5*climate!$M425^6)*(M315/M$66)^$BP$1,-99)</f>
        <v>-32.159835487547809</v>
      </c>
      <c r="BT315" s="8">
        <f t="shared" si="320"/>
        <v>3.8441441261280393E-2</v>
      </c>
      <c r="BU315" s="8">
        <f t="shared" si="321"/>
        <v>2.035467599200912E-7</v>
      </c>
      <c r="BV315" s="8">
        <f t="shared" si="322"/>
        <v>4.3081542685463932E-6</v>
      </c>
      <c r="BW315" s="8">
        <f>MAX((BW$3*climate!$I425+BW$4*climate!$I425^2+BW$5*climate!$I425^6)*(K315/K$66)^$BP$1,-99)</f>
        <v>-99</v>
      </c>
      <c r="BX315" s="8">
        <f>MAX((BX$3*climate!$I425+BX$4*climate!$I425^2+BX$5*climate!$I425^6)*(L315/L$66)^$BP$1,-99)</f>
        <v>-99</v>
      </c>
      <c r="BY315" s="8">
        <f>MAX((BY$3*climate!$I425+BY$4*climate!$I425^2+BY$5*climate!$I425^6)*(M315/M$66)^$BP$1,-99)</f>
        <v>-99</v>
      </c>
      <c r="BZ315" s="8">
        <f>MAX((BZ$3*climate!$M425+BZ$4*climate!$M425^2+BZ$5*climate!$M425^6)*(K315/K$66)^$BP$1,-99)</f>
        <v>-99</v>
      </c>
      <c r="CA315" s="8">
        <f>MAX((CA$3*climate!$M425+CA$4*climate!$M425^2+CA$5*climate!$M425^6)*(L315/L$66)^$BP$1,-99)</f>
        <v>-99</v>
      </c>
      <c r="CB315" s="8">
        <f>MAX((CB$3*climate!$M425+CB$4*climate!$M425^2+CB$5*climate!$M425^6)*(M315/M$66)^$BP$1,-99)</f>
        <v>-99</v>
      </c>
      <c r="CC315" s="8">
        <f t="shared" si="323"/>
        <v>0</v>
      </c>
      <c r="CD315" s="8">
        <f t="shared" si="324"/>
        <v>0</v>
      </c>
      <c r="CE315" s="8">
        <f t="shared" si="325"/>
        <v>0</v>
      </c>
    </row>
    <row r="316" spans="1:83">
      <c r="A316">
        <f t="shared" si="343"/>
        <v>2270</v>
      </c>
      <c r="B316" s="4">
        <f t="shared" si="296"/>
        <v>1286.5346091828235</v>
      </c>
      <c r="C316" s="4">
        <f t="shared" si="297"/>
        <v>3572.6082680139643</v>
      </c>
      <c r="D316" s="4">
        <f t="shared" si="298"/>
        <v>6809.6309956889654</v>
      </c>
      <c r="E316" s="11">
        <f t="shared" si="344"/>
        <v>1.5751107427462027E-8</v>
      </c>
      <c r="F316" s="11">
        <f t="shared" si="345"/>
        <v>3.1577497974213206E-8</v>
      </c>
      <c r="G316" s="11">
        <f t="shared" si="346"/>
        <v>6.9717724218309475E-8</v>
      </c>
      <c r="H316" s="4">
        <f t="shared" si="299"/>
        <v>101096.30600880967</v>
      </c>
      <c r="I316" s="4">
        <f t="shared" si="300"/>
        <v>216232.83978720717</v>
      </c>
      <c r="J316" s="4">
        <f t="shared" si="301"/>
        <v>37431.603221255697</v>
      </c>
      <c r="K316" s="4">
        <f t="shared" si="334"/>
        <v>78580.32367510398</v>
      </c>
      <c r="L316" s="4">
        <f t="shared" si="335"/>
        <v>60525.202755412189</v>
      </c>
      <c r="M316" s="4">
        <f t="shared" si="336"/>
        <v>5496.8622007496233</v>
      </c>
      <c r="N316" s="11">
        <f t="shared" si="347"/>
        <v>-8.9342263020941726E-4</v>
      </c>
      <c r="O316" s="11">
        <f t="shared" si="348"/>
        <v>2.3984984598264258E-3</v>
      </c>
      <c r="P316" s="11">
        <f t="shared" si="349"/>
        <v>1.5784832821112982E-3</v>
      </c>
      <c r="Q316" s="4">
        <f t="shared" si="350"/>
        <v>544.13850468127896</v>
      </c>
      <c r="R316" s="4">
        <f t="shared" si="351"/>
        <v>3898.4364312191797</v>
      </c>
      <c r="S316" s="4">
        <f t="shared" si="352"/>
        <v>916.87629048992392</v>
      </c>
      <c r="T316" s="4">
        <f t="shared" si="302"/>
        <v>5.3823777164900761</v>
      </c>
      <c r="U316" s="4">
        <f t="shared" si="303"/>
        <v>18.028882361511769</v>
      </c>
      <c r="V316" s="4">
        <f t="shared" si="304"/>
        <v>24.494710661211322</v>
      </c>
      <c r="W316" s="11">
        <f t="shared" si="353"/>
        <v>-1.219247815263802E-2</v>
      </c>
      <c r="X316" s="11">
        <f t="shared" si="354"/>
        <v>-1.3228699347321071E-2</v>
      </c>
      <c r="Y316" s="11">
        <f t="shared" si="355"/>
        <v>-1.2203590333800474E-2</v>
      </c>
      <c r="Z316" s="4">
        <f t="shared" si="314"/>
        <v>634.66844347275583</v>
      </c>
      <c r="AA316" s="4">
        <f t="shared" si="305"/>
        <v>20706.896511149607</v>
      </c>
      <c r="AB316" s="4">
        <f t="shared" si="306"/>
        <v>1904.0827268811274</v>
      </c>
      <c r="AC316" s="12">
        <f t="shared" si="307"/>
        <v>1.1511226519257571</v>
      </c>
      <c r="AD316" s="12">
        <f t="shared" si="308"/>
        <v>5.2538961865568519</v>
      </c>
      <c r="AE316" s="12">
        <f t="shared" si="309"/>
        <v>2.0546011673449294</v>
      </c>
      <c r="AF316" s="11">
        <f t="shared" si="356"/>
        <v>-2.9039671966837322E-3</v>
      </c>
      <c r="AG316" s="11">
        <f t="shared" si="357"/>
        <v>2.0567434751257441E-3</v>
      </c>
      <c r="AH316" s="11">
        <f t="shared" si="358"/>
        <v>8.257041531207765E-4</v>
      </c>
      <c r="AI316" s="1">
        <f t="shared" si="337"/>
        <v>205109.44103734219</v>
      </c>
      <c r="AJ316" s="1">
        <f t="shared" si="338"/>
        <v>421930.20668202359</v>
      </c>
      <c r="AK316" s="1">
        <f t="shared" si="339"/>
        <v>73677.038126503117</v>
      </c>
      <c r="AL316" s="17">
        <f t="shared" si="333"/>
        <v>72.84246790818986</v>
      </c>
      <c r="AM316" s="17">
        <f t="shared" si="333"/>
        <v>34.404535708302731</v>
      </c>
      <c r="AN316" s="17">
        <f t="shared" si="333"/>
        <v>5.032527890854035</v>
      </c>
      <c r="AO316" s="7">
        <f t="shared" si="359"/>
        <v>1.3398141362858463E-3</v>
      </c>
      <c r="AP316" s="7">
        <f t="shared" si="359"/>
        <v>2.0632130874993805E-3</v>
      </c>
      <c r="AQ316" s="7">
        <f t="shared" si="359"/>
        <v>1.4934363423349422E-3</v>
      </c>
      <c r="AR316" s="1">
        <f t="shared" si="311"/>
        <v>101096.30600880967</v>
      </c>
      <c r="AS316" s="1">
        <f t="shared" si="312"/>
        <v>216232.83978720717</v>
      </c>
      <c r="AT316" s="1">
        <f t="shared" si="313"/>
        <v>37431.603221255697</v>
      </c>
      <c r="AU316" s="1">
        <f t="shared" si="340"/>
        <v>20219.261201761936</v>
      </c>
      <c r="AV316" s="1">
        <f t="shared" si="341"/>
        <v>43246.567957441439</v>
      </c>
      <c r="AW316" s="1">
        <f t="shared" si="342"/>
        <v>7486.32064425114</v>
      </c>
      <c r="AX316">
        <v>0</v>
      </c>
      <c r="AY316">
        <v>0</v>
      </c>
      <c r="AZ316">
        <v>0</v>
      </c>
      <c r="BA316">
        <f t="shared" si="317"/>
        <v>0</v>
      </c>
      <c r="BB316">
        <f t="shared" si="318"/>
        <v>0</v>
      </c>
      <c r="BC316">
        <f t="shared" si="318"/>
        <v>0</v>
      </c>
      <c r="BD316">
        <f t="shared" si="318"/>
        <v>0</v>
      </c>
      <c r="BE316">
        <f t="shared" si="319"/>
        <v>0</v>
      </c>
      <c r="BF316">
        <f t="shared" si="319"/>
        <v>0</v>
      </c>
      <c r="BG316">
        <f t="shared" si="319"/>
        <v>0</v>
      </c>
      <c r="BH316">
        <f t="shared" si="295"/>
        <v>0</v>
      </c>
      <c r="BI316">
        <f t="shared" si="328"/>
        <v>0</v>
      </c>
      <c r="BJ316">
        <f t="shared" si="328"/>
        <v>0</v>
      </c>
      <c r="BK316" s="7">
        <f t="shared" si="326"/>
        <v>1.3717989131623032E-3</v>
      </c>
      <c r="BL316" s="7">
        <f t="shared" si="315"/>
        <v>5.0428405050986032E-6</v>
      </c>
      <c r="BM316" s="7">
        <f t="shared" si="316"/>
        <v>1.0866311902666409E-4</v>
      </c>
      <c r="BN316" s="18">
        <f>MAX((BN$3*climate!$I426+BN$4*climate!$I426^2+BN$5*climate!$I426^6)*(K316/K$66)^$BP$1,-99)</f>
        <v>-60.951507065474004</v>
      </c>
      <c r="BO316" s="18">
        <f>MAX((BO$3*climate!$I426+BO$4*climate!$I426^2+BO$5*climate!$I426^6)*(L316/L$66)^$BP$1,-99)</f>
        <v>-32.266642186722258</v>
      </c>
      <c r="BP316" s="18">
        <f>MAX((BP$3*climate!$I426+BP$4*climate!$I426^2+BP$5*climate!$I426^6)*(M316/M$66)^$BP$1,-99)</f>
        <v>-32.175102745624308</v>
      </c>
      <c r="BQ316" s="18">
        <f>MAX((BQ$3*climate!$M426+BQ$4*climate!$M426^2+BQ$5*climate!$M426^6)*(K316/K$66)^$BP$1,-99)</f>
        <v>-60.951524004746737</v>
      </c>
      <c r="BR316" s="18">
        <f>MAX((BR$3*climate!$M426+BR$4*climate!$M426^2+BR$5*climate!$M426^6)*(L316/L$66)^$BP$1,-99)</f>
        <v>-32.266650658944727</v>
      </c>
      <c r="BS316" s="18">
        <f>MAX((BS$3*climate!$M426+BS$4*climate!$M426^2+BS$5*climate!$M426^6)*(M316/M$66)^$BP$1,-99)</f>
        <v>-32.1751107068472</v>
      </c>
      <c r="BT316" s="8">
        <f t="shared" si="320"/>
        <v>3.8424719598764201E-2</v>
      </c>
      <c r="BU316" s="8">
        <f t="shared" si="321"/>
        <v>1.9376973238970427E-7</v>
      </c>
      <c r="BV316" s="8">
        <f t="shared" si="322"/>
        <v>4.1753498793267072E-6</v>
      </c>
      <c r="BW316" s="8">
        <f>MAX((BW$3*climate!$I426+BW$4*climate!$I426^2+BW$5*climate!$I426^6)*(K316/K$66)^$BP$1,-99)</f>
        <v>-99</v>
      </c>
      <c r="BX316" s="8">
        <f>MAX((BX$3*climate!$I426+BX$4*climate!$I426^2+BX$5*climate!$I426^6)*(L316/L$66)^$BP$1,-99)</f>
        <v>-99</v>
      </c>
      <c r="BY316" s="8">
        <f>MAX((BY$3*climate!$I426+BY$4*climate!$I426^2+BY$5*climate!$I426^6)*(M316/M$66)^$BP$1,-99)</f>
        <v>-99</v>
      </c>
      <c r="BZ316" s="8">
        <f>MAX((BZ$3*climate!$M426+BZ$4*climate!$M426^2+BZ$5*climate!$M426^6)*(K316/K$66)^$BP$1,-99)</f>
        <v>-99</v>
      </c>
      <c r="CA316" s="8">
        <f>MAX((CA$3*climate!$M426+CA$4*climate!$M426^2+CA$5*climate!$M426^6)*(L316/L$66)^$BP$1,-99)</f>
        <v>-99</v>
      </c>
      <c r="CB316" s="8">
        <f>MAX((CB$3*climate!$M426+CB$4*climate!$M426^2+CB$5*climate!$M426^6)*(M316/M$66)^$BP$1,-99)</f>
        <v>-99</v>
      </c>
      <c r="CC316" s="8">
        <f t="shared" si="323"/>
        <v>0</v>
      </c>
      <c r="CD316" s="8">
        <f t="shared" si="324"/>
        <v>0</v>
      </c>
      <c r="CE316" s="8">
        <f t="shared" si="325"/>
        <v>0</v>
      </c>
    </row>
    <row r="317" spans="1:83">
      <c r="A317">
        <f t="shared" si="343"/>
        <v>2271</v>
      </c>
      <c r="B317" s="4">
        <f t="shared" si="296"/>
        <v>1286.534628433951</v>
      </c>
      <c r="C317" s="4">
        <f t="shared" si="297"/>
        <v>3572.6083751872934</v>
      </c>
      <c r="D317" s="4">
        <f t="shared" si="298"/>
        <v>6809.6314467033426</v>
      </c>
      <c r="E317" s="11">
        <f t="shared" si="344"/>
        <v>1.4963552056088924E-8</v>
      </c>
      <c r="F317" s="11">
        <f t="shared" si="345"/>
        <v>2.9998623075502543E-8</v>
      </c>
      <c r="G317" s="11">
        <f t="shared" si="346"/>
        <v>6.6231838007394004E-8</v>
      </c>
      <c r="H317" s="4">
        <f t="shared" si="299"/>
        <v>101012.54368699812</v>
      </c>
      <c r="I317" s="4">
        <f t="shared" si="300"/>
        <v>216749.22394460702</v>
      </c>
      <c r="J317" s="4">
        <f t="shared" si="301"/>
        <v>37490.56714881229</v>
      </c>
      <c r="K317" s="4">
        <f t="shared" si="334"/>
        <v>78515.215567852065</v>
      </c>
      <c r="L317" s="4">
        <f t="shared" si="335"/>
        <v>60669.740755798339</v>
      </c>
      <c r="M317" s="4">
        <f t="shared" si="336"/>
        <v>5505.5207381248374</v>
      </c>
      <c r="N317" s="11">
        <f t="shared" si="347"/>
        <v>-8.2855483671850916E-4</v>
      </c>
      <c r="O317" s="11">
        <f t="shared" si="348"/>
        <v>2.3880630515231704E-3</v>
      </c>
      <c r="P317" s="11">
        <f t="shared" si="349"/>
        <v>1.5751781760207084E-3</v>
      </c>
      <c r="Q317" s="4">
        <f t="shared" si="350"/>
        <v>537.05876425893393</v>
      </c>
      <c r="R317" s="4">
        <f t="shared" si="351"/>
        <v>3856.0518600412279</v>
      </c>
      <c r="S317" s="4">
        <f t="shared" si="352"/>
        <v>907.11378650041456</v>
      </c>
      <c r="T317" s="4">
        <f t="shared" si="302"/>
        <v>5.3167531937725254</v>
      </c>
      <c r="U317" s="4">
        <f t="shared" si="303"/>
        <v>17.79038369718311</v>
      </c>
      <c r="V317" s="4">
        <f t="shared" si="304"/>
        <v>24.195787246956925</v>
      </c>
      <c r="W317" s="11">
        <f t="shared" si="353"/>
        <v>-1.219247815263802E-2</v>
      </c>
      <c r="X317" s="11">
        <f t="shared" si="354"/>
        <v>-1.3228699347321071E-2</v>
      </c>
      <c r="Y317" s="11">
        <f t="shared" si="355"/>
        <v>-1.2203590333800474E-2</v>
      </c>
      <c r="Z317" s="4">
        <f t="shared" si="314"/>
        <v>624.55120013029557</v>
      </c>
      <c r="AA317" s="4">
        <f t="shared" si="305"/>
        <v>20524.106478855436</v>
      </c>
      <c r="AB317" s="4">
        <f t="shared" si="306"/>
        <v>1885.3705707005856</v>
      </c>
      <c r="AC317" s="12">
        <f t="shared" si="307"/>
        <v>1.1477798295052051</v>
      </c>
      <c r="AD317" s="12">
        <f t="shared" si="308"/>
        <v>5.264702103257541</v>
      </c>
      <c r="AE317" s="12">
        <f t="shared" si="309"/>
        <v>2.056297660061813</v>
      </c>
      <c r="AF317" s="11">
        <f t="shared" si="356"/>
        <v>-2.9039671966837322E-3</v>
      </c>
      <c r="AG317" s="11">
        <f t="shared" si="357"/>
        <v>2.0567434751257441E-3</v>
      </c>
      <c r="AH317" s="11">
        <f t="shared" si="358"/>
        <v>8.257041531207765E-4</v>
      </c>
      <c r="AI317" s="1">
        <f t="shared" si="337"/>
        <v>204817.75813536989</v>
      </c>
      <c r="AJ317" s="1">
        <f t="shared" si="338"/>
        <v>422983.75397126266</v>
      </c>
      <c r="AK317" s="1">
        <f t="shared" si="339"/>
        <v>73795.654958103958</v>
      </c>
      <c r="AL317" s="17">
        <f t="shared" si="333"/>
        <v>72.939087322732945</v>
      </c>
      <c r="AM317" s="17">
        <f t="shared" si="333"/>
        <v>34.474809757762017</v>
      </c>
      <c r="AN317" s="17">
        <f t="shared" si="333"/>
        <v>5.0399684932995905</v>
      </c>
      <c r="AO317" s="7">
        <f t="shared" si="359"/>
        <v>1.3264159949229878E-3</v>
      </c>
      <c r="AP317" s="7">
        <f t="shared" si="359"/>
        <v>2.0425809566243865E-3</v>
      </c>
      <c r="AQ317" s="7">
        <f t="shared" si="359"/>
        <v>1.4785019789115927E-3</v>
      </c>
      <c r="AR317" s="1">
        <f t="shared" si="311"/>
        <v>101012.54368699812</v>
      </c>
      <c r="AS317" s="1">
        <f t="shared" si="312"/>
        <v>216749.22394460702</v>
      </c>
      <c r="AT317" s="1">
        <f t="shared" si="313"/>
        <v>37490.56714881229</v>
      </c>
      <c r="AU317" s="1">
        <f t="shared" si="340"/>
        <v>20202.508737399625</v>
      </c>
      <c r="AV317" s="1">
        <f t="shared" si="341"/>
        <v>43349.844788921408</v>
      </c>
      <c r="AW317" s="1">
        <f t="shared" si="342"/>
        <v>7498.1134297624585</v>
      </c>
      <c r="AX317">
        <v>0</v>
      </c>
      <c r="AY317">
        <v>0</v>
      </c>
      <c r="AZ317">
        <v>0</v>
      </c>
      <c r="BA317">
        <f t="shared" si="317"/>
        <v>0</v>
      </c>
      <c r="BB317">
        <f t="shared" si="318"/>
        <v>0</v>
      </c>
      <c r="BC317">
        <f t="shared" si="318"/>
        <v>0</v>
      </c>
      <c r="BD317">
        <f t="shared" si="318"/>
        <v>0</v>
      </c>
      <c r="BE317">
        <f t="shared" si="319"/>
        <v>0</v>
      </c>
      <c r="BF317">
        <f t="shared" si="319"/>
        <v>0</v>
      </c>
      <c r="BG317">
        <f t="shared" si="319"/>
        <v>0</v>
      </c>
      <c r="BH317">
        <f t="shared" si="295"/>
        <v>0</v>
      </c>
      <c r="BI317">
        <f t="shared" si="328"/>
        <v>0</v>
      </c>
      <c r="BJ317">
        <f t="shared" si="328"/>
        <v>0</v>
      </c>
      <c r="BK317" s="7">
        <f t="shared" si="326"/>
        <v>1.3856825043543353E-3</v>
      </c>
      <c r="BL317" s="7">
        <f t="shared" si="315"/>
        <v>4.8027052429510502E-6</v>
      </c>
      <c r="BM317" s="7">
        <f t="shared" si="316"/>
        <v>1.0535785362870207E-4</v>
      </c>
      <c r="BN317" s="18">
        <f>MAX((BN$3*climate!$I427+BN$4*climate!$I427^2+BN$5*climate!$I427^6)*(K317/K$66)^$BP$1,-99)</f>
        <v>-61.021845281156999</v>
      </c>
      <c r="BO317" s="18">
        <f>MAX((BO$3*climate!$I427+BO$4*climate!$I427^2+BO$5*climate!$I427^6)*(L317/L$66)^$BP$1,-99)</f>
        <v>-32.276245706921245</v>
      </c>
      <c r="BP317" s="18">
        <f>MAX((BP$3*climate!$I427+BP$4*climate!$I427^2+BP$5*climate!$I427^6)*(M317/M$66)^$BP$1,-99)</f>
        <v>-32.189549196340508</v>
      </c>
      <c r="BQ317" s="18">
        <f>MAX((BQ$3*climate!$M427+BQ$4*climate!$M427^2+BQ$5*climate!$M427^6)*(K317/K$66)^$BP$1,-99)</f>
        <v>-61.021862205839135</v>
      </c>
      <c r="BR317" s="18">
        <f>MAX((BR$3*climate!$M427+BR$4*climate!$M427^2+BR$5*climate!$M427^6)*(L317/L$66)^$BP$1,-99)</f>
        <v>-32.276254164904763</v>
      </c>
      <c r="BS317" s="18">
        <f>MAX((BS$3*climate!$M427+BS$4*climate!$M427^2+BS$5*climate!$M427^6)*(M317/M$66)^$BP$1,-99)</f>
        <v>-32.189557145647193</v>
      </c>
      <c r="BT317" s="8">
        <f t="shared" si="320"/>
        <v>3.8408905735413279E-2</v>
      </c>
      <c r="BU317" s="8">
        <f t="shared" si="321"/>
        <v>1.8446665295148202E-7</v>
      </c>
      <c r="BV317" s="8">
        <f t="shared" si="322"/>
        <v>4.0466798685102873E-6</v>
      </c>
      <c r="BW317" s="8">
        <f>MAX((BW$3*climate!$I427+BW$4*climate!$I427^2+BW$5*climate!$I427^6)*(K317/K$66)^$BP$1,-99)</f>
        <v>-99</v>
      </c>
      <c r="BX317" s="8">
        <f>MAX((BX$3*climate!$I427+BX$4*climate!$I427^2+BX$5*climate!$I427^6)*(L317/L$66)^$BP$1,-99)</f>
        <v>-99</v>
      </c>
      <c r="BY317" s="8">
        <f>MAX((BY$3*climate!$I427+BY$4*climate!$I427^2+BY$5*climate!$I427^6)*(M317/M$66)^$BP$1,-99)</f>
        <v>-99</v>
      </c>
      <c r="BZ317" s="8">
        <f>MAX((BZ$3*climate!$M427+BZ$4*climate!$M427^2+BZ$5*climate!$M427^6)*(K317/K$66)^$BP$1,-99)</f>
        <v>-99</v>
      </c>
      <c r="CA317" s="8">
        <f>MAX((CA$3*climate!$M427+CA$4*climate!$M427^2+CA$5*climate!$M427^6)*(L317/L$66)^$BP$1,-99)</f>
        <v>-99</v>
      </c>
      <c r="CB317" s="8">
        <f>MAX((CB$3*climate!$M427+CB$4*climate!$M427^2+CB$5*climate!$M427^6)*(M317/M$66)^$BP$1,-99)</f>
        <v>-99</v>
      </c>
      <c r="CC317" s="8">
        <f t="shared" si="323"/>
        <v>0</v>
      </c>
      <c r="CD317" s="8">
        <f t="shared" si="324"/>
        <v>0</v>
      </c>
      <c r="CE317" s="8">
        <f t="shared" si="325"/>
        <v>0</v>
      </c>
    </row>
    <row r="318" spans="1:83">
      <c r="A318">
        <f t="shared" si="343"/>
        <v>2272</v>
      </c>
      <c r="B318" s="4">
        <f t="shared" si="296"/>
        <v>1286.5346467225224</v>
      </c>
      <c r="C318" s="4">
        <f t="shared" si="297"/>
        <v>3572.6084770019588</v>
      </c>
      <c r="D318" s="4">
        <f t="shared" si="298"/>
        <v>6809.6318751670296</v>
      </c>
      <c r="E318" s="11">
        <f t="shared" si="344"/>
        <v>1.4215374453284477E-8</v>
      </c>
      <c r="F318" s="11">
        <f t="shared" si="345"/>
        <v>2.8498691921727416E-8</v>
      </c>
      <c r="G318" s="11">
        <f t="shared" si="346"/>
        <v>6.2920246107024296E-8</v>
      </c>
      <c r="H318" s="4">
        <f t="shared" si="299"/>
        <v>100935.44893940576</v>
      </c>
      <c r="I318" s="4">
        <f t="shared" si="300"/>
        <v>217264.59182643826</v>
      </c>
      <c r="J318" s="4">
        <f t="shared" si="301"/>
        <v>37549.500130530738</v>
      </c>
      <c r="K318" s="4">
        <f t="shared" si="334"/>
        <v>78455.290105510343</v>
      </c>
      <c r="L318" s="4">
        <f t="shared" si="335"/>
        <v>60813.994375549693</v>
      </c>
      <c r="M318" s="4">
        <f t="shared" si="336"/>
        <v>5514.1747481922002</v>
      </c>
      <c r="N318" s="11">
        <f t="shared" si="347"/>
        <v>-7.6323374913156439E-4</v>
      </c>
      <c r="O318" s="11">
        <f t="shared" si="348"/>
        <v>2.3776864373294959E-3</v>
      </c>
      <c r="P318" s="11">
        <f t="shared" si="349"/>
        <v>1.5718785704383897E-3</v>
      </c>
      <c r="Q318" s="4">
        <f t="shared" si="350"/>
        <v>530.1057908840761</v>
      </c>
      <c r="R318" s="4">
        <f t="shared" si="351"/>
        <v>3814.0886131282382</v>
      </c>
      <c r="S318" s="4">
        <f t="shared" si="352"/>
        <v>897.45226988711784</v>
      </c>
      <c r="T318" s="4">
        <f t="shared" si="302"/>
        <v>5.2519287966144859</v>
      </c>
      <c r="U318" s="4">
        <f t="shared" si="303"/>
        <v>17.555040059979593</v>
      </c>
      <c r="V318" s="4">
        <f t="shared" si="304"/>
        <v>23.900511771591269</v>
      </c>
      <c r="W318" s="11">
        <f t="shared" si="353"/>
        <v>-1.219247815263802E-2</v>
      </c>
      <c r="X318" s="11">
        <f t="shared" si="354"/>
        <v>-1.3228699347321071E-2</v>
      </c>
      <c r="Y318" s="11">
        <f t="shared" si="355"/>
        <v>-1.2203590333800474E-2</v>
      </c>
      <c r="Z318" s="4">
        <f t="shared" si="314"/>
        <v>614.63513826638052</v>
      </c>
      <c r="AA318" s="4">
        <f t="shared" si="305"/>
        <v>20342.718213769796</v>
      </c>
      <c r="AB318" s="4">
        <f t="shared" si="306"/>
        <v>1866.8361392087697</v>
      </c>
      <c r="AC318" s="12">
        <f t="shared" si="307"/>
        <v>1.1444467145313066</v>
      </c>
      <c r="AD318" s="12">
        <f t="shared" si="308"/>
        <v>5.2755302449568964</v>
      </c>
      <c r="AE318" s="12">
        <f t="shared" si="309"/>
        <v>2.0579955535797785</v>
      </c>
      <c r="AF318" s="11">
        <f t="shared" si="356"/>
        <v>-2.9039671966837322E-3</v>
      </c>
      <c r="AG318" s="11">
        <f t="shared" si="357"/>
        <v>2.0567434751257441E-3</v>
      </c>
      <c r="AH318" s="11">
        <f t="shared" si="358"/>
        <v>8.257041531207765E-4</v>
      </c>
      <c r="AI318" s="1">
        <f t="shared" si="337"/>
        <v>204538.49105923253</v>
      </c>
      <c r="AJ318" s="1">
        <f t="shared" si="338"/>
        <v>424035.22336305783</v>
      </c>
      <c r="AK318" s="1">
        <f t="shared" si="339"/>
        <v>73914.202892056011</v>
      </c>
      <c r="AL318" s="17">
        <f t="shared" si="333"/>
        <v>73.034867419092109</v>
      </c>
      <c r="AM318" s="17">
        <f t="shared" si="333"/>
        <v>34.544523171757525</v>
      </c>
      <c r="AN318" s="17">
        <f t="shared" si="333"/>
        <v>5.0473455806566765</v>
      </c>
      <c r="AO318" s="7">
        <f t="shared" si="359"/>
        <v>1.3131518349737579E-3</v>
      </c>
      <c r="AP318" s="7">
        <f t="shared" si="359"/>
        <v>2.0221551470581424E-3</v>
      </c>
      <c r="AQ318" s="7">
        <f t="shared" si="359"/>
        <v>1.4637169591224769E-3</v>
      </c>
      <c r="AR318" s="1">
        <f t="shared" si="311"/>
        <v>100935.44893940576</v>
      </c>
      <c r="AS318" s="1">
        <f t="shared" si="312"/>
        <v>217264.59182643826</v>
      </c>
      <c r="AT318" s="1">
        <f t="shared" si="313"/>
        <v>37549.500130530738</v>
      </c>
      <c r="AU318" s="1">
        <f t="shared" si="340"/>
        <v>20187.089787881152</v>
      </c>
      <c r="AV318" s="1">
        <f t="shared" si="341"/>
        <v>43452.918365287653</v>
      </c>
      <c r="AW318" s="1">
        <f t="shared" si="342"/>
        <v>7509.9000261061483</v>
      </c>
      <c r="AX318">
        <v>0</v>
      </c>
      <c r="AY318">
        <v>0</v>
      </c>
      <c r="AZ318">
        <v>0</v>
      </c>
      <c r="BA318">
        <f t="shared" si="317"/>
        <v>0</v>
      </c>
      <c r="BB318">
        <f t="shared" si="318"/>
        <v>0</v>
      </c>
      <c r="BC318">
        <f t="shared" si="318"/>
        <v>0</v>
      </c>
      <c r="BD318">
        <f t="shared" si="318"/>
        <v>0</v>
      </c>
      <c r="BE318">
        <f t="shared" si="319"/>
        <v>0</v>
      </c>
      <c r="BF318">
        <f t="shared" si="319"/>
        <v>0</v>
      </c>
      <c r="BG318">
        <f t="shared" si="319"/>
        <v>0</v>
      </c>
      <c r="BH318">
        <f t="shared" si="295"/>
        <v>0</v>
      </c>
      <c r="BI318">
        <f t="shared" si="328"/>
        <v>0</v>
      </c>
      <c r="BJ318">
        <f t="shared" si="328"/>
        <v>0</v>
      </c>
      <c r="BK318" s="7">
        <f t="shared" si="326"/>
        <v>1.399585779681578E-3</v>
      </c>
      <c r="BL318" s="7">
        <f t="shared" si="315"/>
        <v>4.5740049932867143E-6</v>
      </c>
      <c r="BM318" s="7">
        <f t="shared" si="316"/>
        <v>1.0215175119832756E-4</v>
      </c>
      <c r="BN318" s="18">
        <f>MAX((BN$3*climate!$I428+BN$4*climate!$I428^2+BN$5*climate!$I428^6)*(K318/K$66)^$BP$1,-99)</f>
        <v>-61.089448755845794</v>
      </c>
      <c r="BO318" s="18">
        <f>MAX((BO$3*climate!$I428+BO$4*climate!$I428^2+BO$5*climate!$I428^6)*(L318/L$66)^$BP$1,-99)</f>
        <v>-32.285029121464007</v>
      </c>
      <c r="BP318" s="18">
        <f>MAX((BP$3*climate!$I428+BP$4*climate!$I428^2+BP$5*climate!$I428^6)*(M318/M$66)^$BP$1,-99)</f>
        <v>-32.203177392638857</v>
      </c>
      <c r="BQ318" s="18">
        <f>MAX((BQ$3*climate!$M428+BQ$4*climate!$M428^2+BQ$5*climate!$M428^6)*(K318/K$66)^$BP$1,-99)</f>
        <v>-61.089465665739368</v>
      </c>
      <c r="BR318" s="18">
        <f>MAX((BR$3*climate!$M428+BR$4*climate!$M428^2+BR$5*climate!$M428^6)*(L318/L$66)^$BP$1,-99)</f>
        <v>-32.285037565291759</v>
      </c>
      <c r="BS318" s="18">
        <f>MAX((BS$3*climate!$M428+BS$4*climate!$M428^2+BS$5*climate!$M428^6)*(M318/M$66)^$BP$1,-99)</f>
        <v>-32.203185330093582</v>
      </c>
      <c r="BT318" s="8">
        <f t="shared" si="320"/>
        <v>3.8393999468006777E-2</v>
      </c>
      <c r="BU318" s="8">
        <f t="shared" si="321"/>
        <v>1.7561434527891046E-7</v>
      </c>
      <c r="BV318" s="8">
        <f t="shared" si="322"/>
        <v>3.9220142811645492E-6</v>
      </c>
      <c r="BW318" s="8">
        <f>MAX((BW$3*climate!$I428+BW$4*climate!$I428^2+BW$5*climate!$I428^6)*(K318/K$66)^$BP$1,-99)</f>
        <v>-99</v>
      </c>
      <c r="BX318" s="8">
        <f>MAX((BX$3*climate!$I428+BX$4*climate!$I428^2+BX$5*climate!$I428^6)*(L318/L$66)^$BP$1,-99)</f>
        <v>-99</v>
      </c>
      <c r="BY318" s="8">
        <f>MAX((BY$3*climate!$I428+BY$4*climate!$I428^2+BY$5*climate!$I428^6)*(M318/M$66)^$BP$1,-99)</f>
        <v>-99</v>
      </c>
      <c r="BZ318" s="8">
        <f>MAX((BZ$3*climate!$M428+BZ$4*climate!$M428^2+BZ$5*climate!$M428^6)*(K318/K$66)^$BP$1,-99)</f>
        <v>-99</v>
      </c>
      <c r="CA318" s="8">
        <f>MAX((CA$3*climate!$M428+CA$4*climate!$M428^2+CA$5*climate!$M428^6)*(L318/L$66)^$BP$1,-99)</f>
        <v>-99</v>
      </c>
      <c r="CB318" s="8">
        <f>MAX((CB$3*climate!$M428+CB$4*climate!$M428^2+CB$5*climate!$M428^6)*(M318/M$66)^$BP$1,-99)</f>
        <v>-99</v>
      </c>
      <c r="CC318" s="8">
        <f t="shared" si="323"/>
        <v>0</v>
      </c>
      <c r="CD318" s="8">
        <f t="shared" si="324"/>
        <v>0</v>
      </c>
      <c r="CE318" s="8">
        <f t="shared" si="325"/>
        <v>0</v>
      </c>
    </row>
    <row r="319" spans="1:83">
      <c r="A319">
        <f t="shared" si="343"/>
        <v>2273</v>
      </c>
      <c r="B319" s="4">
        <f t="shared" si="296"/>
        <v>1286.5346640966654</v>
      </c>
      <c r="C319" s="4">
        <f t="shared" si="297"/>
        <v>3572.6085737258936</v>
      </c>
      <c r="D319" s="4">
        <f t="shared" si="298"/>
        <v>6809.6322822075572</v>
      </c>
      <c r="E319" s="11">
        <f t="shared" si="344"/>
        <v>1.3504605730620253E-8</v>
      </c>
      <c r="F319" s="11">
        <f t="shared" si="345"/>
        <v>2.7073757325641046E-8</v>
      </c>
      <c r="G319" s="11">
        <f t="shared" si="346"/>
        <v>5.9774233801673077E-8</v>
      </c>
      <c r="H319" s="4">
        <f t="shared" si="299"/>
        <v>100865.04848215393</v>
      </c>
      <c r="I319" s="4">
        <f t="shared" si="300"/>
        <v>217778.94278959249</v>
      </c>
      <c r="J319" s="4">
        <f t="shared" si="301"/>
        <v>37608.401898997727</v>
      </c>
      <c r="K319" s="4">
        <f t="shared" si="334"/>
        <v>78400.568050745729</v>
      </c>
      <c r="L319" s="4">
        <f t="shared" si="335"/>
        <v>60957.963430757154</v>
      </c>
      <c r="M319" s="4">
        <f t="shared" si="336"/>
        <v>5522.8241908542195</v>
      </c>
      <c r="N319" s="11">
        <f t="shared" si="347"/>
        <v>-6.9749349841186081E-4</v>
      </c>
      <c r="O319" s="11">
        <f t="shared" si="348"/>
        <v>2.3673671937809448E-3</v>
      </c>
      <c r="P319" s="11">
        <f t="shared" si="349"/>
        <v>1.5685833432925733E-3</v>
      </c>
      <c r="Q319" s="4">
        <f t="shared" si="350"/>
        <v>523.27725744618783</v>
      </c>
      <c r="R319" s="4">
        <f t="shared" si="351"/>
        <v>3772.543185441541</v>
      </c>
      <c r="S319" s="4">
        <f t="shared" si="352"/>
        <v>887.89073245207055</v>
      </c>
      <c r="T319" s="4">
        <f t="shared" si="302"/>
        <v>5.1878947695025532</v>
      </c>
      <c r="U319" s="4">
        <f t="shared" si="303"/>
        <v>17.322809712995944</v>
      </c>
      <c r="V319" s="4">
        <f t="shared" si="304"/>
        <v>23.608839717162592</v>
      </c>
      <c r="W319" s="11">
        <f t="shared" si="353"/>
        <v>-1.219247815263802E-2</v>
      </c>
      <c r="X319" s="11">
        <f t="shared" si="354"/>
        <v>-1.3228699347321071E-2</v>
      </c>
      <c r="Y319" s="11">
        <f t="shared" si="355"/>
        <v>-1.2203590333800474E-2</v>
      </c>
      <c r="Z319" s="4">
        <f t="shared" si="314"/>
        <v>604.91605821190194</v>
      </c>
      <c r="AA319" s="4">
        <f t="shared" si="305"/>
        <v>20162.724269921186</v>
      </c>
      <c r="AB319" s="4">
        <f t="shared" si="306"/>
        <v>1848.4778175596391</v>
      </c>
      <c r="AC319" s="12">
        <f t="shared" si="307"/>
        <v>1.1411232788139554</v>
      </c>
      <c r="AD319" s="12">
        <f t="shared" si="308"/>
        <v>5.2863806573660401</v>
      </c>
      <c r="AE319" s="12">
        <f t="shared" si="309"/>
        <v>2.0596948490554734</v>
      </c>
      <c r="AF319" s="11">
        <f t="shared" si="356"/>
        <v>-2.9039671966837322E-3</v>
      </c>
      <c r="AG319" s="11">
        <f t="shared" si="357"/>
        <v>2.0567434751257441E-3</v>
      </c>
      <c r="AH319" s="11">
        <f t="shared" si="358"/>
        <v>8.257041531207765E-4</v>
      </c>
      <c r="AI319" s="1">
        <f t="shared" si="337"/>
        <v>204271.73174119042</v>
      </c>
      <c r="AJ319" s="1">
        <f t="shared" si="338"/>
        <v>425084.61939203972</v>
      </c>
      <c r="AK319" s="1">
        <f t="shared" si="339"/>
        <v>74032.682628956551</v>
      </c>
      <c r="AL319" s="17">
        <f t="shared" si="333"/>
        <v>73.129814230558864</v>
      </c>
      <c r="AM319" s="17">
        <f t="shared" si="333"/>
        <v>34.613679013238624</v>
      </c>
      <c r="AN319" s="17">
        <f t="shared" si="333"/>
        <v>5.0546595871283859</v>
      </c>
      <c r="AO319" s="7">
        <f t="shared" si="359"/>
        <v>1.3000203166240202E-3</v>
      </c>
      <c r="AP319" s="7">
        <f t="shared" si="359"/>
        <v>2.0019335955875611E-3</v>
      </c>
      <c r="AQ319" s="7">
        <f t="shared" si="359"/>
        <v>1.449079789531252E-3</v>
      </c>
      <c r="AR319" s="1">
        <f t="shared" si="311"/>
        <v>100865.04848215393</v>
      </c>
      <c r="AS319" s="1">
        <f t="shared" si="312"/>
        <v>217778.94278959249</v>
      </c>
      <c r="AT319" s="1">
        <f t="shared" si="313"/>
        <v>37608.401898997727</v>
      </c>
      <c r="AU319" s="1">
        <f t="shared" si="340"/>
        <v>20173.009696430789</v>
      </c>
      <c r="AV319" s="1">
        <f t="shared" si="341"/>
        <v>43555.788557918502</v>
      </c>
      <c r="AW319" s="1">
        <f t="shared" si="342"/>
        <v>7521.6803797995453</v>
      </c>
      <c r="AX319">
        <v>0</v>
      </c>
      <c r="AY319">
        <v>0</v>
      </c>
      <c r="AZ319">
        <v>0</v>
      </c>
      <c r="BA319">
        <f t="shared" si="317"/>
        <v>0</v>
      </c>
      <c r="BB319">
        <f t="shared" si="318"/>
        <v>0</v>
      </c>
      <c r="BC319">
        <f t="shared" si="318"/>
        <v>0</v>
      </c>
      <c r="BD319">
        <f t="shared" si="318"/>
        <v>0</v>
      </c>
      <c r="BE319">
        <f t="shared" si="319"/>
        <v>0</v>
      </c>
      <c r="BF319">
        <f t="shared" si="319"/>
        <v>0</v>
      </c>
      <c r="BG319">
        <f t="shared" si="319"/>
        <v>0</v>
      </c>
      <c r="BH319">
        <f t="shared" si="295"/>
        <v>0</v>
      </c>
      <c r="BI319">
        <f t="shared" si="328"/>
        <v>0</v>
      </c>
      <c r="BJ319">
        <f t="shared" si="328"/>
        <v>0</v>
      </c>
      <c r="BK319" s="7">
        <f t="shared" si="326"/>
        <v>1.4135008385458558E-3</v>
      </c>
      <c r="BL319" s="7">
        <f t="shared" si="315"/>
        <v>4.3561952317016322E-6</v>
      </c>
      <c r="BM319" s="7">
        <f t="shared" si="316"/>
        <v>9.9041877276988076E-5</v>
      </c>
      <c r="BN319" s="18">
        <f>MAX((BN$3*climate!$I429+BN$4*climate!$I429^2+BN$5*climate!$I429^6)*(K319/K$66)^$BP$1,-99)</f>
        <v>-61.154326788328731</v>
      </c>
      <c r="BO319" s="18">
        <f>MAX((BO$3*climate!$I429+BO$4*climate!$I429^2+BO$5*climate!$I429^6)*(L319/L$66)^$BP$1,-99)</f>
        <v>-32.293003633891573</v>
      </c>
      <c r="BP319" s="18">
        <f>MAX((BP$3*climate!$I429+BP$4*climate!$I429^2+BP$5*climate!$I429^6)*(M319/M$66)^$BP$1,-99)</f>
        <v>-32.215997771050006</v>
      </c>
      <c r="BQ319" s="18">
        <f>MAX((BQ$3*climate!$M429+BQ$4*climate!$M429^2+BQ$5*climate!$M429^6)*(K319/K$66)^$BP$1,-99)</f>
        <v>-61.154343683233826</v>
      </c>
      <c r="BR319" s="18">
        <f>MAX((BR$3*climate!$M429+BR$4*climate!$M429^2+BR$5*climate!$M429^6)*(L319/L$66)^$BP$1,-99)</f>
        <v>-32.29301206364584</v>
      </c>
      <c r="BS319" s="18">
        <f>MAX((BS$3*climate!$M429+BS$4*climate!$M429^2+BS$5*climate!$M429^6)*(M319/M$66)^$BP$1,-99)</f>
        <v>-32.216005696716273</v>
      </c>
      <c r="BT319" s="8">
        <f t="shared" si="320"/>
        <v>3.8380000360128272E-2</v>
      </c>
      <c r="BU319" s="8">
        <f t="shared" si="321"/>
        <v>1.671907745614977E-7</v>
      </c>
      <c r="BV319" s="8">
        <f t="shared" si="322"/>
        <v>3.8012272855585826E-6</v>
      </c>
      <c r="BW319" s="8">
        <f>MAX((BW$3*climate!$I429+BW$4*climate!$I429^2+BW$5*climate!$I429^6)*(K319/K$66)^$BP$1,-99)</f>
        <v>-99</v>
      </c>
      <c r="BX319" s="8">
        <f>MAX((BX$3*climate!$I429+BX$4*climate!$I429^2+BX$5*climate!$I429^6)*(L319/L$66)^$BP$1,-99)</f>
        <v>-99</v>
      </c>
      <c r="BY319" s="8">
        <f>MAX((BY$3*climate!$I429+BY$4*climate!$I429^2+BY$5*climate!$I429^6)*(M319/M$66)^$BP$1,-99)</f>
        <v>-99</v>
      </c>
      <c r="BZ319" s="8">
        <f>MAX((BZ$3*climate!$M429+BZ$4*climate!$M429^2+BZ$5*climate!$M429^6)*(K319/K$66)^$BP$1,-99)</f>
        <v>-99</v>
      </c>
      <c r="CA319" s="8">
        <f>MAX((CA$3*climate!$M429+CA$4*climate!$M429^2+CA$5*climate!$M429^6)*(L319/L$66)^$BP$1,-99)</f>
        <v>-99</v>
      </c>
      <c r="CB319" s="8">
        <f>MAX((CB$3*climate!$M429+CB$4*climate!$M429^2+CB$5*climate!$M429^6)*(M319/M$66)^$BP$1,-99)</f>
        <v>-99</v>
      </c>
      <c r="CC319" s="8">
        <f t="shared" si="323"/>
        <v>0</v>
      </c>
      <c r="CD319" s="8">
        <f t="shared" si="324"/>
        <v>0</v>
      </c>
      <c r="CE319" s="8">
        <f t="shared" si="325"/>
        <v>0</v>
      </c>
    </row>
    <row r="320" spans="1:83">
      <c r="A320">
        <f t="shared" si="343"/>
        <v>2274</v>
      </c>
      <c r="B320" s="4">
        <f t="shared" si="296"/>
        <v>1286.5346806021016</v>
      </c>
      <c r="C320" s="4">
        <f t="shared" si="297"/>
        <v>3572.608665613634</v>
      </c>
      <c r="D320" s="4">
        <f t="shared" si="298"/>
        <v>6809.6326688960817</v>
      </c>
      <c r="E320" s="11">
        <f t="shared" si="344"/>
        <v>1.282937544408924E-8</v>
      </c>
      <c r="F320" s="11">
        <f t="shared" si="345"/>
        <v>2.5720069459358991E-8</v>
      </c>
      <c r="G320" s="11">
        <f t="shared" si="346"/>
        <v>5.678552211158942E-8</v>
      </c>
      <c r="H320" s="4">
        <f t="shared" si="299"/>
        <v>100801.3667111859</v>
      </c>
      <c r="I320" s="4">
        <f t="shared" si="300"/>
        <v>218292.27601187149</v>
      </c>
      <c r="J320" s="4">
        <f t="shared" si="301"/>
        <v>37667.272147066928</v>
      </c>
      <c r="K320" s="4">
        <f t="shared" si="334"/>
        <v>78351.068362969119</v>
      </c>
      <c r="L320" s="4">
        <f t="shared" si="335"/>
        <v>61101.647687566539</v>
      </c>
      <c r="M320" s="4">
        <f t="shared" si="336"/>
        <v>5531.4690202185629</v>
      </c>
      <c r="N320" s="11">
        <f t="shared" si="347"/>
        <v>-6.3136899396665225E-4</v>
      </c>
      <c r="O320" s="11">
        <f t="shared" si="348"/>
        <v>2.3571039569358909E-3</v>
      </c>
      <c r="P320" s="11">
        <f t="shared" si="349"/>
        <v>1.5652914280086527E-3</v>
      </c>
      <c r="Q320" s="4">
        <f t="shared" si="350"/>
        <v>516.57086467224337</v>
      </c>
      <c r="R320" s="4">
        <f t="shared" si="351"/>
        <v>3731.4120850569043</v>
      </c>
      <c r="S320" s="4">
        <f t="shared" si="352"/>
        <v>878.42817468210831</v>
      </c>
      <c r="T320" s="4">
        <f t="shared" si="302"/>
        <v>5.1246414758672083</v>
      </c>
      <c r="U320" s="4">
        <f t="shared" si="303"/>
        <v>17.093651471451867</v>
      </c>
      <c r="V320" s="4">
        <f t="shared" si="304"/>
        <v>23.320727108997982</v>
      </c>
      <c r="W320" s="11">
        <f t="shared" si="353"/>
        <v>-1.219247815263802E-2</v>
      </c>
      <c r="X320" s="11">
        <f t="shared" si="354"/>
        <v>-1.3228699347321071E-2</v>
      </c>
      <c r="Y320" s="11">
        <f t="shared" si="355"/>
        <v>-1.2203590333800474E-2</v>
      </c>
      <c r="Z320" s="4">
        <f t="shared" si="314"/>
        <v>595.38983164470926</v>
      </c>
      <c r="AA320" s="4">
        <f t="shared" si="305"/>
        <v>19984.117164005878</v>
      </c>
      <c r="AB320" s="4">
        <f t="shared" si="306"/>
        <v>1830.2940026732879</v>
      </c>
      <c r="AC320" s="12">
        <f t="shared" si="307"/>
        <v>1.1378094942449075</v>
      </c>
      <c r="AD320" s="12">
        <f t="shared" si="308"/>
        <v>5.2972533862901088</v>
      </c>
      <c r="AE320" s="12">
        <f t="shared" si="309"/>
        <v>2.0613955476464998</v>
      </c>
      <c r="AF320" s="11">
        <f t="shared" si="356"/>
        <v>-2.9039671966837322E-3</v>
      </c>
      <c r="AG320" s="11">
        <f t="shared" si="357"/>
        <v>2.0567434751257441E-3</v>
      </c>
      <c r="AH320" s="11">
        <f t="shared" si="358"/>
        <v>8.257041531207765E-4</v>
      </c>
      <c r="AI320" s="1">
        <f t="shared" si="337"/>
        <v>204017.56826350218</v>
      </c>
      <c r="AJ320" s="1">
        <f t="shared" si="338"/>
        <v>426131.94601075427</v>
      </c>
      <c r="AK320" s="1">
        <f t="shared" si="339"/>
        <v>74151.094745860435</v>
      </c>
      <c r="AL320" s="17">
        <f t="shared" si="333"/>
        <v>73.223933772367033</v>
      </c>
      <c r="AM320" s="17">
        <f t="shared" si="333"/>
        <v>34.682280357253276</v>
      </c>
      <c r="AN320" s="17">
        <f t="shared" si="333"/>
        <v>5.0619109461285472</v>
      </c>
      <c r="AO320" s="7">
        <f t="shared" si="359"/>
        <v>1.2870201134577801E-3</v>
      </c>
      <c r="AP320" s="7">
        <f t="shared" si="359"/>
        <v>1.9819142596316855E-3</v>
      </c>
      <c r="AQ320" s="7">
        <f t="shared" si="359"/>
        <v>1.4345889916359395E-3</v>
      </c>
      <c r="AR320" s="1">
        <f t="shared" si="311"/>
        <v>100801.3667111859</v>
      </c>
      <c r="AS320" s="1">
        <f t="shared" si="312"/>
        <v>218292.27601187149</v>
      </c>
      <c r="AT320" s="1">
        <f t="shared" si="313"/>
        <v>37667.272147066928</v>
      </c>
      <c r="AU320" s="1">
        <f t="shared" si="340"/>
        <v>20160.273342237182</v>
      </c>
      <c r="AV320" s="1">
        <f t="shared" si="341"/>
        <v>43658.455202374302</v>
      </c>
      <c r="AW320" s="1">
        <f t="shared" si="342"/>
        <v>7533.4544294133857</v>
      </c>
      <c r="AX320">
        <v>0</v>
      </c>
      <c r="AY320">
        <v>0</v>
      </c>
      <c r="AZ320">
        <v>0</v>
      </c>
      <c r="BA320">
        <f t="shared" si="317"/>
        <v>0</v>
      </c>
      <c r="BB320">
        <f t="shared" si="318"/>
        <v>0</v>
      </c>
      <c r="BC320">
        <f t="shared" si="318"/>
        <v>0</v>
      </c>
      <c r="BD320">
        <f t="shared" si="318"/>
        <v>0</v>
      </c>
      <c r="BE320">
        <f t="shared" si="319"/>
        <v>0</v>
      </c>
      <c r="BF320">
        <f t="shared" si="319"/>
        <v>0</v>
      </c>
      <c r="BG320">
        <f t="shared" si="319"/>
        <v>0</v>
      </c>
      <c r="BH320">
        <f t="shared" si="295"/>
        <v>0</v>
      </c>
      <c r="BI320">
        <f t="shared" si="328"/>
        <v>0</v>
      </c>
      <c r="BJ320">
        <f t="shared" si="328"/>
        <v>0</v>
      </c>
      <c r="BK320" s="7">
        <f t="shared" si="326"/>
        <v>1.427419742655589E-3</v>
      </c>
      <c r="BL320" s="7">
        <f t="shared" si="315"/>
        <v>4.1487573635253641E-6</v>
      </c>
      <c r="BM320" s="7">
        <f t="shared" si="316"/>
        <v>9.6025383802390005E-5</v>
      </c>
      <c r="BN320" s="18">
        <f>MAX((BN$3*climate!$I430+BN$4*climate!$I430^2+BN$5*climate!$I430^6)*(K320/K$66)^$BP$1,-99)</f>
        <v>-61.21648925988638</v>
      </c>
      <c r="BO320" s="18">
        <f>MAX((BO$3*climate!$I430+BO$4*climate!$I430^2+BO$5*climate!$I430^6)*(L320/L$66)^$BP$1,-99)</f>
        <v>-32.300180337955844</v>
      </c>
      <c r="BP320" s="18">
        <f>MAX((BP$3*climate!$I430+BP$4*climate!$I430^2+BP$5*climate!$I430^6)*(M320/M$66)^$BP$1,-99)</f>
        <v>-32.228020678108678</v>
      </c>
      <c r="BQ320" s="18">
        <f>MAX((BQ$3*climate!$M430+BQ$4*climate!$M430^2+BQ$5*climate!$M430^6)*(K320/K$66)^$BP$1,-99)</f>
        <v>-61.216506139601286</v>
      </c>
      <c r="BR320" s="18">
        <f>MAX((BR$3*climate!$M430+BR$4*climate!$M430^2+BR$5*climate!$M430^6)*(L320/L$66)^$BP$1,-99)</f>
        <v>-32.300188753718018</v>
      </c>
      <c r="BS320" s="18">
        <f>MAX((BS$3*climate!$M430+BS$4*climate!$M430^2+BS$5*climate!$M430^6)*(M320/M$66)^$BP$1,-99)</f>
        <v>-32.22802859204927</v>
      </c>
      <c r="BT320" s="8">
        <f t="shared" si="320"/>
        <v>3.8366907656528705E-2</v>
      </c>
      <c r="BU320" s="8">
        <f t="shared" si="321"/>
        <v>1.5917499065572114E-7</v>
      </c>
      <c r="BV320" s="8">
        <f t="shared" si="322"/>
        <v>3.6841970330290248E-6</v>
      </c>
      <c r="BW320" s="8">
        <f>MAX((BW$3*climate!$I430+BW$4*climate!$I430^2+BW$5*climate!$I430^6)*(K320/K$66)^$BP$1,-99)</f>
        <v>-99</v>
      </c>
      <c r="BX320" s="8">
        <f>MAX((BX$3*climate!$I430+BX$4*climate!$I430^2+BX$5*climate!$I430^6)*(L320/L$66)^$BP$1,-99)</f>
        <v>-99</v>
      </c>
      <c r="BY320" s="8">
        <f>MAX((BY$3*climate!$I430+BY$4*climate!$I430^2+BY$5*climate!$I430^6)*(M320/M$66)^$BP$1,-99)</f>
        <v>-99</v>
      </c>
      <c r="BZ320" s="8">
        <f>MAX((BZ$3*climate!$M430+BZ$4*climate!$M430^2+BZ$5*climate!$M430^6)*(K320/K$66)^$BP$1,-99)</f>
        <v>-99</v>
      </c>
      <c r="CA320" s="8">
        <f>MAX((CA$3*climate!$M430+CA$4*climate!$M430^2+CA$5*climate!$M430^6)*(L320/L$66)^$BP$1,-99)</f>
        <v>-99</v>
      </c>
      <c r="CB320" s="8">
        <f>MAX((CB$3*climate!$M430+CB$4*climate!$M430^2+CB$5*climate!$M430^6)*(M320/M$66)^$BP$1,-99)</f>
        <v>-99</v>
      </c>
      <c r="CC320" s="8">
        <f t="shared" si="323"/>
        <v>0</v>
      </c>
      <c r="CD320" s="8">
        <f t="shared" si="324"/>
        <v>0</v>
      </c>
      <c r="CE320" s="8">
        <f t="shared" si="325"/>
        <v>0</v>
      </c>
    </row>
    <row r="321" spans="1:83">
      <c r="A321">
        <f t="shared" si="343"/>
        <v>2275</v>
      </c>
      <c r="B321" s="4">
        <f t="shared" si="296"/>
        <v>1286.5346962822662</v>
      </c>
      <c r="C321" s="4">
        <f t="shared" si="297"/>
        <v>3572.6087529069896</v>
      </c>
      <c r="D321" s="4">
        <f t="shared" si="298"/>
        <v>6809.6330362502003</v>
      </c>
      <c r="E321" s="11">
        <f t="shared" si="344"/>
        <v>1.2187906671884778E-8</v>
      </c>
      <c r="F321" s="11">
        <f t="shared" si="345"/>
        <v>2.4434065986391039E-8</v>
      </c>
      <c r="G321" s="11">
        <f t="shared" si="346"/>
        <v>5.3946246006009948E-8</v>
      </c>
      <c r="H321" s="4">
        <f t="shared" si="299"/>
        <v>100744.42566190015</v>
      </c>
      <c r="I321" s="4">
        <f t="shared" si="300"/>
        <v>218804.5905010491</v>
      </c>
      <c r="J321" s="4">
        <f t="shared" si="301"/>
        <v>37726.110529587793</v>
      </c>
      <c r="K321" s="4">
        <f t="shared" si="334"/>
        <v>78306.808166949573</v>
      </c>
      <c r="L321" s="4">
        <f t="shared" si="335"/>
        <v>61245.04686470647</v>
      </c>
      <c r="M321" s="4">
        <f t="shared" si="336"/>
        <v>5540.1091848500091</v>
      </c>
      <c r="N321" s="11">
        <f t="shared" si="347"/>
        <v>-5.6489588392727441E-4</v>
      </c>
      <c r="O321" s="11">
        <f t="shared" si="348"/>
        <v>2.3468954204504122E-3</v>
      </c>
      <c r="P321" s="11">
        <f t="shared" si="349"/>
        <v>1.5620018117907808E-3</v>
      </c>
      <c r="Q321" s="4">
        <f t="shared" si="350"/>
        <v>509.98434102274177</v>
      </c>
      <c r="R321" s="4">
        <f t="shared" si="351"/>
        <v>3690.6918337407346</v>
      </c>
      <c r="S321" s="4">
        <f t="shared" si="352"/>
        <v>869.06360575931319</v>
      </c>
      <c r="T321" s="4">
        <f t="shared" si="302"/>
        <v>5.0621593966325946</v>
      </c>
      <c r="U321" s="4">
        <f t="shared" si="303"/>
        <v>16.867524695388138</v>
      </c>
      <c r="V321" s="4">
        <f t="shared" si="304"/>
        <v>23.036130509073416</v>
      </c>
      <c r="W321" s="11">
        <f t="shared" si="353"/>
        <v>-1.219247815263802E-2</v>
      </c>
      <c r="X321" s="11">
        <f t="shared" si="354"/>
        <v>-1.3228699347321071E-2</v>
      </c>
      <c r="Y321" s="11">
        <f t="shared" si="355"/>
        <v>-1.2203590333800474E-2</v>
      </c>
      <c r="Z321" s="4">
        <f t="shared" si="314"/>
        <v>586.05240073849905</v>
      </c>
      <c r="AA321" s="4">
        <f t="shared" si="305"/>
        <v>19806.889378699201</v>
      </c>
      <c r="AB321" s="4">
        <f t="shared" si="306"/>
        <v>1812.2831033296895</v>
      </c>
      <c r="AC321" s="12">
        <f t="shared" si="307"/>
        <v>1.134505332797545</v>
      </c>
      <c r="AD321" s="12">
        <f t="shared" si="308"/>
        <v>5.3081484776284489</v>
      </c>
      <c r="AE321" s="12">
        <f t="shared" si="309"/>
        <v>2.0630976505114162</v>
      </c>
      <c r="AF321" s="11">
        <f t="shared" si="356"/>
        <v>-2.9039671966837322E-3</v>
      </c>
      <c r="AG321" s="11">
        <f t="shared" si="357"/>
        <v>2.0567434751257441E-3</v>
      </c>
      <c r="AH321" s="11">
        <f t="shared" si="358"/>
        <v>8.257041531207765E-4</v>
      </c>
      <c r="AI321" s="1">
        <f t="shared" si="337"/>
        <v>203776.08477938914</v>
      </c>
      <c r="AJ321" s="1">
        <f t="shared" si="338"/>
        <v>427177.20661205315</v>
      </c>
      <c r="AK321" s="1">
        <f t="shared" si="339"/>
        <v>74269.43970068777</v>
      </c>
      <c r="AL321" s="17">
        <f t="shared" si="333"/>
        <v>73.317232041163052</v>
      </c>
      <c r="AM321" s="17">
        <f t="shared" si="333"/>
        <v>34.750330290189893</v>
      </c>
      <c r="AN321" s="17">
        <f t="shared" si="333"/>
        <v>5.0691000902313057</v>
      </c>
      <c r="AO321" s="7">
        <f t="shared" si="359"/>
        <v>1.2741499123232023E-3</v>
      </c>
      <c r="AP321" s="7">
        <f t="shared" si="359"/>
        <v>1.9620951170353684E-3</v>
      </c>
      <c r="AQ321" s="7">
        <f t="shared" si="359"/>
        <v>1.4202431017195801E-3</v>
      </c>
      <c r="AR321" s="1">
        <f t="shared" si="311"/>
        <v>100744.42566190015</v>
      </c>
      <c r="AS321" s="1">
        <f t="shared" si="312"/>
        <v>218804.5905010491</v>
      </c>
      <c r="AT321" s="1">
        <f t="shared" si="313"/>
        <v>37726.110529587793</v>
      </c>
      <c r="AU321" s="1">
        <f t="shared" si="340"/>
        <v>20148.885132380034</v>
      </c>
      <c r="AV321" s="1">
        <f t="shared" si="341"/>
        <v>43760.918100209819</v>
      </c>
      <c r="AW321" s="1">
        <f t="shared" si="342"/>
        <v>7545.222105917559</v>
      </c>
      <c r="AX321">
        <v>0</v>
      </c>
      <c r="AY321">
        <v>0</v>
      </c>
      <c r="AZ321">
        <v>0</v>
      </c>
      <c r="BA321">
        <f t="shared" si="317"/>
        <v>0</v>
      </c>
      <c r="BB321">
        <f t="shared" si="318"/>
        <v>0</v>
      </c>
      <c r="BC321">
        <f t="shared" si="318"/>
        <v>0</v>
      </c>
      <c r="BD321">
        <f t="shared" si="318"/>
        <v>0</v>
      </c>
      <c r="BE321">
        <f t="shared" si="319"/>
        <v>0</v>
      </c>
      <c r="BF321">
        <f t="shared" si="319"/>
        <v>0</v>
      </c>
      <c r="BG321">
        <f t="shared" si="319"/>
        <v>0</v>
      </c>
      <c r="BH321">
        <f t="shared" si="295"/>
        <v>0</v>
      </c>
      <c r="BI321">
        <f t="shared" si="328"/>
        <v>0</v>
      </c>
      <c r="BJ321">
        <f t="shared" si="328"/>
        <v>0</v>
      </c>
      <c r="BK321" s="7">
        <f t="shared" si="326"/>
        <v>1.4413345211872208E-3</v>
      </c>
      <c r="BL321" s="7">
        <f t="shared" si="315"/>
        <v>3.9511974890717751E-6</v>
      </c>
      <c r="BM321" s="7">
        <f t="shared" si="316"/>
        <v>9.3099506532751125E-5</v>
      </c>
      <c r="BN321" s="18">
        <f>MAX((BN$3*climate!$I431+BN$4*climate!$I431^2+BN$5*climate!$I431^6)*(K321/K$66)^$BP$1,-99)</f>
        <v>-61.275946647266245</v>
      </c>
      <c r="BO321" s="18">
        <f>MAX((BO$3*climate!$I431+BO$4*climate!$I431^2+BO$5*climate!$I431^6)*(L321/L$66)^$BP$1,-99)</f>
        <v>-32.306570217596075</v>
      </c>
      <c r="BP321" s="18">
        <f>MAX((BP$3*climate!$I431+BP$4*climate!$I431^2+BP$5*climate!$I431^6)*(M321/M$66)^$BP$1,-99)</f>
        <v>-32.239256370025224</v>
      </c>
      <c r="BQ321" s="18">
        <f>MAX((BQ$3*climate!$M431+BQ$4*climate!$M431^2+BQ$5*climate!$M431^6)*(K321/K$66)^$BP$1,-99)</f>
        <v>-61.275963511587548</v>
      </c>
      <c r="BR321" s="18">
        <f>MAX((BR$3*climate!$M431+BR$4*climate!$M431^2+BR$5*climate!$M431^6)*(L321/L$66)^$BP$1,-99)</f>
        <v>-32.306578619446647</v>
      </c>
      <c r="BS321" s="18">
        <f>MAX((BS$3*climate!$M431+BS$4*climate!$M431^2+BS$5*climate!$M431^6)*(M321/M$66)^$BP$1,-99)</f>
        <v>-32.239264272302194</v>
      </c>
      <c r="BT321" s="8">
        <f t="shared" si="320"/>
        <v>3.835472012035937E-2</v>
      </c>
      <c r="BU321" s="8">
        <f t="shared" si="321"/>
        <v>1.5154707383361462E-7</v>
      </c>
      <c r="BV321" s="8">
        <f t="shared" si="322"/>
        <v>3.5708055164072381E-6</v>
      </c>
      <c r="BW321" s="8">
        <f>MAX((BW$3*climate!$I431+BW$4*climate!$I431^2+BW$5*climate!$I431^6)*(K321/K$66)^$BP$1,-99)</f>
        <v>-99</v>
      </c>
      <c r="BX321" s="8">
        <f>MAX((BX$3*climate!$I431+BX$4*climate!$I431^2+BX$5*climate!$I431^6)*(L321/L$66)^$BP$1,-99)</f>
        <v>-99</v>
      </c>
      <c r="BY321" s="8">
        <f>MAX((BY$3*climate!$I431+BY$4*climate!$I431^2+BY$5*climate!$I431^6)*(M321/M$66)^$BP$1,-99)</f>
        <v>-99</v>
      </c>
      <c r="BZ321" s="8">
        <f>MAX((BZ$3*climate!$M431+BZ$4*climate!$M431^2+BZ$5*climate!$M431^6)*(K321/K$66)^$BP$1,-99)</f>
        <v>-99</v>
      </c>
      <c r="CA321" s="8">
        <f>MAX((CA$3*climate!$M431+CA$4*climate!$M431^2+CA$5*climate!$M431^6)*(L321/L$66)^$BP$1,-99)</f>
        <v>-99</v>
      </c>
      <c r="CB321" s="8">
        <f>MAX((CB$3*climate!$M431+CB$4*climate!$M431^2+CB$5*climate!$M431^6)*(M321/M$66)^$BP$1,-99)</f>
        <v>-99</v>
      </c>
      <c r="CC321" s="8">
        <f t="shared" si="323"/>
        <v>0</v>
      </c>
      <c r="CD321" s="8">
        <f t="shared" si="324"/>
        <v>0</v>
      </c>
      <c r="CE321" s="8">
        <f t="shared" si="325"/>
        <v>0</v>
      </c>
    </row>
    <row r="322" spans="1:83">
      <c r="A322">
        <f t="shared" si="343"/>
        <v>2276</v>
      </c>
      <c r="B322" s="4">
        <f t="shared" si="296"/>
        <v>1286.5347111784226</v>
      </c>
      <c r="C322" s="4">
        <f t="shared" si="297"/>
        <v>3572.6088358356797</v>
      </c>
      <c r="D322" s="4">
        <f t="shared" si="298"/>
        <v>6809.6333852366324</v>
      </c>
      <c r="E322" s="11">
        <f t="shared" si="344"/>
        <v>1.1578511338290538E-8</v>
      </c>
      <c r="F322" s="11">
        <f t="shared" si="345"/>
        <v>2.3212362687071486E-8</v>
      </c>
      <c r="G322" s="11">
        <f t="shared" si="346"/>
        <v>5.124893370570945E-8</v>
      </c>
      <c r="H322" s="4">
        <f t="shared" si="299"/>
        <v>100694.24497034992</v>
      </c>
      <c r="I322" s="4">
        <f t="shared" si="300"/>
        <v>219315.88510369882</v>
      </c>
      <c r="J322" s="4">
        <f t="shared" si="301"/>
        <v>37784.916665090037</v>
      </c>
      <c r="K322" s="4">
        <f t="shared" si="334"/>
        <v>78267.802722646607</v>
      </c>
      <c r="L322" s="4">
        <f t="shared" si="335"/>
        <v>61388.160635951062</v>
      </c>
      <c r="M322" s="4">
        <f t="shared" si="336"/>
        <v>5548.7446280159802</v>
      </c>
      <c r="N322" s="11">
        <f t="shared" si="347"/>
        <v>-4.9811051192139022E-4</v>
      </c>
      <c r="O322" s="11">
        <f t="shared" si="348"/>
        <v>2.3367403336427284E-3</v>
      </c>
      <c r="P322" s="11">
        <f t="shared" si="349"/>
        <v>1.5587135339472091E-3</v>
      </c>
      <c r="Q322" s="4">
        <f t="shared" si="350"/>
        <v>503.5154425930973</v>
      </c>
      <c r="R322" s="4">
        <f t="shared" si="351"/>
        <v>3650.3789674930881</v>
      </c>
      <c r="S322" s="4">
        <f t="shared" si="352"/>
        <v>859.79604356616426</v>
      </c>
      <c r="T322" s="4">
        <f t="shared" si="302"/>
        <v>5.0004391287839809</v>
      </c>
      <c r="U322" s="4">
        <f t="shared" si="303"/>
        <v>16.644389282459336</v>
      </c>
      <c r="V322" s="4">
        <f t="shared" si="304"/>
        <v>22.755007009464723</v>
      </c>
      <c r="W322" s="11">
        <f t="shared" si="353"/>
        <v>-1.219247815263802E-2</v>
      </c>
      <c r="X322" s="11">
        <f t="shared" si="354"/>
        <v>-1.3228699347321071E-2</v>
      </c>
      <c r="Y322" s="11">
        <f t="shared" si="355"/>
        <v>-1.2203590333800474E-2</v>
      </c>
      <c r="Z322" s="4">
        <f t="shared" si="314"/>
        <v>576.8997773249182</v>
      </c>
      <c r="AA322" s="4">
        <f t="shared" si="305"/>
        <v>19631.033365825388</v>
      </c>
      <c r="AB322" s="4">
        <f t="shared" si="306"/>
        <v>1794.4435402511983</v>
      </c>
      <c r="AC322" s="12">
        <f t="shared" si="307"/>
        <v>1.1312107665266382</v>
      </c>
      <c r="AD322" s="12">
        <f t="shared" si="308"/>
        <v>5.3190659773748097</v>
      </c>
      <c r="AE322" s="12">
        <f t="shared" si="309"/>
        <v>2.064801158809737</v>
      </c>
      <c r="AF322" s="11">
        <f t="shared" si="356"/>
        <v>-2.9039671966837322E-3</v>
      </c>
      <c r="AG322" s="11">
        <f t="shared" si="357"/>
        <v>2.0567434751257441E-3</v>
      </c>
      <c r="AH322" s="11">
        <f t="shared" si="358"/>
        <v>8.257041531207765E-4</v>
      </c>
      <c r="AI322" s="1">
        <f t="shared" si="337"/>
        <v>203547.36143383026</v>
      </c>
      <c r="AJ322" s="1">
        <f t="shared" si="338"/>
        <v>428220.40405105765</v>
      </c>
      <c r="AK322" s="1">
        <f t="shared" si="339"/>
        <v>74387.717836536554</v>
      </c>
      <c r="AL322" s="17">
        <f t="shared" si="333"/>
        <v>73.409715014492306</v>
      </c>
      <c r="AM322" s="17">
        <f t="shared" si="333"/>
        <v>34.817831909033863</v>
      </c>
      <c r="AN322" s="17">
        <f t="shared" si="333"/>
        <v>5.0762274511220324</v>
      </c>
      <c r="AO322" s="7">
        <f t="shared" si="359"/>
        <v>1.2614084131999702E-3</v>
      </c>
      <c r="AP322" s="7">
        <f t="shared" si="359"/>
        <v>1.9424741658650147E-3</v>
      </c>
      <c r="AQ322" s="7">
        <f t="shared" si="359"/>
        <v>1.4060406707023844E-3</v>
      </c>
      <c r="AR322" s="1">
        <f t="shared" si="311"/>
        <v>100694.24497034992</v>
      </c>
      <c r="AS322" s="1">
        <f t="shared" si="312"/>
        <v>219315.88510369882</v>
      </c>
      <c r="AT322" s="1">
        <f t="shared" si="313"/>
        <v>37784.916665090037</v>
      </c>
      <c r="AU322" s="1">
        <f t="shared" si="340"/>
        <v>20138.848994069984</v>
      </c>
      <c r="AV322" s="1">
        <f t="shared" si="341"/>
        <v>43863.177020739764</v>
      </c>
      <c r="AW322" s="1">
        <f t="shared" si="342"/>
        <v>7556.9833330180081</v>
      </c>
      <c r="AX322">
        <v>0</v>
      </c>
      <c r="AY322">
        <v>0</v>
      </c>
      <c r="AZ322">
        <v>0</v>
      </c>
      <c r="BA322">
        <f t="shared" si="317"/>
        <v>0</v>
      </c>
      <c r="BB322">
        <f t="shared" si="318"/>
        <v>0</v>
      </c>
      <c r="BC322">
        <f t="shared" si="318"/>
        <v>0</v>
      </c>
      <c r="BD322">
        <f t="shared" si="318"/>
        <v>0</v>
      </c>
      <c r="BE322">
        <f t="shared" si="319"/>
        <v>0</v>
      </c>
      <c r="BF322">
        <f t="shared" si="319"/>
        <v>0</v>
      </c>
      <c r="BG322">
        <f t="shared" si="319"/>
        <v>0</v>
      </c>
      <c r="BH322">
        <f t="shared" ref="BH322:BH346" si="360">IF(AX321=0.99,2*BB$5*AX322*AR322/Z322*1000,BH321*(1+BK321))</f>
        <v>0</v>
      </c>
      <c r="BI322">
        <f t="shared" si="328"/>
        <v>0</v>
      </c>
      <c r="BJ322">
        <f t="shared" si="328"/>
        <v>0</v>
      </c>
      <c r="BK322" s="7">
        <f t="shared" si="326"/>
        <v>1.4552371764999794E-3</v>
      </c>
      <c r="BL322" s="7">
        <f t="shared" si="315"/>
        <v>3.7630452276874046E-6</v>
      </c>
      <c r="BM322" s="7">
        <f t="shared" si="316"/>
        <v>9.0261562550205063E-5</v>
      </c>
      <c r="BN322" s="18">
        <f>MAX((BN$3*climate!$I432+BN$4*climate!$I432^2+BN$5*climate!$I432^6)*(K322/K$66)^$BP$1,-99)</f>
        <v>-61.332710034777627</v>
      </c>
      <c r="BO322" s="18">
        <f>MAX((BO$3*climate!$I432+BO$4*climate!$I432^2+BO$5*climate!$I432^6)*(L322/L$66)^$BP$1,-99)</f>
        <v>-32.312184146965492</v>
      </c>
      <c r="BP322" s="18">
        <f>MAX((BP$3*climate!$I432+BP$4*climate!$I432^2+BP$5*climate!$I432^6)*(M322/M$66)^$BP$1,-99)</f>
        <v>-32.249715012407144</v>
      </c>
      <c r="BQ322" s="18">
        <f>MAX((BQ$3*climate!$M432+BQ$4*climate!$M432^2+BQ$5*climate!$M432^6)*(K322/K$66)^$BP$1,-99)</f>
        <v>-61.332726883500456</v>
      </c>
      <c r="BR322" s="18">
        <f>MAX((BR$3*climate!$M432+BR$4*climate!$M432^2+BR$5*climate!$M432^6)*(L322/L$66)^$BP$1,-99)</f>
        <v>-32.312192534984092</v>
      </c>
      <c r="BS322" s="18">
        <f>MAX((BS$3*climate!$M432+BS$4*climate!$M432^2+BS$5*climate!$M432^6)*(M322/M$66)^$BP$1,-99)</f>
        <v>-32.249722903081867</v>
      </c>
      <c r="BT322" s="8">
        <f t="shared" si="320"/>
        <v>3.8343436343328145E-2</v>
      </c>
      <c r="BU322" s="8">
        <f t="shared" si="321"/>
        <v>1.4428808514489676E-7</v>
      </c>
      <c r="BV322" s="8">
        <f t="shared" si="322"/>
        <v>3.4609384778931195E-6</v>
      </c>
      <c r="BW322" s="8">
        <f>MAX((BW$3*climate!$I432+BW$4*climate!$I432^2+BW$5*climate!$I432^6)*(K322/K$66)^$BP$1,-99)</f>
        <v>-99</v>
      </c>
      <c r="BX322" s="8">
        <f>MAX((BX$3*climate!$I432+BX$4*climate!$I432^2+BX$5*climate!$I432^6)*(L322/L$66)^$BP$1,-99)</f>
        <v>-99</v>
      </c>
      <c r="BY322" s="8">
        <f>MAX((BY$3*climate!$I432+BY$4*climate!$I432^2+BY$5*climate!$I432^6)*(M322/M$66)^$BP$1,-99)</f>
        <v>-99</v>
      </c>
      <c r="BZ322" s="8">
        <f>MAX((BZ$3*climate!$M432+BZ$4*climate!$M432^2+BZ$5*climate!$M432^6)*(K322/K$66)^$BP$1,-99)</f>
        <v>-99</v>
      </c>
      <c r="CA322" s="8">
        <f>MAX((CA$3*climate!$M432+CA$4*climate!$M432^2+CA$5*climate!$M432^6)*(L322/L$66)^$BP$1,-99)</f>
        <v>-99</v>
      </c>
      <c r="CB322" s="8">
        <f>MAX((CB$3*climate!$M432+CB$4*climate!$M432^2+CB$5*climate!$M432^6)*(M322/M$66)^$BP$1,-99)</f>
        <v>-99</v>
      </c>
      <c r="CC322" s="8">
        <f t="shared" si="323"/>
        <v>0</v>
      </c>
      <c r="CD322" s="8">
        <f t="shared" si="324"/>
        <v>0</v>
      </c>
      <c r="CE322" s="8">
        <f t="shared" si="325"/>
        <v>0</v>
      </c>
    </row>
    <row r="323" spans="1:83">
      <c r="A323">
        <f t="shared" si="343"/>
        <v>2277</v>
      </c>
      <c r="B323" s="4">
        <f t="shared" ref="B323:B346" si="361">B322*(1+E323)</f>
        <v>1286.5347253297714</v>
      </c>
      <c r="C323" s="4">
        <f t="shared" ref="C323:C346" si="362">C322*(1+F323)</f>
        <v>3572.6089146179374</v>
      </c>
      <c r="D323" s="4">
        <f t="shared" ref="D323:D346" si="363">D322*(1+G323)</f>
        <v>6809.6337167737602</v>
      </c>
      <c r="E323" s="11">
        <f t="shared" si="344"/>
        <v>1.0999585771376012E-8</v>
      </c>
      <c r="F323" s="11">
        <f t="shared" si="345"/>
        <v>2.2051744552717912E-8</v>
      </c>
      <c r="G323" s="11">
        <f t="shared" si="346"/>
        <v>4.8686487020423972E-8</v>
      </c>
      <c r="H323" s="4">
        <f t="shared" ref="H323:H346" si="364">AR323</f>
        <v>100650.84183622299</v>
      </c>
      <c r="I323" s="4">
        <f t="shared" ref="I323:I346" si="365">AS323</f>
        <v>219826.15851379672</v>
      </c>
      <c r="J323" s="4">
        <f t="shared" ref="J323:J346" si="366">AT323</f>
        <v>37843.690137423888</v>
      </c>
      <c r="K323" s="4">
        <f t="shared" si="334"/>
        <v>78234.065396426537</v>
      </c>
      <c r="L323" s="4">
        <f t="shared" si="335"/>
        <v>61530.988632520217</v>
      </c>
      <c r="M323" s="4">
        <f t="shared" si="336"/>
        <v>5557.3752879256645</v>
      </c>
      <c r="N323" s="11">
        <f t="shared" si="347"/>
        <v>-4.3104987039976894E-4</v>
      </c>
      <c r="O323" s="11">
        <f t="shared" si="348"/>
        <v>2.3266374996340211E-3</v>
      </c>
      <c r="P323" s="11">
        <f t="shared" si="349"/>
        <v>1.5554256842362779E-3</v>
      </c>
      <c r="Q323" s="4">
        <f t="shared" si="350"/>
        <v>497.16195302077125</v>
      </c>
      <c r="R323" s="4">
        <f t="shared" si="351"/>
        <v>3610.4700370590344</v>
      </c>
      <c r="S323" s="4">
        <f t="shared" si="352"/>
        <v>850.62451468565428</v>
      </c>
      <c r="T323" s="4">
        <f t="shared" ref="T323:T346" si="367">T322*(1+W323)</f>
        <v>4.9394713839526858</v>
      </c>
      <c r="U323" s="4">
        <f t="shared" ref="U323:U346" si="368">U322*(1+X323)</f>
        <v>16.424205660821908</v>
      </c>
      <c r="V323" s="4">
        <f t="shared" ref="V323:V346" si="369">V322*(1+Y323)</f>
        <v>22.477314225878459</v>
      </c>
      <c r="W323" s="11">
        <f t="shared" si="353"/>
        <v>-1.219247815263802E-2</v>
      </c>
      <c r="X323" s="11">
        <f t="shared" si="354"/>
        <v>-1.3228699347321071E-2</v>
      </c>
      <c r="Y323" s="11">
        <f t="shared" si="355"/>
        <v>-1.2203590333800474E-2</v>
      </c>
      <c r="Z323" s="4">
        <f t="shared" si="314"/>
        <v>567.92804206921562</v>
      </c>
      <c r="AA323" s="4">
        <f t="shared" ref="AA323:AA346" si="370">R322*AD323*(1-AY322)</f>
        <v>19456.541549390065</v>
      </c>
      <c r="AB323" s="4">
        <f t="shared" ref="AB323:AB346" si="371">S322*AE323*(1-AZ322)</f>
        <v>1776.7737461743718</v>
      </c>
      <c r="AC323" s="12">
        <f t="shared" ref="AC323:AC346" si="372">AC322*(1+AF323)</f>
        <v>1.1279257675681094</v>
      </c>
      <c r="AD323" s="12">
        <f t="shared" ref="AD323:AD346" si="373">AD322*(1+AG323)</f>
        <v>5.3300059316175386</v>
      </c>
      <c r="AE323" s="12">
        <f t="shared" ref="AE323:AE346" si="374">AE322*(1+AH323)</f>
        <v>2.0665060737019347</v>
      </c>
      <c r="AF323" s="11">
        <f t="shared" si="356"/>
        <v>-2.9039671966837322E-3</v>
      </c>
      <c r="AG323" s="11">
        <f t="shared" si="357"/>
        <v>2.0567434751257441E-3</v>
      </c>
      <c r="AH323" s="11">
        <f t="shared" si="358"/>
        <v>8.257041531207765E-4</v>
      </c>
      <c r="AI323" s="1">
        <f t="shared" si="337"/>
        <v>203331.47428451723</v>
      </c>
      <c r="AJ323" s="1">
        <f t="shared" si="338"/>
        <v>429261.54066669167</v>
      </c>
      <c r="AK323" s="1">
        <f t="shared" si="339"/>
        <v>74505.929385900919</v>
      </c>
      <c r="AL323" s="17">
        <f t="shared" ref="AL323:AN338" si="375">AL322*(1+AO323)</f>
        <v>73.501388650300896</v>
      </c>
      <c r="AM323" s="17">
        <f t="shared" si="375"/>
        <v>34.884788320638648</v>
      </c>
      <c r="AN323" s="17">
        <f t="shared" si="375"/>
        <v>5.0832934595495463</v>
      </c>
      <c r="AO323" s="7">
        <f t="shared" si="359"/>
        <v>1.2487943290679705E-3</v>
      </c>
      <c r="AP323" s="7">
        <f t="shared" si="359"/>
        <v>1.9230494242063645E-3</v>
      </c>
      <c r="AQ323" s="7">
        <f t="shared" si="359"/>
        <v>1.3919802639953604E-3</v>
      </c>
      <c r="AR323" s="1">
        <f t="shared" ref="AR323:AR346" si="376">AL323*AI323^$AR$5*B323^(1-$AR$5)*(1-BB322+0.01*BN322)</f>
        <v>100650.84183622299</v>
      </c>
      <c r="AS323" s="1">
        <f t="shared" ref="AS323:AS346" si="377">AM323*AJ323^$AR$5*C323^(1-$AR$5)*(1-BC322+0.01*BO322)</f>
        <v>219826.15851379672</v>
      </c>
      <c r="AT323" s="1">
        <f t="shared" ref="AT323:AT346" si="378">AN323*AK323^$AR$5*D323^(1-$AR$5)*(1-BD322+0.01*BP322)</f>
        <v>37843.690137423888</v>
      </c>
      <c r="AU323" s="1">
        <f t="shared" si="340"/>
        <v>20130.168367244598</v>
      </c>
      <c r="AV323" s="1">
        <f t="shared" si="341"/>
        <v>43965.231702759345</v>
      </c>
      <c r="AW323" s="1">
        <f t="shared" si="342"/>
        <v>7568.7380274847783</v>
      </c>
      <c r="AX323">
        <v>0</v>
      </c>
      <c r="AY323">
        <v>0</v>
      </c>
      <c r="AZ323">
        <v>0</v>
      </c>
      <c r="BA323">
        <f t="shared" si="317"/>
        <v>0</v>
      </c>
      <c r="BB323">
        <f t="shared" si="318"/>
        <v>0</v>
      </c>
      <c r="BC323">
        <f t="shared" si="318"/>
        <v>0</v>
      </c>
      <c r="BD323">
        <f t="shared" si="318"/>
        <v>0</v>
      </c>
      <c r="BE323">
        <f t="shared" si="319"/>
        <v>0</v>
      </c>
      <c r="BF323">
        <f t="shared" si="319"/>
        <v>0</v>
      </c>
      <c r="BG323">
        <f t="shared" si="319"/>
        <v>0</v>
      </c>
      <c r="BH323">
        <f t="shared" si="360"/>
        <v>0</v>
      </c>
      <c r="BI323">
        <f t="shared" si="328"/>
        <v>0</v>
      </c>
      <c r="BJ323">
        <f t="shared" si="328"/>
        <v>0</v>
      </c>
      <c r="BK323" s="7">
        <f t="shared" si="326"/>
        <v>1.4691196904357273E-3</v>
      </c>
      <c r="BL323" s="7">
        <f t="shared" si="315"/>
        <v>3.5838525977975281E-6</v>
      </c>
      <c r="BM323" s="7">
        <f t="shared" si="316"/>
        <v>8.7508947840806523E-5</v>
      </c>
      <c r="BN323" s="18">
        <f>MAX((BN$3*climate!$I433+BN$4*climate!$I433^2+BN$5*climate!$I433^6)*(K323/K$66)^$BP$1,-99)</f>
        <v>-61.386791125440283</v>
      </c>
      <c r="BO323" s="18">
        <f>MAX((BO$3*climate!$I433+BO$4*climate!$I433^2+BO$5*climate!$I433^6)*(L323/L$66)^$BP$1,-99)</f>
        <v>-32.317032890505963</v>
      </c>
      <c r="BP323" s="18">
        <f>MAX((BP$3*climate!$I433+BP$4*climate!$I433^2+BP$5*climate!$I433^6)*(M323/M$66)^$BP$1,-99)</f>
        <v>-32.259406680028796</v>
      </c>
      <c r="BQ323" s="18">
        <f>MAX((BQ$3*climate!$M433+BQ$4*climate!$M433^2+BQ$5*climate!$M433^6)*(K323/K$66)^$BP$1,-99)</f>
        <v>-61.386807958358489</v>
      </c>
      <c r="BR323" s="18">
        <f>MAX((BR$3*climate!$M433+BR$4*climate!$M433^2+BR$5*climate!$M433^6)*(L323/L$66)^$BP$1,-99)</f>
        <v>-32.317041264771341</v>
      </c>
      <c r="BS323" s="18">
        <f>MAX((BS$3*climate!$M433+BS$4*climate!$M433^2+BS$5*climate!$M433^6)*(M323/M$66)^$BP$1,-99)</f>
        <v>-32.259414559161925</v>
      </c>
      <c r="BT323" s="8">
        <f t="shared" si="320"/>
        <v>3.8333054489116003E-2</v>
      </c>
      <c r="BU323" s="8">
        <f t="shared" si="321"/>
        <v>1.3738001691233258E-7</v>
      </c>
      <c r="BV323" s="8">
        <f t="shared" si="322"/>
        <v>3.3544852658668468E-6</v>
      </c>
      <c r="BW323" s="8">
        <f>MAX((BW$3*climate!$I433+BW$4*climate!$I433^2+BW$5*climate!$I433^6)*(K323/K$66)^$BP$1,-99)</f>
        <v>-99</v>
      </c>
      <c r="BX323" s="8">
        <f>MAX((BX$3*climate!$I433+BX$4*climate!$I433^2+BX$5*climate!$I433^6)*(L323/L$66)^$BP$1,-99)</f>
        <v>-99</v>
      </c>
      <c r="BY323" s="8">
        <f>MAX((BY$3*climate!$I433+BY$4*climate!$I433^2+BY$5*climate!$I433^6)*(M323/M$66)^$BP$1,-99)</f>
        <v>-99</v>
      </c>
      <c r="BZ323" s="8">
        <f>MAX((BZ$3*climate!$M433+BZ$4*climate!$M433^2+BZ$5*climate!$M433^6)*(K323/K$66)^$BP$1,-99)</f>
        <v>-99</v>
      </c>
      <c r="CA323" s="8">
        <f>MAX((CA$3*climate!$M433+CA$4*climate!$M433^2+CA$5*climate!$M433^6)*(L323/L$66)^$BP$1,-99)</f>
        <v>-99</v>
      </c>
      <c r="CB323" s="8">
        <f>MAX((CB$3*climate!$M433+CB$4*climate!$M433^2+CB$5*climate!$M433^6)*(M323/M$66)^$BP$1,-99)</f>
        <v>-99</v>
      </c>
      <c r="CC323" s="8">
        <f t="shared" si="323"/>
        <v>0</v>
      </c>
      <c r="CD323" s="8">
        <f t="shared" si="324"/>
        <v>0</v>
      </c>
      <c r="CE323" s="8">
        <f t="shared" si="325"/>
        <v>0</v>
      </c>
    </row>
    <row r="324" spans="1:83">
      <c r="A324">
        <f t="shared" si="343"/>
        <v>2278</v>
      </c>
      <c r="B324" s="4">
        <f t="shared" si="361"/>
        <v>1286.534738773553</v>
      </c>
      <c r="C324" s="4">
        <f t="shared" si="362"/>
        <v>3572.6089894610836</v>
      </c>
      <c r="D324" s="4">
        <f t="shared" si="363"/>
        <v>6809.6340317340473</v>
      </c>
      <c r="E324" s="11">
        <f t="shared" si="344"/>
        <v>1.0449606482807211E-8</v>
      </c>
      <c r="F324" s="11">
        <f t="shared" si="345"/>
        <v>2.0949157325082015E-8</v>
      </c>
      <c r="G324" s="11">
        <f t="shared" si="346"/>
        <v>4.6252162669402775E-8</v>
      </c>
      <c r="H324" s="4">
        <f t="shared" si="364"/>
        <v>100614.23098781012</v>
      </c>
      <c r="I324" s="4">
        <f t="shared" si="365"/>
        <v>220335.40928110378</v>
      </c>
      <c r="J324" s="4">
        <f t="shared" si="366"/>
        <v>37902.430497357098</v>
      </c>
      <c r="K324" s="4">
        <f t="shared" si="334"/>
        <v>78205.607633825071</v>
      </c>
      <c r="L324" s="4">
        <f t="shared" si="335"/>
        <v>61673.530445418452</v>
      </c>
      <c r="M324" s="4">
        <f t="shared" si="336"/>
        <v>5566.0010979628796</v>
      </c>
      <c r="N324" s="11">
        <f t="shared" si="347"/>
        <v>-3.6375155064827247E-4</v>
      </c>
      <c r="O324" s="11">
        <f t="shared" si="348"/>
        <v>2.3165857735447659E-3</v>
      </c>
      <c r="P324" s="11">
        <f t="shared" si="349"/>
        <v>1.5521374012577027E-3</v>
      </c>
      <c r="Q324" s="4">
        <f t="shared" si="350"/>
        <v>490.92168339843198</v>
      </c>
      <c r="R324" s="4">
        <f t="shared" si="351"/>
        <v>3570.9616084097579</v>
      </c>
      <c r="S324" s="4">
        <f t="shared" si="352"/>
        <v>841.54805439665222</v>
      </c>
      <c r="T324" s="4">
        <f t="shared" si="367"/>
        <v>4.879246987018262</v>
      </c>
      <c r="U324" s="4">
        <f t="shared" si="368"/>
        <v>16.206934782116328</v>
      </c>
      <c r="V324" s="4">
        <f t="shared" si="369"/>
        <v>22.203010291261734</v>
      </c>
      <c r="W324" s="11">
        <f t="shared" si="353"/>
        <v>-1.219247815263802E-2</v>
      </c>
      <c r="X324" s="11">
        <f t="shared" si="354"/>
        <v>-1.3228699347321071E-2</v>
      </c>
      <c r="Y324" s="11">
        <f t="shared" si="355"/>
        <v>-1.2203590333800474E-2</v>
      </c>
      <c r="Z324" s="4">
        <f t="shared" ref="Z324:Z346" si="379">Q323*AC324*(1-AX323)</f>
        <v>559.13334365969661</v>
      </c>
      <c r="AA324" s="4">
        <f t="shared" si="370"/>
        <v>19283.406328481393</v>
      </c>
      <c r="AB324" s="4">
        <f t="shared" si="371"/>
        <v>1759.2721659115964</v>
      </c>
      <c r="AC324" s="12">
        <f t="shared" si="372"/>
        <v>1.1246503081387973</v>
      </c>
      <c r="AD324" s="12">
        <f t="shared" si="373"/>
        <v>5.3409683865397746</v>
      </c>
      <c r="AE324" s="12">
        <f t="shared" si="374"/>
        <v>2.0682123963494399</v>
      </c>
      <c r="AF324" s="11">
        <f t="shared" si="356"/>
        <v>-2.9039671966837322E-3</v>
      </c>
      <c r="AG324" s="11">
        <f t="shared" si="357"/>
        <v>2.0567434751257441E-3</v>
      </c>
      <c r="AH324" s="11">
        <f t="shared" si="358"/>
        <v>8.257041531207765E-4</v>
      </c>
      <c r="AI324" s="1">
        <f t="shared" si="337"/>
        <v>203128.49522331011</v>
      </c>
      <c r="AJ324" s="1">
        <f t="shared" si="338"/>
        <v>430300.61830278183</v>
      </c>
      <c r="AK324" s="1">
        <f t="shared" si="339"/>
        <v>74624.074474795605</v>
      </c>
      <c r="AL324" s="17">
        <f t="shared" si="375"/>
        <v>73.592258886452754</v>
      </c>
      <c r="AM324" s="17">
        <f t="shared" si="375"/>
        <v>34.951202641011278</v>
      </c>
      <c r="AN324" s="17">
        <f t="shared" si="375"/>
        <v>5.0902985452796177</v>
      </c>
      <c r="AO324" s="7">
        <f t="shared" si="359"/>
        <v>1.2363063857772907E-3</v>
      </c>
      <c r="AP324" s="7">
        <f t="shared" si="359"/>
        <v>1.9038189299643009E-3</v>
      </c>
      <c r="AQ324" s="7">
        <f t="shared" si="359"/>
        <v>1.3780604613554067E-3</v>
      </c>
      <c r="AR324" s="1">
        <f t="shared" si="376"/>
        <v>100614.23098781012</v>
      </c>
      <c r="AS324" s="1">
        <f t="shared" si="377"/>
        <v>220335.40928110378</v>
      </c>
      <c r="AT324" s="1">
        <f t="shared" si="378"/>
        <v>37902.430497357098</v>
      </c>
      <c r="AU324" s="1">
        <f t="shared" si="340"/>
        <v>20122.846197562027</v>
      </c>
      <c r="AV324" s="1">
        <f t="shared" si="341"/>
        <v>44067.081856220757</v>
      </c>
      <c r="AW324" s="1">
        <f t="shared" si="342"/>
        <v>7580.4860994714199</v>
      </c>
      <c r="AX324">
        <v>0</v>
      </c>
      <c r="AY324">
        <v>0</v>
      </c>
      <c r="AZ324">
        <v>0</v>
      </c>
      <c r="BA324">
        <f t="shared" si="317"/>
        <v>0</v>
      </c>
      <c r="BB324">
        <f t="shared" si="318"/>
        <v>0</v>
      </c>
      <c r="BC324">
        <f t="shared" si="318"/>
        <v>0</v>
      </c>
      <c r="BD324">
        <f t="shared" si="318"/>
        <v>0</v>
      </c>
      <c r="BE324">
        <f t="shared" si="319"/>
        <v>0</v>
      </c>
      <c r="BF324">
        <f t="shared" si="319"/>
        <v>0</v>
      </c>
      <c r="BG324">
        <f t="shared" si="319"/>
        <v>0</v>
      </c>
      <c r="BH324">
        <f t="shared" si="360"/>
        <v>0</v>
      </c>
      <c r="BI324">
        <f t="shared" si="328"/>
        <v>0</v>
      </c>
      <c r="BJ324">
        <f t="shared" si="328"/>
        <v>0</v>
      </c>
      <c r="BK324" s="7">
        <f t="shared" si="326"/>
        <v>1.4829740311801398E-3</v>
      </c>
      <c r="BL324" s="7">
        <f t="shared" ref="BL324:BL346" si="380">BL323/(1+BL$5)</f>
        <v>3.4131929502833599E-6</v>
      </c>
      <c r="BM324" s="7">
        <f t="shared" ref="BM324:BM346" si="381">BM323/(1+BM$5+BK323)</f>
        <v>8.4839134948673674E-5</v>
      </c>
      <c r="BN324" s="18">
        <f>MAX((BN$3*climate!$I434+BN$4*climate!$I434^2+BN$5*climate!$I434^6)*(K324/K$66)^$BP$1,-99)</f>
        <v>-61.43820225112254</v>
      </c>
      <c r="BO324" s="18">
        <f>MAX((BO$3*climate!$I434+BO$4*climate!$I434^2+BO$5*climate!$I434^6)*(L324/L$66)^$BP$1,-99)</f>
        <v>-32.321127103068335</v>
      </c>
      <c r="BP324" s="18">
        <f>MAX((BP$3*climate!$I434+BP$4*climate!$I434^2+BP$5*climate!$I434^6)*(M324/M$66)^$BP$1,-99)</f>
        <v>-32.268341356647305</v>
      </c>
      <c r="BQ324" s="18">
        <f>MAX((BQ$3*climate!$M434+BQ$4*climate!$M434^2+BQ$5*climate!$M434^6)*(K324/K$66)^$BP$1,-99)</f>
        <v>-61.438219068028772</v>
      </c>
      <c r="BR324" s="18">
        <f>MAX((BR$3*climate!$M434+BR$4*climate!$M434^2+BR$5*climate!$M434^6)*(L324/L$66)^$BP$1,-99)</f>
        <v>-32.321135463658372</v>
      </c>
      <c r="BS324" s="18">
        <f>MAX((BS$3*climate!$M434+BS$4*climate!$M434^2+BS$5*climate!$M434^6)*(M324/M$66)^$BP$1,-99)</f>
        <v>-32.268349224298809</v>
      </c>
      <c r="BT324" s="8">
        <f t="shared" si="320"/>
        <v>3.8323572301264257E-2</v>
      </c>
      <c r="BU324" s="8">
        <f t="shared" si="321"/>
        <v>1.3080574680834979E-7</v>
      </c>
      <c r="BV324" s="8">
        <f t="shared" si="322"/>
        <v>3.2513387221822109E-6</v>
      </c>
      <c r="BW324" s="8">
        <f>MAX((BW$3*climate!$I434+BW$4*climate!$I434^2+BW$5*climate!$I434^6)*(K324/K$66)^$BP$1,-99)</f>
        <v>-99</v>
      </c>
      <c r="BX324" s="8">
        <f>MAX((BX$3*climate!$I434+BX$4*climate!$I434^2+BX$5*climate!$I434^6)*(L324/L$66)^$BP$1,-99)</f>
        <v>-99</v>
      </c>
      <c r="BY324" s="8">
        <f>MAX((BY$3*climate!$I434+BY$4*climate!$I434^2+BY$5*climate!$I434^6)*(M324/M$66)^$BP$1,-99)</f>
        <v>-99</v>
      </c>
      <c r="BZ324" s="8">
        <f>MAX((BZ$3*climate!$M434+BZ$4*climate!$M434^2+BZ$5*climate!$M434^6)*(K324/K$66)^$BP$1,-99)</f>
        <v>-99</v>
      </c>
      <c r="CA324" s="8">
        <f>MAX((CA$3*climate!$M434+CA$4*climate!$M434^2+CA$5*climate!$M434^6)*(L324/L$66)^$BP$1,-99)</f>
        <v>-99</v>
      </c>
      <c r="CB324" s="8">
        <f>MAX((CB$3*climate!$M434+CB$4*climate!$M434^2+CB$5*climate!$M434^6)*(M324/M$66)^$BP$1,-99)</f>
        <v>-99</v>
      </c>
      <c r="CC324" s="8">
        <f t="shared" si="323"/>
        <v>0</v>
      </c>
      <c r="CD324" s="8">
        <f t="shared" si="324"/>
        <v>0</v>
      </c>
      <c r="CE324" s="8">
        <f t="shared" si="325"/>
        <v>0</v>
      </c>
    </row>
    <row r="325" spans="1:83">
      <c r="A325">
        <f t="shared" si="343"/>
        <v>2279</v>
      </c>
      <c r="B325" s="4">
        <f t="shared" si="361"/>
        <v>1286.5347515451458</v>
      </c>
      <c r="C325" s="4">
        <f t="shared" si="362"/>
        <v>3572.6090605620739</v>
      </c>
      <c r="D325" s="4">
        <f t="shared" si="363"/>
        <v>6809.6343309463327</v>
      </c>
      <c r="E325" s="11">
        <f t="shared" si="344"/>
        <v>9.9271261586668492E-9</v>
      </c>
      <c r="F325" s="11">
        <f t="shared" si="345"/>
        <v>1.9901699458827912E-8</v>
      </c>
      <c r="G325" s="11">
        <f t="shared" si="346"/>
        <v>4.3939554535932633E-8</v>
      </c>
      <c r="H325" s="4">
        <f t="shared" si="364"/>
        <v>100584.42464916954</v>
      </c>
      <c r="I325" s="4">
        <f t="shared" si="365"/>
        <v>220843.63581932048</v>
      </c>
      <c r="J325" s="4">
        <f t="shared" si="366"/>
        <v>37961.137264129633</v>
      </c>
      <c r="K325" s="4">
        <f t="shared" si="334"/>
        <v>78182.438934017337</v>
      </c>
      <c r="L325" s="4">
        <f t="shared" si="335"/>
        <v>61815.785627710255</v>
      </c>
      <c r="M325" s="4">
        <f t="shared" si="336"/>
        <v>5574.6219869127954</v>
      </c>
      <c r="N325" s="11">
        <f t="shared" si="347"/>
        <v>-2.9625368958474674E-4</v>
      </c>
      <c r="O325" s="11">
        <f t="shared" si="348"/>
        <v>2.3065840606886212E-3</v>
      </c>
      <c r="P325" s="11">
        <f t="shared" si="349"/>
        <v>1.5488478708836073E-3</v>
      </c>
      <c r="Q325" s="4">
        <f t="shared" si="350"/>
        <v>484.7924721933669</v>
      </c>
      <c r="R325" s="4">
        <f t="shared" si="351"/>
        <v>3531.8502631945312</v>
      </c>
      <c r="S325" s="4">
        <f t="shared" si="352"/>
        <v>832.56570666477342</v>
      </c>
      <c r="T325" s="4">
        <f t="shared" si="367"/>
        <v>4.8197568747277169</v>
      </c>
      <c r="U325" s="4">
        <f t="shared" si="368"/>
        <v>15.99253811454207</v>
      </c>
      <c r="V325" s="4">
        <f t="shared" si="369"/>
        <v>21.932053849490021</v>
      </c>
      <c r="W325" s="11">
        <f t="shared" si="353"/>
        <v>-1.219247815263802E-2</v>
      </c>
      <c r="X325" s="11">
        <f t="shared" si="354"/>
        <v>-1.3228699347321071E-2</v>
      </c>
      <c r="Y325" s="11">
        <f t="shared" si="355"/>
        <v>-1.2203590333800474E-2</v>
      </c>
      <c r="Z325" s="4">
        <f t="shared" si="379"/>
        <v>550.51189801111627</v>
      </c>
      <c r="AA325" s="4">
        <f t="shared" si="370"/>
        <v>19111.620080045061</v>
      </c>
      <c r="AB325" s="4">
        <f t="shared" si="371"/>
        <v>1741.9372564030359</v>
      </c>
      <c r="AC325" s="12">
        <f t="shared" si="372"/>
        <v>1.1213843605362219</v>
      </c>
      <c r="AD325" s="12">
        <f t="shared" si="373"/>
        <v>5.3519533884196431</v>
      </c>
      <c r="AE325" s="12">
        <f t="shared" si="374"/>
        <v>2.0699201279146413</v>
      </c>
      <c r="AF325" s="11">
        <f t="shared" si="356"/>
        <v>-2.9039671966837322E-3</v>
      </c>
      <c r="AG325" s="11">
        <f t="shared" si="357"/>
        <v>2.0567434751257441E-3</v>
      </c>
      <c r="AH325" s="11">
        <f t="shared" si="358"/>
        <v>8.257041531207765E-4</v>
      </c>
      <c r="AI325" s="1">
        <f t="shared" si="337"/>
        <v>202938.49189854114</v>
      </c>
      <c r="AJ325" s="1">
        <f t="shared" si="338"/>
        <v>431337.63832872442</v>
      </c>
      <c r="AK325" s="1">
        <f t="shared" si="339"/>
        <v>74742.153126787467</v>
      </c>
      <c r="AL325" s="17">
        <f t="shared" si="375"/>
        <v>73.682331640261793</v>
      </c>
      <c r="AM325" s="17">
        <f t="shared" si="375"/>
        <v>35.017077994612123</v>
      </c>
      <c r="AN325" s="17">
        <f t="shared" si="375"/>
        <v>5.0972431370497455</v>
      </c>
      <c r="AO325" s="7">
        <f t="shared" si="359"/>
        <v>1.2239433219195179E-3</v>
      </c>
      <c r="AP325" s="7">
        <f t="shared" si="359"/>
        <v>1.8847807406646578E-3</v>
      </c>
      <c r="AQ325" s="7">
        <f t="shared" si="359"/>
        <v>1.3642798567418527E-3</v>
      </c>
      <c r="AR325" s="1">
        <f t="shared" si="376"/>
        <v>100584.42464916954</v>
      </c>
      <c r="AS325" s="1">
        <f t="shared" si="377"/>
        <v>220843.63581932048</v>
      </c>
      <c r="AT325" s="1">
        <f t="shared" si="378"/>
        <v>37961.137264129633</v>
      </c>
      <c r="AU325" s="1">
        <f t="shared" si="340"/>
        <v>20116.884929833908</v>
      </c>
      <c r="AV325" s="1">
        <f t="shared" si="341"/>
        <v>44168.727163864096</v>
      </c>
      <c r="AW325" s="1">
        <f t="shared" si="342"/>
        <v>7592.2274528259268</v>
      </c>
      <c r="AX325">
        <v>0</v>
      </c>
      <c r="AY325">
        <v>0</v>
      </c>
      <c r="AZ325">
        <v>0</v>
      </c>
      <c r="BA325">
        <f t="shared" si="317"/>
        <v>0</v>
      </c>
      <c r="BB325">
        <f t="shared" si="318"/>
        <v>0</v>
      </c>
      <c r="BC325">
        <f t="shared" si="318"/>
        <v>0</v>
      </c>
      <c r="BD325">
        <f t="shared" si="318"/>
        <v>0</v>
      </c>
      <c r="BE325">
        <f t="shared" si="319"/>
        <v>0</v>
      </c>
      <c r="BF325">
        <f t="shared" si="319"/>
        <v>0</v>
      </c>
      <c r="BG325">
        <f t="shared" si="319"/>
        <v>0</v>
      </c>
      <c r="BH325">
        <f t="shared" si="360"/>
        <v>0</v>
      </c>
      <c r="BI325">
        <f t="shared" si="328"/>
        <v>0</v>
      </c>
      <c r="BJ325">
        <f t="shared" si="328"/>
        <v>0</v>
      </c>
      <c r="BK325" s="7">
        <f t="shared" si="326"/>
        <v>1.4967921606294787E-3</v>
      </c>
      <c r="BL325" s="7">
        <f t="shared" si="380"/>
        <v>3.2506599526508187E-6</v>
      </c>
      <c r="BM325" s="7">
        <f t="shared" si="381"/>
        <v>8.224967070189286E-5</v>
      </c>
      <c r="BN325" s="18">
        <f>MAX((BN$3*climate!$I435+BN$4*climate!$I435^2+BN$5*climate!$I435^6)*(K325/K$66)^$BP$1,-99)</f>
        <v>-61.486956381607229</v>
      </c>
      <c r="BO325" s="18">
        <f>MAX((BO$3*climate!$I435+BO$4*climate!$I435^2+BO$5*climate!$I435^6)*(L325/L$66)^$BP$1,-99)</f>
        <v>-32.324477330077208</v>
      </c>
      <c r="BP325" s="18">
        <f>MAX((BP$3*climate!$I435+BP$4*climate!$I435^2+BP$5*climate!$I435^6)*(M325/M$66)^$BP$1,-99)</f>
        <v>-32.276528934863151</v>
      </c>
      <c r="BQ325" s="18">
        <f>MAX((BQ$3*climate!$M435+BQ$4*climate!$M435^2+BQ$5*climate!$M435^6)*(K325/K$66)^$BP$1,-99)</f>
        <v>-61.486973182293276</v>
      </c>
      <c r="BR325" s="18">
        <f>MAX((BR$3*climate!$M435+BR$4*climate!$M435^2+BR$5*climate!$M435^6)*(L325/L$66)^$BP$1,-99)</f>
        <v>-32.324485677068978</v>
      </c>
      <c r="BS325" s="18">
        <f>MAX((BS$3*climate!$M435+BS$4*climate!$M435^2+BS$5*climate!$M435^6)*(M325/M$66)^$BP$1,-99)</f>
        <v>-32.276536791092326</v>
      </c>
      <c r="BT325" s="8">
        <f t="shared" si="320"/>
        <v>3.8314987444910013E-2</v>
      </c>
      <c r="BU325" s="8">
        <f t="shared" si="321"/>
        <v>1.245489952734879E-7</v>
      </c>
      <c r="BV325" s="8">
        <f t="shared" si="322"/>
        <v>3.1513951002910079E-6</v>
      </c>
      <c r="BW325" s="8">
        <f>MAX((BW$3*climate!$I435+BW$4*climate!$I435^2+BW$5*climate!$I435^6)*(K325/K$66)^$BP$1,-99)</f>
        <v>-99</v>
      </c>
      <c r="BX325" s="8">
        <f>MAX((BX$3*climate!$I435+BX$4*climate!$I435^2+BX$5*climate!$I435^6)*(L325/L$66)^$BP$1,-99)</f>
        <v>-99</v>
      </c>
      <c r="BY325" s="8">
        <f>MAX((BY$3*climate!$I435+BY$4*climate!$I435^2+BY$5*climate!$I435^6)*(M325/M$66)^$BP$1,-99)</f>
        <v>-99</v>
      </c>
      <c r="BZ325" s="8">
        <f>MAX((BZ$3*climate!$M435+BZ$4*climate!$M435^2+BZ$5*climate!$M435^6)*(K325/K$66)^$BP$1,-99)</f>
        <v>-99</v>
      </c>
      <c r="CA325" s="8">
        <f>MAX((CA$3*climate!$M435+CA$4*climate!$M435^2+CA$5*climate!$M435^6)*(L325/L$66)^$BP$1,-99)</f>
        <v>-99</v>
      </c>
      <c r="CB325" s="8">
        <f>MAX((CB$3*climate!$M435+CB$4*climate!$M435^2+CB$5*climate!$M435^6)*(M325/M$66)^$BP$1,-99)</f>
        <v>-99</v>
      </c>
      <c r="CC325" s="8">
        <f t="shared" si="323"/>
        <v>0</v>
      </c>
      <c r="CD325" s="8">
        <f t="shared" si="324"/>
        <v>0</v>
      </c>
      <c r="CE325" s="8">
        <f t="shared" si="325"/>
        <v>0</v>
      </c>
    </row>
    <row r="326" spans="1:83">
      <c r="A326">
        <f t="shared" si="343"/>
        <v>2280</v>
      </c>
      <c r="B326" s="4">
        <f t="shared" si="361"/>
        <v>1286.5347636781592</v>
      </c>
      <c r="C326" s="4">
        <f t="shared" si="362"/>
        <v>3572.6091281080162</v>
      </c>
      <c r="D326" s="4">
        <f t="shared" si="363"/>
        <v>6809.634615198016</v>
      </c>
      <c r="E326" s="11">
        <f t="shared" si="344"/>
        <v>9.4307698507335062E-9</v>
      </c>
      <c r="F326" s="11">
        <f t="shared" si="345"/>
        <v>1.8906614485886515E-8</v>
      </c>
      <c r="G326" s="11">
        <f t="shared" si="346"/>
        <v>4.1742576809136001E-8</v>
      </c>
      <c r="H326" s="4">
        <f t="shared" si="364"/>
        <v>100561.43250968993</v>
      </c>
      <c r="I326" s="4">
        <f t="shared" si="365"/>
        <v>221350.83641402537</v>
      </c>
      <c r="J326" s="4">
        <f t="shared" si="366"/>
        <v>38019.809926965558</v>
      </c>
      <c r="K326" s="4">
        <f t="shared" si="334"/>
        <v>78164.566826152615</v>
      </c>
      <c r="L326" s="4">
        <f t="shared" si="335"/>
        <v>61957.753696735483</v>
      </c>
      <c r="M326" s="4">
        <f t="shared" si="336"/>
        <v>5583.2378791824485</v>
      </c>
      <c r="N326" s="11">
        <f t="shared" si="347"/>
        <v>-2.2859491349203065E-4</v>
      </c>
      <c r="O326" s="11">
        <f t="shared" si="348"/>
        <v>2.2966313148593542E-3</v>
      </c>
      <c r="P326" s="11">
        <f t="shared" si="349"/>
        <v>1.5455563246944415E-3</v>
      </c>
      <c r="Q326" s="4">
        <f t="shared" si="350"/>
        <v>478.77218517329169</v>
      </c>
      <c r="R326" s="4">
        <f t="shared" si="351"/>
        <v>3493.1325991649896</v>
      </c>
      <c r="S326" s="4">
        <f t="shared" si="352"/>
        <v>823.67652412898133</v>
      </c>
      <c r="T326" s="4">
        <f t="shared" si="367"/>
        <v>4.7609920943315727</v>
      </c>
      <c r="U326" s="4">
        <f t="shared" si="368"/>
        <v>15.78097763602422</v>
      </c>
      <c r="V326" s="4">
        <f t="shared" si="369"/>
        <v>21.664404049131992</v>
      </c>
      <c r="W326" s="11">
        <f t="shared" si="353"/>
        <v>-1.219247815263802E-2</v>
      </c>
      <c r="X326" s="11">
        <f t="shared" si="354"/>
        <v>-1.3228699347321071E-2</v>
      </c>
      <c r="Y326" s="11">
        <f t="shared" si="355"/>
        <v>-1.2203590333800474E-2</v>
      </c>
      <c r="Z326" s="4">
        <f t="shared" si="379"/>
        <v>542.05998748207162</v>
      </c>
      <c r="AA326" s="4">
        <f t="shared" si="370"/>
        <v>18941.175161537212</v>
      </c>
      <c r="AB326" s="4">
        <f t="shared" si="371"/>
        <v>1724.7674867593898</v>
      </c>
      <c r="AC326" s="12">
        <f t="shared" si="372"/>
        <v>1.1181278971383506</v>
      </c>
      <c r="AD326" s="12">
        <f t="shared" si="373"/>
        <v>5.3629609836304519</v>
      </c>
      <c r="AE326" s="12">
        <f t="shared" si="374"/>
        <v>2.0716292695608889</v>
      </c>
      <c r="AF326" s="11">
        <f t="shared" si="356"/>
        <v>-2.9039671966837322E-3</v>
      </c>
      <c r="AG326" s="11">
        <f t="shared" si="357"/>
        <v>2.0567434751257441E-3</v>
      </c>
      <c r="AH326" s="11">
        <f t="shared" si="358"/>
        <v>8.257041531207765E-4</v>
      </c>
      <c r="AI326" s="1">
        <f t="shared" si="337"/>
        <v>202761.52763852093</v>
      </c>
      <c r="AJ326" s="1">
        <f t="shared" si="338"/>
        <v>432372.60165971611</v>
      </c>
      <c r="AK326" s="1">
        <f t="shared" si="339"/>
        <v>74860.165266934651</v>
      </c>
      <c r="AL326" s="17">
        <f t="shared" si="375"/>
        <v>73.771612808038796</v>
      </c>
      <c r="AM326" s="17">
        <f t="shared" si="375"/>
        <v>35.08241751366873</v>
      </c>
      <c r="AN326" s="17">
        <f t="shared" si="375"/>
        <v>5.1041276625251699</v>
      </c>
      <c r="AO326" s="7">
        <f t="shared" si="359"/>
        <v>1.2117038887003227E-3</v>
      </c>
      <c r="AP326" s="7">
        <f t="shared" si="359"/>
        <v>1.8659329332580113E-3</v>
      </c>
      <c r="AQ326" s="7">
        <f t="shared" si="359"/>
        <v>1.3506370581744343E-3</v>
      </c>
      <c r="AR326" s="1">
        <f t="shared" si="376"/>
        <v>100561.43250968993</v>
      </c>
      <c r="AS326" s="1">
        <f t="shared" si="377"/>
        <v>221350.83641402537</v>
      </c>
      <c r="AT326" s="1">
        <f t="shared" si="378"/>
        <v>38019.809926965558</v>
      </c>
      <c r="AU326" s="1">
        <f t="shared" si="340"/>
        <v>20112.286501937986</v>
      </c>
      <c r="AV326" s="1">
        <f t="shared" si="341"/>
        <v>44270.16728280508</v>
      </c>
      <c r="AW326" s="1">
        <f t="shared" si="342"/>
        <v>7603.9619853931117</v>
      </c>
      <c r="AX326">
        <v>0</v>
      </c>
      <c r="AY326">
        <v>0</v>
      </c>
      <c r="AZ326">
        <v>0</v>
      </c>
      <c r="BA326">
        <f t="shared" si="317"/>
        <v>0</v>
      </c>
      <c r="BB326">
        <f t="shared" si="318"/>
        <v>0</v>
      </c>
      <c r="BC326">
        <f t="shared" si="318"/>
        <v>0</v>
      </c>
      <c r="BD326">
        <f t="shared" si="318"/>
        <v>0</v>
      </c>
      <c r="BE326">
        <f t="shared" si="319"/>
        <v>0</v>
      </c>
      <c r="BF326">
        <f t="shared" si="319"/>
        <v>0</v>
      </c>
      <c r="BG326">
        <f t="shared" si="319"/>
        <v>0</v>
      </c>
      <c r="BH326">
        <f t="shared" si="360"/>
        <v>0</v>
      </c>
      <c r="BI326">
        <f t="shared" si="328"/>
        <v>0</v>
      </c>
      <c r="BJ326">
        <f t="shared" si="328"/>
        <v>0</v>
      </c>
      <c r="BK326" s="7">
        <f t="shared" si="326"/>
        <v>1.5105660422911615E-3</v>
      </c>
      <c r="BL326" s="7">
        <f t="shared" si="380"/>
        <v>3.0958666215722083E-6</v>
      </c>
      <c r="BM326" s="7">
        <f t="shared" si="381"/>
        <v>7.973817400789799E-5</v>
      </c>
      <c r="BN326" s="18">
        <f>MAX((BN$3*climate!$I436+BN$4*climate!$I436^2+BN$5*climate!$I436^6)*(K326/K$66)^$BP$1,-99)</f>
        <v>-61.533067132527648</v>
      </c>
      <c r="BO326" s="18">
        <f>MAX((BO$3*climate!$I436+BO$4*climate!$I436^2+BO$5*climate!$I436^6)*(L326/L$66)^$BP$1,-99)</f>
        <v>-32.327094007737742</v>
      </c>
      <c r="BP326" s="18">
        <f>MAX((BP$3*climate!$I436+BP$4*climate!$I436^2+BP$5*climate!$I436^6)*(M326/M$66)^$BP$1,-99)</f>
        <v>-32.283979216023781</v>
      </c>
      <c r="BQ326" s="18">
        <f>MAX((BQ$3*climate!$M436+BQ$4*climate!$M436^2+BQ$5*climate!$M436^6)*(K326/K$66)^$BP$1,-99)</f>
        <v>-61.533083916784491</v>
      </c>
      <c r="BR326" s="18">
        <f>MAX((BR$3*climate!$M436+BR$4*climate!$M436^2+BR$5*climate!$M436^6)*(L326/L$66)^$BP$1,-99)</f>
        <v>-32.327102341207478</v>
      </c>
      <c r="BS326" s="18">
        <f>MAX((BS$3*climate!$M436+BS$4*climate!$M436^2+BS$5*climate!$M436^6)*(M326/M$66)^$BP$1,-99)</f>
        <v>-32.283987060889267</v>
      </c>
      <c r="BT326" s="8">
        <f t="shared" si="320"/>
        <v>3.830729702835927E-2</v>
      </c>
      <c r="BU326" s="8">
        <f t="shared" si="321"/>
        <v>1.1859428223274971E-7</v>
      </c>
      <c r="BV326" s="8">
        <f t="shared" si="322"/>
        <v>3.0545539162195451E-6</v>
      </c>
      <c r="BW326" s="8">
        <f>MAX((BW$3*climate!$I436+BW$4*climate!$I436^2+BW$5*climate!$I436^6)*(K326/K$66)^$BP$1,-99)</f>
        <v>-99</v>
      </c>
      <c r="BX326" s="8">
        <f>MAX((BX$3*climate!$I436+BX$4*climate!$I436^2+BX$5*climate!$I436^6)*(L326/L$66)^$BP$1,-99)</f>
        <v>-99</v>
      </c>
      <c r="BY326" s="8">
        <f>MAX((BY$3*climate!$I436+BY$4*climate!$I436^2+BY$5*climate!$I436^6)*(M326/M$66)^$BP$1,-99)</f>
        <v>-99</v>
      </c>
      <c r="BZ326" s="8">
        <f>MAX((BZ$3*climate!$M436+BZ$4*climate!$M436^2+BZ$5*climate!$M436^6)*(K326/K$66)^$BP$1,-99)</f>
        <v>-99</v>
      </c>
      <c r="CA326" s="8">
        <f>MAX((CA$3*climate!$M436+CA$4*climate!$M436^2+CA$5*climate!$M436^6)*(L326/L$66)^$BP$1,-99)</f>
        <v>-99</v>
      </c>
      <c r="CB326" s="8">
        <f>MAX((CB$3*climate!$M436+CB$4*climate!$M436^2+CB$5*climate!$M436^6)*(M326/M$66)^$BP$1,-99)</f>
        <v>-99</v>
      </c>
      <c r="CC326" s="8">
        <f t="shared" si="323"/>
        <v>0</v>
      </c>
      <c r="CD326" s="8">
        <f t="shared" si="324"/>
        <v>0</v>
      </c>
      <c r="CE326" s="8">
        <f t="shared" si="325"/>
        <v>0</v>
      </c>
    </row>
    <row r="327" spans="1:83">
      <c r="A327">
        <f t="shared" si="343"/>
        <v>2281</v>
      </c>
      <c r="B327" s="4">
        <f t="shared" si="361"/>
        <v>1286.5347752045218</v>
      </c>
      <c r="C327" s="4">
        <f t="shared" si="362"/>
        <v>3572.6091922766627</v>
      </c>
      <c r="D327" s="4">
        <f t="shared" si="363"/>
        <v>6809.6348852371275</v>
      </c>
      <c r="E327" s="11">
        <f t="shared" si="344"/>
        <v>8.95923135819683E-9</v>
      </c>
      <c r="F327" s="11">
        <f t="shared" si="345"/>
        <v>1.796128376159219E-8</v>
      </c>
      <c r="G327" s="11">
        <f t="shared" si="346"/>
        <v>3.96554479686792E-8</v>
      </c>
      <c r="H327" s="4">
        <f t="shared" si="364"/>
        <v>100545.26169624957</v>
      </c>
      <c r="I327" s="4">
        <f t="shared" si="365"/>
        <v>221857.00923039342</v>
      </c>
      <c r="J327" s="4">
        <f t="shared" si="366"/>
        <v>38078.447946544416</v>
      </c>
      <c r="K327" s="4">
        <f t="shared" si="334"/>
        <v>78151.996847707269</v>
      </c>
      <c r="L327" s="4">
        <f t="shared" si="335"/>
        <v>62099.434136263291</v>
      </c>
      <c r="M327" s="4">
        <f t="shared" si="336"/>
        <v>5591.8486950153765</v>
      </c>
      <c r="N327" s="11">
        <f t="shared" si="347"/>
        <v>-1.6081427884462318E-4</v>
      </c>
      <c r="O327" s="11">
        <f t="shared" si="348"/>
        <v>2.2867265366219858E-3</v>
      </c>
      <c r="P327" s="11">
        <f t="shared" si="349"/>
        <v>1.5422620384910601E-3</v>
      </c>
      <c r="Q327" s="4">
        <f t="shared" si="350"/>
        <v>472.85871533862922</v>
      </c>
      <c r="R327" s="4">
        <f t="shared" si="351"/>
        <v>3454.805230572792</v>
      </c>
      <c r="S327" s="4">
        <f t="shared" si="352"/>
        <v>814.87956808419608</v>
      </c>
      <c r="T327" s="4">
        <f t="shared" si="367"/>
        <v>4.7029438022365531</v>
      </c>
      <c r="U327" s="4">
        <f t="shared" si="368"/>
        <v>15.572215827470458</v>
      </c>
      <c r="V327" s="4">
        <f t="shared" si="369"/>
        <v>21.400020537290455</v>
      </c>
      <c r="W327" s="11">
        <f t="shared" si="353"/>
        <v>-1.219247815263802E-2</v>
      </c>
      <c r="X327" s="11">
        <f t="shared" si="354"/>
        <v>-1.3228699347321071E-2</v>
      </c>
      <c r="Y327" s="11">
        <f t="shared" si="355"/>
        <v>-1.2203590333800474E-2</v>
      </c>
      <c r="Z327" s="4">
        <f t="shared" si="379"/>
        <v>533.77396010636357</v>
      </c>
      <c r="AA327" s="4">
        <f t="shared" si="370"/>
        <v>18772.063913460875</v>
      </c>
      <c r="AB327" s="4">
        <f t="shared" si="371"/>
        <v>1707.7613382958677</v>
      </c>
      <c r="AC327" s="12">
        <f t="shared" si="372"/>
        <v>1.1148808904033638</v>
      </c>
      <c r="AD327" s="12">
        <f t="shared" si="373"/>
        <v>5.3739912186408878</v>
      </c>
      <c r="AE327" s="12">
        <f t="shared" si="374"/>
        <v>2.0733398224524917</v>
      </c>
      <c r="AF327" s="11">
        <f t="shared" si="356"/>
        <v>-2.9039671966837322E-3</v>
      </c>
      <c r="AG327" s="11">
        <f t="shared" si="357"/>
        <v>2.0567434751257441E-3</v>
      </c>
      <c r="AH327" s="11">
        <f t="shared" si="358"/>
        <v>8.257041531207765E-4</v>
      </c>
      <c r="AI327" s="1">
        <f t="shared" si="337"/>
        <v>202597.66137660682</v>
      </c>
      <c r="AJ327" s="1">
        <f t="shared" si="338"/>
        <v>433405.5087765496</v>
      </c>
      <c r="AK327" s="1">
        <f t="shared" si="339"/>
        <v>74978.110725634295</v>
      </c>
      <c r="AL327" s="17">
        <f t="shared" si="375"/>
        <v>73.860108264652837</v>
      </c>
      <c r="AM327" s="17">
        <f t="shared" si="375"/>
        <v>35.147224337503623</v>
      </c>
      <c r="AN327" s="17">
        <f t="shared" si="375"/>
        <v>5.1109525482561233</v>
      </c>
      <c r="AO327" s="7">
        <f t="shared" si="359"/>
        <v>1.1995868498133194E-3</v>
      </c>
      <c r="AP327" s="7">
        <f t="shared" si="359"/>
        <v>1.8472736039254311E-3</v>
      </c>
      <c r="AQ327" s="7">
        <f t="shared" si="359"/>
        <v>1.33713068759269E-3</v>
      </c>
      <c r="AR327" s="1">
        <f t="shared" si="376"/>
        <v>100545.26169624957</v>
      </c>
      <c r="AS327" s="1">
        <f t="shared" si="377"/>
        <v>221857.00923039342</v>
      </c>
      <c r="AT327" s="1">
        <f t="shared" si="378"/>
        <v>38078.447946544416</v>
      </c>
      <c r="AU327" s="1">
        <f t="shared" si="340"/>
        <v>20109.052339249916</v>
      </c>
      <c r="AV327" s="1">
        <f t="shared" si="341"/>
        <v>44371.40184607869</v>
      </c>
      <c r="AW327" s="1">
        <f t="shared" si="342"/>
        <v>7615.689589308884</v>
      </c>
      <c r="AX327">
        <v>0</v>
      </c>
      <c r="AY327">
        <v>0</v>
      </c>
      <c r="AZ327">
        <v>0</v>
      </c>
      <c r="BA327">
        <f t="shared" ref="BA327:BA346" si="382">(AX327*Z327+AY327*AA327+AZ327*AB327)/(Z327+AA327+AB327)</f>
        <v>0</v>
      </c>
      <c r="BB327">
        <f t="shared" ref="BB327:BD346" si="383">BB$5*AX327^2</f>
        <v>0</v>
      </c>
      <c r="BC327">
        <f t="shared" si="383"/>
        <v>0</v>
      </c>
      <c r="BD327">
        <f t="shared" si="383"/>
        <v>0</v>
      </c>
      <c r="BE327">
        <f t="shared" ref="BE327:BG346" si="384">BB327*AR327</f>
        <v>0</v>
      </c>
      <c r="BF327">
        <f t="shared" si="384"/>
        <v>0</v>
      </c>
      <c r="BG327">
        <f t="shared" si="384"/>
        <v>0</v>
      </c>
      <c r="BH327">
        <f t="shared" si="360"/>
        <v>0</v>
      </c>
      <c r="BI327">
        <f t="shared" si="328"/>
        <v>0</v>
      </c>
      <c r="BJ327">
        <f t="shared" si="328"/>
        <v>0</v>
      </c>
      <c r="BK327" s="7">
        <f t="shared" si="326"/>
        <v>1.5242876496546209E-3</v>
      </c>
      <c r="BL327" s="7">
        <f t="shared" si="380"/>
        <v>2.9484444014973409E-6</v>
      </c>
      <c r="BM327" s="7">
        <f t="shared" si="381"/>
        <v>7.7302333716113174E-5</v>
      </c>
      <c r="BN327" s="18">
        <f>MAX((BN$3*climate!$I437+BN$4*climate!$I437^2+BN$5*climate!$I437^6)*(K327/K$66)^$BP$1,-99)</f>
        <v>-61.576548772118855</v>
      </c>
      <c r="BO327" s="18">
        <f>MAX((BO$3*climate!$I437+BO$4*climate!$I437^2+BO$5*climate!$I437^6)*(L327/L$66)^$BP$1,-99)</f>
        <v>-32.328987463283006</v>
      </c>
      <c r="BP327" s="18">
        <f>MAX((BP$3*climate!$I437+BP$4*climate!$I437^2+BP$5*climate!$I437^6)*(M327/M$66)^$BP$1,-99)</f>
        <v>-32.290701910168444</v>
      </c>
      <c r="BQ327" s="18">
        <f>MAX((BQ$3*climate!$M437+BQ$4*climate!$M437^2+BQ$5*climate!$M437^6)*(K327/K$66)^$BP$1,-99)</f>
        <v>-61.576565539736876</v>
      </c>
      <c r="BR327" s="18">
        <f>MAX((BR$3*climate!$M437+BR$4*climate!$M437^2+BR$5*climate!$M437^6)*(L327/L$66)^$BP$1,-99)</f>
        <v>-32.328995783306105</v>
      </c>
      <c r="BS327" s="18">
        <f>MAX((BS$3*climate!$M437+BS$4*climate!$M437^2+BS$5*climate!$M437^6)*(M327/M$66)^$BP$1,-99)</f>
        <v>-32.290709743728222</v>
      </c>
      <c r="BT327" s="8">
        <f t="shared" ref="BT327:BT346" si="385">((BN327-BQ327)*H327+(BO327-BR327)*I327+(BP327-BS327)*J327)/100</f>
        <v>3.8300497816469548E-2</v>
      </c>
      <c r="BU327" s="8">
        <f t="shared" ref="BU327:BU346" si="386">BT327*BL327</f>
        <v>1.1292688836153077E-7</v>
      </c>
      <c r="BV327" s="8">
        <f t="shared" ref="BV327:BV346" si="387">BT327*BM327</f>
        <v>2.9607178637019929E-6</v>
      </c>
      <c r="BW327" s="8">
        <f>MAX((BW$3*climate!$I437+BW$4*climate!$I437^2+BW$5*climate!$I437^6)*(K327/K$66)^$BP$1,-99)</f>
        <v>-99</v>
      </c>
      <c r="BX327" s="8">
        <f>MAX((BX$3*climate!$I437+BX$4*climate!$I437^2+BX$5*climate!$I437^6)*(L327/L$66)^$BP$1,-99)</f>
        <v>-99</v>
      </c>
      <c r="BY327" s="8">
        <f>MAX((BY$3*climate!$I437+BY$4*climate!$I437^2+BY$5*climate!$I437^6)*(M327/M$66)^$BP$1,-99)</f>
        <v>-99</v>
      </c>
      <c r="BZ327" s="8">
        <f>MAX((BZ$3*climate!$M437+BZ$4*climate!$M437^2+BZ$5*climate!$M437^6)*(K327/K$66)^$BP$1,-99)</f>
        <v>-99</v>
      </c>
      <c r="CA327" s="8">
        <f>MAX((CA$3*climate!$M437+CA$4*climate!$M437^2+CA$5*climate!$M437^6)*(L327/L$66)^$BP$1,-99)</f>
        <v>-99</v>
      </c>
      <c r="CB327" s="8">
        <f>MAX((CB$3*climate!$M437+CB$4*climate!$M437^2+CB$5*climate!$M437^6)*(M327/M$66)^$BP$1,-99)</f>
        <v>-99</v>
      </c>
      <c r="CC327" s="8">
        <f t="shared" ref="CC327:CC346" si="388">((BW327-BZ327)*Q327+(CA327-CA327)*R327+(BY327-CB327)*S327)/100</f>
        <v>0</v>
      </c>
      <c r="CD327" s="8">
        <f t="shared" ref="CD327:CD346" si="389">CC327*BL327</f>
        <v>0</v>
      </c>
      <c r="CE327" s="8">
        <f t="shared" ref="CE327:CE346" si="390">CC327*BM327</f>
        <v>0</v>
      </c>
    </row>
    <row r="328" spans="1:83">
      <c r="A328">
        <f t="shared" si="343"/>
        <v>2282</v>
      </c>
      <c r="B328" s="4">
        <f t="shared" si="361"/>
        <v>1286.5347861545663</v>
      </c>
      <c r="C328" s="4">
        <f t="shared" si="362"/>
        <v>3572.6092532368775</v>
      </c>
      <c r="D328" s="4">
        <f t="shared" si="363"/>
        <v>6809.6351417742935</v>
      </c>
      <c r="E328" s="11">
        <f t="shared" si="344"/>
        <v>8.511269790286988E-9</v>
      </c>
      <c r="F328" s="11">
        <f t="shared" si="345"/>
        <v>1.7063219573512581E-8</v>
      </c>
      <c r="G328" s="11">
        <f t="shared" si="346"/>
        <v>3.767267557024524E-8</v>
      </c>
      <c r="H328" s="4">
        <f t="shared" si="364"/>
        <v>100535.91674815903</v>
      </c>
      <c r="I328" s="4">
        <f t="shared" si="365"/>
        <v>222362.15232070055</v>
      </c>
      <c r="J328" s="4">
        <f t="shared" si="366"/>
        <v>38137.050756431141</v>
      </c>
      <c r="K328" s="4">
        <f t="shared" si="334"/>
        <v>78144.732525001848</v>
      </c>
      <c r="L328" s="4">
        <f t="shared" si="335"/>
        <v>62240.826398586585</v>
      </c>
      <c r="M328" s="4">
        <f t="shared" si="336"/>
        <v>5600.4543507002472</v>
      </c>
      <c r="N328" s="11">
        <f t="shared" si="347"/>
        <v>-9.2951210441616361E-5</v>
      </c>
      <c r="O328" s="11">
        <f t="shared" si="348"/>
        <v>2.2768687716709923E-3</v>
      </c>
      <c r="P328" s="11">
        <f t="shared" si="349"/>
        <v>1.5389643308021395E-3</v>
      </c>
      <c r="Q328" s="4">
        <f t="shared" si="350"/>
        <v>467.04998286123953</v>
      </c>
      <c r="R328" s="4">
        <f t="shared" si="351"/>
        <v>3416.8647885419009</v>
      </c>
      <c r="S328" s="4">
        <f t="shared" si="352"/>
        <v>806.17390846010028</v>
      </c>
      <c r="T328" s="4">
        <f t="shared" si="367"/>
        <v>4.6456032626746993</v>
      </c>
      <c r="U328" s="4">
        <f t="shared" si="368"/>
        <v>15.366215666117258</v>
      </c>
      <c r="V328" s="4">
        <f t="shared" si="369"/>
        <v>21.138863453518447</v>
      </c>
      <c r="W328" s="11">
        <f t="shared" si="353"/>
        <v>-1.219247815263802E-2</v>
      </c>
      <c r="X328" s="11">
        <f t="shared" si="354"/>
        <v>-1.3228699347321071E-2</v>
      </c>
      <c r="Y328" s="11">
        <f t="shared" si="355"/>
        <v>-1.2203590333800474E-2</v>
      </c>
      <c r="Z328" s="4">
        <f t="shared" si="379"/>
        <v>525.65022883821325</v>
      </c>
      <c r="AA328" s="4">
        <f t="shared" si="370"/>
        <v>18604.278661789911</v>
      </c>
      <c r="AB328" s="4">
        <f t="shared" si="371"/>
        <v>1690.9173045579062</v>
      </c>
      <c r="AC328" s="12">
        <f t="shared" si="372"/>
        <v>1.111643312869423</v>
      </c>
      <c r="AD328" s="12">
        <f t="shared" si="373"/>
        <v>5.3850441400152107</v>
      </c>
      <c r="AE328" s="12">
        <f t="shared" si="374"/>
        <v>2.0750517877547212</v>
      </c>
      <c r="AF328" s="11">
        <f t="shared" si="356"/>
        <v>-2.9039671966837322E-3</v>
      </c>
      <c r="AG328" s="11">
        <f t="shared" si="357"/>
        <v>2.0567434751257441E-3</v>
      </c>
      <c r="AH328" s="11">
        <f t="shared" si="358"/>
        <v>8.257041531207765E-4</v>
      </c>
      <c r="AI328" s="1">
        <f t="shared" si="337"/>
        <v>202446.94757819606</v>
      </c>
      <c r="AJ328" s="1">
        <f t="shared" si="338"/>
        <v>434436.35974497336</v>
      </c>
      <c r="AK328" s="1">
        <f t="shared" si="339"/>
        <v>75095.989242379743</v>
      </c>
      <c r="AL328" s="17">
        <f t="shared" si="375"/>
        <v>73.947823863106905</v>
      </c>
      <c r="AM328" s="17">
        <f t="shared" si="375"/>
        <v>35.211501611875839</v>
      </c>
      <c r="AN328" s="17">
        <f t="shared" si="375"/>
        <v>5.1177182196362754</v>
      </c>
      <c r="AO328" s="7">
        <f t="shared" si="359"/>
        <v>1.1875909813151863E-3</v>
      </c>
      <c r="AP328" s="7">
        <f t="shared" si="359"/>
        <v>1.8288008678861768E-3</v>
      </c>
      <c r="AQ328" s="7">
        <f t="shared" si="359"/>
        <v>1.3237593807167631E-3</v>
      </c>
      <c r="AR328" s="1">
        <f t="shared" si="376"/>
        <v>100535.91674815903</v>
      </c>
      <c r="AS328" s="1">
        <f t="shared" si="377"/>
        <v>222362.15232070055</v>
      </c>
      <c r="AT328" s="1">
        <f t="shared" si="378"/>
        <v>38137.050756431141</v>
      </c>
      <c r="AU328" s="1">
        <f t="shared" si="340"/>
        <v>20107.183349631807</v>
      </c>
      <c r="AV328" s="1">
        <f t="shared" si="341"/>
        <v>44472.43046414011</v>
      </c>
      <c r="AW328" s="1">
        <f t="shared" si="342"/>
        <v>7627.4101512862289</v>
      </c>
      <c r="AX328">
        <v>0</v>
      </c>
      <c r="AY328">
        <v>0</v>
      </c>
      <c r="AZ328">
        <v>0</v>
      </c>
      <c r="BA328">
        <f t="shared" si="382"/>
        <v>0</v>
      </c>
      <c r="BB328">
        <f t="shared" si="383"/>
        <v>0</v>
      </c>
      <c r="BC328">
        <f t="shared" si="383"/>
        <v>0</v>
      </c>
      <c r="BD328">
        <f t="shared" si="383"/>
        <v>0</v>
      </c>
      <c r="BE328">
        <f t="shared" si="384"/>
        <v>0</v>
      </c>
      <c r="BF328">
        <f t="shared" si="384"/>
        <v>0</v>
      </c>
      <c r="BG328">
        <f t="shared" si="384"/>
        <v>0</v>
      </c>
      <c r="BH328">
        <f t="shared" si="360"/>
        <v>0</v>
      </c>
      <c r="BI328">
        <f t="shared" si="328"/>
        <v>0</v>
      </c>
      <c r="BJ328">
        <f t="shared" si="328"/>
        <v>0</v>
      </c>
      <c r="BK328" s="7">
        <f t="shared" ref="BK328:BK346" si="391">SUM(H328:J328)/SUM(H327:J327)-1+BK$5</f>
        <v>1.5379489750138031E-3</v>
      </c>
      <c r="BL328" s="7">
        <f t="shared" si="380"/>
        <v>2.8080422871403244E-6</v>
      </c>
      <c r="BM328" s="7">
        <f t="shared" si="381"/>
        <v>7.4939906545727424E-5</v>
      </c>
      <c r="BN328" s="18">
        <f>MAX((BN$3*climate!$I438+BN$4*climate!$I438^2+BN$5*climate!$I438^6)*(K328/K$66)^$BP$1,-99)</f>
        <v>-61.617416226734186</v>
      </c>
      <c r="BO328" s="18">
        <f>MAX((BO$3*climate!$I438+BO$4*climate!$I438^2+BO$5*climate!$I438^6)*(L328/L$66)^$BP$1,-99)</f>
        <v>-32.330167915259878</v>
      </c>
      <c r="BP328" s="18">
        <f>MAX((BP$3*climate!$I438+BP$4*climate!$I438^2+BP$5*climate!$I438^6)*(M328/M$66)^$BP$1,-99)</f>
        <v>-32.296706636012821</v>
      </c>
      <c r="BQ328" s="18">
        <f>MAX((BQ$3*climate!$M438+BQ$4*climate!$M438^2+BQ$5*climate!$M438^6)*(K328/K$66)^$BP$1,-99)</f>
        <v>-61.617432977503398</v>
      </c>
      <c r="BR328" s="18">
        <f>MAX((BR$3*climate!$M438+BR$4*climate!$M438^2+BR$5*climate!$M438^6)*(L328/L$66)^$BP$1,-99)</f>
        <v>-32.330176221910939</v>
      </c>
      <c r="BS328" s="18">
        <f>MAX((BS$3*climate!$M438+BS$4*climate!$M438^2+BS$5*climate!$M438^6)*(M328/M$66)^$BP$1,-99)</f>
        <v>-32.296714458324203</v>
      </c>
      <c r="BT328" s="8">
        <f t="shared" si="385"/>
        <v>3.829458633772561E-2</v>
      </c>
      <c r="BU328" s="8">
        <f t="shared" si="386"/>
        <v>1.0753281780487964E-7</v>
      </c>
      <c r="BV328" s="8">
        <f t="shared" si="387"/>
        <v>2.8697927213564473E-6</v>
      </c>
      <c r="BW328" s="8">
        <f>MAX((BW$3*climate!$I438+BW$4*climate!$I438^2+BW$5*climate!$I438^6)*(K328/K$66)^$BP$1,-99)</f>
        <v>-99</v>
      </c>
      <c r="BX328" s="8">
        <f>MAX((BX$3*climate!$I438+BX$4*climate!$I438^2+BX$5*climate!$I438^6)*(L328/L$66)^$BP$1,-99)</f>
        <v>-99</v>
      </c>
      <c r="BY328" s="8">
        <f>MAX((BY$3*climate!$I438+BY$4*climate!$I438^2+BY$5*climate!$I438^6)*(M328/M$66)^$BP$1,-99)</f>
        <v>-99</v>
      </c>
      <c r="BZ328" s="8">
        <f>MAX((BZ$3*climate!$M438+BZ$4*climate!$M438^2+BZ$5*climate!$M438^6)*(K328/K$66)^$BP$1,-99)</f>
        <v>-99</v>
      </c>
      <c r="CA328" s="8">
        <f>MAX((CA$3*climate!$M438+CA$4*climate!$M438^2+CA$5*climate!$M438^6)*(L328/L$66)^$BP$1,-99)</f>
        <v>-99</v>
      </c>
      <c r="CB328" s="8">
        <f>MAX((CB$3*climate!$M438+CB$4*climate!$M438^2+CB$5*climate!$M438^6)*(M328/M$66)^$BP$1,-99)</f>
        <v>-99</v>
      </c>
      <c r="CC328" s="8">
        <f t="shared" si="388"/>
        <v>0</v>
      </c>
      <c r="CD328" s="8">
        <f t="shared" si="389"/>
        <v>0</v>
      </c>
      <c r="CE328" s="8">
        <f t="shared" si="390"/>
        <v>0</v>
      </c>
    </row>
    <row r="329" spans="1:83">
      <c r="A329">
        <f t="shared" si="343"/>
        <v>2283</v>
      </c>
      <c r="B329" s="4">
        <f t="shared" si="361"/>
        <v>1286.5347965571088</v>
      </c>
      <c r="C329" s="4">
        <f t="shared" si="362"/>
        <v>3572.6093111490832</v>
      </c>
      <c r="D329" s="4">
        <f t="shared" si="363"/>
        <v>6809.6353854846102</v>
      </c>
      <c r="E329" s="11">
        <f t="shared" si="344"/>
        <v>8.0857063007726391E-9</v>
      </c>
      <c r="F329" s="11">
        <f t="shared" si="345"/>
        <v>1.621005859483695E-8</v>
      </c>
      <c r="G329" s="11">
        <f t="shared" si="346"/>
        <v>3.5789041791732979E-8</v>
      </c>
      <c r="H329" s="4">
        <f t="shared" si="364"/>
        <v>100533.39959507206</v>
      </c>
      <c r="I329" s="4">
        <f t="shared" si="365"/>
        <v>222866.26363161334</v>
      </c>
      <c r="J329" s="4">
        <f t="shared" si="366"/>
        <v>38195.61776446626</v>
      </c>
      <c r="K329" s="4">
        <f t="shared" si="334"/>
        <v>78142.77535602545</v>
      </c>
      <c r="L329" s="4">
        <f t="shared" si="335"/>
        <v>62381.929906556536</v>
      </c>
      <c r="M329" s="4">
        <f t="shared" si="336"/>
        <v>5609.0547587737037</v>
      </c>
      <c r="N329" s="11">
        <f t="shared" si="347"/>
        <v>-2.5045437013537786E-5</v>
      </c>
      <c r="O329" s="11">
        <f t="shared" si="348"/>
        <v>2.2670571092089364E-3</v>
      </c>
      <c r="P329" s="11">
        <f t="shared" si="349"/>
        <v>1.535662561445772E-3</v>
      </c>
      <c r="Q329" s="4">
        <f t="shared" si="350"/>
        <v>461.34393502953623</v>
      </c>
      <c r="R329" s="4">
        <f t="shared" si="351"/>
        <v>3379.3079214165509</v>
      </c>
      <c r="S329" s="4">
        <f t="shared" si="352"/>
        <v>797.55862379638711</v>
      </c>
      <c r="T329" s="4">
        <f t="shared" si="367"/>
        <v>4.5889618463887141</v>
      </c>
      <c r="U329" s="4">
        <f t="shared" si="368"/>
        <v>15.162940618964097</v>
      </c>
      <c r="V329" s="4">
        <f t="shared" si="369"/>
        <v>20.88089342380956</v>
      </c>
      <c r="W329" s="11">
        <f t="shared" si="353"/>
        <v>-1.219247815263802E-2</v>
      </c>
      <c r="X329" s="11">
        <f t="shared" si="354"/>
        <v>-1.3228699347321071E-2</v>
      </c>
      <c r="Y329" s="11">
        <f t="shared" si="355"/>
        <v>-1.2203590333800474E-2</v>
      </c>
      <c r="Z329" s="4">
        <f t="shared" si="379"/>
        <v>517.68527081111836</v>
      </c>
      <c r="AA329" s="4">
        <f t="shared" si="370"/>
        <v>18437.811720285281</v>
      </c>
      <c r="AB329" s="4">
        <f t="shared" si="371"/>
        <v>1674.233891338971</v>
      </c>
      <c r="AC329" s="12">
        <f t="shared" si="372"/>
        <v>1.1084151371544373</v>
      </c>
      <c r="AD329" s="12">
        <f t="shared" si="373"/>
        <v>5.3961197944134511</v>
      </c>
      <c r="AE329" s="12">
        <f t="shared" si="374"/>
        <v>2.0767651666338112</v>
      </c>
      <c r="AF329" s="11">
        <f t="shared" si="356"/>
        <v>-2.9039671966837322E-3</v>
      </c>
      <c r="AG329" s="11">
        <f t="shared" si="357"/>
        <v>2.0567434751257441E-3</v>
      </c>
      <c r="AH329" s="11">
        <f t="shared" si="358"/>
        <v>8.257041531207765E-4</v>
      </c>
      <c r="AI329" s="1">
        <f t="shared" si="337"/>
        <v>202309.43617000827</v>
      </c>
      <c r="AJ329" s="1">
        <f t="shared" si="338"/>
        <v>435465.1542346162</v>
      </c>
      <c r="AK329" s="1">
        <f t="shared" si="339"/>
        <v>75213.800469427995</v>
      </c>
      <c r="AL329" s="17">
        <f t="shared" si="375"/>
        <v>74.034765434127536</v>
      </c>
      <c r="AM329" s="17">
        <f t="shared" si="375"/>
        <v>35.275252488336143</v>
      </c>
      <c r="AN329" s="17">
        <f t="shared" si="375"/>
        <v>5.1244251008623731</v>
      </c>
      <c r="AO329" s="7">
        <f t="shared" si="359"/>
        <v>1.1757150715020345E-3</v>
      </c>
      <c r="AP329" s="7">
        <f t="shared" si="359"/>
        <v>1.8105128592073149E-3</v>
      </c>
      <c r="AQ329" s="7">
        <f t="shared" si="359"/>
        <v>1.3105217869095955E-3</v>
      </c>
      <c r="AR329" s="1">
        <f t="shared" si="376"/>
        <v>100533.39959507206</v>
      </c>
      <c r="AS329" s="1">
        <f t="shared" si="377"/>
        <v>222866.26363161334</v>
      </c>
      <c r="AT329" s="1">
        <f t="shared" si="378"/>
        <v>38195.61776446626</v>
      </c>
      <c r="AU329" s="1">
        <f t="shared" si="340"/>
        <v>20106.679919014412</v>
      </c>
      <c r="AV329" s="1">
        <f t="shared" si="341"/>
        <v>44573.252726322673</v>
      </c>
      <c r="AW329" s="1">
        <f t="shared" si="342"/>
        <v>7639.1235528932521</v>
      </c>
      <c r="AX329">
        <v>0</v>
      </c>
      <c r="AY329">
        <v>0</v>
      </c>
      <c r="AZ329">
        <v>0</v>
      </c>
      <c r="BA329">
        <f t="shared" si="382"/>
        <v>0</v>
      </c>
      <c r="BB329">
        <f t="shared" si="383"/>
        <v>0</v>
      </c>
      <c r="BC329">
        <f t="shared" si="383"/>
        <v>0</v>
      </c>
      <c r="BD329">
        <f t="shared" si="383"/>
        <v>0</v>
      </c>
      <c r="BE329">
        <f t="shared" si="384"/>
        <v>0</v>
      </c>
      <c r="BF329">
        <f t="shared" si="384"/>
        <v>0</v>
      </c>
      <c r="BG329">
        <f t="shared" si="384"/>
        <v>0</v>
      </c>
      <c r="BH329">
        <f t="shared" si="360"/>
        <v>0</v>
      </c>
      <c r="BI329">
        <f t="shared" si="328"/>
        <v>0</v>
      </c>
      <c r="BJ329">
        <f t="shared" si="328"/>
        <v>0</v>
      </c>
      <c r="BK329" s="7">
        <f t="shared" si="391"/>
        <v>1.5515420387135492E-3</v>
      </c>
      <c r="BL329" s="7">
        <f t="shared" si="380"/>
        <v>2.6743259877526899E-6</v>
      </c>
      <c r="BM329" s="7">
        <f t="shared" si="381"/>
        <v>7.264871507654309E-5</v>
      </c>
      <c r="BN329" s="18">
        <f>MAX((BN$3*climate!$I439+BN$4*climate!$I439^2+BN$5*climate!$I439^6)*(K329/K$66)^$BP$1,-99)</f>
        <v>-61.655685085081252</v>
      </c>
      <c r="BO329" s="18">
        <f>MAX((BO$3*climate!$I439+BO$4*climate!$I439^2+BO$5*climate!$I439^6)*(L329/L$66)^$BP$1,-99)</f>
        <v>-32.330645473852002</v>
      </c>
      <c r="BP329" s="18">
        <f>MAX((BP$3*climate!$I439+BP$4*climate!$I439^2+BP$5*climate!$I439^6)*(M329/M$66)^$BP$1,-99)</f>
        <v>-32.302002920971788</v>
      </c>
      <c r="BQ329" s="18">
        <f>MAX((BQ$3*climate!$M439+BQ$4*climate!$M439^2+BQ$5*climate!$M439^6)*(K329/K$66)^$BP$1,-99)</f>
        <v>-61.655701818791385</v>
      </c>
      <c r="BR329" s="18">
        <f>MAX((BR$3*climate!$M439+BR$4*climate!$M439^2+BR$5*climate!$M439^6)*(L329/L$66)^$BP$1,-99)</f>
        <v>-32.330653767204808</v>
      </c>
      <c r="BS329" s="18">
        <f>MAX((BS$3*climate!$M439+BS$4*climate!$M439^2+BS$5*climate!$M439^6)*(M329/M$66)^$BP$1,-99)</f>
        <v>-32.302010732091453</v>
      </c>
      <c r="BT329" s="8">
        <f t="shared" si="385"/>
        <v>3.8289558614990442E-2</v>
      </c>
      <c r="BU329" s="8">
        <f t="shared" si="386"/>
        <v>1.0239876166364883E-7</v>
      </c>
      <c r="BV329" s="8">
        <f t="shared" si="387"/>
        <v>2.7816872342270366E-6</v>
      </c>
      <c r="BW329" s="8">
        <f>MAX((BW$3*climate!$I439+BW$4*climate!$I439^2+BW$5*climate!$I439^6)*(K329/K$66)^$BP$1,-99)</f>
        <v>-99</v>
      </c>
      <c r="BX329" s="8">
        <f>MAX((BX$3*climate!$I439+BX$4*climate!$I439^2+BX$5*climate!$I439^6)*(L329/L$66)^$BP$1,-99)</f>
        <v>-99</v>
      </c>
      <c r="BY329" s="8">
        <f>MAX((BY$3*climate!$I439+BY$4*climate!$I439^2+BY$5*climate!$I439^6)*(M329/M$66)^$BP$1,-99)</f>
        <v>-99</v>
      </c>
      <c r="BZ329" s="8">
        <f>MAX((BZ$3*climate!$M439+BZ$4*climate!$M439^2+BZ$5*climate!$M439^6)*(K329/K$66)^$BP$1,-99)</f>
        <v>-99</v>
      </c>
      <c r="CA329" s="8">
        <f>MAX((CA$3*climate!$M439+CA$4*climate!$M439^2+CA$5*climate!$M439^6)*(L329/L$66)^$BP$1,-99)</f>
        <v>-99</v>
      </c>
      <c r="CB329" s="8">
        <f>MAX((CB$3*climate!$M439+CB$4*climate!$M439^2+CB$5*climate!$M439^6)*(M329/M$66)^$BP$1,-99)</f>
        <v>-99</v>
      </c>
      <c r="CC329" s="8">
        <f t="shared" si="388"/>
        <v>0</v>
      </c>
      <c r="CD329" s="8">
        <f t="shared" si="389"/>
        <v>0</v>
      </c>
      <c r="CE329" s="8">
        <f t="shared" si="390"/>
        <v>0</v>
      </c>
    </row>
    <row r="330" spans="1:83">
      <c r="A330">
        <f t="shared" si="343"/>
        <v>2284</v>
      </c>
      <c r="B330" s="4">
        <f t="shared" si="361"/>
        <v>1286.5348064395243</v>
      </c>
      <c r="C330" s="4">
        <f t="shared" si="362"/>
        <v>3572.6093661656791</v>
      </c>
      <c r="D330" s="4">
        <f t="shared" si="363"/>
        <v>6809.6356170094205</v>
      </c>
      <c r="E330" s="11">
        <f t="shared" si="344"/>
        <v>7.681420985734006E-9</v>
      </c>
      <c r="F330" s="11">
        <f t="shared" si="345"/>
        <v>1.53995556650951E-8</v>
      </c>
      <c r="G330" s="11">
        <f t="shared" si="346"/>
        <v>3.3999589702146325E-8</v>
      </c>
      <c r="H330" s="4">
        <f t="shared" si="364"/>
        <v>100537.70953803312</v>
      </c>
      <c r="I330" s="4">
        <f t="shared" si="365"/>
        <v>223369.3410112698</v>
      </c>
      <c r="J330" s="4">
        <f t="shared" si="366"/>
        <v>38254.148354116813</v>
      </c>
      <c r="K330" s="4">
        <f t="shared" si="334"/>
        <v>78146.124795698677</v>
      </c>
      <c r="L330" s="4">
        <f t="shared" si="335"/>
        <v>62522.744055559051</v>
      </c>
      <c r="M330" s="4">
        <f t="shared" si="336"/>
        <v>5617.6498282175107</v>
      </c>
      <c r="N330" s="11">
        <f t="shared" si="347"/>
        <v>4.2863075415011664E-5</v>
      </c>
      <c r="O330" s="11">
        <f t="shared" si="348"/>
        <v>2.257290680385271E-3</v>
      </c>
      <c r="P330" s="11">
        <f t="shared" si="349"/>
        <v>1.5323561301237021E-3</v>
      </c>
      <c r="Q330" s="4">
        <f t="shared" si="350"/>
        <v>455.73854619981489</v>
      </c>
      <c r="R330" s="4">
        <f t="shared" si="351"/>
        <v>3342.1312950860283</v>
      </c>
      <c r="S330" s="4">
        <f t="shared" si="352"/>
        <v>789.03280121465514</v>
      </c>
      <c r="T330" s="4">
        <f t="shared" si="367"/>
        <v>4.5330110293333306</v>
      </c>
      <c r="U330" s="4">
        <f t="shared" si="368"/>
        <v>14.962354636294538</v>
      </c>
      <c r="V330" s="4">
        <f t="shared" si="369"/>
        <v>20.626071554661639</v>
      </c>
      <c r="W330" s="11">
        <f t="shared" si="353"/>
        <v>-1.219247815263802E-2</v>
      </c>
      <c r="X330" s="11">
        <f t="shared" si="354"/>
        <v>-1.3228699347321071E-2</v>
      </c>
      <c r="Y330" s="11">
        <f t="shared" si="355"/>
        <v>-1.2203590333800474E-2</v>
      </c>
      <c r="Z330" s="4">
        <f t="shared" si="379"/>
        <v>509.87562661008928</v>
      </c>
      <c r="AA330" s="4">
        <f t="shared" si="370"/>
        <v>18272.655392707591</v>
      </c>
      <c r="AB330" s="4">
        <f t="shared" si="371"/>
        <v>1657.7096166909082</v>
      </c>
      <c r="AC330" s="12">
        <f t="shared" si="372"/>
        <v>1.105196335955833</v>
      </c>
      <c r="AD330" s="12">
        <f t="shared" si="373"/>
        <v>5.4072182285916082</v>
      </c>
      <c r="AE330" s="12">
        <f t="shared" si="374"/>
        <v>2.0784799602569572</v>
      </c>
      <c r="AF330" s="11">
        <f t="shared" si="356"/>
        <v>-2.9039671966837322E-3</v>
      </c>
      <c r="AG330" s="11">
        <f t="shared" si="357"/>
        <v>2.0567434751257441E-3</v>
      </c>
      <c r="AH330" s="11">
        <f t="shared" si="358"/>
        <v>8.257041531207765E-4</v>
      </c>
      <c r="AI330" s="1">
        <f t="shared" si="337"/>
        <v>202185.17247202186</v>
      </c>
      <c r="AJ330" s="1">
        <f t="shared" si="338"/>
        <v>436491.89153747726</v>
      </c>
      <c r="AK330" s="1">
        <f t="shared" si="339"/>
        <v>75331.543975378445</v>
      </c>
      <c r="AL330" s="17">
        <f t="shared" si="375"/>
        <v>74.120938785768189</v>
      </c>
      <c r="AM330" s="17">
        <f t="shared" si="375"/>
        <v>35.338480123595644</v>
      </c>
      <c r="AN330" s="17">
        <f t="shared" si="375"/>
        <v>5.1310736148950387</v>
      </c>
      <c r="AO330" s="7">
        <f t="shared" ref="AO330:AQ345" si="392">AO$5*AO329</f>
        <v>1.1639579207870141E-3</v>
      </c>
      <c r="AP330" s="7">
        <f t="shared" si="392"/>
        <v>1.7924077306152417E-3</v>
      </c>
      <c r="AQ330" s="7">
        <f t="shared" si="392"/>
        <v>1.2974165690404994E-3</v>
      </c>
      <c r="AR330" s="1">
        <f t="shared" si="376"/>
        <v>100537.70953803312</v>
      </c>
      <c r="AS330" s="1">
        <f t="shared" si="377"/>
        <v>223369.3410112698</v>
      </c>
      <c r="AT330" s="1">
        <f t="shared" si="378"/>
        <v>38254.148354116813</v>
      </c>
      <c r="AU330" s="1">
        <f t="shared" si="340"/>
        <v>20107.541907606625</v>
      </c>
      <c r="AV330" s="1">
        <f t="shared" si="341"/>
        <v>44673.868202253965</v>
      </c>
      <c r="AW330" s="1">
        <f t="shared" si="342"/>
        <v>7650.8296708233629</v>
      </c>
      <c r="AX330">
        <v>0</v>
      </c>
      <c r="AY330">
        <v>0</v>
      </c>
      <c r="AZ330">
        <v>0</v>
      </c>
      <c r="BA330">
        <f t="shared" si="382"/>
        <v>0</v>
      </c>
      <c r="BB330">
        <f t="shared" si="383"/>
        <v>0</v>
      </c>
      <c r="BC330">
        <f t="shared" si="383"/>
        <v>0</v>
      </c>
      <c r="BD330">
        <f t="shared" si="383"/>
        <v>0</v>
      </c>
      <c r="BE330">
        <f t="shared" si="384"/>
        <v>0</v>
      </c>
      <c r="BF330">
        <f t="shared" si="384"/>
        <v>0</v>
      </c>
      <c r="BG330">
        <f t="shared" si="384"/>
        <v>0</v>
      </c>
      <c r="BH330">
        <f t="shared" si="360"/>
        <v>0</v>
      </c>
      <c r="BI330">
        <f t="shared" si="328"/>
        <v>0</v>
      </c>
      <c r="BJ330">
        <f t="shared" si="328"/>
        <v>0</v>
      </c>
      <c r="BK330" s="7">
        <f t="shared" si="391"/>
        <v>1.5650588987692338E-3</v>
      </c>
      <c r="BL330" s="7">
        <f t="shared" si="380"/>
        <v>2.546977131193038E-6</v>
      </c>
      <c r="BM330" s="7">
        <f t="shared" si="381"/>
        <v>7.0426645800910083E-5</v>
      </c>
      <c r="BN330" s="18">
        <f>MAX((BN$3*climate!$I440+BN$4*climate!$I440^2+BN$5*climate!$I440^6)*(K330/K$66)^$BP$1,-99)</f>
        <v>-61.691371601136488</v>
      </c>
      <c r="BO330" s="18">
        <f>MAX((BO$3*climate!$I440+BO$4*climate!$I440^2+BO$5*climate!$I440^6)*(L330/L$66)^$BP$1,-99)</f>
        <v>-32.330430141237983</v>
      </c>
      <c r="BP330" s="18">
        <f>MAX((BP$3*climate!$I440+BP$4*climate!$I440^2+BP$5*climate!$I440^6)*(M330/M$66)^$BP$1,-99)</f>
        <v>-32.306600201218842</v>
      </c>
      <c r="BQ330" s="18">
        <f>MAX((BQ$3*climate!$M440+BQ$4*climate!$M440^2+BQ$5*climate!$M440^6)*(K330/K$66)^$BP$1,-99)</f>
        <v>-61.691388317577328</v>
      </c>
      <c r="BR330" s="18">
        <f>MAX((BR$3*climate!$M440+BR$4*climate!$M440^2+BR$5*climate!$M440^6)*(L330/L$66)^$BP$1,-99)</f>
        <v>-32.330438421365557</v>
      </c>
      <c r="BS330" s="18">
        <f>MAX((BS$3*climate!$M440+BS$4*climate!$M440^2+BS$5*climate!$M440^6)*(M330/M$66)^$BP$1,-99)</f>
        <v>-32.306608001202868</v>
      </c>
      <c r="BT330" s="8">
        <f t="shared" si="385"/>
        <v>3.8285410593708998E-2</v>
      </c>
      <c r="BU330" s="8">
        <f t="shared" si="386"/>
        <v>9.7512065240512495E-8</v>
      </c>
      <c r="BV330" s="8">
        <f t="shared" si="387"/>
        <v>2.6963130512255542E-6</v>
      </c>
      <c r="BW330" s="8">
        <f>MAX((BW$3*climate!$I440+BW$4*climate!$I440^2+BW$5*climate!$I440^6)*(K330/K$66)^$BP$1,-99)</f>
        <v>-99</v>
      </c>
      <c r="BX330" s="8">
        <f>MAX((BX$3*climate!$I440+BX$4*climate!$I440^2+BX$5*climate!$I440^6)*(L330/L$66)^$BP$1,-99)</f>
        <v>-99</v>
      </c>
      <c r="BY330" s="8">
        <f>MAX((BY$3*climate!$I440+BY$4*climate!$I440^2+BY$5*climate!$I440^6)*(M330/M$66)^$BP$1,-99)</f>
        <v>-99</v>
      </c>
      <c r="BZ330" s="8">
        <f>MAX((BZ$3*climate!$M440+BZ$4*climate!$M440^2+BZ$5*climate!$M440^6)*(K330/K$66)^$BP$1,-99)</f>
        <v>-99</v>
      </c>
      <c r="CA330" s="8">
        <f>MAX((CA$3*climate!$M440+CA$4*climate!$M440^2+CA$5*climate!$M440^6)*(L330/L$66)^$BP$1,-99)</f>
        <v>-99</v>
      </c>
      <c r="CB330" s="8">
        <f>MAX((CB$3*climate!$M440+CB$4*climate!$M440^2+CB$5*climate!$M440^6)*(M330/M$66)^$BP$1,-99)</f>
        <v>-99</v>
      </c>
      <c r="CC330" s="8">
        <f t="shared" si="388"/>
        <v>0</v>
      </c>
      <c r="CD330" s="8">
        <f t="shared" si="389"/>
        <v>0</v>
      </c>
      <c r="CE330" s="8">
        <f t="shared" si="390"/>
        <v>0</v>
      </c>
    </row>
    <row r="331" spans="1:83">
      <c r="A331">
        <f t="shared" si="343"/>
        <v>2285</v>
      </c>
      <c r="B331" s="4">
        <f t="shared" si="361"/>
        <v>1286.5348158278189</v>
      </c>
      <c r="C331" s="4">
        <f t="shared" si="362"/>
        <v>3572.6094184314456</v>
      </c>
      <c r="D331" s="4">
        <f t="shared" si="363"/>
        <v>6809.6358369579975</v>
      </c>
      <c r="E331" s="11">
        <f t="shared" si="344"/>
        <v>7.2973499364473056E-9</v>
      </c>
      <c r="F331" s="11">
        <f t="shared" si="345"/>
        <v>1.4629577881840345E-8</v>
      </c>
      <c r="G331" s="11">
        <f t="shared" si="346"/>
        <v>3.229961021703901E-8</v>
      </c>
      <c r="H331" s="4">
        <f t="shared" si="364"/>
        <v>100548.84323382625</v>
      </c>
      <c r="I331" s="4">
        <f t="shared" si="365"/>
        <v>223871.3822161518</v>
      </c>
      <c r="J331" s="4">
        <f t="shared" si="366"/>
        <v>38312.641885788253</v>
      </c>
      <c r="K331" s="4">
        <f t="shared" si="334"/>
        <v>78154.778243702836</v>
      </c>
      <c r="L331" s="4">
        <f t="shared" si="335"/>
        <v>62663.26821543301</v>
      </c>
      <c r="M331" s="4">
        <f t="shared" si="336"/>
        <v>5626.2394646500343</v>
      </c>
      <c r="N331" s="11">
        <f t="shared" si="347"/>
        <v>1.1073419221729885E-4</v>
      </c>
      <c r="O331" s="11">
        <f t="shared" si="348"/>
        <v>2.247568656760901E-3</v>
      </c>
      <c r="P331" s="11">
        <f t="shared" si="349"/>
        <v>1.529044475036212E-3</v>
      </c>
      <c r="Q331" s="4">
        <f t="shared" si="350"/>
        <v>450.23181775358444</v>
      </c>
      <c r="R331" s="4">
        <f t="shared" si="351"/>
        <v>3305.3315932872674</v>
      </c>
      <c r="S331" s="4">
        <f t="shared" si="352"/>
        <v>780.59553638714146</v>
      </c>
      <c r="T331" s="4">
        <f t="shared" si="367"/>
        <v>4.4777423913925167</v>
      </c>
      <c r="U331" s="4">
        <f t="shared" si="368"/>
        <v>14.764422145283003</v>
      </c>
      <c r="V331" s="4">
        <f t="shared" si="369"/>
        <v>20.374359427212895</v>
      </c>
      <c r="W331" s="11">
        <f t="shared" si="353"/>
        <v>-1.219247815263802E-2</v>
      </c>
      <c r="X331" s="11">
        <f t="shared" si="354"/>
        <v>-1.3228699347321071E-2</v>
      </c>
      <c r="Y331" s="11">
        <f t="shared" si="355"/>
        <v>-1.2203590333800474E-2</v>
      </c>
      <c r="Z331" s="4">
        <f t="shared" si="379"/>
        <v>502.21789955688075</v>
      </c>
      <c r="AA331" s="4">
        <f t="shared" si="370"/>
        <v>18108.801974930357</v>
      </c>
      <c r="AB331" s="4">
        <f t="shared" si="371"/>
        <v>1641.3430109272304</v>
      </c>
      <c r="AC331" s="12">
        <f t="shared" si="372"/>
        <v>1.1019868820503222</v>
      </c>
      <c r="AD331" s="12">
        <f t="shared" si="373"/>
        <v>5.4183394894018448</v>
      </c>
      <c r="AE331" s="12">
        <f t="shared" si="374"/>
        <v>2.0801961697923197</v>
      </c>
      <c r="AF331" s="11">
        <f t="shared" si="356"/>
        <v>-2.9039671966837322E-3</v>
      </c>
      <c r="AG331" s="11">
        <f t="shared" si="357"/>
        <v>2.0567434751257441E-3</v>
      </c>
      <c r="AH331" s="11">
        <f t="shared" si="358"/>
        <v>8.257041531207765E-4</v>
      </c>
      <c r="AI331" s="1">
        <f t="shared" si="337"/>
        <v>202074.19713242628</v>
      </c>
      <c r="AJ331" s="1">
        <f t="shared" si="338"/>
        <v>437516.57058598351</v>
      </c>
      <c r="AK331" s="1">
        <f t="shared" si="339"/>
        <v>75449.219248663969</v>
      </c>
      <c r="AL331" s="17">
        <f t="shared" si="375"/>
        <v>74.206349703026092</v>
      </c>
      <c r="AM331" s="17">
        <f t="shared" si="375"/>
        <v>35.401187678907753</v>
      </c>
      <c r="AN331" s="17">
        <f t="shared" si="375"/>
        <v>5.1376641834207204</v>
      </c>
      <c r="AO331" s="7">
        <f t="shared" si="392"/>
        <v>1.1523183415791439E-3</v>
      </c>
      <c r="AP331" s="7">
        <f t="shared" si="392"/>
        <v>1.7744836533090892E-3</v>
      </c>
      <c r="AQ331" s="7">
        <f t="shared" si="392"/>
        <v>1.2844424033500944E-3</v>
      </c>
      <c r="AR331" s="1">
        <f t="shared" si="376"/>
        <v>100548.84323382625</v>
      </c>
      <c r="AS331" s="1">
        <f t="shared" si="377"/>
        <v>223871.3822161518</v>
      </c>
      <c r="AT331" s="1">
        <f t="shared" si="378"/>
        <v>38312.641885788253</v>
      </c>
      <c r="AU331" s="1">
        <f t="shared" si="340"/>
        <v>20109.768646765253</v>
      </c>
      <c r="AV331" s="1">
        <f t="shared" si="341"/>
        <v>44774.276443230367</v>
      </c>
      <c r="AW331" s="1">
        <f t="shared" si="342"/>
        <v>7662.5283771576505</v>
      </c>
      <c r="AX331">
        <v>0</v>
      </c>
      <c r="AY331">
        <v>0</v>
      </c>
      <c r="AZ331">
        <v>0</v>
      </c>
      <c r="BA331">
        <f t="shared" si="382"/>
        <v>0</v>
      </c>
      <c r="BB331">
        <f t="shared" si="383"/>
        <v>0</v>
      </c>
      <c r="BC331">
        <f t="shared" si="383"/>
        <v>0</v>
      </c>
      <c r="BD331">
        <f t="shared" si="383"/>
        <v>0</v>
      </c>
      <c r="BE331">
        <f t="shared" si="384"/>
        <v>0</v>
      </c>
      <c r="BF331">
        <f t="shared" si="384"/>
        <v>0</v>
      </c>
      <c r="BG331">
        <f t="shared" si="384"/>
        <v>0</v>
      </c>
      <c r="BH331">
        <f t="shared" si="360"/>
        <v>0</v>
      </c>
      <c r="BI331">
        <f t="shared" si="328"/>
        <v>0</v>
      </c>
      <c r="BJ331">
        <f t="shared" si="328"/>
        <v>0</v>
      </c>
      <c r="BK331" s="7">
        <f t="shared" si="391"/>
        <v>1.5784916608334587E-3</v>
      </c>
      <c r="BL331" s="7">
        <f t="shared" si="380"/>
        <v>2.4256925058981312E-6</v>
      </c>
      <c r="BM331" s="7">
        <f t="shared" si="381"/>
        <v>6.827164723482678E-5</v>
      </c>
      <c r="BN331" s="18">
        <f>MAX((BN$3*climate!$I441+BN$4*climate!$I441^2+BN$5*climate!$I441^6)*(K331/K$66)^$BP$1,-99)</f>
        <v>-61.724492695703049</v>
      </c>
      <c r="BO331" s="18">
        <f>MAX((BO$3*climate!$I441+BO$4*climate!$I441^2+BO$5*climate!$I441^6)*(L331/L$66)^$BP$1,-99)</f>
        <v>-32.329531811983323</v>
      </c>
      <c r="BP331" s="18">
        <f>MAX((BP$3*climate!$I441+BP$4*climate!$I441^2+BP$5*climate!$I441^6)*(M331/M$66)^$BP$1,-99)</f>
        <v>-32.31050782178086</v>
      </c>
      <c r="BQ331" s="18">
        <f>MAX((BQ$3*climate!$M441+BQ$4*climate!$M441^2+BQ$5*climate!$M441^6)*(K331/K$66)^$BP$1,-99)</f>
        <v>-61.724509394664445</v>
      </c>
      <c r="BR331" s="18">
        <f>MAX((BR$3*climate!$M441+BR$4*climate!$M441^2+BR$5*climate!$M441^6)*(L331/L$66)^$BP$1,-99)</f>
        <v>-32.329540078957869</v>
      </c>
      <c r="BS331" s="18">
        <f>MAX((BS$3*climate!$M441+BS$4*climate!$M441^2+BS$5*climate!$M441^6)*(M331/M$66)^$BP$1,-99)</f>
        <v>-32.310515610684654</v>
      </c>
      <c r="BT331" s="8">
        <f t="shared" si="385"/>
        <v>3.8282137518184302E-2</v>
      </c>
      <c r="BU331" s="8">
        <f t="shared" si="386"/>
        <v>9.2860694087621338E-8</v>
      </c>
      <c r="BV331" s="8">
        <f t="shared" si="387"/>
        <v>2.6135845880366056E-6</v>
      </c>
      <c r="BW331" s="8">
        <f>MAX((BW$3*climate!$I441+BW$4*climate!$I441^2+BW$5*climate!$I441^6)*(K331/K$66)^$BP$1,-99)</f>
        <v>-99</v>
      </c>
      <c r="BX331" s="8">
        <f>MAX((BX$3*climate!$I441+BX$4*climate!$I441^2+BX$5*climate!$I441^6)*(L331/L$66)^$BP$1,-99)</f>
        <v>-99</v>
      </c>
      <c r="BY331" s="8">
        <f>MAX((BY$3*climate!$I441+BY$4*climate!$I441^2+BY$5*climate!$I441^6)*(M331/M$66)^$BP$1,-99)</f>
        <v>-99</v>
      </c>
      <c r="BZ331" s="8">
        <f>MAX((BZ$3*climate!$M441+BZ$4*climate!$M441^2+BZ$5*climate!$M441^6)*(K331/K$66)^$BP$1,-99)</f>
        <v>-99</v>
      </c>
      <c r="CA331" s="8">
        <f>MAX((CA$3*climate!$M441+CA$4*climate!$M441^2+CA$5*climate!$M441^6)*(L331/L$66)^$BP$1,-99)</f>
        <v>-99</v>
      </c>
      <c r="CB331" s="8">
        <f>MAX((CB$3*climate!$M441+CB$4*climate!$M441^2+CB$5*climate!$M441^6)*(M331/M$66)^$BP$1,-99)</f>
        <v>-99</v>
      </c>
      <c r="CC331" s="8">
        <f t="shared" si="388"/>
        <v>0</v>
      </c>
      <c r="CD331" s="8">
        <f t="shared" si="389"/>
        <v>0</v>
      </c>
      <c r="CE331" s="8">
        <f t="shared" si="390"/>
        <v>0</v>
      </c>
    </row>
    <row r="332" spans="1:83">
      <c r="A332">
        <f t="shared" si="343"/>
        <v>2286</v>
      </c>
      <c r="B332" s="4">
        <f t="shared" si="361"/>
        <v>1286.5348247466989</v>
      </c>
      <c r="C332" s="4">
        <f t="shared" si="362"/>
        <v>3572.6094680839246</v>
      </c>
      <c r="D332" s="4">
        <f t="shared" si="363"/>
        <v>6809.636045909152</v>
      </c>
      <c r="E332" s="11">
        <f t="shared" si="344"/>
        <v>6.9324824396249403E-9</v>
      </c>
      <c r="F332" s="11">
        <f t="shared" si="345"/>
        <v>1.3898098987748327E-8</v>
      </c>
      <c r="G332" s="11">
        <f t="shared" si="346"/>
        <v>3.0684629706187055E-8</v>
      </c>
      <c r="H332" s="4">
        <f t="shared" si="364"/>
        <v>100566.79468277257</v>
      </c>
      <c r="I332" s="4">
        <f t="shared" si="365"/>
        <v>224372.38491775317</v>
      </c>
      <c r="J332" s="4">
        <f t="shared" si="366"/>
        <v>38371.097698098485</v>
      </c>
      <c r="K332" s="4">
        <f t="shared" si="334"/>
        <v>78168.731034989905</v>
      </c>
      <c r="L332" s="4">
        <f t="shared" si="335"/>
        <v>62803.501732331642</v>
      </c>
      <c r="M332" s="4">
        <f t="shared" si="336"/>
        <v>5634.8235705122142</v>
      </c>
      <c r="N332" s="11">
        <f t="shared" si="347"/>
        <v>1.7852768059256618E-4</v>
      </c>
      <c r="O332" s="11">
        <f t="shared" si="348"/>
        <v>2.2378902488220387E-3</v>
      </c>
      <c r="P332" s="11">
        <f t="shared" si="349"/>
        <v>1.5257270715394178E-3</v>
      </c>
      <c r="Q332" s="4">
        <f t="shared" si="350"/>
        <v>444.82177806059605</v>
      </c>
      <c r="R332" s="4">
        <f t="shared" si="351"/>
        <v>3268.9055178862768</v>
      </c>
      <c r="S332" s="4">
        <f t="shared" si="352"/>
        <v>772.24593350249791</v>
      </c>
      <c r="T332" s="4">
        <f t="shared" si="367"/>
        <v>4.4231476151123221</v>
      </c>
      <c r="U332" s="4">
        <f t="shared" si="368"/>
        <v>14.569108043686125</v>
      </c>
      <c r="V332" s="4">
        <f t="shared" si="369"/>
        <v>20.125719091449582</v>
      </c>
      <c r="W332" s="11">
        <f t="shared" si="353"/>
        <v>-1.219247815263802E-2</v>
      </c>
      <c r="X332" s="11">
        <f t="shared" si="354"/>
        <v>-1.3228699347321071E-2</v>
      </c>
      <c r="Y332" s="11">
        <f t="shared" si="355"/>
        <v>-1.2203590333800474E-2</v>
      </c>
      <c r="Z332" s="4">
        <f t="shared" si="379"/>
        <v>494.70875500781034</v>
      </c>
      <c r="AA332" s="4">
        <f t="shared" si="370"/>
        <v>17946.243756957811</v>
      </c>
      <c r="AB332" s="4">
        <f t="shared" si="371"/>
        <v>1625.1326166196916</v>
      </c>
      <c r="AC332" s="12">
        <f t="shared" si="372"/>
        <v>1.0987867482936724</v>
      </c>
      <c r="AD332" s="12">
        <f t="shared" si="373"/>
        <v>5.429483623792688</v>
      </c>
      <c r="AE332" s="12">
        <f t="shared" si="374"/>
        <v>2.0819137964090233</v>
      </c>
      <c r="AF332" s="11">
        <f t="shared" si="356"/>
        <v>-2.9039671966837322E-3</v>
      </c>
      <c r="AG332" s="11">
        <f t="shared" si="357"/>
        <v>2.0567434751257441E-3</v>
      </c>
      <c r="AH332" s="11">
        <f t="shared" si="358"/>
        <v>8.257041531207765E-4</v>
      </c>
      <c r="AI332" s="1">
        <f t="shared" si="337"/>
        <v>201976.5460659489</v>
      </c>
      <c r="AJ332" s="1">
        <f t="shared" si="338"/>
        <v>438539.18997061555</v>
      </c>
      <c r="AK332" s="1">
        <f t="shared" si="339"/>
        <v>75566.825700955218</v>
      </c>
      <c r="AL332" s="17">
        <f t="shared" si="375"/>
        <v>74.291003947472291</v>
      </c>
      <c r="AM332" s="17">
        <f t="shared" si="375"/>
        <v>35.463378319463267</v>
      </c>
      <c r="AN332" s="17">
        <f t="shared" si="375"/>
        <v>5.1441972268147653</v>
      </c>
      <c r="AO332" s="7">
        <f t="shared" si="392"/>
        <v>1.1407951581633524E-3</v>
      </c>
      <c r="AP332" s="7">
        <f t="shared" si="392"/>
        <v>1.7567388167759983E-3</v>
      </c>
      <c r="AQ332" s="7">
        <f t="shared" si="392"/>
        <v>1.2715979793165935E-3</v>
      </c>
      <c r="AR332" s="1">
        <f t="shared" si="376"/>
        <v>100566.79468277257</v>
      </c>
      <c r="AS332" s="1">
        <f t="shared" si="377"/>
        <v>224372.38491775317</v>
      </c>
      <c r="AT332" s="1">
        <f t="shared" si="378"/>
        <v>38371.097698098485</v>
      </c>
      <c r="AU332" s="1">
        <f t="shared" si="340"/>
        <v>20113.358936554516</v>
      </c>
      <c r="AV332" s="1">
        <f t="shared" si="341"/>
        <v>44874.476983550638</v>
      </c>
      <c r="AW332" s="1">
        <f t="shared" si="342"/>
        <v>7674.2195396196976</v>
      </c>
      <c r="AX332">
        <v>0</v>
      </c>
      <c r="AY332">
        <v>0</v>
      </c>
      <c r="AZ332">
        <v>0</v>
      </c>
      <c r="BA332">
        <f t="shared" si="382"/>
        <v>0</v>
      </c>
      <c r="BB332">
        <f t="shared" si="383"/>
        <v>0</v>
      </c>
      <c r="BC332">
        <f t="shared" si="383"/>
        <v>0</v>
      </c>
      <c r="BD332">
        <f t="shared" si="383"/>
        <v>0</v>
      </c>
      <c r="BE332">
        <f t="shared" si="384"/>
        <v>0</v>
      </c>
      <c r="BF332">
        <f t="shared" si="384"/>
        <v>0</v>
      </c>
      <c r="BG332">
        <f t="shared" si="384"/>
        <v>0</v>
      </c>
      <c r="BH332">
        <f t="shared" si="360"/>
        <v>0</v>
      </c>
      <c r="BI332">
        <f t="shared" si="328"/>
        <v>0</v>
      </c>
      <c r="BJ332">
        <f t="shared" si="328"/>
        <v>0</v>
      </c>
      <c r="BK332" s="7">
        <f t="shared" si="391"/>
        <v>1.5918324884618418E-3</v>
      </c>
      <c r="BL332" s="7">
        <f t="shared" si="380"/>
        <v>2.3101833389506012E-6</v>
      </c>
      <c r="BM332" s="7">
        <f t="shared" si="381"/>
        <v>6.6181728086352353E-5</v>
      </c>
      <c r="BN332" s="18">
        <f>MAX((BN$3*climate!$I442+BN$4*climate!$I442^2+BN$5*climate!$I442^6)*(K332/K$66)^$BP$1,-99)</f>
        <v>-61.755065956581284</v>
      </c>
      <c r="BO332" s="18">
        <f>MAX((BO$3*climate!$I442+BO$4*climate!$I442^2+BO$5*climate!$I442^6)*(L332/L$66)^$BP$1,-99)</f>
        <v>-32.327960273464313</v>
      </c>
      <c r="BP332" s="18">
        <f>MAX((BP$3*climate!$I442+BP$4*climate!$I442^2+BP$5*climate!$I442^6)*(M332/M$66)^$BP$1,-99)</f>
        <v>-32.313735036666316</v>
      </c>
      <c r="BQ332" s="18">
        <f>MAX((BQ$3*climate!$M442+BQ$4*climate!$M442^2+BQ$5*climate!$M442^6)*(K332/K$66)^$BP$1,-99)</f>
        <v>-61.755082637853398</v>
      </c>
      <c r="BR332" s="18">
        <f>MAX((BR$3*climate!$M442+BR$4*climate!$M442^2+BR$5*climate!$M442^6)*(L332/L$66)^$BP$1,-99)</f>
        <v>-32.327968527357285</v>
      </c>
      <c r="BS332" s="18">
        <f>MAX((BS$3*climate!$M442+BS$4*climate!$M442^2+BS$5*climate!$M442^6)*(M332/M$66)^$BP$1,-99)</f>
        <v>-32.313742814544696</v>
      </c>
      <c r="BT332" s="8">
        <f t="shared" si="385"/>
        <v>3.8279734499620625E-2</v>
      </c>
      <c r="BU332" s="8">
        <f t="shared" si="386"/>
        <v>8.8433204860476095E-8</v>
      </c>
      <c r="BV332" s="8">
        <f t="shared" si="387"/>
        <v>2.5334189798716533E-6</v>
      </c>
      <c r="BW332" s="8">
        <f>MAX((BW$3*climate!$I442+BW$4*climate!$I442^2+BW$5*climate!$I442^6)*(K332/K$66)^$BP$1,-99)</f>
        <v>-99</v>
      </c>
      <c r="BX332" s="8">
        <f>MAX((BX$3*climate!$I442+BX$4*climate!$I442^2+BX$5*climate!$I442^6)*(L332/L$66)^$BP$1,-99)</f>
        <v>-99</v>
      </c>
      <c r="BY332" s="8">
        <f>MAX((BY$3*climate!$I442+BY$4*climate!$I442^2+BY$5*climate!$I442^6)*(M332/M$66)^$BP$1,-99)</f>
        <v>-99</v>
      </c>
      <c r="BZ332" s="8">
        <f>MAX((BZ$3*climate!$M442+BZ$4*climate!$M442^2+BZ$5*climate!$M442^6)*(K332/K$66)^$BP$1,-99)</f>
        <v>-99</v>
      </c>
      <c r="CA332" s="8">
        <f>MAX((CA$3*climate!$M442+CA$4*climate!$M442^2+CA$5*climate!$M442^6)*(L332/L$66)^$BP$1,-99)</f>
        <v>-99</v>
      </c>
      <c r="CB332" s="8">
        <f>MAX((CB$3*climate!$M442+CB$4*climate!$M442^2+CB$5*climate!$M442^6)*(M332/M$66)^$BP$1,-99)</f>
        <v>-99</v>
      </c>
      <c r="CC332" s="8">
        <f t="shared" si="388"/>
        <v>0</v>
      </c>
      <c r="CD332" s="8">
        <f t="shared" si="389"/>
        <v>0</v>
      </c>
      <c r="CE332" s="8">
        <f t="shared" si="390"/>
        <v>0</v>
      </c>
    </row>
    <row r="333" spans="1:83">
      <c r="A333">
        <f t="shared" si="343"/>
        <v>2287</v>
      </c>
      <c r="B333" s="4">
        <f t="shared" si="361"/>
        <v>1286.5348332196349</v>
      </c>
      <c r="C333" s="4">
        <f t="shared" si="362"/>
        <v>3572.609515253781</v>
      </c>
      <c r="D333" s="4">
        <f t="shared" si="363"/>
        <v>6809.6362444127553</v>
      </c>
      <c r="E333" s="11">
        <f t="shared" si="344"/>
        <v>6.5858583176436927E-9</v>
      </c>
      <c r="F333" s="11">
        <f t="shared" si="345"/>
        <v>1.3203194038360909E-8</v>
      </c>
      <c r="G333" s="11">
        <f t="shared" si="346"/>
        <v>2.9150398220877702E-8</v>
      </c>
      <c r="H333" s="4">
        <f t="shared" si="364"/>
        <v>100591.55522011458</v>
      </c>
      <c r="I333" s="4">
        <f t="shared" si="365"/>
        <v>224872.34670904544</v>
      </c>
      <c r="J333" s="4">
        <f t="shared" si="366"/>
        <v>38429.515109114662</v>
      </c>
      <c r="K333" s="4">
        <f t="shared" si="334"/>
        <v>78187.97643308097</v>
      </c>
      <c r="L333" s="4">
        <f t="shared" si="335"/>
        <v>62943.443930527515</v>
      </c>
      <c r="M333" s="4">
        <f t="shared" si="336"/>
        <v>5643.4020452481191</v>
      </c>
      <c r="N333" s="11">
        <f t="shared" si="347"/>
        <v>2.4620328149427273E-4</v>
      </c>
      <c r="O333" s="11">
        <f t="shared" si="348"/>
        <v>2.228254704527588E-3</v>
      </c>
      <c r="P333" s="11">
        <f t="shared" si="349"/>
        <v>1.5224034308363166E-3</v>
      </c>
      <c r="Q333" s="4">
        <f t="shared" si="350"/>
        <v>439.50648244721424</v>
      </c>
      <c r="R333" s="4">
        <f t="shared" si="351"/>
        <v>3232.8497891393558</v>
      </c>
      <c r="S333" s="4">
        <f t="shared" si="352"/>
        <v>763.98310522879228</v>
      </c>
      <c r="T333" s="4">
        <f t="shared" si="367"/>
        <v>4.3692184844491724</v>
      </c>
      <c r="U333" s="4">
        <f t="shared" si="368"/>
        <v>14.376377693617565</v>
      </c>
      <c r="V333" s="4">
        <f t="shared" si="369"/>
        <v>19.880113060484383</v>
      </c>
      <c r="W333" s="11">
        <f t="shared" si="353"/>
        <v>-1.219247815263802E-2</v>
      </c>
      <c r="X333" s="11">
        <f t="shared" si="354"/>
        <v>-1.3228699347321071E-2</v>
      </c>
      <c r="Y333" s="11">
        <f t="shared" si="355"/>
        <v>-1.2203590333800474E-2</v>
      </c>
      <c r="Z333" s="4">
        <f t="shared" si="379"/>
        <v>487.34491966365306</v>
      </c>
      <c r="AA333" s="4">
        <f t="shared" si="370"/>
        <v>17784.973024851195</v>
      </c>
      <c r="AB333" s="4">
        <f t="shared" si="371"/>
        <v>1609.0769885885409</v>
      </c>
      <c r="AC333" s="12">
        <f t="shared" si="372"/>
        <v>1.0955959076204769</v>
      </c>
      <c r="AD333" s="12">
        <f t="shared" si="373"/>
        <v>5.4406506788092255</v>
      </c>
      <c r="AE333" s="12">
        <f t="shared" si="374"/>
        <v>2.0836328412771579</v>
      </c>
      <c r="AF333" s="11">
        <f t="shared" si="356"/>
        <v>-2.9039671966837322E-3</v>
      </c>
      <c r="AG333" s="11">
        <f t="shared" si="357"/>
        <v>2.0567434751257441E-3</v>
      </c>
      <c r="AH333" s="11">
        <f t="shared" si="358"/>
        <v>8.257041531207765E-4</v>
      </c>
      <c r="AI333" s="1">
        <f t="shared" si="337"/>
        <v>201892.25039590854</v>
      </c>
      <c r="AJ333" s="1">
        <f t="shared" si="338"/>
        <v>439559.74795710464</v>
      </c>
      <c r="AK333" s="1">
        <f t="shared" si="339"/>
        <v>75684.362670479386</v>
      </c>
      <c r="AL333" s="17">
        <f t="shared" si="375"/>
        <v>74.374907256894673</v>
      </c>
      <c r="AM333" s="17">
        <f t="shared" si="375"/>
        <v>35.525055213798396</v>
      </c>
      <c r="AN333" s="17">
        <f t="shared" si="375"/>
        <v>5.1506731641056005</v>
      </c>
      <c r="AO333" s="7">
        <f t="shared" si="392"/>
        <v>1.1293872065817189E-3</v>
      </c>
      <c r="AP333" s="7">
        <f t="shared" si="392"/>
        <v>1.7391714286082382E-3</v>
      </c>
      <c r="AQ333" s="7">
        <f t="shared" si="392"/>
        <v>1.2588819995234275E-3</v>
      </c>
      <c r="AR333" s="1">
        <f t="shared" si="376"/>
        <v>100591.55522011458</v>
      </c>
      <c r="AS333" s="1">
        <f t="shared" si="377"/>
        <v>224872.34670904544</v>
      </c>
      <c r="AT333" s="1">
        <f t="shared" si="378"/>
        <v>38429.515109114662</v>
      </c>
      <c r="AU333" s="1">
        <f t="shared" si="340"/>
        <v>20118.311044022917</v>
      </c>
      <c r="AV333" s="1">
        <f t="shared" si="341"/>
        <v>44974.46934180909</v>
      </c>
      <c r="AW333" s="1">
        <f t="shared" si="342"/>
        <v>7685.9030218229327</v>
      </c>
      <c r="AX333">
        <v>0</v>
      </c>
      <c r="AY333">
        <v>0</v>
      </c>
      <c r="AZ333">
        <v>0</v>
      </c>
      <c r="BA333">
        <f t="shared" si="382"/>
        <v>0</v>
      </c>
      <c r="BB333">
        <f t="shared" si="383"/>
        <v>0</v>
      </c>
      <c r="BC333">
        <f t="shared" si="383"/>
        <v>0</v>
      </c>
      <c r="BD333">
        <f t="shared" si="383"/>
        <v>0</v>
      </c>
      <c r="BE333">
        <f t="shared" si="384"/>
        <v>0</v>
      </c>
      <c r="BF333">
        <f t="shared" si="384"/>
        <v>0</v>
      </c>
      <c r="BG333">
        <f t="shared" si="384"/>
        <v>0</v>
      </c>
      <c r="BH333">
        <f t="shared" si="360"/>
        <v>0</v>
      </c>
      <c r="BI333">
        <f t="shared" ref="BI333:BJ346" si="393">2*BC$5*AY333*AS333/AA333*1000</f>
        <v>0</v>
      </c>
      <c r="BJ333">
        <f t="shared" si="393"/>
        <v>0</v>
      </c>
      <c r="BK333" s="7">
        <f t="shared" si="391"/>
        <v>1.6050736136237198E-3</v>
      </c>
      <c r="BL333" s="7">
        <f t="shared" si="380"/>
        <v>2.2001746085243819E-6</v>
      </c>
      <c r="BM333" s="7">
        <f t="shared" si="381"/>
        <v>6.4154955479538055E-5</v>
      </c>
      <c r="BN333" s="18">
        <f>MAX((BN$3*climate!$I443+BN$4*climate!$I443^2+BN$5*climate!$I443^6)*(K333/K$66)^$BP$1,-99)</f>
        <v>-61.783109637328351</v>
      </c>
      <c r="BO333" s="18">
        <f>MAX((BO$3*climate!$I443+BO$4*climate!$I443^2+BO$5*climate!$I443^6)*(L333/L$66)^$BP$1,-99)</f>
        <v>-32.325725206322709</v>
      </c>
      <c r="BP333" s="18">
        <f>MAX((BP$3*climate!$I443+BP$4*climate!$I443^2+BP$5*climate!$I443^6)*(M333/M$66)^$BP$1,-99)</f>
        <v>-32.316291009026273</v>
      </c>
      <c r="BQ333" s="18">
        <f>MAX((BQ$3*climate!$M443+BQ$4*climate!$M443^2+BQ$5*climate!$M443^6)*(K333/K$66)^$BP$1,-99)</f>
        <v>-61.78312630070193</v>
      </c>
      <c r="BR333" s="18">
        <f>MAX((BR$3*climate!$M443+BR$4*climate!$M443^2+BR$5*climate!$M443^6)*(L333/L$66)^$BP$1,-99)</f>
        <v>-32.325733447204811</v>
      </c>
      <c r="BS333" s="18">
        <f>MAX((BS$3*climate!$M443+BS$4*climate!$M443^2+BS$5*climate!$M443^6)*(M333/M$66)^$BP$1,-99)</f>
        <v>-32.316298775933468</v>
      </c>
      <c r="BT333" s="8">
        <f t="shared" si="385"/>
        <v>3.8278196383658571E-2</v>
      </c>
      <c r="BU333" s="8">
        <f t="shared" si="386"/>
        <v>8.4218715743435411E-8</v>
      </c>
      <c r="BV333" s="8">
        <f t="shared" si="387"/>
        <v>2.4557359848306303E-6</v>
      </c>
      <c r="BW333" s="8">
        <f>MAX((BW$3*climate!$I443+BW$4*climate!$I443^2+BW$5*climate!$I443^6)*(K333/K$66)^$BP$1,-99)</f>
        <v>-99</v>
      </c>
      <c r="BX333" s="8">
        <f>MAX((BX$3*climate!$I443+BX$4*climate!$I443^2+BX$5*climate!$I443^6)*(L333/L$66)^$BP$1,-99)</f>
        <v>-99</v>
      </c>
      <c r="BY333" s="8">
        <f>MAX((BY$3*climate!$I443+BY$4*climate!$I443^2+BY$5*climate!$I443^6)*(M333/M$66)^$BP$1,-99)</f>
        <v>-99</v>
      </c>
      <c r="BZ333" s="8">
        <f>MAX((BZ$3*climate!$M443+BZ$4*climate!$M443^2+BZ$5*climate!$M443^6)*(K333/K$66)^$BP$1,-99)</f>
        <v>-99</v>
      </c>
      <c r="CA333" s="8">
        <f>MAX((CA$3*climate!$M443+CA$4*climate!$M443^2+CA$5*climate!$M443^6)*(L333/L$66)^$BP$1,-99)</f>
        <v>-99</v>
      </c>
      <c r="CB333" s="8">
        <f>MAX((CB$3*climate!$M443+CB$4*climate!$M443^2+CB$5*climate!$M443^6)*(M333/M$66)^$BP$1,-99)</f>
        <v>-99</v>
      </c>
      <c r="CC333" s="8">
        <f t="shared" si="388"/>
        <v>0</v>
      </c>
      <c r="CD333" s="8">
        <f t="shared" si="389"/>
        <v>0</v>
      </c>
      <c r="CE333" s="8">
        <f t="shared" si="390"/>
        <v>0</v>
      </c>
    </row>
    <row r="334" spans="1:83">
      <c r="A334">
        <f t="shared" si="343"/>
        <v>2288</v>
      </c>
      <c r="B334" s="4">
        <f t="shared" si="361"/>
        <v>1286.5348412689243</v>
      </c>
      <c r="C334" s="4">
        <f t="shared" si="362"/>
        <v>3572.6095600651452</v>
      </c>
      <c r="D334" s="4">
        <f t="shared" si="363"/>
        <v>6809.6364329911821</v>
      </c>
      <c r="E334" s="11">
        <f t="shared" si="344"/>
        <v>6.2565654017615074E-9</v>
      </c>
      <c r="F334" s="11">
        <f t="shared" si="345"/>
        <v>1.2543034336442863E-8</v>
      </c>
      <c r="G334" s="11">
        <f t="shared" si="346"/>
        <v>2.7692878309833815E-8</v>
      </c>
      <c r="H334" s="4">
        <f t="shared" si="364"/>
        <v>100623.11351110954</v>
      </c>
      <c r="I334" s="4">
        <f t="shared" si="365"/>
        <v>225371.26511074509</v>
      </c>
      <c r="J334" s="4">
        <f t="shared" si="366"/>
        <v>38487.893417553008</v>
      </c>
      <c r="K334" s="4">
        <f t="shared" si="334"/>
        <v>78212.505626247774</v>
      </c>
      <c r="L334" s="4">
        <f t="shared" si="335"/>
        <v>63083.094114162181</v>
      </c>
      <c r="M334" s="4">
        <f t="shared" si="336"/>
        <v>5651.974785480129</v>
      </c>
      <c r="N334" s="11">
        <f t="shared" si="347"/>
        <v>3.137207827317301E-4</v>
      </c>
      <c r="O334" s="11">
        <f t="shared" si="348"/>
        <v>2.2186613079004935E-3</v>
      </c>
      <c r="P334" s="11">
        <f t="shared" si="349"/>
        <v>1.5190730986867074E-3</v>
      </c>
      <c r="Q334" s="4">
        <f t="shared" si="350"/>
        <v>434.28401316970314</v>
      </c>
      <c r="R334" s="4">
        <f t="shared" si="351"/>
        <v>3197.161145935012</v>
      </c>
      <c r="S334" s="4">
        <f t="shared" si="352"/>
        <v>755.80617267390642</v>
      </c>
      <c r="T334" s="4">
        <f t="shared" si="367"/>
        <v>4.3159468835334236</v>
      </c>
      <c r="U334" s="4">
        <f t="shared" si="368"/>
        <v>14.186196915405166</v>
      </c>
      <c r="V334" s="4">
        <f t="shared" si="369"/>
        <v>19.637504304904596</v>
      </c>
      <c r="W334" s="11">
        <f t="shared" si="353"/>
        <v>-1.219247815263802E-2</v>
      </c>
      <c r="X334" s="11">
        <f t="shared" si="354"/>
        <v>-1.3228699347321071E-2</v>
      </c>
      <c r="Y334" s="11">
        <f t="shared" si="355"/>
        <v>-1.2203590333800474E-2</v>
      </c>
      <c r="Z334" s="4">
        <f t="shared" si="379"/>
        <v>480.12318089105548</v>
      </c>
      <c r="AA334" s="4">
        <f t="shared" si="370"/>
        <v>17624.982062567273</v>
      </c>
      <c r="AB334" s="4">
        <f t="shared" si="371"/>
        <v>1593.1746938867984</v>
      </c>
      <c r="AC334" s="12">
        <f t="shared" si="372"/>
        <v>1.092414333043926</v>
      </c>
      <c r="AD334" s="12">
        <f t="shared" si="373"/>
        <v>5.451840701593305</v>
      </c>
      <c r="AE334" s="12">
        <f t="shared" si="374"/>
        <v>2.0853533055677791</v>
      </c>
      <c r="AF334" s="11">
        <f t="shared" si="356"/>
        <v>-2.9039671966837322E-3</v>
      </c>
      <c r="AG334" s="11">
        <f t="shared" si="357"/>
        <v>2.0567434751257441E-3</v>
      </c>
      <c r="AH334" s="11">
        <f t="shared" si="358"/>
        <v>8.257041531207765E-4</v>
      </c>
      <c r="AI334" s="1">
        <f t="shared" si="337"/>
        <v>201821.3364003406</v>
      </c>
      <c r="AJ334" s="1">
        <f t="shared" si="338"/>
        <v>440578.24250320328</v>
      </c>
      <c r="AK334" s="1">
        <f t="shared" si="339"/>
        <v>75801.829425254386</v>
      </c>
      <c r="AL334" s="17">
        <f t="shared" si="375"/>
        <v>74.458065344953837</v>
      </c>
      <c r="AM334" s="17">
        <f t="shared" si="375"/>
        <v>35.586221533215685</v>
      </c>
      <c r="AN334" s="17">
        <f t="shared" si="375"/>
        <v>5.1570924129400044</v>
      </c>
      <c r="AO334" s="7">
        <f t="shared" si="392"/>
        <v>1.1180933345159016E-3</v>
      </c>
      <c r="AP334" s="7">
        <f t="shared" si="392"/>
        <v>1.7217797143221558E-3</v>
      </c>
      <c r="AQ334" s="7">
        <f t="shared" si="392"/>
        <v>1.2462931795281932E-3</v>
      </c>
      <c r="AR334" s="1">
        <f t="shared" si="376"/>
        <v>100623.11351110954</v>
      </c>
      <c r="AS334" s="1">
        <f t="shared" si="377"/>
        <v>225371.26511074509</v>
      </c>
      <c r="AT334" s="1">
        <f t="shared" si="378"/>
        <v>38487.893417553008</v>
      </c>
      <c r="AU334" s="1">
        <f t="shared" si="340"/>
        <v>20124.62270222191</v>
      </c>
      <c r="AV334" s="1">
        <f t="shared" si="341"/>
        <v>45074.253022149023</v>
      </c>
      <c r="AW334" s="1">
        <f t="shared" si="342"/>
        <v>7697.5786835106019</v>
      </c>
      <c r="AX334">
        <v>0</v>
      </c>
      <c r="AY334">
        <v>0</v>
      </c>
      <c r="AZ334">
        <v>0</v>
      </c>
      <c r="BA334">
        <f t="shared" si="382"/>
        <v>0</v>
      </c>
      <c r="BB334">
        <f t="shared" si="383"/>
        <v>0</v>
      </c>
      <c r="BC334">
        <f t="shared" si="383"/>
        <v>0</v>
      </c>
      <c r="BD334">
        <f t="shared" si="383"/>
        <v>0</v>
      </c>
      <c r="BE334">
        <f t="shared" si="384"/>
        <v>0</v>
      </c>
      <c r="BF334">
        <f t="shared" si="384"/>
        <v>0</v>
      </c>
      <c r="BG334">
        <f t="shared" si="384"/>
        <v>0</v>
      </c>
      <c r="BH334">
        <f t="shared" si="360"/>
        <v>0</v>
      </c>
      <c r="BI334">
        <f t="shared" si="393"/>
        <v>0</v>
      </c>
      <c r="BJ334">
        <f t="shared" si="393"/>
        <v>0</v>
      </c>
      <c r="BK334" s="7">
        <f t="shared" si="391"/>
        <v>1.618207347430678E-3</v>
      </c>
      <c r="BL334" s="7">
        <f t="shared" si="380"/>
        <v>2.0954043890708399E-6</v>
      </c>
      <c r="BM334" s="7">
        <f t="shared" si="381"/>
        <v>6.2189453232145103E-5</v>
      </c>
      <c r="BN334" s="18">
        <f>MAX((BN$3*climate!$I444+BN$4*climate!$I444^2+BN$5*climate!$I444^6)*(K334/K$66)^$BP$1,-99)</f>
        <v>-61.808642654588631</v>
      </c>
      <c r="BO334" s="18">
        <f>MAX((BO$3*climate!$I444+BO$4*climate!$I444^2+BO$5*climate!$I444^6)*(L334/L$66)^$BP$1,-99)</f>
        <v>-32.322836184949367</v>
      </c>
      <c r="BP334" s="18">
        <f>MAX((BP$3*climate!$I444+BP$4*climate!$I444^2+BP$5*climate!$I444^6)*(M334/M$66)^$BP$1,-99)</f>
        <v>-32.318184811346086</v>
      </c>
      <c r="BQ334" s="18">
        <f>MAX((BQ$3*climate!$M444+BQ$4*climate!$M444^2+BQ$5*climate!$M444^6)*(K334/K$66)^$BP$1,-99)</f>
        <v>-61.808659299855115</v>
      </c>
      <c r="BR334" s="18">
        <f>MAX((BR$3*climate!$M444+BR$4*climate!$M444^2+BR$5*climate!$M444^6)*(L334/L$66)^$BP$1,-99)</f>
        <v>-32.322844412890539</v>
      </c>
      <c r="BS334" s="18">
        <f>MAX((BS$3*climate!$M444+BS$4*climate!$M444^2+BS$5*climate!$M444^6)*(M334/M$66)^$BP$1,-99)</f>
        <v>-32.318192567335728</v>
      </c>
      <c r="BT334" s="8">
        <f t="shared" si="385"/>
        <v>3.8277517529562065E-2</v>
      </c>
      <c r="BU334" s="8">
        <f t="shared" si="386"/>
        <v>8.0206878234180369E-8</v>
      </c>
      <c r="BV334" s="8">
        <f t="shared" si="387"/>
        <v>2.3804578862473144E-6</v>
      </c>
      <c r="BW334" s="8">
        <f>MAX((BW$3*climate!$I444+BW$4*climate!$I444^2+BW$5*climate!$I444^6)*(K334/K$66)^$BP$1,-99)</f>
        <v>-99</v>
      </c>
      <c r="BX334" s="8">
        <f>MAX((BX$3*climate!$I444+BX$4*climate!$I444^2+BX$5*climate!$I444^6)*(L334/L$66)^$BP$1,-99)</f>
        <v>-99</v>
      </c>
      <c r="BY334" s="8">
        <f>MAX((BY$3*climate!$I444+BY$4*climate!$I444^2+BY$5*climate!$I444^6)*(M334/M$66)^$BP$1,-99)</f>
        <v>-99</v>
      </c>
      <c r="BZ334" s="8">
        <f>MAX((BZ$3*climate!$M444+BZ$4*climate!$M444^2+BZ$5*climate!$M444^6)*(K334/K$66)^$BP$1,-99)</f>
        <v>-99</v>
      </c>
      <c r="CA334" s="8">
        <f>MAX((CA$3*climate!$M444+CA$4*climate!$M444^2+CA$5*climate!$M444^6)*(L334/L$66)^$BP$1,-99)</f>
        <v>-99</v>
      </c>
      <c r="CB334" s="8">
        <f>MAX((CB$3*climate!$M444+CB$4*climate!$M444^2+CB$5*climate!$M444^6)*(M334/M$66)^$BP$1,-99)</f>
        <v>-99</v>
      </c>
      <c r="CC334" s="8">
        <f t="shared" si="388"/>
        <v>0</v>
      </c>
      <c r="CD334" s="8">
        <f t="shared" si="389"/>
        <v>0</v>
      </c>
      <c r="CE334" s="8">
        <f t="shared" si="390"/>
        <v>0</v>
      </c>
    </row>
    <row r="335" spans="1:83">
      <c r="A335">
        <f t="shared" si="343"/>
        <v>2289</v>
      </c>
      <c r="B335" s="4">
        <f t="shared" si="361"/>
        <v>1286.5348489157491</v>
      </c>
      <c r="C335" s="4">
        <f t="shared" si="362"/>
        <v>3572.6096026359419</v>
      </c>
      <c r="D335" s="4">
        <f t="shared" si="363"/>
        <v>6809.6366121406945</v>
      </c>
      <c r="E335" s="11">
        <f t="shared" si="344"/>
        <v>5.9437371316734321E-9</v>
      </c>
      <c r="F335" s="11">
        <f t="shared" si="345"/>
        <v>1.1915882619620719E-8</v>
      </c>
      <c r="G335" s="11">
        <f t="shared" si="346"/>
        <v>2.6308234394342123E-8</v>
      </c>
      <c r="H335" s="4">
        <f t="shared" si="364"/>
        <v>100661.45554993923</v>
      </c>
      <c r="I335" s="4">
        <f t="shared" si="365"/>
        <v>225869.13757738244</v>
      </c>
      <c r="J335" s="4">
        <f t="shared" si="366"/>
        <v>38546.23190394268</v>
      </c>
      <c r="K335" s="4">
        <f t="shared" si="334"/>
        <v>78242.307726660903</v>
      </c>
      <c r="L335" s="4">
        <f t="shared" si="335"/>
        <v>63222.451568940458</v>
      </c>
      <c r="M335" s="4">
        <f t="shared" si="336"/>
        <v>5660.5416851788796</v>
      </c>
      <c r="N335" s="11">
        <f t="shared" si="347"/>
        <v>3.8104009294293029E-4</v>
      </c>
      <c r="O335" s="11">
        <f t="shared" si="348"/>
        <v>2.2091093776421822E-3</v>
      </c>
      <c r="P335" s="11">
        <f t="shared" si="349"/>
        <v>1.5157356541573019E-3</v>
      </c>
      <c r="Q335" s="4">
        <f t="shared" si="350"/>
        <v>429.15247939194222</v>
      </c>
      <c r="R335" s="4">
        <f t="shared" si="351"/>
        <v>3161.8363460174469</v>
      </c>
      <c r="S335" s="4">
        <f t="shared" si="352"/>
        <v>747.71426534350178</v>
      </c>
      <c r="T335" s="4">
        <f t="shared" si="367"/>
        <v>4.2633247954479963</v>
      </c>
      <c r="U335" s="4">
        <f t="shared" si="368"/>
        <v>13.998531981529377</v>
      </c>
      <c r="V335" s="4">
        <f t="shared" si="369"/>
        <v>19.397856247189296</v>
      </c>
      <c r="W335" s="11">
        <f t="shared" si="353"/>
        <v>-1.219247815263802E-2</v>
      </c>
      <c r="X335" s="11">
        <f t="shared" si="354"/>
        <v>-1.3228699347321071E-2</v>
      </c>
      <c r="Y335" s="11">
        <f t="shared" si="355"/>
        <v>-1.2203590333800474E-2</v>
      </c>
      <c r="Z335" s="4">
        <f t="shared" si="379"/>
        <v>473.04038605484942</v>
      </c>
      <c r="AA335" s="4">
        <f t="shared" si="370"/>
        <v>17466.263153712647</v>
      </c>
      <c r="AB335" s="4">
        <f t="shared" si="371"/>
        <v>1577.4243117788785</v>
      </c>
      <c r="AC335" s="12">
        <f t="shared" si="372"/>
        <v>1.0892419976555794</v>
      </c>
      <c r="AD335" s="12">
        <f t="shared" si="373"/>
        <v>5.4630537393837324</v>
      </c>
      <c r="AE335" s="12">
        <f t="shared" si="374"/>
        <v>2.0870751904529103</v>
      </c>
      <c r="AF335" s="11">
        <f t="shared" si="356"/>
        <v>-2.9039671966837322E-3</v>
      </c>
      <c r="AG335" s="11">
        <f t="shared" si="357"/>
        <v>2.0567434751257441E-3</v>
      </c>
      <c r="AH335" s="11">
        <f t="shared" si="358"/>
        <v>8.257041531207765E-4</v>
      </c>
      <c r="AI335" s="1">
        <f t="shared" si="337"/>
        <v>201763.82546252845</v>
      </c>
      <c r="AJ335" s="1">
        <f t="shared" si="338"/>
        <v>441594.67127503199</v>
      </c>
      <c r="AK335" s="1">
        <f t="shared" si="339"/>
        <v>75919.225166239543</v>
      </c>
      <c r="AL335" s="17">
        <f t="shared" si="375"/>
        <v>74.540483900851342</v>
      </c>
      <c r="AM335" s="17">
        <f t="shared" si="375"/>
        <v>35.646880451217498</v>
      </c>
      <c r="AN335" s="17">
        <f t="shared" si="375"/>
        <v>5.1634553895494433</v>
      </c>
      <c r="AO335" s="7">
        <f t="shared" si="392"/>
        <v>1.1069124011707427E-3</v>
      </c>
      <c r="AP335" s="7">
        <f t="shared" si="392"/>
        <v>1.7045619171789342E-3</v>
      </c>
      <c r="AQ335" s="7">
        <f t="shared" si="392"/>
        <v>1.2338302477329112E-3</v>
      </c>
      <c r="AR335" s="1">
        <f t="shared" si="376"/>
        <v>100661.45554993923</v>
      </c>
      <c r="AS335" s="1">
        <f t="shared" si="377"/>
        <v>225869.13757738244</v>
      </c>
      <c r="AT335" s="1">
        <f t="shared" si="378"/>
        <v>38546.23190394268</v>
      </c>
      <c r="AU335" s="1">
        <f t="shared" si="340"/>
        <v>20132.291109987847</v>
      </c>
      <c r="AV335" s="1">
        <f t="shared" si="341"/>
        <v>45173.827515476492</v>
      </c>
      <c r="AW335" s="1">
        <f t="shared" si="342"/>
        <v>7709.246380788536</v>
      </c>
      <c r="AX335">
        <v>0</v>
      </c>
      <c r="AY335">
        <v>0</v>
      </c>
      <c r="AZ335">
        <v>0</v>
      </c>
      <c r="BA335">
        <f t="shared" si="382"/>
        <v>0</v>
      </c>
      <c r="BB335">
        <f t="shared" si="383"/>
        <v>0</v>
      </c>
      <c r="BC335">
        <f t="shared" si="383"/>
        <v>0</v>
      </c>
      <c r="BD335">
        <f t="shared" si="383"/>
        <v>0</v>
      </c>
      <c r="BE335">
        <f t="shared" si="384"/>
        <v>0</v>
      </c>
      <c r="BF335">
        <f t="shared" si="384"/>
        <v>0</v>
      </c>
      <c r="BG335">
        <f t="shared" si="384"/>
        <v>0</v>
      </c>
      <c r="BH335">
        <f t="shared" si="360"/>
        <v>0</v>
      </c>
      <c r="BI335">
        <f t="shared" si="393"/>
        <v>0</v>
      </c>
      <c r="BJ335">
        <f t="shared" si="393"/>
        <v>0</v>
      </c>
      <c r="BK335" s="7">
        <f t="shared" si="391"/>
        <v>1.6312260909974174E-3</v>
      </c>
      <c r="BL335" s="7">
        <f t="shared" si="380"/>
        <v>1.9956232276865139E-6</v>
      </c>
      <c r="BM335" s="7">
        <f t="shared" si="381"/>
        <v>6.0283400185472683E-5</v>
      </c>
      <c r="BN335" s="18">
        <f>MAX((BN$3*climate!$I445+BN$4*climate!$I445^2+BN$5*climate!$I445^6)*(K335/K$66)^$BP$1,-99)</f>
        <v>-61.831684583982849</v>
      </c>
      <c r="BO335" s="18">
        <f>MAX((BO$3*climate!$I445+BO$4*climate!$I445^2+BO$5*climate!$I445^6)*(L335/L$66)^$BP$1,-99)</f>
        <v>-32.319302677995609</v>
      </c>
      <c r="BP335" s="18">
        <f>MAX((BP$3*climate!$I445+BP$4*climate!$I445^2+BP$5*climate!$I445^6)*(M335/M$66)^$BP$1,-99)</f>
        <v>-32.319425425666992</v>
      </c>
      <c r="BQ335" s="18">
        <f>MAX((BQ$3*climate!$M445+BQ$4*climate!$M445^2+BQ$5*climate!$M445^6)*(K335/K$66)^$BP$1,-99)</f>
        <v>-61.83170121093454</v>
      </c>
      <c r="BR335" s="18">
        <f>MAX((BR$3*climate!$M445+BR$4*climate!$M445^2+BR$5*climate!$M445^6)*(L335/L$66)^$BP$1,-99)</f>
        <v>-32.319310893065094</v>
      </c>
      <c r="BS335" s="18">
        <f>MAX((BS$3*climate!$M445+BS$4*climate!$M445^2+BS$5*climate!$M445^6)*(M335/M$66)^$BP$1,-99)</f>
        <v>-32.319433170792131</v>
      </c>
      <c r="BT335" s="8">
        <f t="shared" si="385"/>
        <v>3.8277692080351609E-2</v>
      </c>
      <c r="BU335" s="8">
        <f t="shared" si="386"/>
        <v>7.6387851417781794E-8</v>
      </c>
      <c r="BV335" s="8">
        <f t="shared" si="387"/>
        <v>2.3075094298561345E-6</v>
      </c>
      <c r="BW335" s="8">
        <f>MAX((BW$3*climate!$I445+BW$4*climate!$I445^2+BW$5*climate!$I445^6)*(K335/K$66)^$BP$1,-99)</f>
        <v>-99</v>
      </c>
      <c r="BX335" s="8">
        <f>MAX((BX$3*climate!$I445+BX$4*climate!$I445^2+BX$5*climate!$I445^6)*(L335/L$66)^$BP$1,-99)</f>
        <v>-99</v>
      </c>
      <c r="BY335" s="8">
        <f>MAX((BY$3*climate!$I445+BY$4*climate!$I445^2+BY$5*climate!$I445^6)*(M335/M$66)^$BP$1,-99)</f>
        <v>-99</v>
      </c>
      <c r="BZ335" s="8">
        <f>MAX((BZ$3*climate!$M445+BZ$4*climate!$M445^2+BZ$5*climate!$M445^6)*(K335/K$66)^$BP$1,-99)</f>
        <v>-99</v>
      </c>
      <c r="CA335" s="8">
        <f>MAX((CA$3*climate!$M445+CA$4*climate!$M445^2+CA$5*climate!$M445^6)*(L335/L$66)^$BP$1,-99)</f>
        <v>-99</v>
      </c>
      <c r="CB335" s="8">
        <f>MAX((CB$3*climate!$M445+CB$4*climate!$M445^2+CB$5*climate!$M445^6)*(M335/M$66)^$BP$1,-99)</f>
        <v>-99</v>
      </c>
      <c r="CC335" s="8">
        <f t="shared" si="388"/>
        <v>0</v>
      </c>
      <c r="CD335" s="8">
        <f t="shared" si="389"/>
        <v>0</v>
      </c>
      <c r="CE335" s="8">
        <f t="shared" si="390"/>
        <v>0</v>
      </c>
    </row>
    <row r="336" spans="1:83">
      <c r="A336">
        <f t="shared" si="343"/>
        <v>2290</v>
      </c>
      <c r="B336" s="4">
        <f t="shared" si="361"/>
        <v>1286.534856180233</v>
      </c>
      <c r="C336" s="4">
        <f t="shared" si="362"/>
        <v>3572.6096430781986</v>
      </c>
      <c r="D336" s="4">
        <f t="shared" si="363"/>
        <v>6809.6367823327346</v>
      </c>
      <c r="E336" s="11">
        <f t="shared" si="344"/>
        <v>5.64655027508976E-9</v>
      </c>
      <c r="F336" s="11">
        <f t="shared" si="345"/>
        <v>1.1320088488639682E-8</v>
      </c>
      <c r="G336" s="11">
        <f t="shared" si="346"/>
        <v>2.4992822674625016E-8</v>
      </c>
      <c r="H336" s="4">
        <f t="shared" si="364"/>
        <v>100706.56466253071</v>
      </c>
      <c r="I336" s="4">
        <f t="shared" si="365"/>
        <v>226365.96150318239</v>
      </c>
      <c r="J336" s="4">
        <f t="shared" si="366"/>
        <v>38604.529831754742</v>
      </c>
      <c r="K336" s="4">
        <f t="shared" si="334"/>
        <v>78277.369772578124</v>
      </c>
      <c r="L336" s="4">
        <f t="shared" si="335"/>
        <v>63361.515563772329</v>
      </c>
      <c r="M336" s="4">
        <f t="shared" si="336"/>
        <v>5669.102635828137</v>
      </c>
      <c r="N336" s="11">
        <f t="shared" si="347"/>
        <v>4.4812131615179496E-4</v>
      </c>
      <c r="O336" s="11">
        <f t="shared" si="348"/>
        <v>2.1995982658191693E-3</v>
      </c>
      <c r="P336" s="11">
        <f t="shared" si="349"/>
        <v>1.5123907084144683E-3</v>
      </c>
      <c r="Q336" s="4">
        <f t="shared" si="350"/>
        <v>424.11001716704186</v>
      </c>
      <c r="R336" s="4">
        <f t="shared" si="351"/>
        <v>3126.8721661925561</v>
      </c>
      <c r="S336" s="4">
        <f t="shared" si="352"/>
        <v>739.70652109672926</v>
      </c>
      <c r="T336" s="4">
        <f t="shared" si="367"/>
        <v>4.2113443010218967</v>
      </c>
      <c r="U336" s="4">
        <f t="shared" si="368"/>
        <v>13.813349610641867</v>
      </c>
      <c r="V336" s="4">
        <f t="shared" si="369"/>
        <v>19.161132756194647</v>
      </c>
      <c r="W336" s="11">
        <f t="shared" si="353"/>
        <v>-1.219247815263802E-2</v>
      </c>
      <c r="X336" s="11">
        <f t="shared" si="354"/>
        <v>-1.3228699347321071E-2</v>
      </c>
      <c r="Y336" s="11">
        <f t="shared" si="355"/>
        <v>-1.2203590333800474E-2</v>
      </c>
      <c r="Z336" s="4">
        <f t="shared" si="379"/>
        <v>466.09344186058803</v>
      </c>
      <c r="AA336" s="4">
        <f t="shared" si="370"/>
        <v>17308.808583217196</v>
      </c>
      <c r="AB336" s="4">
        <f t="shared" si="371"/>
        <v>1561.8244337138815</v>
      </c>
      <c r="AC336" s="12">
        <f t="shared" si="372"/>
        <v>1.0860788746251373</v>
      </c>
      <c r="AD336" s="12">
        <f t="shared" si="373"/>
        <v>5.4742898395164712</v>
      </c>
      <c r="AE336" s="12">
        <f t="shared" si="374"/>
        <v>2.0887984971055427</v>
      </c>
      <c r="AF336" s="11">
        <f t="shared" si="356"/>
        <v>-2.9039671966837322E-3</v>
      </c>
      <c r="AG336" s="11">
        <f t="shared" si="357"/>
        <v>2.0567434751257441E-3</v>
      </c>
      <c r="AH336" s="11">
        <f t="shared" si="358"/>
        <v>8.257041531207765E-4</v>
      </c>
      <c r="AI336" s="1">
        <f t="shared" si="337"/>
        <v>201719.73402626347</v>
      </c>
      <c r="AJ336" s="1">
        <f t="shared" si="338"/>
        <v>442609.0316630053</v>
      </c>
      <c r="AK336" s="1">
        <f t="shared" si="339"/>
        <v>76036.54903040413</v>
      </c>
      <c r="AL336" s="17">
        <f t="shared" si="375"/>
        <v>74.622168589010272</v>
      </c>
      <c r="AM336" s="17">
        <f t="shared" si="375"/>
        <v>35.707035142952044</v>
      </c>
      <c r="AN336" s="17">
        <f t="shared" si="375"/>
        <v>5.1697625087174641</v>
      </c>
      <c r="AO336" s="7">
        <f t="shared" si="392"/>
        <v>1.0958432771590353E-3</v>
      </c>
      <c r="AP336" s="7">
        <f t="shared" si="392"/>
        <v>1.6875162980071448E-3</v>
      </c>
      <c r="AQ336" s="7">
        <f t="shared" si="392"/>
        <v>1.221491945255582E-3</v>
      </c>
      <c r="AR336" s="1">
        <f t="shared" si="376"/>
        <v>100706.56466253071</v>
      </c>
      <c r="AS336" s="1">
        <f t="shared" si="377"/>
        <v>226365.96150318239</v>
      </c>
      <c r="AT336" s="1">
        <f t="shared" si="378"/>
        <v>38604.529831754742</v>
      </c>
      <c r="AU336" s="1">
        <f t="shared" si="340"/>
        <v>20141.312932506145</v>
      </c>
      <c r="AV336" s="1">
        <f t="shared" si="341"/>
        <v>45273.192300636481</v>
      </c>
      <c r="AW336" s="1">
        <f t="shared" si="342"/>
        <v>7720.9059663509488</v>
      </c>
      <c r="AX336">
        <v>0</v>
      </c>
      <c r="AY336">
        <v>0</v>
      </c>
      <c r="AZ336">
        <v>0</v>
      </c>
      <c r="BA336">
        <f t="shared" si="382"/>
        <v>0</v>
      </c>
      <c r="BB336">
        <f t="shared" si="383"/>
        <v>0</v>
      </c>
      <c r="BC336">
        <f t="shared" si="383"/>
        <v>0</v>
      </c>
      <c r="BD336">
        <f t="shared" si="383"/>
        <v>0</v>
      </c>
      <c r="BE336">
        <f t="shared" si="384"/>
        <v>0</v>
      </c>
      <c r="BF336">
        <f t="shared" si="384"/>
        <v>0</v>
      </c>
      <c r="BG336">
        <f t="shared" si="384"/>
        <v>0</v>
      </c>
      <c r="BH336">
        <f t="shared" si="360"/>
        <v>0</v>
      </c>
      <c r="BI336">
        <f t="shared" si="393"/>
        <v>0</v>
      </c>
      <c r="BJ336">
        <f t="shared" si="393"/>
        <v>0</v>
      </c>
      <c r="BK336" s="7">
        <f t="shared" si="391"/>
        <v>1.6441223464460641E-3</v>
      </c>
      <c r="BL336" s="7">
        <f t="shared" si="380"/>
        <v>1.9005935501776323E-6</v>
      </c>
      <c r="BM336" s="7">
        <f t="shared" si="381"/>
        <v>5.8435028584676867E-5</v>
      </c>
      <c r="BN336" s="18">
        <f>MAX((BN$3*climate!$I446+BN$4*climate!$I446^2+BN$5*climate!$I446^6)*(K336/K$66)^$BP$1,-99)</f>
        <v>-61.852255654550909</v>
      </c>
      <c r="BO336" s="18">
        <f>MAX((BO$3*climate!$I446+BO$4*climate!$I446^2+BO$5*climate!$I446^6)*(L336/L$66)^$BP$1,-99)</f>
        <v>-32.315134048910878</v>
      </c>
      <c r="BP336" s="18">
        <f>MAX((BP$3*climate!$I446+BP$4*climate!$I446^2+BP$5*climate!$I446^6)*(M336/M$66)^$BP$1,-99)</f>
        <v>-32.320021743836072</v>
      </c>
      <c r="BQ336" s="18">
        <f>MAX((BQ$3*climate!$M446+BQ$4*climate!$M446^2+BQ$5*climate!$M446^6)*(K336/K$66)^$BP$1,-99)</f>
        <v>-61.85227226298111</v>
      </c>
      <c r="BR336" s="18">
        <f>MAX((BR$3*climate!$M446+BR$4*climate!$M446^2+BR$5*climate!$M446^6)*(L336/L$66)^$BP$1,-99)</f>
        <v>-32.315142251177122</v>
      </c>
      <c r="BS336" s="18">
        <f>MAX((BS$3*climate!$M446+BS$4*climate!$M446^2+BS$5*climate!$M446^6)*(M336/M$66)^$BP$1,-99)</f>
        <v>-32.320029478149152</v>
      </c>
      <c r="BT336" s="8">
        <f t="shared" si="385"/>
        <v>3.8278713548109501E-2</v>
      </c>
      <c r="BU336" s="8">
        <f t="shared" si="386"/>
        <v>7.2752276078634063E-8</v>
      </c>
      <c r="BV336" s="8">
        <f t="shared" si="387"/>
        <v>2.2368177203684363E-6</v>
      </c>
      <c r="BW336" s="8">
        <f>MAX((BW$3*climate!$I446+BW$4*climate!$I446^2+BW$5*climate!$I446^6)*(K336/K$66)^$BP$1,-99)</f>
        <v>-99</v>
      </c>
      <c r="BX336" s="8">
        <f>MAX((BX$3*climate!$I446+BX$4*climate!$I446^2+BX$5*climate!$I446^6)*(L336/L$66)^$BP$1,-99)</f>
        <v>-99</v>
      </c>
      <c r="BY336" s="8">
        <f>MAX((BY$3*climate!$I446+BY$4*climate!$I446^2+BY$5*climate!$I446^6)*(M336/M$66)^$BP$1,-99)</f>
        <v>-99</v>
      </c>
      <c r="BZ336" s="8">
        <f>MAX((BZ$3*climate!$M446+BZ$4*climate!$M446^2+BZ$5*climate!$M446^6)*(K336/K$66)^$BP$1,-99)</f>
        <v>-99</v>
      </c>
      <c r="CA336" s="8">
        <f>MAX((CA$3*climate!$M446+CA$4*climate!$M446^2+CA$5*climate!$M446^6)*(L336/L$66)^$BP$1,-99)</f>
        <v>-99</v>
      </c>
      <c r="CB336" s="8">
        <f>MAX((CB$3*climate!$M446+CB$4*climate!$M446^2+CB$5*climate!$M446^6)*(M336/M$66)^$BP$1,-99)</f>
        <v>-99</v>
      </c>
      <c r="CC336" s="8">
        <f t="shared" si="388"/>
        <v>0</v>
      </c>
      <c r="CD336" s="8">
        <f t="shared" si="389"/>
        <v>0</v>
      </c>
      <c r="CE336" s="8">
        <f t="shared" si="390"/>
        <v>0</v>
      </c>
    </row>
    <row r="337" spans="1:83">
      <c r="A337">
        <f t="shared" si="343"/>
        <v>2291</v>
      </c>
      <c r="B337" s="4">
        <f t="shared" si="361"/>
        <v>1286.5348630814926</v>
      </c>
      <c r="C337" s="4">
        <f t="shared" si="362"/>
        <v>3572.609681498343</v>
      </c>
      <c r="D337" s="4">
        <f t="shared" si="363"/>
        <v>6809.6369440151775</v>
      </c>
      <c r="E337" s="11">
        <f t="shared" si="344"/>
        <v>5.364222761335272E-9</v>
      </c>
      <c r="F337" s="11">
        <f t="shared" si="345"/>
        <v>1.0754084064207697E-8</v>
      </c>
      <c r="G337" s="11">
        <f t="shared" si="346"/>
        <v>2.3743181540893764E-8</v>
      </c>
      <c r="H337" s="4">
        <f t="shared" si="364"/>
        <v>100758.42151336139</v>
      </c>
      <c r="I337" s="4">
        <f t="shared" si="365"/>
        <v>226861.73422774946</v>
      </c>
      <c r="J337" s="4">
        <f t="shared" si="366"/>
        <v>38662.786448496088</v>
      </c>
      <c r="K337" s="4">
        <f t="shared" si="334"/>
        <v>78317.676733630098</v>
      </c>
      <c r="L337" s="4">
        <f t="shared" si="335"/>
        <v>63500.285352360203</v>
      </c>
      <c r="M337" s="4">
        <f t="shared" si="336"/>
        <v>5677.6575265845649</v>
      </c>
      <c r="N337" s="11">
        <f t="shared" si="347"/>
        <v>5.1492482653769933E-4</v>
      </c>
      <c r="O337" s="11">
        <f t="shared" si="348"/>
        <v>2.1901273565372303E-3</v>
      </c>
      <c r="P337" s="11">
        <f t="shared" si="349"/>
        <v>1.5090379035231916E-3</v>
      </c>
      <c r="Q337" s="4">
        <f t="shared" si="350"/>
        <v>419.15478942225735</v>
      </c>
      <c r="R337" s="4">
        <f t="shared" si="351"/>
        <v>3092.2654025171023</v>
      </c>
      <c r="S337" s="4">
        <f t="shared" si="352"/>
        <v>731.78208609981459</v>
      </c>
      <c r="T337" s="4">
        <f t="shared" si="367"/>
        <v>4.1599975776384506</v>
      </c>
      <c r="U337" s="4">
        <f t="shared" si="368"/>
        <v>13.63061696166325</v>
      </c>
      <c r="V337" s="4">
        <f t="shared" si="369"/>
        <v>18.927298141706483</v>
      </c>
      <c r="W337" s="11">
        <f t="shared" si="353"/>
        <v>-1.219247815263802E-2</v>
      </c>
      <c r="X337" s="11">
        <f t="shared" si="354"/>
        <v>-1.3228699347321071E-2</v>
      </c>
      <c r="Y337" s="11">
        <f t="shared" si="355"/>
        <v>-1.2203590333800474E-2</v>
      </c>
      <c r="Z337" s="4">
        <f t="shared" si="379"/>
        <v>459.27931370660082</v>
      </c>
      <c r="AA337" s="4">
        <f t="shared" si="370"/>
        <v>17152.610638930579</v>
      </c>
      <c r="AB337" s="4">
        <f t="shared" si="371"/>
        <v>1546.3736632938962</v>
      </c>
      <c r="AC337" s="12">
        <f t="shared" si="372"/>
        <v>1.0829249372002148</v>
      </c>
      <c r="AD337" s="12">
        <f t="shared" si="373"/>
        <v>5.4855490494248436</v>
      </c>
      <c r="AE337" s="12">
        <f t="shared" si="374"/>
        <v>2.0905232266996352</v>
      </c>
      <c r="AF337" s="11">
        <f t="shared" si="356"/>
        <v>-2.9039671966837322E-3</v>
      </c>
      <c r="AG337" s="11">
        <f t="shared" si="357"/>
        <v>2.0567434751257441E-3</v>
      </c>
      <c r="AH337" s="11">
        <f t="shared" si="358"/>
        <v>8.257041531207765E-4</v>
      </c>
      <c r="AI337" s="1">
        <f t="shared" si="337"/>
        <v>201689.07355614327</v>
      </c>
      <c r="AJ337" s="1">
        <f t="shared" si="338"/>
        <v>443621.32079734129</v>
      </c>
      <c r="AK337" s="1">
        <f t="shared" si="339"/>
        <v>76153.800093714672</v>
      </c>
      <c r="AL337" s="17">
        <f t="shared" si="375"/>
        <v>74.703125048767816</v>
      </c>
      <c r="AM337" s="17">
        <f t="shared" si="375"/>
        <v>35.766688784671722</v>
      </c>
      <c r="AN337" s="17">
        <f t="shared" si="375"/>
        <v>5.176014183748114</v>
      </c>
      <c r="AO337" s="7">
        <f t="shared" si="392"/>
        <v>1.0848848443874449E-3</v>
      </c>
      <c r="AP337" s="7">
        <f t="shared" si="392"/>
        <v>1.6706411350270733E-3</v>
      </c>
      <c r="AQ337" s="7">
        <f t="shared" si="392"/>
        <v>1.2092770258030263E-3</v>
      </c>
      <c r="AR337" s="1">
        <f t="shared" si="376"/>
        <v>100758.42151336139</v>
      </c>
      <c r="AS337" s="1">
        <f t="shared" si="377"/>
        <v>226861.73422774946</v>
      </c>
      <c r="AT337" s="1">
        <f t="shared" si="378"/>
        <v>38662.786448496088</v>
      </c>
      <c r="AU337" s="1">
        <f t="shared" si="340"/>
        <v>20151.684302672278</v>
      </c>
      <c r="AV337" s="1">
        <f t="shared" si="341"/>
        <v>45372.346845549895</v>
      </c>
      <c r="AW337" s="1">
        <f t="shared" si="342"/>
        <v>7732.557289699218</v>
      </c>
      <c r="AX337">
        <v>0</v>
      </c>
      <c r="AY337">
        <v>0</v>
      </c>
      <c r="AZ337">
        <v>0</v>
      </c>
      <c r="BA337">
        <f t="shared" si="382"/>
        <v>0</v>
      </c>
      <c r="BB337">
        <f t="shared" si="383"/>
        <v>0</v>
      </c>
      <c r="BC337">
        <f t="shared" si="383"/>
        <v>0</v>
      </c>
      <c r="BD337">
        <f t="shared" si="383"/>
        <v>0</v>
      </c>
      <c r="BE337">
        <f t="shared" si="384"/>
        <v>0</v>
      </c>
      <c r="BF337">
        <f t="shared" si="384"/>
        <v>0</v>
      </c>
      <c r="BG337">
        <f t="shared" si="384"/>
        <v>0</v>
      </c>
      <c r="BH337">
        <f t="shared" si="360"/>
        <v>0</v>
      </c>
      <c r="BI337">
        <f t="shared" si="393"/>
        <v>0</v>
      </c>
      <c r="BJ337">
        <f t="shared" si="393"/>
        <v>0</v>
      </c>
      <c r="BK337" s="7">
        <f t="shared" si="391"/>
        <v>1.6568887279144739E-3</v>
      </c>
      <c r="BL337" s="7">
        <f t="shared" si="380"/>
        <v>1.8100890954072689E-6</v>
      </c>
      <c r="BM337" s="7">
        <f t="shared" si="381"/>
        <v>5.6642622508009845E-5</v>
      </c>
      <c r="BN337" s="18">
        <f>MAX((BN$3*climate!$I447+BN$4*climate!$I447^2+BN$5*climate!$I447^6)*(K337/K$66)^$BP$1,-99)</f>
        <v>-61.870376741749141</v>
      </c>
      <c r="BO337" s="18">
        <f>MAX((BO$3*climate!$I447+BO$4*climate!$I447^2+BO$5*climate!$I447^6)*(L337/L$66)^$BP$1,-99)</f>
        <v>-32.310339556505248</v>
      </c>
      <c r="BP337" s="18">
        <f>MAX((BP$3*climate!$I447+BP$4*climate!$I447^2+BP$5*climate!$I447^6)*(M337/M$66)^$BP$1,-99)</f>
        <v>-32.319982567783221</v>
      </c>
      <c r="BQ337" s="18">
        <f>MAX((BQ$3*climate!$M447+BQ$4*climate!$M447^2+BQ$5*climate!$M447^6)*(K337/K$66)^$BP$1,-99)</f>
        <v>-61.870393331452469</v>
      </c>
      <c r="BR337" s="18">
        <f>MAX((BR$3*climate!$M447+BR$4*climate!$M447^2+BR$5*climate!$M447^6)*(L337/L$66)^$BP$1,-99)</f>
        <v>-32.310347746036037</v>
      </c>
      <c r="BS337" s="18">
        <f>MAX((BS$3*climate!$M447+BS$4*climate!$M447^2+BS$5*climate!$M447^6)*(M337/M$66)^$BP$1,-99)</f>
        <v>-32.31999029133614</v>
      </c>
      <c r="BT337" s="8">
        <f t="shared" si="385"/>
        <v>3.8280575550957971E-2</v>
      </c>
      <c r="BU337" s="8">
        <f t="shared" si="386"/>
        <v>6.9291252370703131E-8</v>
      </c>
      <c r="BV337" s="8">
        <f t="shared" si="387"/>
        <v>2.1683121903222634E-6</v>
      </c>
      <c r="BW337" s="8">
        <f>MAX((BW$3*climate!$I447+BW$4*climate!$I447^2+BW$5*climate!$I447^6)*(K337/K$66)^$BP$1,-99)</f>
        <v>-99</v>
      </c>
      <c r="BX337" s="8">
        <f>MAX((BX$3*climate!$I447+BX$4*climate!$I447^2+BX$5*climate!$I447^6)*(L337/L$66)^$BP$1,-99)</f>
        <v>-99</v>
      </c>
      <c r="BY337" s="8">
        <f>MAX((BY$3*climate!$I447+BY$4*climate!$I447^2+BY$5*climate!$I447^6)*(M337/M$66)^$BP$1,-99)</f>
        <v>-99</v>
      </c>
      <c r="BZ337" s="8">
        <f>MAX((BZ$3*climate!$M447+BZ$4*climate!$M447^2+BZ$5*climate!$M447^6)*(K337/K$66)^$BP$1,-99)</f>
        <v>-99</v>
      </c>
      <c r="CA337" s="8">
        <f>MAX((CA$3*climate!$M447+CA$4*climate!$M447^2+CA$5*climate!$M447^6)*(L337/L$66)^$BP$1,-99)</f>
        <v>-99</v>
      </c>
      <c r="CB337" s="8">
        <f>MAX((CB$3*climate!$M447+CB$4*climate!$M447^2+CB$5*climate!$M447^6)*(M337/M$66)^$BP$1,-99)</f>
        <v>-99</v>
      </c>
      <c r="CC337" s="8">
        <f t="shared" si="388"/>
        <v>0</v>
      </c>
      <c r="CD337" s="8">
        <f t="shared" si="389"/>
        <v>0</v>
      </c>
      <c r="CE337" s="8">
        <f t="shared" si="390"/>
        <v>0</v>
      </c>
    </row>
    <row r="338" spans="1:83">
      <c r="A338">
        <f t="shared" si="343"/>
        <v>2292</v>
      </c>
      <c r="B338" s="4">
        <f t="shared" si="361"/>
        <v>1286.5348696376893</v>
      </c>
      <c r="C338" s="4">
        <f t="shared" si="362"/>
        <v>3572.6097179974809</v>
      </c>
      <c r="D338" s="4">
        <f t="shared" si="363"/>
        <v>6809.6370976135013</v>
      </c>
      <c r="E338" s="11">
        <f t="shared" si="344"/>
        <v>5.0960116232685081E-9</v>
      </c>
      <c r="F338" s="11">
        <f t="shared" si="345"/>
        <v>1.0216379860997311E-8</v>
      </c>
      <c r="G338" s="11">
        <f t="shared" si="346"/>
        <v>2.2556022463849076E-8</v>
      </c>
      <c r="H338" s="4">
        <f t="shared" si="364"/>
        <v>100817.0041163104</v>
      </c>
      <c r="I338" s="4">
        <f t="shared" si="365"/>
        <v>227356.4530415707</v>
      </c>
      <c r="J338" s="4">
        <f t="shared" si="366"/>
        <v>38721.000986769453</v>
      </c>
      <c r="K338" s="4">
        <f t="shared" si="334"/>
        <v>78363.211519251112</v>
      </c>
      <c r="L338" s="4">
        <f t="shared" si="335"/>
        <v>63638.760174735384</v>
      </c>
      <c r="M338" s="4">
        <f t="shared" si="336"/>
        <v>5686.2062444325529</v>
      </c>
      <c r="N338" s="11">
        <f t="shared" si="347"/>
        <v>5.8141134313638432E-4</v>
      </c>
      <c r="O338" s="11">
        <f t="shared" si="348"/>
        <v>2.1806960646995055E-3</v>
      </c>
      <c r="P338" s="11">
        <f t="shared" si="349"/>
        <v>1.5056769112895552E-3</v>
      </c>
      <c r="Q338" s="4">
        <f t="shared" si="350"/>
        <v>414.2849859465793</v>
      </c>
      <c r="R338" s="4">
        <f t="shared" si="351"/>
        <v>3058.0128704720023</v>
      </c>
      <c r="S338" s="4">
        <f t="shared" si="352"/>
        <v>723.94011477768345</v>
      </c>
      <c r="T338" s="4">
        <f t="shared" si="367"/>
        <v>4.1092768980580665</v>
      </c>
      <c r="U338" s="4">
        <f t="shared" si="368"/>
        <v>13.450301627958913</v>
      </c>
      <c r="V338" s="4">
        <f t="shared" si="369"/>
        <v>18.696317149059393</v>
      </c>
      <c r="W338" s="11">
        <f t="shared" si="353"/>
        <v>-1.219247815263802E-2</v>
      </c>
      <c r="X338" s="11">
        <f t="shared" si="354"/>
        <v>-1.3228699347321071E-2</v>
      </c>
      <c r="Y338" s="11">
        <f t="shared" si="355"/>
        <v>-1.2203590333800474E-2</v>
      </c>
      <c r="Z338" s="4">
        <f t="shared" si="379"/>
        <v>452.59502504479309</v>
      </c>
      <c r="AA338" s="4">
        <f t="shared" si="370"/>
        <v>16997.661613144108</v>
      </c>
      <c r="AB338" s="4">
        <f t="shared" si="371"/>
        <v>1531.0706162375595</v>
      </c>
      <c r="AC338" s="12">
        <f t="shared" si="372"/>
        <v>1.0797801587061147</v>
      </c>
      <c r="AD338" s="12">
        <f t="shared" si="373"/>
        <v>5.4968314166397301</v>
      </c>
      <c r="AE338" s="12">
        <f t="shared" si="374"/>
        <v>2.0922493804101165</v>
      </c>
      <c r="AF338" s="11">
        <f t="shared" si="356"/>
        <v>-2.9039671966837322E-3</v>
      </c>
      <c r="AG338" s="11">
        <f t="shared" si="357"/>
        <v>2.0567434751257441E-3</v>
      </c>
      <c r="AH338" s="11">
        <f t="shared" si="358"/>
        <v>8.257041531207765E-4</v>
      </c>
      <c r="AI338" s="1">
        <f t="shared" si="337"/>
        <v>201671.85050320122</v>
      </c>
      <c r="AJ338" s="1">
        <f t="shared" si="338"/>
        <v>444631.53556315706</v>
      </c>
      <c r="AK338" s="1">
        <f t="shared" si="339"/>
        <v>76270.977374042428</v>
      </c>
      <c r="AL338" s="17">
        <f t="shared" si="375"/>
        <v>74.783358894079669</v>
      </c>
      <c r="AM338" s="17">
        <f t="shared" si="375"/>
        <v>35.82584455320363</v>
      </c>
      <c r="AN338" s="17">
        <f t="shared" si="375"/>
        <v>5.1822108264353748</v>
      </c>
      <c r="AO338" s="7">
        <f t="shared" si="392"/>
        <v>1.0740359959435703E-3</v>
      </c>
      <c r="AP338" s="7">
        <f t="shared" si="392"/>
        <v>1.6539347236768026E-3</v>
      </c>
      <c r="AQ338" s="7">
        <f t="shared" si="392"/>
        <v>1.197184255544996E-3</v>
      </c>
      <c r="AR338" s="1">
        <f t="shared" si="376"/>
        <v>100817.0041163104</v>
      </c>
      <c r="AS338" s="1">
        <f t="shared" si="377"/>
        <v>227356.4530415707</v>
      </c>
      <c r="AT338" s="1">
        <f t="shared" si="378"/>
        <v>38721.000986769453</v>
      </c>
      <c r="AU338" s="1">
        <f t="shared" si="340"/>
        <v>20163.400823262084</v>
      </c>
      <c r="AV338" s="1">
        <f t="shared" si="341"/>
        <v>45471.290608314142</v>
      </c>
      <c r="AW338" s="1">
        <f t="shared" si="342"/>
        <v>7744.2001973538909</v>
      </c>
      <c r="AX338">
        <v>0</v>
      </c>
      <c r="AY338">
        <v>0</v>
      </c>
      <c r="AZ338">
        <v>0</v>
      </c>
      <c r="BA338">
        <f t="shared" si="382"/>
        <v>0</v>
      </c>
      <c r="BB338">
        <f t="shared" si="383"/>
        <v>0</v>
      </c>
      <c r="BC338">
        <f t="shared" si="383"/>
        <v>0</v>
      </c>
      <c r="BD338">
        <f t="shared" si="383"/>
        <v>0</v>
      </c>
      <c r="BE338">
        <f t="shared" si="384"/>
        <v>0</v>
      </c>
      <c r="BF338">
        <f t="shared" si="384"/>
        <v>0</v>
      </c>
      <c r="BG338">
        <f t="shared" si="384"/>
        <v>0</v>
      </c>
      <c r="BH338">
        <f t="shared" si="360"/>
        <v>0</v>
      </c>
      <c r="BI338">
        <f t="shared" si="393"/>
        <v>0</v>
      </c>
      <c r="BJ338">
        <f t="shared" si="393"/>
        <v>0</v>
      </c>
      <c r="BK338" s="7">
        <f t="shared" si="391"/>
        <v>1.669517972603396E-3</v>
      </c>
      <c r="BL338" s="7">
        <f t="shared" si="380"/>
        <v>1.7238943765783512E-6</v>
      </c>
      <c r="BM338" s="7">
        <f t="shared" si="381"/>
        <v>5.4904516343464819E-5</v>
      </c>
      <c r="BN338" s="18">
        <f>MAX((BN$3*climate!$I448+BN$4*climate!$I448^2+BN$5*climate!$I448^6)*(K338/K$66)^$BP$1,-99)</f>
        <v>-61.886069359010243</v>
      </c>
      <c r="BO338" s="18">
        <f>MAX((BO$3*climate!$I448+BO$4*climate!$I448^2+BO$5*climate!$I448^6)*(L338/L$66)^$BP$1,-99)</f>
        <v>-32.304928355535672</v>
      </c>
      <c r="BP338" s="18">
        <f>MAX((BP$3*climate!$I448+BP$4*climate!$I448^2+BP$5*climate!$I448^6)*(M338/M$66)^$BP$1,-99)</f>
        <v>-32.31931660982449</v>
      </c>
      <c r="BQ338" s="18">
        <f>MAX((BQ$3*climate!$M448+BQ$4*climate!$M448^2+BQ$5*climate!$M448^6)*(K338/K$66)^$BP$1,-99)</f>
        <v>-61.886085929782681</v>
      </c>
      <c r="BR338" s="18">
        <f>MAX((BR$3*climate!$M448+BR$4*climate!$M448^2+BR$5*climate!$M448^6)*(L338/L$66)^$BP$1,-99)</f>
        <v>-32.30493653239806</v>
      </c>
      <c r="BS338" s="18">
        <f>MAX((BS$3*climate!$M448+BS$4*climate!$M448^2+BS$5*climate!$M448^6)*(M338/M$66)^$BP$1,-99)</f>
        <v>-32.319324322668606</v>
      </c>
      <c r="BT338" s="8">
        <f t="shared" si="385"/>
        <v>3.8283271070664954E-2</v>
      </c>
      <c r="BU338" s="8">
        <f t="shared" si="386"/>
        <v>6.5996315715743987E-8</v>
      </c>
      <c r="BV338" s="8">
        <f t="shared" si="387"/>
        <v>2.1019244821806177E-6</v>
      </c>
      <c r="BW338" s="8">
        <f>MAX((BW$3*climate!$I448+BW$4*climate!$I448^2+BW$5*climate!$I448^6)*(K338/K$66)^$BP$1,-99)</f>
        <v>-99</v>
      </c>
      <c r="BX338" s="8">
        <f>MAX((BX$3*climate!$I448+BX$4*climate!$I448^2+BX$5*climate!$I448^6)*(L338/L$66)^$BP$1,-99)</f>
        <v>-99</v>
      </c>
      <c r="BY338" s="8">
        <f>MAX((BY$3*climate!$I448+BY$4*climate!$I448^2+BY$5*climate!$I448^6)*(M338/M$66)^$BP$1,-99)</f>
        <v>-99</v>
      </c>
      <c r="BZ338" s="8">
        <f>MAX((BZ$3*climate!$M448+BZ$4*climate!$M448^2+BZ$5*climate!$M448^6)*(K338/K$66)^$BP$1,-99)</f>
        <v>-99</v>
      </c>
      <c r="CA338" s="8">
        <f>MAX((CA$3*climate!$M448+CA$4*climate!$M448^2+CA$5*climate!$M448^6)*(L338/L$66)^$BP$1,-99)</f>
        <v>-99</v>
      </c>
      <c r="CB338" s="8">
        <f>MAX((CB$3*climate!$M448+CB$4*climate!$M448^2+CB$5*climate!$M448^6)*(M338/M$66)^$BP$1,-99)</f>
        <v>-99</v>
      </c>
      <c r="CC338" s="8">
        <f t="shared" si="388"/>
        <v>0</v>
      </c>
      <c r="CD338" s="8">
        <f t="shared" si="389"/>
        <v>0</v>
      </c>
      <c r="CE338" s="8">
        <f t="shared" si="390"/>
        <v>0</v>
      </c>
    </row>
    <row r="339" spans="1:83">
      <c r="A339">
        <f t="shared" si="343"/>
        <v>2293</v>
      </c>
      <c r="B339" s="4">
        <f t="shared" si="361"/>
        <v>1286.5348758660762</v>
      </c>
      <c r="C339" s="4">
        <f t="shared" si="362"/>
        <v>3572.6097526716617</v>
      </c>
      <c r="D339" s="4">
        <f t="shared" si="363"/>
        <v>6809.6372435319126</v>
      </c>
      <c r="E339" s="11">
        <f t="shared" si="344"/>
        <v>4.8412110421050826E-9</v>
      </c>
      <c r="F339" s="11">
        <f t="shared" si="345"/>
        <v>9.7055608679474461E-9</v>
      </c>
      <c r="G339" s="11">
        <f t="shared" si="346"/>
        <v>2.1428221340656623E-8</v>
      </c>
      <c r="H339" s="4">
        <f t="shared" si="364"/>
        <v>100882.28784959468</v>
      </c>
      <c r="I339" s="4">
        <f t="shared" si="365"/>
        <v>227850.11519133396</v>
      </c>
      <c r="J339" s="4">
        <f t="shared" si="366"/>
        <v>38779.172665300212</v>
      </c>
      <c r="K339" s="4">
        <f t="shared" si="334"/>
        <v>78413.954990285216</v>
      </c>
      <c r="L339" s="4">
        <f t="shared" si="335"/>
        <v>63776.93925874315</v>
      </c>
      <c r="M339" s="4">
        <f t="shared" si="336"/>
        <v>5694.7486743342088</v>
      </c>
      <c r="N339" s="11">
        <f t="shared" si="347"/>
        <v>6.4754200408989604E-4</v>
      </c>
      <c r="O339" s="11">
        <f t="shared" si="348"/>
        <v>2.1713038347754843E-3</v>
      </c>
      <c r="P339" s="11">
        <f t="shared" si="349"/>
        <v>1.5023074321336427E-3</v>
      </c>
      <c r="Q339" s="4">
        <f t="shared" si="350"/>
        <v>409.49882338031034</v>
      </c>
      <c r="R339" s="4">
        <f t="shared" si="351"/>
        <v>3024.1114051203986</v>
      </c>
      <c r="S339" s="4">
        <f t="shared" si="352"/>
        <v>716.17976976376201</v>
      </c>
      <c r="T339" s="4">
        <f t="shared" si="367"/>
        <v>4.0591746292553532</v>
      </c>
      <c r="U339" s="4">
        <f t="shared" si="368"/>
        <v>13.272371631591861</v>
      </c>
      <c r="V339" s="4">
        <f t="shared" si="369"/>
        <v>18.468154953821465</v>
      </c>
      <c r="W339" s="11">
        <f t="shared" si="353"/>
        <v>-1.219247815263802E-2</v>
      </c>
      <c r="X339" s="11">
        <f t="shared" si="354"/>
        <v>-1.3228699347321071E-2</v>
      </c>
      <c r="Y339" s="11">
        <f t="shared" si="355"/>
        <v>-1.2203590333800474E-2</v>
      </c>
      <c r="Z339" s="4">
        <f t="shared" si="379"/>
        <v>446.0376567494165</v>
      </c>
      <c r="AA339" s="4">
        <f t="shared" si="370"/>
        <v>16843.953804042016</v>
      </c>
      <c r="AB339" s="4">
        <f t="shared" si="371"/>
        <v>1515.913920339189</v>
      </c>
      <c r="AC339" s="12">
        <f t="shared" si="372"/>
        <v>1.0766445125456021</v>
      </c>
      <c r="AD339" s="12">
        <f t="shared" si="373"/>
        <v>5.5081369887897704</v>
      </c>
      <c r="AE339" s="12">
        <f t="shared" si="374"/>
        <v>2.0939769594128856</v>
      </c>
      <c r="AF339" s="11">
        <f t="shared" si="356"/>
        <v>-2.9039671966837322E-3</v>
      </c>
      <c r="AG339" s="11">
        <f t="shared" si="357"/>
        <v>2.0567434751257441E-3</v>
      </c>
      <c r="AH339" s="11">
        <f t="shared" si="358"/>
        <v>8.257041531207765E-4</v>
      </c>
      <c r="AI339" s="1">
        <f t="shared" si="337"/>
        <v>201668.06627614319</v>
      </c>
      <c r="AJ339" s="1">
        <f t="shared" si="338"/>
        <v>445639.67261515552</v>
      </c>
      <c r="AK339" s="1">
        <f t="shared" si="339"/>
        <v>76388.079833992073</v>
      </c>
      <c r="AL339" s="17">
        <f t="shared" ref="AL339:AN347" si="394">AL338*(1+AO339)</f>
        <v>74.862875713235979</v>
      </c>
      <c r="AM339" s="17">
        <f t="shared" si="394"/>
        <v>35.884505625432112</v>
      </c>
      <c r="AN339" s="17">
        <f t="shared" si="394"/>
        <v>5.1883528470335953</v>
      </c>
      <c r="AO339" s="7">
        <f t="shared" si="392"/>
        <v>1.0632956359841346E-3</v>
      </c>
      <c r="AP339" s="7">
        <f t="shared" si="392"/>
        <v>1.6373953764400346E-3</v>
      </c>
      <c r="AQ339" s="7">
        <f t="shared" si="392"/>
        <v>1.1852124129895459E-3</v>
      </c>
      <c r="AR339" s="1">
        <f t="shared" si="376"/>
        <v>100882.28784959468</v>
      </c>
      <c r="AS339" s="1">
        <f t="shared" si="377"/>
        <v>227850.11519133396</v>
      </c>
      <c r="AT339" s="1">
        <f t="shared" si="378"/>
        <v>38779.172665300212</v>
      </c>
      <c r="AU339" s="1">
        <f t="shared" si="340"/>
        <v>20176.457569918937</v>
      </c>
      <c r="AV339" s="1">
        <f t="shared" si="341"/>
        <v>45570.023038266794</v>
      </c>
      <c r="AW339" s="1">
        <f t="shared" si="342"/>
        <v>7755.8345330600423</v>
      </c>
      <c r="AX339">
        <v>0</v>
      </c>
      <c r="AY339">
        <v>0</v>
      </c>
      <c r="AZ339">
        <v>0</v>
      </c>
      <c r="BA339">
        <f t="shared" si="382"/>
        <v>0</v>
      </c>
      <c r="BB339">
        <f t="shared" si="383"/>
        <v>0</v>
      </c>
      <c r="BC339">
        <f t="shared" si="383"/>
        <v>0</v>
      </c>
      <c r="BD339">
        <f t="shared" si="383"/>
        <v>0</v>
      </c>
      <c r="BE339">
        <f t="shared" si="384"/>
        <v>0</v>
      </c>
      <c r="BF339">
        <f t="shared" si="384"/>
        <v>0</v>
      </c>
      <c r="BG339">
        <f t="shared" si="384"/>
        <v>0</v>
      </c>
      <c r="BH339">
        <f t="shared" si="360"/>
        <v>0</v>
      </c>
      <c r="BI339">
        <f t="shared" si="393"/>
        <v>0</v>
      </c>
      <c r="BJ339">
        <f t="shared" si="393"/>
        <v>0</v>
      </c>
      <c r="BK339" s="7">
        <f t="shared" si="391"/>
        <v>1.6820029517452539E-3</v>
      </c>
      <c r="BL339" s="7">
        <f t="shared" si="380"/>
        <v>1.6418041681698582E-6</v>
      </c>
      <c r="BM339" s="7">
        <f t="shared" si="381"/>
        <v>5.3219093311355197E-5</v>
      </c>
      <c r="BN339" s="18">
        <f>MAX((BN$3*climate!$I449+BN$4*climate!$I449^2+BN$5*climate!$I449^6)*(K339/K$66)^$BP$1,-99)</f>
        <v>-61.899355647879787</v>
      </c>
      <c r="BO339" s="18">
        <f>MAX((BO$3*climate!$I449+BO$4*climate!$I449^2+BO$5*climate!$I449^6)*(L339/L$66)^$BP$1,-99)</f>
        <v>-32.29890949731444</v>
      </c>
      <c r="BP339" s="18">
        <f>MAX((BP$3*climate!$I449+BP$4*climate!$I449^2+BP$5*climate!$I449^6)*(M339/M$66)^$BP$1,-99)</f>
        <v>-32.318032492989865</v>
      </c>
      <c r="BQ339" s="18">
        <f>MAX((BQ$3*climate!$M449+BQ$4*climate!$M449^2+BQ$5*climate!$M449^6)*(K339/K$66)^$BP$1,-99)</f>
        <v>-61.899372199518872</v>
      </c>
      <c r="BR339" s="18">
        <f>MAX((BR$3*climate!$M449+BR$4*climate!$M449^2+BR$5*climate!$M449^6)*(L339/L$66)^$BP$1,-99)</f>
        <v>-32.298917661574762</v>
      </c>
      <c r="BS339" s="18">
        <f>MAX((BS$3*climate!$M449+BS$4*climate!$M449^2+BS$5*climate!$M449^6)*(M339/M$66)^$BP$1,-99)</f>
        <v>-32.318040195175939</v>
      </c>
      <c r="BT339" s="8">
        <f t="shared" si="385"/>
        <v>3.8286792770805211E-2</v>
      </c>
      <c r="BU339" s="8">
        <f t="shared" si="386"/>
        <v>6.2859415956963587E-8</v>
      </c>
      <c r="BV339" s="8">
        <f t="shared" si="387"/>
        <v>2.0375883970620023E-6</v>
      </c>
      <c r="BW339" s="8">
        <f>MAX((BW$3*climate!$I449+BW$4*climate!$I449^2+BW$5*climate!$I449^6)*(K339/K$66)^$BP$1,-99)</f>
        <v>-99</v>
      </c>
      <c r="BX339" s="8">
        <f>MAX((BX$3*climate!$I449+BX$4*climate!$I449^2+BX$5*climate!$I449^6)*(L339/L$66)^$BP$1,-99)</f>
        <v>-99</v>
      </c>
      <c r="BY339" s="8">
        <f>MAX((BY$3*climate!$I449+BY$4*climate!$I449^2+BY$5*climate!$I449^6)*(M339/M$66)^$BP$1,-99)</f>
        <v>-99</v>
      </c>
      <c r="BZ339" s="8">
        <f>MAX((BZ$3*climate!$M449+BZ$4*climate!$M449^2+BZ$5*climate!$M449^6)*(K339/K$66)^$BP$1,-99)</f>
        <v>-99</v>
      </c>
      <c r="CA339" s="8">
        <f>MAX((CA$3*climate!$M449+CA$4*climate!$M449^2+CA$5*climate!$M449^6)*(L339/L$66)^$BP$1,-99)</f>
        <v>-99</v>
      </c>
      <c r="CB339" s="8">
        <f>MAX((CB$3*climate!$M449+CB$4*climate!$M449^2+CB$5*climate!$M449^6)*(M339/M$66)^$BP$1,-99)</f>
        <v>-99</v>
      </c>
      <c r="CC339" s="8">
        <f t="shared" si="388"/>
        <v>0</v>
      </c>
      <c r="CD339" s="8">
        <f t="shared" si="389"/>
        <v>0</v>
      </c>
      <c r="CE339" s="8">
        <f t="shared" si="390"/>
        <v>0</v>
      </c>
    </row>
    <row r="340" spans="1:83">
      <c r="A340">
        <f t="shared" si="343"/>
        <v>2294</v>
      </c>
      <c r="B340" s="4">
        <f t="shared" si="361"/>
        <v>1286.5348817830436</v>
      </c>
      <c r="C340" s="4">
        <f t="shared" si="362"/>
        <v>3572.6097856121337</v>
      </c>
      <c r="D340" s="4">
        <f t="shared" si="363"/>
        <v>6809.6373821544057</v>
      </c>
      <c r="E340" s="11">
        <f t="shared" si="344"/>
        <v>4.5991504899998285E-9</v>
      </c>
      <c r="F340" s="11">
        <f t="shared" si="345"/>
        <v>9.2202828245500737E-9</v>
      </c>
      <c r="G340" s="11">
        <f t="shared" si="346"/>
        <v>2.035681027362379E-8</v>
      </c>
      <c r="H340" s="4">
        <f t="shared" si="364"/>
        <v>100954.24547481629</v>
      </c>
      <c r="I340" s="4">
        <f t="shared" si="365"/>
        <v>228342.71788506449</v>
      </c>
      <c r="J340" s="4">
        <f t="shared" si="366"/>
        <v>38837.300689930729</v>
      </c>
      <c r="K340" s="4">
        <f t="shared" si="334"/>
        <v>78469.885973788027</v>
      </c>
      <c r="L340" s="4">
        <f t="shared" si="335"/>
        <v>63914.821821476951</v>
      </c>
      <c r="M340" s="4">
        <f t="shared" si="336"/>
        <v>5703.2846993746298</v>
      </c>
      <c r="N340" s="11">
        <f t="shared" si="347"/>
        <v>7.1327844016710884E-4</v>
      </c>
      <c r="O340" s="11">
        <f t="shared" si="348"/>
        <v>2.1619501396015206E-3</v>
      </c>
      <c r="P340" s="11">
        <f t="shared" si="349"/>
        <v>1.4989291939944138E-3</v>
      </c>
      <c r="Q340" s="4">
        <f t="shared" si="350"/>
        <v>404.79454520592805</v>
      </c>
      <c r="R340" s="4">
        <f t="shared" si="351"/>
        <v>2990.557861251229</v>
      </c>
      <c r="S340" s="4">
        <f t="shared" si="352"/>
        <v>708.50022184809416</v>
      </c>
      <c r="T340" s="4">
        <f t="shared" si="367"/>
        <v>4.0096832312704151</v>
      </c>
      <c r="U340" s="4">
        <f t="shared" si="368"/>
        <v>13.096795417651618</v>
      </c>
      <c r="V340" s="4">
        <f t="shared" si="369"/>
        <v>18.24277715654388</v>
      </c>
      <c r="W340" s="11">
        <f t="shared" si="353"/>
        <v>-1.219247815263802E-2</v>
      </c>
      <c r="X340" s="11">
        <f t="shared" si="354"/>
        <v>-1.3228699347321071E-2</v>
      </c>
      <c r="Y340" s="11">
        <f t="shared" si="355"/>
        <v>-1.2203590333800474E-2</v>
      </c>
      <c r="Z340" s="4">
        <f t="shared" si="379"/>
        <v>439.60434649297622</v>
      </c>
      <c r="AA340" s="4">
        <f t="shared" si="370"/>
        <v>16691.479517084626</v>
      </c>
      <c r="AB340" s="4">
        <f t="shared" si="371"/>
        <v>1500.9022154237475</v>
      </c>
      <c r="AC340" s="12">
        <f t="shared" si="372"/>
        <v>1.0735179721986801</v>
      </c>
      <c r="AD340" s="12">
        <f t="shared" si="373"/>
        <v>5.5194658136015624</v>
      </c>
      <c r="AE340" s="12">
        <f t="shared" si="374"/>
        <v>2.0957059648848122</v>
      </c>
      <c r="AF340" s="11">
        <f t="shared" si="356"/>
        <v>-2.9039671966837322E-3</v>
      </c>
      <c r="AG340" s="11">
        <f t="shared" si="357"/>
        <v>2.0567434751257441E-3</v>
      </c>
      <c r="AH340" s="11">
        <f t="shared" si="358"/>
        <v>8.257041531207765E-4</v>
      </c>
      <c r="AI340" s="1">
        <f t="shared" si="337"/>
        <v>201677.71721844783</v>
      </c>
      <c r="AJ340" s="1">
        <f t="shared" si="338"/>
        <v>446645.72839190677</v>
      </c>
      <c r="AK340" s="1">
        <f t="shared" si="339"/>
        <v>76505.106383652907</v>
      </c>
      <c r="AL340" s="17">
        <f t="shared" si="394"/>
        <v>74.941681068588665</v>
      </c>
      <c r="AM340" s="17">
        <f t="shared" si="394"/>
        <v>35.942675177793063</v>
      </c>
      <c r="AN340" s="17">
        <f t="shared" si="394"/>
        <v>5.194440654228897</v>
      </c>
      <c r="AO340" s="7">
        <f t="shared" si="392"/>
        <v>1.0526626796242933E-3</v>
      </c>
      <c r="AP340" s="7">
        <f t="shared" si="392"/>
        <v>1.6210214226756341E-3</v>
      </c>
      <c r="AQ340" s="7">
        <f t="shared" si="392"/>
        <v>1.1733602888596504E-3</v>
      </c>
      <c r="AR340" s="1">
        <f t="shared" si="376"/>
        <v>100954.24547481629</v>
      </c>
      <c r="AS340" s="1">
        <f t="shared" si="377"/>
        <v>228342.71788506449</v>
      </c>
      <c r="AT340" s="1">
        <f t="shared" si="378"/>
        <v>38837.300689930729</v>
      </c>
      <c r="AU340" s="1">
        <f t="shared" si="340"/>
        <v>20190.849094963258</v>
      </c>
      <c r="AV340" s="1">
        <f t="shared" si="341"/>
        <v>45668.543577012897</v>
      </c>
      <c r="AW340" s="1">
        <f t="shared" si="342"/>
        <v>7767.460137986146</v>
      </c>
      <c r="AX340">
        <v>0</v>
      </c>
      <c r="AY340">
        <v>0</v>
      </c>
      <c r="AZ340">
        <v>0</v>
      </c>
      <c r="BA340">
        <f t="shared" si="382"/>
        <v>0</v>
      </c>
      <c r="BB340">
        <f t="shared" si="383"/>
        <v>0</v>
      </c>
      <c r="BC340">
        <f t="shared" si="383"/>
        <v>0</v>
      </c>
      <c r="BD340">
        <f t="shared" si="383"/>
        <v>0</v>
      </c>
      <c r="BE340">
        <f t="shared" si="384"/>
        <v>0</v>
      </c>
      <c r="BF340">
        <f t="shared" si="384"/>
        <v>0</v>
      </c>
      <c r="BG340">
        <f t="shared" si="384"/>
        <v>0</v>
      </c>
      <c r="BH340">
        <f t="shared" si="360"/>
        <v>0</v>
      </c>
      <c r="BI340">
        <f t="shared" si="393"/>
        <v>0</v>
      </c>
      <c r="BJ340">
        <f t="shared" si="393"/>
        <v>0</v>
      </c>
      <c r="BK340" s="7">
        <f t="shared" si="391"/>
        <v>1.6943366814665684E-3</v>
      </c>
      <c r="BL340" s="7">
        <f t="shared" si="380"/>
        <v>1.5636230173046268E-6</v>
      </c>
      <c r="BM340" s="7">
        <f t="shared" si="381"/>
        <v>5.1584784031407017E-5</v>
      </c>
      <c r="BN340" s="18">
        <f>MAX((BN$3*climate!$I450+BN$4*climate!$I450^2+BN$5*climate!$I450^6)*(K340/K$66)^$BP$1,-99)</f>
        <v>-61.910258366750384</v>
      </c>
      <c r="BO340" s="18">
        <f>MAX((BO$3*climate!$I450+BO$4*climate!$I450^2+BO$5*climate!$I450^6)*(L340/L$66)^$BP$1,-99)</f>
        <v>-32.292291930338834</v>
      </c>
      <c r="BP340" s="18">
        <f>MAX((BP$3*climate!$I450+BP$4*climate!$I450^2+BP$5*climate!$I450^6)*(M340/M$66)^$BP$1,-99)</f>
        <v>-32.316138751374844</v>
      </c>
      <c r="BQ340" s="18">
        <f>MAX((BQ$3*climate!$M450+BQ$4*climate!$M450^2+BQ$5*climate!$M450^6)*(K340/K$66)^$BP$1,-99)</f>
        <v>-61.91027489905543</v>
      </c>
      <c r="BR340" s="18">
        <f>MAX((BR$3*climate!$M450+BR$4*climate!$M450^2+BR$5*climate!$M450^6)*(L340/L$66)^$BP$1,-99)</f>
        <v>-32.292300082062766</v>
      </c>
      <c r="BS340" s="18">
        <f>MAX((BS$3*climate!$M450+BS$4*climate!$M450^2+BS$5*climate!$M450^6)*(M340/M$66)^$BP$1,-99)</f>
        <v>-32.316146442953119</v>
      </c>
      <c r="BT340" s="8">
        <f t="shared" si="385"/>
        <v>3.8291133183755897E-2</v>
      </c>
      <c r="BU340" s="8">
        <f t="shared" si="386"/>
        <v>5.9872897204797723E-8</v>
      </c>
      <c r="BV340" s="8">
        <f t="shared" si="387"/>
        <v>1.9752398356018905E-6</v>
      </c>
      <c r="BW340" s="8">
        <f>MAX((BW$3*climate!$I450+BW$4*climate!$I450^2+BW$5*climate!$I450^6)*(K340/K$66)^$BP$1,-99)</f>
        <v>-99</v>
      </c>
      <c r="BX340" s="8">
        <f>MAX((BX$3*climate!$I450+BX$4*climate!$I450^2+BX$5*climate!$I450^6)*(L340/L$66)^$BP$1,-99)</f>
        <v>-99</v>
      </c>
      <c r="BY340" s="8">
        <f>MAX((BY$3*climate!$I450+BY$4*climate!$I450^2+BY$5*climate!$I450^6)*(M340/M$66)^$BP$1,-99)</f>
        <v>-99</v>
      </c>
      <c r="BZ340" s="8">
        <f>MAX((BZ$3*climate!$M450+BZ$4*climate!$M450^2+BZ$5*climate!$M450^6)*(K340/K$66)^$BP$1,-99)</f>
        <v>-99</v>
      </c>
      <c r="CA340" s="8">
        <f>MAX((CA$3*climate!$M450+CA$4*climate!$M450^2+CA$5*climate!$M450^6)*(L340/L$66)^$BP$1,-99)</f>
        <v>-99</v>
      </c>
      <c r="CB340" s="8">
        <f>MAX((CB$3*climate!$M450+CB$4*climate!$M450^2+CB$5*climate!$M450^6)*(M340/M$66)^$BP$1,-99)</f>
        <v>-99</v>
      </c>
      <c r="CC340" s="8">
        <f t="shared" si="388"/>
        <v>0</v>
      </c>
      <c r="CD340" s="8">
        <f t="shared" si="389"/>
        <v>0</v>
      </c>
      <c r="CE340" s="8">
        <f t="shared" si="390"/>
        <v>0</v>
      </c>
    </row>
    <row r="341" spans="1:83">
      <c r="A341">
        <f t="shared" si="343"/>
        <v>2295</v>
      </c>
      <c r="B341" s="4">
        <f t="shared" si="361"/>
        <v>1286.5348874041629</v>
      </c>
      <c r="C341" s="4">
        <f t="shared" si="362"/>
        <v>3572.6098169055826</v>
      </c>
      <c r="D341" s="4">
        <f t="shared" si="363"/>
        <v>6809.637513845777</v>
      </c>
      <c r="E341" s="11">
        <f t="shared" si="344"/>
        <v>4.3691929654998365E-9</v>
      </c>
      <c r="F341" s="11">
        <f t="shared" si="345"/>
        <v>8.7592686833225703E-9</v>
      </c>
      <c r="G341" s="11">
        <f t="shared" si="346"/>
        <v>1.93389697599426E-8</v>
      </c>
      <c r="H341" s="4">
        <f t="shared" si="364"/>
        <v>101032.84716012461</v>
      </c>
      <c r="I341" s="4">
        <f t="shared" si="365"/>
        <v>228834.25829708573</v>
      </c>
      <c r="J341" s="4">
        <f t="shared" si="366"/>
        <v>38895.384254582481</v>
      </c>
      <c r="K341" s="4">
        <f t="shared" si="334"/>
        <v>78530.981281027096</v>
      </c>
      <c r="L341" s="4">
        <f t="shared" si="335"/>
        <v>64052.407070663721</v>
      </c>
      <c r="M341" s="4">
        <f t="shared" si="336"/>
        <v>5711.8142009024677</v>
      </c>
      <c r="N341" s="11">
        <f t="shared" si="347"/>
        <v>7.7858284717624571E-4</v>
      </c>
      <c r="O341" s="11">
        <f t="shared" si="348"/>
        <v>2.1526344792301977E-3</v>
      </c>
      <c r="P341" s="11">
        <f t="shared" si="349"/>
        <v>1.4955419512501233E-3</v>
      </c>
      <c r="Q341" s="4">
        <f t="shared" si="350"/>
        <v>400.17042173948641</v>
      </c>
      <c r="R341" s="4">
        <f t="shared" si="351"/>
        <v>2957.3491135090321</v>
      </c>
      <c r="S341" s="4">
        <f t="shared" si="352"/>
        <v>700.9006499238933</v>
      </c>
      <c r="T341" s="4">
        <f t="shared" si="367"/>
        <v>3.9607952560741517</v>
      </c>
      <c r="U341" s="4">
        <f t="shared" si="368"/>
        <v>12.923541848658132</v>
      </c>
      <c r="V341" s="4">
        <f t="shared" si="369"/>
        <v>18.020149777574606</v>
      </c>
      <c r="W341" s="11">
        <f t="shared" si="353"/>
        <v>-1.219247815263802E-2</v>
      </c>
      <c r="X341" s="11">
        <f t="shared" si="354"/>
        <v>-1.3228699347321071E-2</v>
      </c>
      <c r="Y341" s="11">
        <f t="shared" si="355"/>
        <v>-1.2203590333800474E-2</v>
      </c>
      <c r="Z341" s="4">
        <f t="shared" si="379"/>
        <v>433.29228812844997</v>
      </c>
      <c r="AA341" s="4">
        <f t="shared" si="370"/>
        <v>16540.231066326316</v>
      </c>
      <c r="AB341" s="4">
        <f t="shared" si="371"/>
        <v>1486.0341532979155</v>
      </c>
      <c r="AC341" s="12">
        <f t="shared" si="372"/>
        <v>1.0704005112223647</v>
      </c>
      <c r="AD341" s="12">
        <f t="shared" si="373"/>
        <v>5.5308179388998671</v>
      </c>
      <c r="AE341" s="12">
        <f t="shared" si="374"/>
        <v>2.0974363980037376</v>
      </c>
      <c r="AF341" s="11">
        <f t="shared" si="356"/>
        <v>-2.9039671966837322E-3</v>
      </c>
      <c r="AG341" s="11">
        <f t="shared" si="357"/>
        <v>2.0567434751257441E-3</v>
      </c>
      <c r="AH341" s="11">
        <f t="shared" si="358"/>
        <v>8.257041531207765E-4</v>
      </c>
      <c r="AI341" s="1">
        <f t="shared" si="337"/>
        <v>201700.79459156631</v>
      </c>
      <c r="AJ341" s="1">
        <f t="shared" si="338"/>
        <v>447649.69912972901</v>
      </c>
      <c r="AK341" s="1">
        <f t="shared" si="339"/>
        <v>76622.055883273759</v>
      </c>
      <c r="AL341" s="17">
        <f t="shared" si="394"/>
        <v>75.019780496289783</v>
      </c>
      <c r="AM341" s="17">
        <f t="shared" si="394"/>
        <v>36.000356385780023</v>
      </c>
      <c r="AN341" s="17">
        <f t="shared" si="394"/>
        <v>5.2004746551115426</v>
      </c>
      <c r="AO341" s="7">
        <f t="shared" si="392"/>
        <v>1.0421360528280502E-3</v>
      </c>
      <c r="AP341" s="7">
        <f t="shared" si="392"/>
        <v>1.6048112084488778E-3</v>
      </c>
      <c r="AQ341" s="7">
        <f t="shared" si="392"/>
        <v>1.1616266859710539E-3</v>
      </c>
      <c r="AR341" s="1">
        <f t="shared" si="376"/>
        <v>101032.84716012461</v>
      </c>
      <c r="AS341" s="1">
        <f t="shared" si="377"/>
        <v>228834.25829708573</v>
      </c>
      <c r="AT341" s="1">
        <f t="shared" si="378"/>
        <v>38895.384254582481</v>
      </c>
      <c r="AU341" s="1">
        <f t="shared" si="340"/>
        <v>20206.569432024924</v>
      </c>
      <c r="AV341" s="1">
        <f t="shared" si="341"/>
        <v>45766.851659417152</v>
      </c>
      <c r="AW341" s="1">
        <f t="shared" si="342"/>
        <v>7779.0768509164964</v>
      </c>
      <c r="AX341">
        <v>0</v>
      </c>
      <c r="AY341">
        <v>0</v>
      </c>
      <c r="AZ341">
        <v>0</v>
      </c>
      <c r="BA341">
        <f t="shared" si="382"/>
        <v>0</v>
      </c>
      <c r="BB341">
        <f t="shared" si="383"/>
        <v>0</v>
      </c>
      <c r="BC341">
        <f t="shared" si="383"/>
        <v>0</v>
      </c>
      <c r="BD341">
        <f t="shared" si="383"/>
        <v>0</v>
      </c>
      <c r="BE341">
        <f t="shared" si="384"/>
        <v>0</v>
      </c>
      <c r="BF341">
        <f t="shared" si="384"/>
        <v>0</v>
      </c>
      <c r="BG341">
        <f t="shared" si="384"/>
        <v>0</v>
      </c>
      <c r="BH341">
        <f t="shared" si="360"/>
        <v>0</v>
      </c>
      <c r="BI341">
        <f t="shared" si="393"/>
        <v>0</v>
      </c>
      <c r="BJ341">
        <f t="shared" si="393"/>
        <v>0</v>
      </c>
      <c r="BK341" s="7">
        <f t="shared" si="391"/>
        <v>1.7065123334900623E-3</v>
      </c>
      <c r="BL341" s="7">
        <f t="shared" si="380"/>
        <v>1.4891647783853589E-6</v>
      </c>
      <c r="BM341" s="7">
        <f t="shared" si="381"/>
        <v>5.000006513298687E-5</v>
      </c>
      <c r="BN341" s="18">
        <f>MAX((BN$3*climate!$I451+BN$4*climate!$I451^2+BN$5*climate!$I451^6)*(K341/K$66)^$BP$1,-99)</f>
        <v>-61.918800878220893</v>
      </c>
      <c r="BO341" s="18">
        <f>MAX((BO$3*climate!$I451+BO$4*climate!$I451^2+BO$5*climate!$I451^6)*(L341/L$66)^$BP$1,-99)</f>
        <v>-32.285084500940854</v>
      </c>
      <c r="BP341" s="18">
        <f>MAX((BP$3*climate!$I451+BP$4*climate!$I451^2+BP$5*climate!$I451^6)*(M341/M$66)^$BP$1,-99)</f>
        <v>-32.313643830514586</v>
      </c>
      <c r="BQ341" s="18">
        <f>MAX((BQ$3*climate!$M451+BQ$4*climate!$M451^2+BQ$5*climate!$M451^6)*(K341/K$66)^$BP$1,-99)</f>
        <v>-61.918817390993112</v>
      </c>
      <c r="BR341" s="18">
        <f>MAX((BR$3*climate!$M451+BR$4*climate!$M451^2+BR$5*climate!$M451^6)*(L341/L$66)^$BP$1,-99)</f>
        <v>-32.285092640193369</v>
      </c>
      <c r="BS341" s="18">
        <f>MAX((BS$3*climate!$M451+BS$4*climate!$M451^2+BS$5*climate!$M451^6)*(M341/M$66)^$BP$1,-99)</f>
        <v>-32.313651511534765</v>
      </c>
      <c r="BT341" s="8">
        <f t="shared" si="385"/>
        <v>3.829628435483879E-2</v>
      </c>
      <c r="BU341" s="8">
        <f t="shared" si="386"/>
        <v>5.7029477804256192E-8</v>
      </c>
      <c r="BV341" s="8">
        <f t="shared" si="387"/>
        <v>1.9148167120933256E-6</v>
      </c>
      <c r="BW341" s="8">
        <f>MAX((BW$3*climate!$I451+BW$4*climate!$I451^2+BW$5*climate!$I451^6)*(K341/K$66)^$BP$1,-99)</f>
        <v>-99</v>
      </c>
      <c r="BX341" s="8">
        <f>MAX((BX$3*climate!$I451+BX$4*climate!$I451^2+BX$5*climate!$I451^6)*(L341/L$66)^$BP$1,-99)</f>
        <v>-99</v>
      </c>
      <c r="BY341" s="8">
        <f>MAX((BY$3*climate!$I451+BY$4*climate!$I451^2+BY$5*climate!$I451^6)*(M341/M$66)^$BP$1,-99)</f>
        <v>-99</v>
      </c>
      <c r="BZ341" s="8">
        <f>MAX((BZ$3*climate!$M451+BZ$4*climate!$M451^2+BZ$5*climate!$M451^6)*(K341/K$66)^$BP$1,-99)</f>
        <v>-99</v>
      </c>
      <c r="CA341" s="8">
        <f>MAX((CA$3*climate!$M451+CA$4*climate!$M451^2+CA$5*climate!$M451^6)*(L341/L$66)^$BP$1,-99)</f>
        <v>-99</v>
      </c>
      <c r="CB341" s="8">
        <f>MAX((CB$3*climate!$M451+CB$4*climate!$M451^2+CB$5*climate!$M451^6)*(M341/M$66)^$BP$1,-99)</f>
        <v>-99</v>
      </c>
      <c r="CC341" s="8">
        <f t="shared" si="388"/>
        <v>0</v>
      </c>
      <c r="CD341" s="8">
        <f t="shared" si="389"/>
        <v>0</v>
      </c>
      <c r="CE341" s="8">
        <f t="shared" si="390"/>
        <v>0</v>
      </c>
    </row>
    <row r="342" spans="1:83">
      <c r="A342">
        <f t="shared" si="343"/>
        <v>2296</v>
      </c>
      <c r="B342" s="4">
        <f t="shared" si="361"/>
        <v>1286.534892744226</v>
      </c>
      <c r="C342" s="4">
        <f t="shared" si="362"/>
        <v>3572.6098466343592</v>
      </c>
      <c r="D342" s="4">
        <f t="shared" si="363"/>
        <v>6809.6376389525822</v>
      </c>
      <c r="E342" s="11">
        <f t="shared" si="344"/>
        <v>4.1507333172248447E-9</v>
      </c>
      <c r="F342" s="11">
        <f t="shared" si="345"/>
        <v>8.3213052491564406E-9</v>
      </c>
      <c r="G342" s="11">
        <f t="shared" si="346"/>
        <v>1.8372021271945471E-8</v>
      </c>
      <c r="H342" s="4">
        <f t="shared" si="364"/>
        <v>101118.06050748141</v>
      </c>
      <c r="I342" s="4">
        <f t="shared" si="365"/>
        <v>229324.73357280652</v>
      </c>
      <c r="J342" s="4">
        <f t="shared" si="366"/>
        <v>38953.42254218716</v>
      </c>
      <c r="K342" s="4">
        <f t="shared" si="334"/>
        <v>78597.215728671668</v>
      </c>
      <c r="L342" s="4">
        <f t="shared" si="335"/>
        <v>64189.694206000684</v>
      </c>
      <c r="M342" s="4">
        <f t="shared" si="336"/>
        <v>5720.3370586659794</v>
      </c>
      <c r="N342" s="11">
        <f t="shared" si="347"/>
        <v>8.4341805697740746E-4</v>
      </c>
      <c r="O342" s="11">
        <f t="shared" si="348"/>
        <v>2.1433563798078925E-3</v>
      </c>
      <c r="P342" s="11">
        <f t="shared" si="349"/>
        <v>1.4921454836827053E-3</v>
      </c>
      <c r="Q342" s="4">
        <f t="shared" si="350"/>
        <v>395.62475012179118</v>
      </c>
      <c r="R342" s="4">
        <f t="shared" si="351"/>
        <v>2924.4820565106302</v>
      </c>
      <c r="S342" s="4">
        <f t="shared" si="352"/>
        <v>693.38024093266358</v>
      </c>
      <c r="T342" s="4">
        <f t="shared" si="367"/>
        <v>3.9125033464473953</v>
      </c>
      <c r="U342" s="4">
        <f t="shared" si="368"/>
        <v>12.752580199039713</v>
      </c>
      <c r="V342" s="4">
        <f t="shared" si="369"/>
        <v>17.800239251935359</v>
      </c>
      <c r="W342" s="11">
        <f t="shared" si="353"/>
        <v>-1.219247815263802E-2</v>
      </c>
      <c r="X342" s="11">
        <f t="shared" si="354"/>
        <v>-1.3228699347321071E-2</v>
      </c>
      <c r="Y342" s="11">
        <f t="shared" si="355"/>
        <v>-1.2203590333800474E-2</v>
      </c>
      <c r="Z342" s="4">
        <f t="shared" si="379"/>
        <v>427.09873107696063</v>
      </c>
      <c r="AA342" s="4">
        <f t="shared" si="370"/>
        <v>16390.200775671296</v>
      </c>
      <c r="AB342" s="4">
        <f t="shared" si="371"/>
        <v>1471.3083976974949</v>
      </c>
      <c r="AC342" s="12">
        <f t="shared" si="372"/>
        <v>1.0672921032504614</v>
      </c>
      <c r="AD342" s="12">
        <f t="shared" si="373"/>
        <v>5.5421934126078076</v>
      </c>
      <c r="AE342" s="12">
        <f t="shared" si="374"/>
        <v>2.0991682599484758</v>
      </c>
      <c r="AF342" s="11">
        <f t="shared" si="356"/>
        <v>-2.9039671966837322E-3</v>
      </c>
      <c r="AG342" s="11">
        <f t="shared" si="357"/>
        <v>2.0567434751257441E-3</v>
      </c>
      <c r="AH342" s="11">
        <f t="shared" si="358"/>
        <v>8.257041531207765E-4</v>
      </c>
      <c r="AI342" s="1">
        <f t="shared" si="337"/>
        <v>201737.28456443461</v>
      </c>
      <c r="AJ342" s="1">
        <f t="shared" si="338"/>
        <v>448651.58087617328</v>
      </c>
      <c r="AK342" s="1">
        <f t="shared" si="339"/>
        <v>76738.927145862879</v>
      </c>
      <c r="AL342" s="17">
        <f t="shared" si="394"/>
        <v>75.097179506040916</v>
      </c>
      <c r="AM342" s="17">
        <f t="shared" si="394"/>
        <v>36.057552423461722</v>
      </c>
      <c r="AN342" s="17">
        <f t="shared" si="394"/>
        <v>5.2064552551492449</v>
      </c>
      <c r="AO342" s="7">
        <f t="shared" si="392"/>
        <v>1.0317146922997698E-3</v>
      </c>
      <c r="AP342" s="7">
        <f t="shared" si="392"/>
        <v>1.5887630963643889E-3</v>
      </c>
      <c r="AQ342" s="7">
        <f t="shared" si="392"/>
        <v>1.1500104191113432E-3</v>
      </c>
      <c r="AR342" s="1">
        <f t="shared" si="376"/>
        <v>101118.06050748141</v>
      </c>
      <c r="AS342" s="1">
        <f t="shared" si="377"/>
        <v>229324.73357280652</v>
      </c>
      <c r="AT342" s="1">
        <f t="shared" si="378"/>
        <v>38953.42254218716</v>
      </c>
      <c r="AU342" s="1">
        <f t="shared" si="340"/>
        <v>20223.612101496285</v>
      </c>
      <c r="AV342" s="1">
        <f t="shared" si="341"/>
        <v>45864.946714561309</v>
      </c>
      <c r="AW342" s="1">
        <f t="shared" si="342"/>
        <v>7790.6845084374327</v>
      </c>
      <c r="AX342">
        <v>0</v>
      </c>
      <c r="AY342">
        <v>0</v>
      </c>
      <c r="AZ342">
        <v>0</v>
      </c>
      <c r="BA342">
        <f t="shared" si="382"/>
        <v>0</v>
      </c>
      <c r="BB342">
        <f t="shared" si="383"/>
        <v>0</v>
      </c>
      <c r="BC342">
        <f t="shared" si="383"/>
        <v>0</v>
      </c>
      <c r="BD342">
        <f t="shared" si="383"/>
        <v>0</v>
      </c>
      <c r="BE342">
        <f t="shared" si="384"/>
        <v>0</v>
      </c>
      <c r="BF342">
        <f t="shared" si="384"/>
        <v>0</v>
      </c>
      <c r="BG342">
        <f t="shared" si="384"/>
        <v>0</v>
      </c>
      <c r="BH342">
        <f t="shared" si="360"/>
        <v>0</v>
      </c>
      <c r="BI342">
        <f t="shared" si="393"/>
        <v>0</v>
      </c>
      <c r="BJ342">
        <f t="shared" si="393"/>
        <v>0</v>
      </c>
      <c r="BK342" s="7">
        <f t="shared" si="391"/>
        <v>1.7185232456196076E-3</v>
      </c>
      <c r="BL342" s="7">
        <f t="shared" si="380"/>
        <v>1.4182521698908178E-6</v>
      </c>
      <c r="BM342" s="7">
        <f t="shared" si="381"/>
        <v>4.8463457907130846E-5</v>
      </c>
      <c r="BN342" s="18">
        <f>MAX((BN$3*climate!$I452+BN$4*climate!$I452^2+BN$5*climate!$I452^6)*(K342/K$66)^$BP$1,-99)</f>
        <v>-61.925007135114498</v>
      </c>
      <c r="BO342" s="18">
        <f>MAX((BO$3*climate!$I452+BO$4*climate!$I452^2+BO$5*climate!$I452^6)*(L342/L$66)^$BP$1,-99)</f>
        <v>-32.277295953955395</v>
      </c>
      <c r="BP342" s="18">
        <f>MAX((BP$3*climate!$I452+BP$4*climate!$I452^2+BP$5*climate!$I452^6)*(M342/M$66)^$BP$1,-99)</f>
        <v>-32.310556087779503</v>
      </c>
      <c r="BQ342" s="18">
        <f>MAX((BQ$3*climate!$M452+BQ$4*climate!$M452^2+BQ$5*climate!$M452^6)*(K342/K$66)^$BP$1,-99)</f>
        <v>-61.925023628157149</v>
      </c>
      <c r="BR342" s="18">
        <f>MAX((BR$3*climate!$M452+BR$4*climate!$M452^2+BR$5*climate!$M452^6)*(L342/L$66)^$BP$1,-99)</f>
        <v>-32.27730408080081</v>
      </c>
      <c r="BS342" s="18">
        <f>MAX((BS$3*climate!$M452+BS$4*climate!$M452^2+BS$5*climate!$M452^6)*(M342/M$66)^$BP$1,-99)</f>
        <v>-32.310563758290762</v>
      </c>
      <c r="BT342" s="8">
        <f t="shared" si="385"/>
        <v>3.8302238105455105E-2</v>
      </c>
      <c r="BU342" s="8">
        <f t="shared" si="386"/>
        <v>5.4322232304736471E-8</v>
      </c>
      <c r="BV342" s="8">
        <f t="shared" si="387"/>
        <v>1.8562589041726267E-6</v>
      </c>
      <c r="BW342" s="8">
        <f>MAX((BW$3*climate!$I452+BW$4*climate!$I452^2+BW$5*climate!$I452^6)*(K342/K$66)^$BP$1,-99)</f>
        <v>-99</v>
      </c>
      <c r="BX342" s="8">
        <f>MAX((BX$3*climate!$I452+BX$4*climate!$I452^2+BX$5*climate!$I452^6)*(L342/L$66)^$BP$1,-99)</f>
        <v>-99</v>
      </c>
      <c r="BY342" s="8">
        <f>MAX((BY$3*climate!$I452+BY$4*climate!$I452^2+BY$5*climate!$I452^6)*(M342/M$66)^$BP$1,-99)</f>
        <v>-99</v>
      </c>
      <c r="BZ342" s="8">
        <f>MAX((BZ$3*climate!$M452+BZ$4*climate!$M452^2+BZ$5*climate!$M452^6)*(K342/K$66)^$BP$1,-99)</f>
        <v>-99</v>
      </c>
      <c r="CA342" s="8">
        <f>MAX((CA$3*climate!$M452+CA$4*climate!$M452^2+CA$5*climate!$M452^6)*(L342/L$66)^$BP$1,-99)</f>
        <v>-99</v>
      </c>
      <c r="CB342" s="8">
        <f>MAX((CB$3*climate!$M452+CB$4*climate!$M452^2+CB$5*climate!$M452^6)*(M342/M$66)^$BP$1,-99)</f>
        <v>-99</v>
      </c>
      <c r="CC342" s="8">
        <f t="shared" si="388"/>
        <v>0</v>
      </c>
      <c r="CD342" s="8">
        <f t="shared" si="389"/>
        <v>0</v>
      </c>
      <c r="CE342" s="8">
        <f t="shared" si="390"/>
        <v>0</v>
      </c>
    </row>
    <row r="343" spans="1:83">
      <c r="A343">
        <f t="shared" si="343"/>
        <v>2297</v>
      </c>
      <c r="B343" s="4">
        <f t="shared" si="361"/>
        <v>1286.534897817286</v>
      </c>
      <c r="C343" s="4">
        <f t="shared" si="362"/>
        <v>3572.6098748766976</v>
      </c>
      <c r="D343" s="4">
        <f t="shared" si="363"/>
        <v>6809.6377578040501</v>
      </c>
      <c r="E343" s="11">
        <f t="shared" si="344"/>
        <v>3.9431966513636022E-9</v>
      </c>
      <c r="F343" s="11">
        <f t="shared" si="345"/>
        <v>7.9052399866986188E-9</v>
      </c>
      <c r="G343" s="11">
        <f t="shared" si="346"/>
        <v>1.7453420208348197E-8</v>
      </c>
      <c r="H343" s="4">
        <f t="shared" si="364"/>
        <v>101209.850583997</v>
      </c>
      <c r="I343" s="4">
        <f t="shared" si="365"/>
        <v>229814.14083333858</v>
      </c>
      <c r="J343" s="4">
        <f t="shared" si="366"/>
        <v>39011.414725587128</v>
      </c>
      <c r="K343" s="4">
        <f t="shared" si="334"/>
        <v>78668.562163146882</v>
      </c>
      <c r="L343" s="4">
        <f t="shared" si="335"/>
        <v>64326.682420444857</v>
      </c>
      <c r="M343" s="4">
        <f t="shared" si="336"/>
        <v>5728.8531509446111</v>
      </c>
      <c r="N343" s="11">
        <f t="shared" si="347"/>
        <v>9.0774760675382815E-4</v>
      </c>
      <c r="O343" s="11">
        <f t="shared" si="348"/>
        <v>2.1341153924887557E-3</v>
      </c>
      <c r="P343" s="11">
        <f t="shared" si="349"/>
        <v>1.488739595463251E-3</v>
      </c>
      <c r="Q343" s="4">
        <f t="shared" si="350"/>
        <v>391.15585430856493</v>
      </c>
      <c r="R343" s="4">
        <f t="shared" si="351"/>
        <v>2891.9536049493363</v>
      </c>
      <c r="S343" s="4">
        <f t="shared" si="352"/>
        <v>685.9381898080012</v>
      </c>
      <c r="T343" s="4">
        <f t="shared" si="367"/>
        <v>3.8648002348737123</v>
      </c>
      <c r="U343" s="4">
        <f t="shared" si="368"/>
        <v>12.583880149684017</v>
      </c>
      <c r="V343" s="4">
        <f t="shared" si="369"/>
        <v>17.583012424261106</v>
      </c>
      <c r="W343" s="11">
        <f t="shared" si="353"/>
        <v>-1.219247815263802E-2</v>
      </c>
      <c r="X343" s="11">
        <f t="shared" si="354"/>
        <v>-1.3228699347321071E-2</v>
      </c>
      <c r="Y343" s="11">
        <f t="shared" si="355"/>
        <v>-1.2203590333800474E-2</v>
      </c>
      <c r="Z343" s="4">
        <f t="shared" si="379"/>
        <v>421.02097972004492</v>
      </c>
      <c r="AA343" s="4">
        <f t="shared" si="370"/>
        <v>16241.380980069727</v>
      </c>
      <c r="AB343" s="4">
        <f t="shared" si="371"/>
        <v>1456.7236242314068</v>
      </c>
      <c r="AC343" s="12">
        <f t="shared" si="372"/>
        <v>1.0641927219933425</v>
      </c>
      <c r="AD343" s="12">
        <f t="shared" si="373"/>
        <v>5.5535922827470738</v>
      </c>
      <c r="AE343" s="12">
        <f t="shared" si="374"/>
        <v>2.1009015518988146</v>
      </c>
      <c r="AF343" s="11">
        <f t="shared" si="356"/>
        <v>-2.9039671966837322E-3</v>
      </c>
      <c r="AG343" s="11">
        <f t="shared" si="357"/>
        <v>2.0567434751257441E-3</v>
      </c>
      <c r="AH343" s="11">
        <f t="shared" si="358"/>
        <v>8.257041531207765E-4</v>
      </c>
      <c r="AI343" s="1">
        <f t="shared" si="337"/>
        <v>201787.16820948743</v>
      </c>
      <c r="AJ343" s="1">
        <f t="shared" si="338"/>
        <v>449651.36950311728</v>
      </c>
      <c r="AK343" s="1">
        <f t="shared" si="339"/>
        <v>76855.718939714032</v>
      </c>
      <c r="AL343" s="17">
        <f t="shared" si="394"/>
        <v>75.173883580853101</v>
      </c>
      <c r="AM343" s="17">
        <f t="shared" si="394"/>
        <v>36.114266463010985</v>
      </c>
      <c r="AN343" s="17">
        <f t="shared" si="394"/>
        <v>5.2123828581614031</v>
      </c>
      <c r="AO343" s="7">
        <f t="shared" si="392"/>
        <v>1.021397545376772E-3</v>
      </c>
      <c r="AP343" s="7">
        <f t="shared" si="392"/>
        <v>1.5728754654007449E-3</v>
      </c>
      <c r="AQ343" s="7">
        <f t="shared" si="392"/>
        <v>1.1385103149202298E-3</v>
      </c>
      <c r="AR343" s="1">
        <f t="shared" si="376"/>
        <v>101209.850583997</v>
      </c>
      <c r="AS343" s="1">
        <f t="shared" si="377"/>
        <v>229814.14083333858</v>
      </c>
      <c r="AT343" s="1">
        <f t="shared" si="378"/>
        <v>39011.414725587128</v>
      </c>
      <c r="AU343" s="1">
        <f t="shared" si="340"/>
        <v>20241.970116799403</v>
      </c>
      <c r="AV343" s="1">
        <f t="shared" si="341"/>
        <v>45962.828166667721</v>
      </c>
      <c r="AW343" s="1">
        <f t="shared" si="342"/>
        <v>7802.2829451174257</v>
      </c>
      <c r="AX343">
        <v>0</v>
      </c>
      <c r="AY343">
        <v>0</v>
      </c>
      <c r="AZ343">
        <v>0</v>
      </c>
      <c r="BA343">
        <f t="shared" si="382"/>
        <v>0</v>
      </c>
      <c r="BB343">
        <f t="shared" si="383"/>
        <v>0</v>
      </c>
      <c r="BC343">
        <f t="shared" si="383"/>
        <v>0</v>
      </c>
      <c r="BD343">
        <f t="shared" si="383"/>
        <v>0</v>
      </c>
      <c r="BE343">
        <f t="shared" si="384"/>
        <v>0</v>
      </c>
      <c r="BF343">
        <f t="shared" si="384"/>
        <v>0</v>
      </c>
      <c r="BG343">
        <f t="shared" si="384"/>
        <v>0</v>
      </c>
      <c r="BH343">
        <f t="shared" si="360"/>
        <v>0</v>
      </c>
      <c r="BI343">
        <f t="shared" si="393"/>
        <v>0</v>
      </c>
      <c r="BJ343">
        <f t="shared" si="393"/>
        <v>0</v>
      </c>
      <c r="BK343" s="7">
        <f t="shared" si="391"/>
        <v>1.7303629319540548E-3</v>
      </c>
      <c r="BL343" s="7">
        <f t="shared" si="380"/>
        <v>1.3507163522769693E-6</v>
      </c>
      <c r="BM343" s="7">
        <f t="shared" si="381"/>
        <v>4.6973526999081729E-5</v>
      </c>
      <c r="BN343" s="18">
        <f>MAX((BN$3*climate!$I453+BN$4*climate!$I453^2+BN$5*climate!$I453^6)*(K343/K$66)^$BP$1,-99)</f>
        <v>-61.928901665195205</v>
      </c>
      <c r="BO343" s="18">
        <f>MAX((BO$3*climate!$I453+BO$4*climate!$I453^2+BO$5*climate!$I453^6)*(L343/L$66)^$BP$1,-99)</f>
        <v>-32.268934933406385</v>
      </c>
      <c r="BP343" s="18">
        <f>MAX((BP$3*climate!$I453+BP$4*climate!$I453^2+BP$5*climate!$I453^6)*(M343/M$66)^$BP$1,-99)</f>
        <v>-32.306883792791275</v>
      </c>
      <c r="BQ343" s="18">
        <f>MAX((BQ$3*climate!$M453+BQ$4*climate!$M453^2+BQ$5*climate!$M453^6)*(K343/K$66)^$BP$1,-99)</f>
        <v>-61.928918138313797</v>
      </c>
      <c r="BR343" s="18">
        <f>MAX((BR$3*climate!$M453+BR$4*climate!$M453^2+BR$5*climate!$M453^6)*(L343/L$66)^$BP$1,-99)</f>
        <v>-32.26894304790833</v>
      </c>
      <c r="BS343" s="18">
        <f>MAX((BS$3*climate!$M453+BS$4*climate!$M453^2+BS$5*climate!$M453^6)*(M343/M$66)^$BP$1,-99)</f>
        <v>-32.306891452842272</v>
      </c>
      <c r="BT343" s="8">
        <f t="shared" si="385"/>
        <v>3.8308985903925181E-2</v>
      </c>
      <c r="BU343" s="8">
        <f t="shared" si="386"/>
        <v>5.1744573699579656E-8</v>
      </c>
      <c r="BV343" s="8">
        <f t="shared" si="387"/>
        <v>1.7995081836654708E-6</v>
      </c>
      <c r="BW343" s="8">
        <f>MAX((BW$3*climate!$I453+BW$4*climate!$I453^2+BW$5*climate!$I453^6)*(K343/K$66)^$BP$1,-99)</f>
        <v>-99</v>
      </c>
      <c r="BX343" s="8">
        <f>MAX((BX$3*climate!$I453+BX$4*climate!$I453^2+BX$5*climate!$I453^6)*(L343/L$66)^$BP$1,-99)</f>
        <v>-99</v>
      </c>
      <c r="BY343" s="8">
        <f>MAX((BY$3*climate!$I453+BY$4*climate!$I453^2+BY$5*climate!$I453^6)*(M343/M$66)^$BP$1,-99)</f>
        <v>-99</v>
      </c>
      <c r="BZ343" s="8">
        <f>MAX((BZ$3*climate!$M453+BZ$4*climate!$M453^2+BZ$5*climate!$M453^6)*(K343/K$66)^$BP$1,-99)</f>
        <v>-99</v>
      </c>
      <c r="CA343" s="8">
        <f>MAX((CA$3*climate!$M453+CA$4*climate!$M453^2+CA$5*climate!$M453^6)*(L343/L$66)^$BP$1,-99)</f>
        <v>-99</v>
      </c>
      <c r="CB343" s="8">
        <f>MAX((CB$3*climate!$M453+CB$4*climate!$M453^2+CB$5*climate!$M453^6)*(M343/M$66)^$BP$1,-99)</f>
        <v>-99</v>
      </c>
      <c r="CC343" s="8">
        <f t="shared" si="388"/>
        <v>0</v>
      </c>
      <c r="CD343" s="8">
        <f t="shared" si="389"/>
        <v>0</v>
      </c>
      <c r="CE343" s="8">
        <f t="shared" si="390"/>
        <v>0</v>
      </c>
    </row>
    <row r="344" spans="1:83">
      <c r="A344">
        <f t="shared" si="343"/>
        <v>2298</v>
      </c>
      <c r="B344" s="4">
        <f t="shared" si="361"/>
        <v>1286.5349026366932</v>
      </c>
      <c r="C344" s="4">
        <f t="shared" si="362"/>
        <v>3572.6099017069191</v>
      </c>
      <c r="D344" s="4">
        <f t="shared" si="363"/>
        <v>6809.6378707129461</v>
      </c>
      <c r="E344" s="11">
        <f t="shared" si="344"/>
        <v>3.7460368187954223E-9</v>
      </c>
      <c r="F344" s="11">
        <f t="shared" si="345"/>
        <v>7.5099779873636882E-9</v>
      </c>
      <c r="G344" s="11">
        <f t="shared" si="346"/>
        <v>1.6580749197930785E-8</v>
      </c>
      <c r="H344" s="4">
        <f t="shared" si="364"/>
        <v>101308.17995728971</v>
      </c>
      <c r="I344" s="4">
        <f t="shared" si="365"/>
        <v>230302.47717994382</v>
      </c>
      <c r="J344" s="4">
        <f t="shared" si="366"/>
        <v>39069.359968405719</v>
      </c>
      <c r="K344" s="4">
        <f t="shared" si="334"/>
        <v>78744.991488115353</v>
      </c>
      <c r="L344" s="4">
        <f t="shared" si="335"/>
        <v>64463.370901454997</v>
      </c>
      <c r="M344" s="4">
        <f t="shared" si="336"/>
        <v>5737.3623546761801</v>
      </c>
      <c r="N344" s="11">
        <f t="shared" si="347"/>
        <v>9.7153580625986002E-4</v>
      </c>
      <c r="O344" s="11">
        <f t="shared" si="348"/>
        <v>2.1249110923633463E-3</v>
      </c>
      <c r="P344" s="11">
        <f t="shared" si="349"/>
        <v>1.4853241141581375E-3</v>
      </c>
      <c r="Q344" s="4">
        <f t="shared" si="350"/>
        <v>386.76208505880891</v>
      </c>
      <c r="R344" s="4">
        <f t="shared" si="351"/>
        <v>2859.7606936872489</v>
      </c>
      <c r="S344" s="4">
        <f t="shared" si="352"/>
        <v>678.57369941818536</v>
      </c>
      <c r="T344" s="4">
        <f t="shared" si="367"/>
        <v>3.8176787424457044</v>
      </c>
      <c r="U344" s="4">
        <f t="shared" si="368"/>
        <v>12.417411782561125</v>
      </c>
      <c r="V344" s="4">
        <f t="shared" si="369"/>
        <v>17.368436543801298</v>
      </c>
      <c r="W344" s="11">
        <f t="shared" si="353"/>
        <v>-1.219247815263802E-2</v>
      </c>
      <c r="X344" s="11">
        <f t="shared" si="354"/>
        <v>-1.3228699347321071E-2</v>
      </c>
      <c r="Y344" s="11">
        <f t="shared" si="355"/>
        <v>-1.2203590333800474E-2</v>
      </c>
      <c r="Z344" s="4">
        <f t="shared" si="379"/>
        <v>415.05639279566043</v>
      </c>
      <c r="AA344" s="4">
        <f t="shared" si="370"/>
        <v>16093.764026656858</v>
      </c>
      <c r="AB344" s="4">
        <f t="shared" si="371"/>
        <v>1442.2785203224998</v>
      </c>
      <c r="AC344" s="12">
        <f t="shared" si="372"/>
        <v>1.0611023412377243</v>
      </c>
      <c r="AD344" s="12">
        <f t="shared" si="373"/>
        <v>5.5650145974381227</v>
      </c>
      <c r="AE344" s="12">
        <f t="shared" si="374"/>
        <v>2.1026362750355152</v>
      </c>
      <c r="AF344" s="11">
        <f t="shared" si="356"/>
        <v>-2.9039671966837322E-3</v>
      </c>
      <c r="AG344" s="11">
        <f t="shared" si="357"/>
        <v>2.0567434751257441E-3</v>
      </c>
      <c r="AH344" s="11">
        <f t="shared" si="358"/>
        <v>8.257041531207765E-4</v>
      </c>
      <c r="AI344" s="1">
        <f t="shared" si="337"/>
        <v>201850.4215053381</v>
      </c>
      <c r="AJ344" s="1">
        <f t="shared" si="338"/>
        <v>450649.06071947329</v>
      </c>
      <c r="AK344" s="1">
        <f t="shared" si="339"/>
        <v>76972.429990860051</v>
      </c>
      <c r="AL344" s="17">
        <f t="shared" si="394"/>
        <v>75.249898176817354</v>
      </c>
      <c r="AM344" s="17">
        <f t="shared" si="394"/>
        <v>36.170501674244889</v>
      </c>
      <c r="AN344" s="17">
        <f t="shared" si="394"/>
        <v>5.2182578662942403</v>
      </c>
      <c r="AO344" s="7">
        <f t="shared" si="392"/>
        <v>1.0111835699230043E-3</v>
      </c>
      <c r="AP344" s="7">
        <f t="shared" si="392"/>
        <v>1.5571467107467374E-3</v>
      </c>
      <c r="AQ344" s="7">
        <f t="shared" si="392"/>
        <v>1.1271252117710275E-3</v>
      </c>
      <c r="AR344" s="1">
        <f t="shared" si="376"/>
        <v>101308.17995728971</v>
      </c>
      <c r="AS344" s="1">
        <f t="shared" si="377"/>
        <v>230302.47717994382</v>
      </c>
      <c r="AT344" s="1">
        <f t="shared" si="378"/>
        <v>39069.359968405719</v>
      </c>
      <c r="AU344" s="1">
        <f t="shared" si="340"/>
        <v>20261.635991457944</v>
      </c>
      <c r="AV344" s="1">
        <f t="shared" si="341"/>
        <v>46060.495435988763</v>
      </c>
      <c r="AW344" s="1">
        <f t="shared" si="342"/>
        <v>7813.871993681144</v>
      </c>
      <c r="AX344">
        <v>0</v>
      </c>
      <c r="AY344">
        <v>0</v>
      </c>
      <c r="AZ344">
        <v>0</v>
      </c>
      <c r="BA344">
        <f t="shared" si="382"/>
        <v>0</v>
      </c>
      <c r="BB344">
        <f t="shared" si="383"/>
        <v>0</v>
      </c>
      <c r="BC344">
        <f t="shared" si="383"/>
        <v>0</v>
      </c>
      <c r="BD344">
        <f t="shared" si="383"/>
        <v>0</v>
      </c>
      <c r="BE344">
        <f t="shared" si="384"/>
        <v>0</v>
      </c>
      <c r="BF344">
        <f t="shared" si="384"/>
        <v>0</v>
      </c>
      <c r="BG344">
        <f t="shared" si="384"/>
        <v>0</v>
      </c>
      <c r="BH344">
        <f t="shared" si="360"/>
        <v>0</v>
      </c>
      <c r="BI344">
        <f t="shared" si="393"/>
        <v>0</v>
      </c>
      <c r="BJ344">
        <f t="shared" si="393"/>
        <v>0</v>
      </c>
      <c r="BK344" s="7">
        <f t="shared" si="391"/>
        <v>1.7420250927762115E-3</v>
      </c>
      <c r="BL344" s="7">
        <f t="shared" si="380"/>
        <v>1.2863965259780658E-6</v>
      </c>
      <c r="BM344" s="7">
        <f t="shared" si="381"/>
        <v>4.5528879140081861E-5</v>
      </c>
      <c r="BN344" s="18">
        <f>MAX((BN$3*climate!$I454+BN$4*climate!$I454^2+BN$5*climate!$I454^6)*(K344/K$66)^$BP$1,-99)</f>
        <v>-61.930509554628955</v>
      </c>
      <c r="BO344" s="18">
        <f>MAX((BO$3*climate!$I454+BO$4*climate!$I454^2+BO$5*climate!$I454^6)*(L344/L$66)^$BP$1,-99)</f>
        <v>-32.260009983209436</v>
      </c>
      <c r="BP344" s="18">
        <f>MAX((BP$3*climate!$I454+BP$4*climate!$I454^2+BP$5*climate!$I454^6)*(M344/M$66)^$BP$1,-99)</f>
        <v>-32.302635127858338</v>
      </c>
      <c r="BQ344" s="18">
        <f>MAX((BQ$3*climate!$M454+BQ$4*climate!$M454^2+BQ$5*climate!$M454^6)*(K344/K$66)^$BP$1,-99)</f>
        <v>-61.9305260076314</v>
      </c>
      <c r="BR344" s="18">
        <f>MAX((BR$3*climate!$M454+BR$4*climate!$M454^2+BR$5*climate!$M454^6)*(L344/L$66)^$BP$1,-99)</f>
        <v>-32.260018085430907</v>
      </c>
      <c r="BS344" s="18">
        <f>MAX((BS$3*climate!$M454+BS$4*climate!$M454^2+BS$5*climate!$M454^6)*(M344/M$66)^$BP$1,-99)</f>
        <v>-32.302642777497219</v>
      </c>
      <c r="BT344" s="8">
        <f t="shared" si="385"/>
        <v>3.8316519031647352E-2</v>
      </c>
      <c r="BU344" s="8">
        <f t="shared" si="386"/>
        <v>4.9290236969883597E-8</v>
      </c>
      <c r="BV344" s="8">
        <f t="shared" si="387"/>
        <v>1.7445081640605188E-6</v>
      </c>
      <c r="BW344" s="8">
        <f>MAX((BW$3*climate!$I454+BW$4*climate!$I454^2+BW$5*climate!$I454^6)*(K344/K$66)^$BP$1,-99)</f>
        <v>-99</v>
      </c>
      <c r="BX344" s="8">
        <f>MAX((BX$3*climate!$I454+BX$4*climate!$I454^2+BX$5*climate!$I454^6)*(L344/L$66)^$BP$1,-99)</f>
        <v>-99</v>
      </c>
      <c r="BY344" s="8">
        <f>MAX((BY$3*climate!$I454+BY$4*climate!$I454^2+BY$5*climate!$I454^6)*(M344/M$66)^$BP$1,-99)</f>
        <v>-99</v>
      </c>
      <c r="BZ344" s="8">
        <f>MAX((BZ$3*climate!$M454+BZ$4*climate!$M454^2+BZ$5*climate!$M454^6)*(K344/K$66)^$BP$1,-99)</f>
        <v>-99</v>
      </c>
      <c r="CA344" s="8">
        <f>MAX((CA$3*climate!$M454+CA$4*climate!$M454^2+CA$5*climate!$M454^6)*(L344/L$66)^$BP$1,-99)</f>
        <v>-99</v>
      </c>
      <c r="CB344" s="8">
        <f>MAX((CB$3*climate!$M454+CB$4*climate!$M454^2+CB$5*climate!$M454^6)*(M344/M$66)^$BP$1,-99)</f>
        <v>-99</v>
      </c>
      <c r="CC344" s="8">
        <f t="shared" si="388"/>
        <v>0</v>
      </c>
      <c r="CD344" s="8">
        <f t="shared" si="389"/>
        <v>0</v>
      </c>
      <c r="CE344" s="8">
        <f t="shared" si="390"/>
        <v>0</v>
      </c>
    </row>
    <row r="345" spans="1:83">
      <c r="A345">
        <f t="shared" si="343"/>
        <v>2299</v>
      </c>
      <c r="B345" s="4">
        <f t="shared" si="361"/>
        <v>1286.53490721513</v>
      </c>
      <c r="C345" s="4">
        <f t="shared" si="362"/>
        <v>3572.6099271956296</v>
      </c>
      <c r="D345" s="4">
        <f t="shared" si="363"/>
        <v>6809.6379779763984</v>
      </c>
      <c r="E345" s="11">
        <f t="shared" si="344"/>
        <v>3.5587349778556509E-9</v>
      </c>
      <c r="F345" s="11">
        <f t="shared" si="345"/>
        <v>7.1344790879955034E-9</v>
      </c>
      <c r="G345" s="11">
        <f t="shared" si="346"/>
        <v>1.5751711738034244E-8</v>
      </c>
      <c r="H345" s="4">
        <f t="shared" si="364"/>
        <v>101413.00873479962</v>
      </c>
      <c r="I345" s="4">
        <f t="shared" si="365"/>
        <v>230789.73969832409</v>
      </c>
      <c r="J345" s="4">
        <f t="shared" si="366"/>
        <v>39127.257425888616</v>
      </c>
      <c r="K345" s="4">
        <f t="shared" si="334"/>
        <v>78826.472695032498</v>
      </c>
      <c r="L345" s="4">
        <f t="shared" si="335"/>
        <v>64599.758832189596</v>
      </c>
      <c r="M345" s="4">
        <f t="shared" si="336"/>
        <v>5745.8645455798451</v>
      </c>
      <c r="N345" s="11">
        <f t="shared" si="347"/>
        <v>1.0347478027150636E-3</v>
      </c>
      <c r="O345" s="11">
        <f t="shared" si="348"/>
        <v>2.1157430774616515E-3</v>
      </c>
      <c r="P345" s="11">
        <f t="shared" si="349"/>
        <v>1.4818988897808971E-3</v>
      </c>
      <c r="Q345" s="4">
        <f t="shared" si="350"/>
        <v>382.44181992055456</v>
      </c>
      <c r="R345" s="4">
        <f t="shared" si="351"/>
        <v>2827.900277836332</v>
      </c>
      <c r="S345" s="4">
        <f t="shared" si="352"/>
        <v>671.28598050767653</v>
      </c>
      <c r="T345" s="4">
        <f t="shared" si="367"/>
        <v>3.7711317777846447</v>
      </c>
      <c r="U345" s="4">
        <f t="shared" si="368"/>
        <v>12.253145575417742</v>
      </c>
      <c r="V345" s="4">
        <f t="shared" si="369"/>
        <v>17.156479259482136</v>
      </c>
      <c r="W345" s="11">
        <f t="shared" si="353"/>
        <v>-1.219247815263802E-2</v>
      </c>
      <c r="X345" s="11">
        <f t="shared" si="354"/>
        <v>-1.3228699347321071E-2</v>
      </c>
      <c r="Y345" s="11">
        <f t="shared" si="355"/>
        <v>-1.2203590333800474E-2</v>
      </c>
      <c r="Z345" s="4">
        <f t="shared" si="379"/>
        <v>409.2023827970815</v>
      </c>
      <c r="AA345" s="4">
        <f t="shared" si="370"/>
        <v>15947.342275837398</v>
      </c>
      <c r="AB345" s="4">
        <f t="shared" si="371"/>
        <v>1427.9717851453795</v>
      </c>
      <c r="AC345" s="12">
        <f t="shared" si="372"/>
        <v>1.0580209348464455</v>
      </c>
      <c r="AD345" s="12">
        <f t="shared" si="373"/>
        <v>5.5764604049003834</v>
      </c>
      <c r="AE345" s="12">
        <f t="shared" si="374"/>
        <v>2.1043724305403146</v>
      </c>
      <c r="AF345" s="11">
        <f t="shared" si="356"/>
        <v>-2.9039671966837322E-3</v>
      </c>
      <c r="AG345" s="11">
        <f t="shared" si="357"/>
        <v>2.0567434751257441E-3</v>
      </c>
      <c r="AH345" s="11">
        <f t="shared" si="358"/>
        <v>8.257041531207765E-4</v>
      </c>
      <c r="AI345" s="1">
        <f t="shared" si="337"/>
        <v>201927.01534626223</v>
      </c>
      <c r="AJ345" s="1">
        <f t="shared" si="338"/>
        <v>451644.65008351475</v>
      </c>
      <c r="AK345" s="1">
        <f t="shared" si="339"/>
        <v>77089.058985455194</v>
      </c>
      <c r="AL345" s="17">
        <f t="shared" si="394"/>
        <v>75.32522872288537</v>
      </c>
      <c r="AM345" s="17">
        <f t="shared" si="394"/>
        <v>36.226261224175914</v>
      </c>
      <c r="AN345" s="17">
        <f t="shared" si="394"/>
        <v>5.2240806799968373</v>
      </c>
      <c r="AO345" s="7">
        <f t="shared" si="392"/>
        <v>1.0010717342237743E-3</v>
      </c>
      <c r="AP345" s="7">
        <f t="shared" si="392"/>
        <v>1.5415752436392701E-3</v>
      </c>
      <c r="AQ345" s="7">
        <f t="shared" si="392"/>
        <v>1.1158539596533171E-3</v>
      </c>
      <c r="AR345" s="1">
        <f t="shared" si="376"/>
        <v>101413.00873479962</v>
      </c>
      <c r="AS345" s="1">
        <f t="shared" si="377"/>
        <v>230789.73969832409</v>
      </c>
      <c r="AT345" s="1">
        <f t="shared" si="378"/>
        <v>39127.257425888616</v>
      </c>
      <c r="AU345" s="1">
        <f t="shared" si="340"/>
        <v>20282.601746959925</v>
      </c>
      <c r="AV345" s="1">
        <f t="shared" si="341"/>
        <v>46157.947939664824</v>
      </c>
      <c r="AW345" s="1">
        <f t="shared" si="342"/>
        <v>7825.451485177724</v>
      </c>
      <c r="AX345">
        <v>0</v>
      </c>
      <c r="AY345">
        <v>0</v>
      </c>
      <c r="AZ345">
        <v>0</v>
      </c>
      <c r="BA345">
        <f t="shared" si="382"/>
        <v>0</v>
      </c>
      <c r="BB345">
        <f t="shared" si="383"/>
        <v>0</v>
      </c>
      <c r="BC345">
        <f t="shared" si="383"/>
        <v>0</v>
      </c>
      <c r="BD345">
        <f t="shared" si="383"/>
        <v>0</v>
      </c>
      <c r="BE345">
        <f t="shared" si="384"/>
        <v>0</v>
      </c>
      <c r="BF345">
        <f t="shared" si="384"/>
        <v>0</v>
      </c>
      <c r="BG345">
        <f t="shared" si="384"/>
        <v>0</v>
      </c>
      <c r="BH345">
        <f t="shared" si="360"/>
        <v>0</v>
      </c>
      <c r="BI345">
        <f t="shared" si="393"/>
        <v>0</v>
      </c>
      <c r="BJ345">
        <f t="shared" si="393"/>
        <v>0</v>
      </c>
      <c r="BK345" s="7">
        <f t="shared" si="391"/>
        <v>1.7535036240914348E-3</v>
      </c>
      <c r="BL345" s="7">
        <f t="shared" si="380"/>
        <v>1.2251395485505388E-6</v>
      </c>
      <c r="BM345" s="7">
        <f t="shared" si="381"/>
        <v>4.4128161917207759E-5</v>
      </c>
      <c r="BN345" s="18">
        <f>MAX((BN$3*climate!$I455+BN$4*climate!$I455^2+BN$5*climate!$I455^6)*(K345/K$66)^$BP$1,-99)</f>
        <v>-61.929856430240356</v>
      </c>
      <c r="BO345" s="18">
        <f>MAX((BO$3*climate!$I455+BO$4*climate!$I455^2+BO$5*climate!$I455^6)*(L345/L$66)^$BP$1,-99)</f>
        <v>-32.250529547889876</v>
      </c>
      <c r="BP345" s="18">
        <f>MAX((BP$3*climate!$I455+BP$4*climate!$I455^2+BP$5*climate!$I455^6)*(M345/M$66)^$BP$1,-99)</f>
        <v>-32.29781818842978</v>
      </c>
      <c r="BQ345" s="18">
        <f>MAX((BQ$3*climate!$M455+BQ$4*climate!$M455^2+BQ$5*climate!$M455^6)*(K345/K$66)^$BP$1,-99)</f>
        <v>-61.929872862937032</v>
      </c>
      <c r="BR345" s="18">
        <f>MAX((BR$3*climate!$M455+BR$4*climate!$M455^2+BR$5*climate!$M455^6)*(L345/L$66)^$BP$1,-99)</f>
        <v>-32.250537637893217</v>
      </c>
      <c r="BS345" s="18">
        <f>MAX((BS$3*climate!$M455+BS$4*climate!$M455^2+BS$5*climate!$M455^6)*(M345/M$66)^$BP$1,-99)</f>
        <v>-32.29782582770418</v>
      </c>
      <c r="BT345" s="8">
        <f t="shared" si="385"/>
        <v>3.8324828327283983E-2</v>
      </c>
      <c r="BU345" s="8">
        <f t="shared" si="386"/>
        <v>4.6953262875165599E-8</v>
      </c>
      <c r="BV345" s="8">
        <f t="shared" si="387"/>
        <v>1.6912042298755782E-6</v>
      </c>
      <c r="BW345" s="8">
        <f>MAX((BW$3*climate!$I455+BW$4*climate!$I455^2+BW$5*climate!$I455^6)*(K345/K$66)^$BP$1,-99)</f>
        <v>-99</v>
      </c>
      <c r="BX345" s="8">
        <f>MAX((BX$3*climate!$I455+BX$4*climate!$I455^2+BX$5*climate!$I455^6)*(L345/L$66)^$BP$1,-99)</f>
        <v>-99</v>
      </c>
      <c r="BY345" s="8">
        <f>MAX((BY$3*climate!$I455+BY$4*climate!$I455^2+BY$5*climate!$I455^6)*(M345/M$66)^$BP$1,-99)</f>
        <v>-99</v>
      </c>
      <c r="BZ345" s="8">
        <f>MAX((BZ$3*climate!$M455+BZ$4*climate!$M455^2+BZ$5*climate!$M455^6)*(K345/K$66)^$BP$1,-99)</f>
        <v>-99</v>
      </c>
      <c r="CA345" s="8">
        <f>MAX((CA$3*climate!$M455+CA$4*climate!$M455^2+CA$5*climate!$M455^6)*(L345/L$66)^$BP$1,-99)</f>
        <v>-99</v>
      </c>
      <c r="CB345" s="8">
        <f>MAX((CB$3*climate!$M455+CB$4*climate!$M455^2+CB$5*climate!$M455^6)*(M345/M$66)^$BP$1,-99)</f>
        <v>-99</v>
      </c>
      <c r="CC345" s="8">
        <f t="shared" si="388"/>
        <v>0</v>
      </c>
      <c r="CD345" s="8">
        <f t="shared" si="389"/>
        <v>0</v>
      </c>
      <c r="CE345" s="8">
        <f t="shared" si="390"/>
        <v>0</v>
      </c>
    </row>
    <row r="346" spans="1:83">
      <c r="A346">
        <f t="shared" si="343"/>
        <v>2300</v>
      </c>
      <c r="B346" s="4">
        <f t="shared" si="361"/>
        <v>1286.534911564645</v>
      </c>
      <c r="C346" s="4">
        <f t="shared" si="362"/>
        <v>3572.6099514099046</v>
      </c>
      <c r="D346" s="4">
        <f t="shared" si="363"/>
        <v>6809.6380798766804</v>
      </c>
      <c r="E346" s="11">
        <f t="shared" si="344"/>
        <v>3.380798228962868E-9</v>
      </c>
      <c r="F346" s="11">
        <f t="shared" si="345"/>
        <v>6.7777551335957281E-9</v>
      </c>
      <c r="G346" s="11">
        <f t="shared" si="346"/>
        <v>1.496412615113253E-8</v>
      </c>
      <c r="H346" s="4">
        <f t="shared" si="364"/>
        <v>101524.29460697362</v>
      </c>
      <c r="I346" s="4">
        <f t="shared" si="365"/>
        <v>231275.92546274271</v>
      </c>
      <c r="J346" s="4">
        <f t="shared" si="366"/>
        <v>39185.10624571611</v>
      </c>
      <c r="K346" s="4">
        <f t="shared" si="334"/>
        <v>78912.972896711231</v>
      </c>
      <c r="L346" s="4">
        <f t="shared" si="335"/>
        <v>64735.845392657924</v>
      </c>
      <c r="M346" s="4">
        <f t="shared" si="336"/>
        <v>5754.3595982748229</v>
      </c>
      <c r="N346" s="11">
        <f t="shared" si="347"/>
        <v>1.0973496431001539E-3</v>
      </c>
      <c r="O346" s="11">
        <f t="shared" si="348"/>
        <v>2.1066109677256861E-3</v>
      </c>
      <c r="P346" s="11">
        <f t="shared" si="349"/>
        <v>1.4784637938449752E-3</v>
      </c>
      <c r="Q346" s="4">
        <f t="shared" si="350"/>
        <v>378.19346321320791</v>
      </c>
      <c r="R346" s="4">
        <f t="shared" si="351"/>
        <v>2796.3693328286681</v>
      </c>
      <c r="S346" s="4">
        <f t="shared" si="352"/>
        <v>664.07425163760502</v>
      </c>
      <c r="T346" s="4">
        <f t="shared" si="367"/>
        <v>3.7251523359732865</v>
      </c>
      <c r="U346" s="4">
        <f t="shared" si="368"/>
        <v>12.091052396541583</v>
      </c>
      <c r="V346" s="4">
        <f t="shared" si="369"/>
        <v>16.947108615029073</v>
      </c>
      <c r="W346" s="11">
        <f t="shared" si="353"/>
        <v>-1.219247815263802E-2</v>
      </c>
      <c r="X346" s="11">
        <f t="shared" si="354"/>
        <v>-1.3228699347321071E-2</v>
      </c>
      <c r="Y346" s="11">
        <f t="shared" si="355"/>
        <v>-1.2203590333800474E-2</v>
      </c>
      <c r="Z346" s="4">
        <f t="shared" si="379"/>
        <v>403.4564153738408</v>
      </c>
      <c r="AA346" s="4">
        <f t="shared" si="370"/>
        <v>15802.108102318116</v>
      </c>
      <c r="AB346" s="4">
        <f t="shared" si="371"/>
        <v>1413.8021295614922</v>
      </c>
      <c r="AC346" s="12">
        <f t="shared" si="372"/>
        <v>1.0549484767582469</v>
      </c>
      <c r="AD346" s="12">
        <f t="shared" si="373"/>
        <v>5.5879297534524595</v>
      </c>
      <c r="AE346" s="12">
        <f t="shared" si="374"/>
        <v>2.1061100195959246</v>
      </c>
      <c r="AF346" s="11">
        <f t="shared" si="356"/>
        <v>-2.9039671966837322E-3</v>
      </c>
      <c r="AG346" s="11">
        <f t="shared" si="357"/>
        <v>2.0567434751257441E-3</v>
      </c>
      <c r="AH346" s="11">
        <f t="shared" si="358"/>
        <v>8.257041531207765E-4</v>
      </c>
      <c r="AI346" s="1">
        <f t="shared" si="337"/>
        <v>202016.91555859594</v>
      </c>
      <c r="AJ346" s="1">
        <f t="shared" si="338"/>
        <v>452638.13301482808</v>
      </c>
      <c r="AK346" s="1">
        <f t="shared" si="339"/>
        <v>77205.604572087395</v>
      </c>
      <c r="AL346" s="17">
        <f t="shared" si="394"/>
        <v>75.399880620660312</v>
      </c>
      <c r="AM346" s="17">
        <f t="shared" si="394"/>
        <v>36.281548276573986</v>
      </c>
      <c r="AN346" s="17">
        <f t="shared" si="394"/>
        <v>5.2298516979980372</v>
      </c>
      <c r="AO346" s="7">
        <f t="shared" ref="AO346:AQ347" si="395">AO$5*AO345</f>
        <v>9.9106101688153665E-4</v>
      </c>
      <c r="AP346" s="7">
        <f t="shared" si="395"/>
        <v>1.5261594912028774E-3</v>
      </c>
      <c r="AQ346" s="7">
        <f t="shared" si="395"/>
        <v>1.104695420056784E-3</v>
      </c>
      <c r="AR346" s="1">
        <f t="shared" si="376"/>
        <v>101524.29460697362</v>
      </c>
      <c r="AS346" s="1">
        <f t="shared" si="377"/>
        <v>231275.92546274271</v>
      </c>
      <c r="AT346" s="1">
        <f t="shared" si="378"/>
        <v>39185.10624571611</v>
      </c>
      <c r="AU346" s="1">
        <f t="shared" si="340"/>
        <v>20304.858921394727</v>
      </c>
      <c r="AV346" s="1">
        <f t="shared" si="341"/>
        <v>46255.185092548549</v>
      </c>
      <c r="AW346" s="1">
        <f t="shared" si="342"/>
        <v>7837.0212491432221</v>
      </c>
      <c r="AX346">
        <v>0</v>
      </c>
      <c r="AY346">
        <v>0</v>
      </c>
      <c r="AZ346">
        <v>0</v>
      </c>
      <c r="BA346">
        <f t="shared" si="382"/>
        <v>0</v>
      </c>
      <c r="BB346">
        <f t="shared" si="383"/>
        <v>0</v>
      </c>
      <c r="BC346">
        <f t="shared" si="383"/>
        <v>0</v>
      </c>
      <c r="BD346">
        <f t="shared" si="383"/>
        <v>0</v>
      </c>
      <c r="BE346">
        <f t="shared" si="384"/>
        <v>0</v>
      </c>
      <c r="BF346">
        <f t="shared" si="384"/>
        <v>0</v>
      </c>
      <c r="BG346">
        <f t="shared" si="384"/>
        <v>0</v>
      </c>
      <c r="BH346">
        <f t="shared" si="360"/>
        <v>0</v>
      </c>
      <c r="BI346">
        <f t="shared" si="393"/>
        <v>0</v>
      </c>
      <c r="BJ346">
        <f t="shared" si="393"/>
        <v>0</v>
      </c>
      <c r="BK346" s="7">
        <f t="shared" si="391"/>
        <v>1.7647926267205793E-3</v>
      </c>
      <c r="BL346" s="7">
        <f t="shared" si="380"/>
        <v>1.1667995700481321E-6</v>
      </c>
      <c r="BM346" s="7">
        <f t="shared" si="381"/>
        <v>4.277006258006892E-5</v>
      </c>
      <c r="BN346" s="18">
        <f>MAX((BN$3*climate!$I456+BN$4*climate!$I456^2+BN$5*climate!$I456^6)*(K346/K$66)^$BP$1,-99)</f>
        <v>-61.92696844062187</v>
      </c>
      <c r="BO346" s="18">
        <f>MAX((BO$3*climate!$I456+BO$4*climate!$I456^2+BO$5*climate!$I456^6)*(L346/L$66)^$BP$1,-99)</f>
        <v>-32.240501973315617</v>
      </c>
      <c r="BP346" s="18">
        <f>MAX((BP$3*climate!$I456+BP$4*climate!$I456^2+BP$5*climate!$I456^6)*(M346/M$66)^$BP$1,-99)</f>
        <v>-32.292440983566721</v>
      </c>
      <c r="BQ346" s="18">
        <f>MAX((BQ$3*climate!$M456+BQ$4*climate!$M456^2+BQ$5*climate!$M456^6)*(K346/K$66)^$BP$1,-99)</f>
        <v>-61.926984852825889</v>
      </c>
      <c r="BR346" s="18">
        <f>MAX((BR$3*climate!$M456+BR$4*climate!$M456^2+BR$5*climate!$M456^6)*(L346/L$66)^$BP$1,-99)</f>
        <v>-32.240510051162531</v>
      </c>
      <c r="BS346" s="18">
        <f>MAX((BS$3*climate!$M456+BS$4*climate!$M456^2+BS$5*climate!$M456^6)*(M346/M$66)^$BP$1,-99)</f>
        <v>-32.292448612523771</v>
      </c>
      <c r="BT346" s="8">
        <f t="shared" si="385"/>
        <v>3.8333904493093082E-2</v>
      </c>
      <c r="BU346" s="8">
        <f t="shared" si="386"/>
        <v>4.4727983280807171E-8</v>
      </c>
      <c r="BV346" s="8">
        <f t="shared" si="387"/>
        <v>1.6395434941079763E-6</v>
      </c>
      <c r="BW346" s="8">
        <f>MAX((BW$3*climate!$I456+BW$4*climate!$I456^2+BW$5*climate!$I456^6)*(K346/K$66)^$BP$1,-99)</f>
        <v>-99</v>
      </c>
      <c r="BX346" s="8">
        <f>MAX((BX$3*climate!$I456+BX$4*climate!$I456^2+BX$5*climate!$I456^6)*(L346/L$66)^$BP$1,-99)</f>
        <v>-99</v>
      </c>
      <c r="BY346" s="8">
        <f>MAX((BY$3*climate!$I456+BY$4*climate!$I456^2+BY$5*climate!$I456^6)*(M346/M$66)^$BP$1,-99)</f>
        <v>-99</v>
      </c>
      <c r="BZ346" s="8">
        <f>MAX((BZ$3*climate!$M456+BZ$4*climate!$M456^2+BZ$5*climate!$M456^6)*(K346/K$66)^$BP$1,-99)</f>
        <v>-99</v>
      </c>
      <c r="CA346" s="8">
        <f>MAX((CA$3*climate!$M456+CA$4*climate!$M456^2+CA$5*climate!$M456^6)*(L346/L$66)^$BP$1,-99)</f>
        <v>-99</v>
      </c>
      <c r="CB346" s="8">
        <f>MAX((CB$3*climate!$M456+CB$4*climate!$M456^2+CB$5*climate!$M456^6)*(M346/M$66)^$BP$1,-99)</f>
        <v>-99</v>
      </c>
      <c r="CC346" s="8">
        <f t="shared" si="388"/>
        <v>0</v>
      </c>
      <c r="CD346" s="8">
        <f t="shared" si="389"/>
        <v>0</v>
      </c>
      <c r="CE346" s="8">
        <f t="shared" si="390"/>
        <v>0</v>
      </c>
    </row>
    <row r="347" spans="1:83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17">
        <f t="shared" si="394"/>
        <v>75.473859244197371</v>
      </c>
      <c r="AM347" s="17">
        <f t="shared" si="394"/>
        <v>36.336365991539232</v>
      </c>
      <c r="AN347" s="17">
        <f t="shared" si="394"/>
        <v>5.235571317284208</v>
      </c>
      <c r="AO347" s="7">
        <f t="shared" si="395"/>
        <v>9.811504067127213E-4</v>
      </c>
      <c r="AP347" s="7">
        <f t="shared" si="395"/>
        <v>1.5108978962908486E-3</v>
      </c>
      <c r="AQ347" s="7">
        <f t="shared" si="395"/>
        <v>1.0936484658562162E-3</v>
      </c>
      <c r="AR347" s="1"/>
      <c r="AS347" s="1"/>
      <c r="AT347" s="1"/>
      <c r="AU347" s="1"/>
      <c r="AV347" s="1"/>
      <c r="AW347" s="1"/>
    </row>
    <row r="348" spans="1:83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">
        <f t="shared" ref="AR348" si="396">AL348*AI348^$AR$5*B348^(1-$AR$5)*(1-BB347+0.01*BN347)</f>
        <v>0</v>
      </c>
      <c r="AS348" s="1">
        <f t="shared" ref="AS348" si="397">AM348*AJ348^$AR$5*C348^(1-$AR$5)*(1-BC347+0.01*BO347)</f>
        <v>0</v>
      </c>
      <c r="AT348" s="1">
        <f t="shared" ref="AT348" si="398">AN348*AK348^$AR$5*D348^(1-$AR$5)*(1-BD347+0.01*BP347)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8FF-62CF-4ADD-B8EF-A106D61A0EF9}">
  <dimension ref="A1:AQ318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3"/>
    </sheetView>
  </sheetViews>
  <sheetFormatPr defaultRowHeight="14.5"/>
  <sheetData>
    <row r="1" spans="1:43">
      <c r="A1" t="s">
        <v>64</v>
      </c>
      <c r="B1">
        <f>economy!BP1</f>
        <v>-0.25</v>
      </c>
      <c r="C1" s="8">
        <f>economy!BU4</f>
        <v>128.47008575849398</v>
      </c>
      <c r="F1" t="s">
        <v>64</v>
      </c>
      <c r="M1" t="s">
        <v>80</v>
      </c>
      <c r="T1" t="s">
        <v>86</v>
      </c>
      <c r="AA1" t="s">
        <v>85</v>
      </c>
      <c r="AH1" t="s">
        <v>83</v>
      </c>
      <c r="AN1">
        <f>V2-O2</f>
        <v>-2.0992235176180429E-2</v>
      </c>
      <c r="AQ1">
        <f>AC2-O2</f>
        <v>3.0587637797907519E-4</v>
      </c>
    </row>
    <row r="2" spans="1:43">
      <c r="B2">
        <v>-0.25</v>
      </c>
      <c r="C2">
        <v>128.47008575849398</v>
      </c>
      <c r="F2" t="s">
        <v>74</v>
      </c>
      <c r="G2" t="s">
        <v>71</v>
      </c>
      <c r="H2" s="8">
        <f>economy!BU4</f>
        <v>128.47008575849398</v>
      </c>
      <c r="I2" t="s">
        <v>75</v>
      </c>
      <c r="J2" t="s">
        <v>76</v>
      </c>
      <c r="M2" t="s">
        <v>74</v>
      </c>
      <c r="N2" t="s">
        <v>71</v>
      </c>
      <c r="O2">
        <v>128.47008575849398</v>
      </c>
      <c r="P2" t="s">
        <v>75</v>
      </c>
      <c r="Q2" t="s">
        <v>76</v>
      </c>
      <c r="T2" t="s">
        <v>74</v>
      </c>
      <c r="U2" t="s">
        <v>71</v>
      </c>
      <c r="V2">
        <v>128.4490935233178</v>
      </c>
      <c r="W2" t="s">
        <v>75</v>
      </c>
      <c r="X2" t="s">
        <v>76</v>
      </c>
      <c r="AA2" t="s">
        <v>74</v>
      </c>
      <c r="AB2" t="s">
        <v>71</v>
      </c>
      <c r="AC2" s="8">
        <v>128.47039163487196</v>
      </c>
      <c r="AD2" t="s">
        <v>75</v>
      </c>
      <c r="AE2" t="s">
        <v>76</v>
      </c>
      <c r="AH2" t="s">
        <v>74</v>
      </c>
      <c r="AJ2" t="s">
        <v>75</v>
      </c>
      <c r="AL2" t="s">
        <v>25</v>
      </c>
      <c r="AM2" t="s">
        <v>26</v>
      </c>
      <c r="AN2" t="s">
        <v>27</v>
      </c>
      <c r="AO2" t="s">
        <v>25</v>
      </c>
      <c r="AP2" t="s">
        <v>26</v>
      </c>
      <c r="AQ2" t="s">
        <v>27</v>
      </c>
    </row>
    <row r="3" spans="1:43">
      <c r="B3">
        <v>0</v>
      </c>
      <c r="C3">
        <v>157.04525235525978</v>
      </c>
      <c r="F3" t="s">
        <v>77</v>
      </c>
      <c r="G3" s="8" t="s">
        <v>78</v>
      </c>
      <c r="H3" s="8" t="s">
        <v>79</v>
      </c>
      <c r="I3" s="8"/>
      <c r="M3" t="s">
        <v>77</v>
      </c>
      <c r="N3" t="s">
        <v>78</v>
      </c>
      <c r="O3" t="s">
        <v>79</v>
      </c>
      <c r="T3" t="s">
        <v>77</v>
      </c>
      <c r="U3" t="s">
        <v>78</v>
      </c>
      <c r="V3" t="s">
        <v>79</v>
      </c>
      <c r="AA3" t="s">
        <v>77</v>
      </c>
      <c r="AB3" s="8" t="s">
        <v>78</v>
      </c>
      <c r="AC3" s="8" t="s">
        <v>79</v>
      </c>
      <c r="AD3" s="8"/>
      <c r="AH3" t="s">
        <v>81</v>
      </c>
      <c r="AI3" t="s">
        <v>82</v>
      </c>
      <c r="AJ3" t="s">
        <v>81</v>
      </c>
      <c r="AK3" t="s">
        <v>82</v>
      </c>
      <c r="AL3" t="s">
        <v>81</v>
      </c>
      <c r="AO3" t="s">
        <v>82</v>
      </c>
    </row>
    <row r="4" spans="1:43">
      <c r="B4">
        <v>0.25</v>
      </c>
      <c r="C4">
        <v>189.84033469799809</v>
      </c>
      <c r="E4">
        <f>economy!A66</f>
        <v>2020</v>
      </c>
      <c r="F4" s="8">
        <f>economy!Z66</f>
        <v>11584.411071543114</v>
      </c>
      <c r="G4" s="8">
        <f>economy!AA66</f>
        <v>22994.005120074238</v>
      </c>
      <c r="H4" s="8">
        <f>economy!AB66</f>
        <v>3709.182894891283</v>
      </c>
      <c r="I4" s="8">
        <f>climate!I176</f>
        <v>1.1608291846693219</v>
      </c>
      <c r="J4" s="8">
        <f>economy!BN66</f>
        <v>3.7140717161236116</v>
      </c>
      <c r="K4" s="8">
        <f>economy!BO66</f>
        <v>1.8526255221668193</v>
      </c>
      <c r="L4" s="8">
        <f>economy!BP66</f>
        <v>0.57789702907113849</v>
      </c>
      <c r="M4">
        <v>11584.411071543114</v>
      </c>
      <c r="N4">
        <v>22994.005120074238</v>
      </c>
      <c r="O4">
        <v>3709.182894891283</v>
      </c>
      <c r="P4">
        <v>1.1608291846693219</v>
      </c>
      <c r="Q4">
        <v>3.7140717161236116</v>
      </c>
      <c r="R4">
        <v>1.8526255221668193</v>
      </c>
      <c r="S4">
        <v>0.57789702907113849</v>
      </c>
      <c r="T4">
        <v>11584.411071543114</v>
      </c>
      <c r="U4">
        <v>22994.005120074238</v>
      </c>
      <c r="V4">
        <v>3709.182894891283</v>
      </c>
      <c r="W4">
        <v>1.1608291846693219</v>
      </c>
      <c r="X4">
        <v>3.7140717161236116</v>
      </c>
      <c r="Y4">
        <v>1.8526255221668193</v>
      </c>
      <c r="Z4">
        <v>0.57789702907113849</v>
      </c>
      <c r="AA4" s="8">
        <v>11584.411071543114</v>
      </c>
      <c r="AB4" s="8">
        <v>22994.005120074238</v>
      </c>
      <c r="AC4" s="8">
        <v>3709.182894891283</v>
      </c>
      <c r="AD4" s="8">
        <v>1.1608291846693219</v>
      </c>
      <c r="AE4" s="8">
        <v>3.7140717161236116</v>
      </c>
      <c r="AF4" s="8">
        <v>1.8526255221668193</v>
      </c>
      <c r="AG4" s="8">
        <v>0.57789702907113849</v>
      </c>
      <c r="AH4">
        <f>SUM(T4:V4)-SUM(M4:O4)</f>
        <v>0</v>
      </c>
      <c r="AI4">
        <f>SUM(AA4:AC4)-SUM(M4:O4)</f>
        <v>0</v>
      </c>
      <c r="AJ4">
        <f>W4-P4</f>
        <v>0</v>
      </c>
      <c r="AK4">
        <f>AD4-P4</f>
        <v>0</v>
      </c>
      <c r="AL4">
        <f>X4-Q4</f>
        <v>0</v>
      </c>
      <c r="AM4">
        <f>Y4-R4</f>
        <v>0</v>
      </c>
      <c r="AN4">
        <f>Z4-S4</f>
        <v>0</v>
      </c>
      <c r="AO4">
        <f>AE4-Q4</f>
        <v>0</v>
      </c>
      <c r="AP4">
        <f>AF4-R4</f>
        <v>0</v>
      </c>
      <c r="AQ4">
        <f>AG4-S4</f>
        <v>0</v>
      </c>
    </row>
    <row r="5" spans="1:43">
      <c r="E5">
        <f>economy!A67</f>
        <v>2021</v>
      </c>
      <c r="F5" s="8">
        <f>economy!Z67</f>
        <v>11550.770321798453</v>
      </c>
      <c r="G5" s="8">
        <f>economy!AA67</f>
        <v>23041.297890071961</v>
      </c>
      <c r="H5" s="8">
        <f>economy!AB67</f>
        <v>3712.2455826122791</v>
      </c>
      <c r="I5" s="8">
        <f>climate!I177</f>
        <v>1.18729763222777</v>
      </c>
      <c r="J5" s="8">
        <f>economy!BN67</f>
        <v>3.6732293318910347</v>
      </c>
      <c r="K5" s="8">
        <f>economy!BO67</f>
        <v>1.8183436368706787</v>
      </c>
      <c r="L5" s="8">
        <f>economy!BP67</f>
        <v>0.54748718720832001</v>
      </c>
      <c r="M5">
        <v>11550.770321798453</v>
      </c>
      <c r="N5">
        <v>23041.297890071961</v>
      </c>
      <c r="O5">
        <v>3712.2455826122791</v>
      </c>
      <c r="P5">
        <v>1.18729763222777</v>
      </c>
      <c r="Q5">
        <v>3.6732293318910347</v>
      </c>
      <c r="R5">
        <v>1.8183436368706787</v>
      </c>
      <c r="S5">
        <v>0.54748718720832001</v>
      </c>
      <c r="T5">
        <v>11550.770321798453</v>
      </c>
      <c r="U5">
        <v>23041.297890071961</v>
      </c>
      <c r="V5">
        <v>3712.2455826122791</v>
      </c>
      <c r="W5">
        <v>1.18729763222777</v>
      </c>
      <c r="X5">
        <v>3.6732293318910347</v>
      </c>
      <c r="Y5">
        <v>1.8183436368706787</v>
      </c>
      <c r="Z5">
        <v>0.54748718720832001</v>
      </c>
      <c r="AA5" s="8">
        <v>11550.770321798453</v>
      </c>
      <c r="AB5" s="8">
        <v>23041.297890071961</v>
      </c>
      <c r="AC5" s="8">
        <v>3712.2455826122791</v>
      </c>
      <c r="AD5" s="8">
        <v>1.18729763222777</v>
      </c>
      <c r="AE5" s="8">
        <v>3.6734449541261553</v>
      </c>
      <c r="AF5" s="8">
        <v>1.8183436368706787</v>
      </c>
      <c r="AG5" s="8">
        <v>0.54716305512477248</v>
      </c>
      <c r="AH5">
        <f t="shared" ref="AH5:AH68" si="0">SUM(T5:V5)-SUM(M5:O5)</f>
        <v>0</v>
      </c>
      <c r="AI5">
        <f t="shared" ref="AI5:AI68" si="1">SUM(AA5:AC5)-SUM(M5:O5)</f>
        <v>0</v>
      </c>
      <c r="AJ5">
        <f t="shared" ref="AJ5:AJ68" si="2">W5-P5</f>
        <v>0</v>
      </c>
      <c r="AK5">
        <f t="shared" ref="AK5:AK68" si="3">AD5-P5</f>
        <v>0</v>
      </c>
      <c r="AL5">
        <f t="shared" ref="AL5:AL68" si="4">X5-Q5</f>
        <v>0</v>
      </c>
      <c r="AM5">
        <f t="shared" ref="AM5:AM68" si="5">Y5-R5</f>
        <v>0</v>
      </c>
      <c r="AN5">
        <f t="shared" ref="AN5:AN68" si="6">Z5-S5</f>
        <v>0</v>
      </c>
      <c r="AO5">
        <f t="shared" ref="AO5:AO68" si="7">AE5-Q5</f>
        <v>2.1562223512061607E-4</v>
      </c>
      <c r="AP5">
        <f t="shared" ref="AP5:AP68" si="8">AF5-R5</f>
        <v>0</v>
      </c>
      <c r="AQ5">
        <f t="shared" ref="AQ5:AQ68" si="9">AG5-S5</f>
        <v>-3.2413208354753476E-4</v>
      </c>
    </row>
    <row r="6" spans="1:43">
      <c r="E6">
        <f>economy!A68</f>
        <v>2022</v>
      </c>
      <c r="F6" s="8">
        <f>economy!Z68</f>
        <v>12114.863183138017</v>
      </c>
      <c r="G6" s="8">
        <f>economy!AA68</f>
        <v>24222.446816157888</v>
      </c>
      <c r="H6" s="8">
        <f>economy!AB68</f>
        <v>3869.9648581236816</v>
      </c>
      <c r="I6" s="8">
        <f>climate!I178</f>
        <v>1.2141090268935155</v>
      </c>
      <c r="J6" s="8">
        <f>economy!BN68</f>
        <v>3.6626513187888974</v>
      </c>
      <c r="K6" s="8">
        <f>economy!BO68</f>
        <v>1.79032456556907</v>
      </c>
      <c r="L6" s="8">
        <f>economy!BP68</f>
        <v>0.51612984531808881</v>
      </c>
      <c r="M6">
        <v>12114.863183138017</v>
      </c>
      <c r="N6">
        <v>24222.446816157888</v>
      </c>
      <c r="O6">
        <v>3869.9648581236816</v>
      </c>
      <c r="P6">
        <v>1.2141090268935155</v>
      </c>
      <c r="Q6">
        <v>3.6626513187888974</v>
      </c>
      <c r="R6">
        <v>1.79032456556907</v>
      </c>
      <c r="S6">
        <v>0.51612984531808881</v>
      </c>
      <c r="T6">
        <v>11509.120023981115</v>
      </c>
      <c r="U6">
        <v>24222.446816157888</v>
      </c>
      <c r="V6">
        <v>3869.9648581236816</v>
      </c>
      <c r="W6">
        <v>1.2141090268935155</v>
      </c>
      <c r="X6">
        <v>3.662872157105526</v>
      </c>
      <c r="Y6">
        <v>1.79032456556907</v>
      </c>
      <c r="Z6">
        <v>0.51612984531808881</v>
      </c>
      <c r="AA6" s="8">
        <v>12112.018982207563</v>
      </c>
      <c r="AB6" s="8">
        <v>24222.446816157888</v>
      </c>
      <c r="AC6" s="8">
        <v>3879.1430715863198</v>
      </c>
      <c r="AD6" s="8">
        <v>1.2141090268935155</v>
      </c>
      <c r="AE6" s="8">
        <v>3.6626549703828561</v>
      </c>
      <c r="AF6" s="8">
        <v>1.79032456556907</v>
      </c>
      <c r="AG6" s="8">
        <v>0.51612147427417066</v>
      </c>
      <c r="AH6">
        <f t="shared" si="0"/>
        <v>-605.74315915690386</v>
      </c>
      <c r="AI6">
        <f t="shared" si="1"/>
        <v>6.3340125321774394</v>
      </c>
      <c r="AJ6">
        <f t="shared" si="2"/>
        <v>0</v>
      </c>
      <c r="AK6">
        <f t="shared" si="3"/>
        <v>0</v>
      </c>
      <c r="AL6">
        <f t="shared" si="4"/>
        <v>2.2083831662866871E-4</v>
      </c>
      <c r="AM6">
        <f t="shared" si="5"/>
        <v>0</v>
      </c>
      <c r="AN6">
        <f t="shared" si="6"/>
        <v>0</v>
      </c>
      <c r="AO6">
        <f t="shared" si="7"/>
        <v>3.6515939587644652E-6</v>
      </c>
      <c r="AP6">
        <f t="shared" si="8"/>
        <v>0</v>
      </c>
      <c r="AQ6">
        <f t="shared" si="9"/>
        <v>-8.3710439181539087E-6</v>
      </c>
    </row>
    <row r="7" spans="1:43">
      <c r="E7">
        <f>economy!A69</f>
        <v>2023</v>
      </c>
      <c r="F7" s="8">
        <f>economy!Z69</f>
        <v>12252.6419184854</v>
      </c>
      <c r="G7" s="8">
        <f>economy!AA69</f>
        <v>24986.315468781697</v>
      </c>
      <c r="H7" s="8">
        <f>economy!AB69</f>
        <v>4005.8863422814534</v>
      </c>
      <c r="I7" s="8">
        <f>climate!I179</f>
        <v>1.241330221446137</v>
      </c>
      <c r="J7" s="8">
        <f>economy!BN69</f>
        <v>3.6488919840760357</v>
      </c>
      <c r="K7" s="8">
        <f>economy!BO69</f>
        <v>1.7600970088179613</v>
      </c>
      <c r="L7" s="8">
        <f>economy!BP69</f>
        <v>0.48287104669752939</v>
      </c>
      <c r="M7">
        <v>12252.6419184854</v>
      </c>
      <c r="N7">
        <v>24986.315468781697</v>
      </c>
      <c r="O7">
        <v>4005.8863422814534</v>
      </c>
      <c r="P7">
        <v>1.241330221446137</v>
      </c>
      <c r="Q7">
        <v>3.6488919840760357</v>
      </c>
      <c r="R7">
        <v>1.7600970088179613</v>
      </c>
      <c r="S7">
        <v>0.48287104669752939</v>
      </c>
      <c r="T7">
        <v>12249.687288346684</v>
      </c>
      <c r="U7">
        <v>24986.315468781697</v>
      </c>
      <c r="V7">
        <v>4005.8863422814534</v>
      </c>
      <c r="W7">
        <v>1.2412982122742249</v>
      </c>
      <c r="X7">
        <v>3.6488910186745467</v>
      </c>
      <c r="Y7">
        <v>1.7601174493413843</v>
      </c>
      <c r="Z7">
        <v>0.48290777590767398</v>
      </c>
      <c r="AA7" s="8">
        <v>12252.593055999949</v>
      </c>
      <c r="AB7" s="8">
        <v>24986.315468781697</v>
      </c>
      <c r="AC7" s="8">
        <v>4006.1462366513438</v>
      </c>
      <c r="AD7" s="8">
        <v>1.241330556118774</v>
      </c>
      <c r="AE7" s="8">
        <v>3.6488969181949638</v>
      </c>
      <c r="AF7" s="8">
        <v>1.7600967950836626</v>
      </c>
      <c r="AG7" s="8">
        <v>0.48286340436467473</v>
      </c>
      <c r="AH7">
        <f t="shared" si="0"/>
        <v>-2.9546301387163112</v>
      </c>
      <c r="AI7">
        <f t="shared" si="1"/>
        <v>0.21103188444249099</v>
      </c>
      <c r="AJ7">
        <f t="shared" si="2"/>
        <v>-3.2009171912150691E-5</v>
      </c>
      <c r="AK7">
        <f t="shared" si="3"/>
        <v>3.3467263693687244E-7</v>
      </c>
      <c r="AL7">
        <f t="shared" si="4"/>
        <v>-9.6540148897261702E-7</v>
      </c>
      <c r="AM7">
        <f t="shared" si="5"/>
        <v>2.0440523422982082E-5</v>
      </c>
      <c r="AN7">
        <f t="shared" si="6"/>
        <v>3.6729210144581526E-5</v>
      </c>
      <c r="AO7">
        <f t="shared" si="7"/>
        <v>4.9341189281015829E-6</v>
      </c>
      <c r="AP7">
        <f t="shared" si="8"/>
        <v>-2.1373429870408245E-7</v>
      </c>
      <c r="AQ7">
        <f t="shared" si="9"/>
        <v>-7.6423328546626479E-6</v>
      </c>
    </row>
    <row r="8" spans="1:43">
      <c r="E8">
        <f>economy!A70</f>
        <v>2024</v>
      </c>
      <c r="F8" s="8">
        <f>economy!Z70</f>
        <v>12388.944816972362</v>
      </c>
      <c r="G8" s="8">
        <f>economy!AA70</f>
        <v>25754.654804861551</v>
      </c>
      <c r="H8" s="8">
        <f>economy!AB70</f>
        <v>4141.5890408815158</v>
      </c>
      <c r="I8" s="8">
        <f>climate!I180</f>
        <v>1.268973592778198</v>
      </c>
      <c r="J8" s="8">
        <f>economy!BN70</f>
        <v>3.6321317180465753</v>
      </c>
      <c r="K8" s="8">
        <f>economy!BO70</f>
        <v>1.7276317584602947</v>
      </c>
      <c r="L8" s="8">
        <f>economy!BP70</f>
        <v>0.44765168289016666</v>
      </c>
      <c r="M8">
        <v>12388.944816972362</v>
      </c>
      <c r="N8">
        <v>25754.654804861551</v>
      </c>
      <c r="O8">
        <v>4141.5890408815158</v>
      </c>
      <c r="P8">
        <v>1.268973592778198</v>
      </c>
      <c r="Q8">
        <v>3.6321317180465753</v>
      </c>
      <c r="R8">
        <v>1.7276317584602947</v>
      </c>
      <c r="S8">
        <v>0.44765168289016666</v>
      </c>
      <c r="T8">
        <v>12388.894434211737</v>
      </c>
      <c r="U8">
        <v>25754.654804861551</v>
      </c>
      <c r="V8">
        <v>4141.5890408815158</v>
      </c>
      <c r="W8">
        <v>1.2689125908974512</v>
      </c>
      <c r="X8">
        <v>3.6321354116608049</v>
      </c>
      <c r="Y8">
        <v>1.7276758645464119</v>
      </c>
      <c r="Z8">
        <v>0.44772539090929064</v>
      </c>
      <c r="AA8" s="8">
        <v>12388.878470218535</v>
      </c>
      <c r="AB8" s="8">
        <v>25754.654804861551</v>
      </c>
      <c r="AC8" s="8">
        <v>4141.8380683137621</v>
      </c>
      <c r="AD8" s="8">
        <v>1.2689742400276944</v>
      </c>
      <c r="AE8" s="8">
        <v>3.6321360821286737</v>
      </c>
      <c r="AF8" s="8">
        <v>1.7276312904016213</v>
      </c>
      <c r="AG8" s="8">
        <v>0.44764493957115137</v>
      </c>
      <c r="AH8">
        <f t="shared" si="0"/>
        <v>-5.0382760622596834E-2</v>
      </c>
      <c r="AI8">
        <f t="shared" si="1"/>
        <v>0.18268067842291202</v>
      </c>
      <c r="AJ8">
        <f t="shared" si="2"/>
        <v>-6.1001880746758275E-5</v>
      </c>
      <c r="AK8">
        <f t="shared" si="3"/>
        <v>6.4724949644379137E-7</v>
      </c>
      <c r="AL8">
        <f t="shared" si="4"/>
        <v>3.69361422958292E-6</v>
      </c>
      <c r="AM8">
        <f t="shared" si="5"/>
        <v>4.4106086117157162E-5</v>
      </c>
      <c r="AN8">
        <f t="shared" si="6"/>
        <v>7.3708019123985835E-5</v>
      </c>
      <c r="AO8">
        <f t="shared" si="7"/>
        <v>4.3640820983625872E-6</v>
      </c>
      <c r="AP8">
        <f t="shared" si="8"/>
        <v>-4.6805867337518237E-7</v>
      </c>
      <c r="AQ8">
        <f t="shared" si="9"/>
        <v>-6.7433190152899058E-6</v>
      </c>
    </row>
    <row r="9" spans="1:43">
      <c r="E9">
        <f>economy!A71</f>
        <v>2025</v>
      </c>
      <c r="F9" s="8">
        <f>economy!Z71</f>
        <v>12520.002246550366</v>
      </c>
      <c r="G9" s="8">
        <f>economy!AA71</f>
        <v>26524.874052350962</v>
      </c>
      <c r="H9" s="8">
        <f>economy!AB71</f>
        <v>4276.809776928937</v>
      </c>
      <c r="I9" s="8">
        <f>climate!I181</f>
        <v>1.2970496940223375</v>
      </c>
      <c r="J9" s="8">
        <f>economy!BN71</f>
        <v>3.6122551227153763</v>
      </c>
      <c r="K9" s="8">
        <f>economy!BO71</f>
        <v>1.692859583521038</v>
      </c>
      <c r="L9" s="8">
        <f>economy!BP71</f>
        <v>0.41040921039339745</v>
      </c>
      <c r="M9">
        <v>12520.002246550366</v>
      </c>
      <c r="N9">
        <v>26524.874052350962</v>
      </c>
      <c r="O9">
        <v>4276.809776928937</v>
      </c>
      <c r="P9">
        <v>1.2970496940223375</v>
      </c>
      <c r="Q9">
        <v>3.6122551227153763</v>
      </c>
      <c r="R9">
        <v>1.692859583521038</v>
      </c>
      <c r="S9">
        <v>0.41040921039339745</v>
      </c>
      <c r="T9">
        <v>12519.933158708096</v>
      </c>
      <c r="U9">
        <v>26524.879380395309</v>
      </c>
      <c r="V9">
        <v>4276.8113402187146</v>
      </c>
      <c r="W9">
        <v>1.2969622345037684</v>
      </c>
      <c r="X9">
        <v>3.6122686131464654</v>
      </c>
      <c r="Y9">
        <v>1.6929302769988537</v>
      </c>
      <c r="Z9">
        <v>0.41052028042874067</v>
      </c>
      <c r="AA9" s="8">
        <v>12519.942266008886</v>
      </c>
      <c r="AB9" s="8">
        <v>26524.873996638798</v>
      </c>
      <c r="AC9" s="8">
        <v>4277.0375788030224</v>
      </c>
      <c r="AD9" s="8">
        <v>1.2970506358759419</v>
      </c>
      <c r="AE9" s="8">
        <v>3.6122589106737477</v>
      </c>
      <c r="AF9" s="8">
        <v>1.6928588220558836</v>
      </c>
      <c r="AG9" s="8">
        <v>0.4104031694755586</v>
      </c>
      <c r="AH9">
        <f t="shared" si="0"/>
        <v>-6.2196508144552354E-2</v>
      </c>
      <c r="AI9">
        <f t="shared" si="1"/>
        <v>0.16776562044105958</v>
      </c>
      <c r="AJ9">
        <f t="shared" si="2"/>
        <v>-8.7459518569144024E-5</v>
      </c>
      <c r="AK9">
        <f t="shared" si="3"/>
        <v>9.4185360444143384E-7</v>
      </c>
      <c r="AL9">
        <f t="shared" si="4"/>
        <v>1.3490431089113741E-5</v>
      </c>
      <c r="AM9">
        <f t="shared" si="5"/>
        <v>7.0693477815630956E-5</v>
      </c>
      <c r="AN9">
        <f t="shared" si="6"/>
        <v>1.1107003534321924E-4</v>
      </c>
      <c r="AO9">
        <f t="shared" si="7"/>
        <v>3.7879583714151011E-6</v>
      </c>
      <c r="AP9">
        <f t="shared" si="8"/>
        <v>-7.6146515448627383E-7</v>
      </c>
      <c r="AQ9">
        <f t="shared" si="9"/>
        <v>-6.0409178388454166E-6</v>
      </c>
    </row>
    <row r="10" spans="1:43">
      <c r="E10">
        <f>economy!A72</f>
        <v>2026</v>
      </c>
      <c r="F10" s="8">
        <f>economy!Z72</f>
        <v>12645.864235526731</v>
      </c>
      <c r="G10" s="8">
        <f>economy!AA72</f>
        <v>27296.34468499821</v>
      </c>
      <c r="H10" s="8">
        <f>economy!AB72</f>
        <v>4411.3305642380528</v>
      </c>
      <c r="I10" s="8">
        <f>climate!I182</f>
        <v>1.325567167789552</v>
      </c>
      <c r="J10" s="8">
        <f>economy!BN72</f>
        <v>3.5891438386538614</v>
      </c>
      <c r="K10" s="8">
        <f>economy!BO72</f>
        <v>1.655708761257668</v>
      </c>
      <c r="L10" s="8">
        <f>economy!BP72</f>
        <v>0.37107958307548444</v>
      </c>
      <c r="M10">
        <v>12645.864235526731</v>
      </c>
      <c r="N10">
        <v>27296.34468499821</v>
      </c>
      <c r="O10">
        <v>4411.3305642380528</v>
      </c>
      <c r="P10">
        <v>1.325567167789552</v>
      </c>
      <c r="Q10">
        <v>3.5891438386538614</v>
      </c>
      <c r="R10">
        <v>1.655708761257668</v>
      </c>
      <c r="S10">
        <v>0.37107958307548444</v>
      </c>
      <c r="T10">
        <v>12645.802107478901</v>
      </c>
      <c r="U10">
        <v>27296.356673533191</v>
      </c>
      <c r="V10">
        <v>4411.3338470486724</v>
      </c>
      <c r="W10">
        <v>1.325455358619116</v>
      </c>
      <c r="X10">
        <v>3.5891733513994803</v>
      </c>
      <c r="Y10">
        <v>1.655808707586309</v>
      </c>
      <c r="Z10">
        <v>0.37122852975025533</v>
      </c>
      <c r="AA10" s="8">
        <v>12645.809823875758</v>
      </c>
      <c r="AB10" s="8">
        <v>27296.344557798475</v>
      </c>
      <c r="AC10" s="8">
        <v>4411.5388308929369</v>
      </c>
      <c r="AD10" s="8">
        <v>1.3255683891361221</v>
      </c>
      <c r="AE10" s="8">
        <v>3.5891470282778597</v>
      </c>
      <c r="AF10" s="8">
        <v>1.6557076692247901</v>
      </c>
      <c r="AG10" s="8">
        <v>0.37107407051882768</v>
      </c>
      <c r="AH10">
        <f t="shared" si="0"/>
        <v>-4.6856702232616954E-2</v>
      </c>
      <c r="AI10">
        <f t="shared" si="1"/>
        <v>0.15372780417965259</v>
      </c>
      <c r="AJ10">
        <f t="shared" si="2"/>
        <v>-1.1180917043596139E-4</v>
      </c>
      <c r="AK10">
        <f t="shared" si="3"/>
        <v>1.2213465701016446E-6</v>
      </c>
      <c r="AL10">
        <f t="shared" si="4"/>
        <v>2.9512745618909264E-5</v>
      </c>
      <c r="AM10">
        <f t="shared" si="5"/>
        <v>9.9946328641076221E-5</v>
      </c>
      <c r="AN10">
        <f t="shared" si="6"/>
        <v>1.4894667477088896E-4</v>
      </c>
      <c r="AO10">
        <f t="shared" si="7"/>
        <v>3.1896239982565078E-6</v>
      </c>
      <c r="AP10">
        <f t="shared" si="8"/>
        <v>-1.0920328779029376E-6</v>
      </c>
      <c r="AQ10">
        <f t="shared" si="9"/>
        <v>-5.5125566567615358E-6</v>
      </c>
    </row>
    <row r="11" spans="1:43">
      <c r="E11">
        <f>economy!A73</f>
        <v>2027</v>
      </c>
      <c r="F11" s="8">
        <f>economy!Z73</f>
        <v>12766.549028266892</v>
      </c>
      <c r="G11" s="8">
        <f>economy!AA73</f>
        <v>28068.4458536737</v>
      </c>
      <c r="H11" s="8">
        <f>economy!AB73</f>
        <v>4544.9454257255466</v>
      </c>
      <c r="I11" s="8">
        <f>climate!I183</f>
        <v>1.3545329283192884</v>
      </c>
      <c r="J11" s="8">
        <f>economy!BN73</f>
        <v>3.5626750414997632</v>
      </c>
      <c r="K11" s="8">
        <f>economy!BO73</f>
        <v>1.6161055807602194</v>
      </c>
      <c r="L11" s="8">
        <f>economy!BP73</f>
        <v>0.32959765187556039</v>
      </c>
      <c r="M11">
        <v>12766.549028266892</v>
      </c>
      <c r="N11">
        <v>28068.4458536737</v>
      </c>
      <c r="O11">
        <v>4544.9454257255466</v>
      </c>
      <c r="P11">
        <v>1.3545329283192884</v>
      </c>
      <c r="Q11">
        <v>3.5626750414997632</v>
      </c>
      <c r="R11">
        <v>1.6161055807602194</v>
      </c>
      <c r="S11">
        <v>0.32959765187556039</v>
      </c>
      <c r="T11">
        <v>12766.493923758417</v>
      </c>
      <c r="U11">
        <v>28068.46584566047</v>
      </c>
      <c r="V11">
        <v>4544.9505892986117</v>
      </c>
      <c r="W11">
        <v>1.3543985903175744</v>
      </c>
      <c r="X11">
        <v>3.5627261485994044</v>
      </c>
      <c r="Y11">
        <v>1.6162371991518105</v>
      </c>
      <c r="Z11">
        <v>0.3297850287894819</v>
      </c>
      <c r="AA11" s="8">
        <v>12766.499657284401</v>
      </c>
      <c r="AB11" s="8">
        <v>28068.445638430992</v>
      </c>
      <c r="AC11" s="8">
        <v>4545.1357256400424</v>
      </c>
      <c r="AD11" s="8">
        <v>1.3545344157282735</v>
      </c>
      <c r="AE11" s="8">
        <v>3.5626776100305748</v>
      </c>
      <c r="AF11" s="8">
        <v>1.616104123074769</v>
      </c>
      <c r="AG11" s="8">
        <v>0.32959251400854106</v>
      </c>
      <c r="AH11">
        <f t="shared" si="0"/>
        <v>-2.9948948642413598E-2</v>
      </c>
      <c r="AI11">
        <f t="shared" si="1"/>
        <v>0.14071368929580785</v>
      </c>
      <c r="AJ11">
        <f t="shared" si="2"/>
        <v>-1.3433800171402943E-4</v>
      </c>
      <c r="AK11">
        <f t="shared" si="3"/>
        <v>1.487408985090255E-6</v>
      </c>
      <c r="AL11">
        <f t="shared" si="4"/>
        <v>5.1107099641178877E-5</v>
      </c>
      <c r="AM11">
        <f t="shared" si="5"/>
        <v>1.3161839159114841E-4</v>
      </c>
      <c r="AN11">
        <f t="shared" si="6"/>
        <v>1.873769139215109E-4</v>
      </c>
      <c r="AO11">
        <f t="shared" si="7"/>
        <v>2.5685308115974692E-6</v>
      </c>
      <c r="AP11">
        <f t="shared" si="8"/>
        <v>-1.457685450345636E-6</v>
      </c>
      <c r="AQ11">
        <f t="shared" si="9"/>
        <v>-5.1378670193336085E-6</v>
      </c>
    </row>
    <row r="12" spans="1:43">
      <c r="E12">
        <f>economy!A74</f>
        <v>2028</v>
      </c>
      <c r="F12" s="8">
        <f>economy!Z74</f>
        <v>12882.076575247504</v>
      </c>
      <c r="G12" s="8">
        <f>economy!AA74</f>
        <v>28840.572868986605</v>
      </c>
      <c r="H12" s="8">
        <f>economy!AB74</f>
        <v>4677.460577733942</v>
      </c>
      <c r="I12" s="8">
        <f>climate!I184</f>
        <v>1.3839522948881964</v>
      </c>
      <c r="J12" s="8">
        <f>economy!BN74</f>
        <v>3.5327223666038501</v>
      </c>
      <c r="K12" s="8">
        <f>economy!BO74</f>
        <v>1.5739749553632056</v>
      </c>
      <c r="L12" s="8">
        <f>economy!BP74</f>
        <v>0.28589756559574386</v>
      </c>
      <c r="M12">
        <v>12882.076575247504</v>
      </c>
      <c r="N12">
        <v>28840.572868986605</v>
      </c>
      <c r="O12">
        <v>4677.460577733942</v>
      </c>
      <c r="P12">
        <v>1.3839522948881964</v>
      </c>
      <c r="Q12">
        <v>3.5327223666038501</v>
      </c>
      <c r="R12">
        <v>1.5739749553632056</v>
      </c>
      <c r="S12">
        <v>0.28589756559574386</v>
      </c>
      <c r="T12">
        <v>12882.028781064042</v>
      </c>
      <c r="U12">
        <v>28840.602219200249</v>
      </c>
      <c r="V12">
        <v>4677.4677887907701</v>
      </c>
      <c r="W12">
        <v>1.3837970466626563</v>
      </c>
      <c r="X12">
        <v>3.5328001008180188</v>
      </c>
      <c r="Y12">
        <v>1.5741404268542727</v>
      </c>
      <c r="Z12">
        <v>0.28612390992893594</v>
      </c>
      <c r="AA12" s="8">
        <v>12882.031764146781</v>
      </c>
      <c r="AB12" s="8">
        <v>28840.572548544267</v>
      </c>
      <c r="AC12" s="8">
        <v>4677.6343740171887</v>
      </c>
      <c r="AD12" s="8">
        <v>1.3839540359309217</v>
      </c>
      <c r="AE12" s="8">
        <v>3.5327242906792025</v>
      </c>
      <c r="AF12" s="8">
        <v>1.5739730991538268</v>
      </c>
      <c r="AG12" s="8">
        <v>0.28589266725992862</v>
      </c>
      <c r="AH12">
        <f t="shared" si="0"/>
        <v>-1.1232912991545163E-2</v>
      </c>
      <c r="AI12">
        <f t="shared" si="1"/>
        <v>0.12866474018665031</v>
      </c>
      <c r="AJ12">
        <f t="shared" si="2"/>
        <v>-1.5524822554002782E-4</v>
      </c>
      <c r="AK12">
        <f t="shared" si="3"/>
        <v>1.7410427253228278E-6</v>
      </c>
      <c r="AL12">
        <f t="shared" si="4"/>
        <v>7.7734214168678761E-5</v>
      </c>
      <c r="AM12">
        <f t="shared" si="5"/>
        <v>1.654714910670485E-4</v>
      </c>
      <c r="AN12">
        <f t="shared" si="6"/>
        <v>2.2634433319207448E-4</v>
      </c>
      <c r="AO12">
        <f t="shared" si="7"/>
        <v>1.9240753523774856E-6</v>
      </c>
      <c r="AP12">
        <f t="shared" si="8"/>
        <v>-1.8562093788698775E-6</v>
      </c>
      <c r="AQ12">
        <f t="shared" si="9"/>
        <v>-4.898335815239907E-6</v>
      </c>
    </row>
    <row r="13" spans="1:43">
      <c r="E13">
        <f>economy!A75</f>
        <v>2029</v>
      </c>
      <c r="F13" s="8">
        <f>economy!Z75</f>
        <v>12992.468219331979</v>
      </c>
      <c r="G13" s="8">
        <f>economy!AA75</f>
        <v>29612.136866227502</v>
      </c>
      <c r="H13" s="8">
        <f>economy!AB75</f>
        <v>4808.6944220098558</v>
      </c>
      <c r="I13" s="8">
        <f>climate!I185</f>
        <v>1.4138290974426064</v>
      </c>
      <c r="J13" s="8">
        <f>economy!BN75</f>
        <v>3.499156745609397</v>
      </c>
      <c r="K13" s="8">
        <f>economy!BO75</f>
        <v>1.5292409932114965</v>
      </c>
      <c r="L13" s="8">
        <f>economy!BP75</f>
        <v>0.23991316089342923</v>
      </c>
      <c r="M13">
        <v>12992.468219331979</v>
      </c>
      <c r="N13">
        <v>29612.136866227502</v>
      </c>
      <c r="O13">
        <v>4808.6944220098558</v>
      </c>
      <c r="P13">
        <v>1.4138290974426064</v>
      </c>
      <c r="Q13">
        <v>3.499156745609397</v>
      </c>
      <c r="R13">
        <v>1.5292409932114965</v>
      </c>
      <c r="S13">
        <v>0.23991316089342923</v>
      </c>
      <c r="T13">
        <v>12992.428027134334</v>
      </c>
      <c r="U13">
        <v>29612.17693384465</v>
      </c>
      <c r="V13">
        <v>4808.7038489034785</v>
      </c>
      <c r="W13">
        <v>1.4136544080759628</v>
      </c>
      <c r="X13">
        <v>3.4992656649133203</v>
      </c>
      <c r="Y13">
        <v>1.5294422688476834</v>
      </c>
      <c r="Z13">
        <v>0.24017896066290001</v>
      </c>
      <c r="AA13" s="8">
        <v>12992.427531857889</v>
      </c>
      <c r="AB13" s="8">
        <v>29612.136422952688</v>
      </c>
      <c r="AC13" s="8">
        <v>4808.8530748581188</v>
      </c>
      <c r="AD13" s="8">
        <v>1.4138310803058034</v>
      </c>
      <c r="AE13" s="8">
        <v>3.4991580015302852</v>
      </c>
      <c r="AF13" s="8">
        <v>1.5292387079199634</v>
      </c>
      <c r="AG13" s="8">
        <v>0.23990838361039882</v>
      </c>
      <c r="AH13">
        <f t="shared" si="0"/>
        <v>9.3023131339577958E-3</v>
      </c>
      <c r="AI13">
        <f t="shared" si="1"/>
        <v>0.11752209936094005</v>
      </c>
      <c r="AJ13">
        <f t="shared" si="2"/>
        <v>-1.7468936664366552E-4</v>
      </c>
      <c r="AK13">
        <f t="shared" si="3"/>
        <v>1.9828631969698307E-6</v>
      </c>
      <c r="AL13">
        <f t="shared" si="4"/>
        <v>1.0891930392320504E-4</v>
      </c>
      <c r="AM13">
        <f t="shared" si="5"/>
        <v>2.0127563618688171E-4</v>
      </c>
      <c r="AN13">
        <f t="shared" si="6"/>
        <v>2.6579976947077588E-4</v>
      </c>
      <c r="AO13">
        <f t="shared" si="7"/>
        <v>1.2559208881768313E-6</v>
      </c>
      <c r="AP13">
        <f t="shared" si="8"/>
        <v>-2.2852915331217361E-6</v>
      </c>
      <c r="AQ13">
        <f t="shared" si="9"/>
        <v>-4.7772830304160241E-6</v>
      </c>
    </row>
    <row r="14" spans="1:43">
      <c r="E14">
        <f>economy!A76</f>
        <v>2030</v>
      </c>
      <c r="F14" s="8">
        <f>economy!Z76</f>
        <v>13097.746677937081</v>
      </c>
      <c r="G14" s="8">
        <f>economy!AA76</f>
        <v>30382.564494522543</v>
      </c>
      <c r="H14" s="8">
        <f>economy!AB76</f>
        <v>4938.4774294675153</v>
      </c>
      <c r="I14" s="8">
        <f>climate!I186</f>
        <v>1.4441657654704825</v>
      </c>
      <c r="J14" s="8">
        <f>economy!BN76</f>
        <v>3.4618471925290986</v>
      </c>
      <c r="K14" s="8">
        <f>economy!BO76</f>
        <v>1.4818275313740785</v>
      </c>
      <c r="L14" s="8">
        <f>economy!BP76</f>
        <v>0.19157833698647286</v>
      </c>
      <c r="M14">
        <v>13097.746677937081</v>
      </c>
      <c r="N14">
        <v>30382.564494522543</v>
      </c>
      <c r="O14">
        <v>4938.4774294675153</v>
      </c>
      <c r="P14">
        <v>1.4441657654704825</v>
      </c>
      <c r="Q14">
        <v>3.4618471925290986</v>
      </c>
      <c r="R14">
        <v>1.4818275313740785</v>
      </c>
      <c r="S14">
        <v>0.19157833698647286</v>
      </c>
      <c r="T14">
        <v>13097.714386037122</v>
      </c>
      <c r="U14">
        <v>30382.616635421076</v>
      </c>
      <c r="V14">
        <v>4938.4892394393055</v>
      </c>
      <c r="W14">
        <v>1.4439729876970555</v>
      </c>
      <c r="X14">
        <v>3.4619914260232219</v>
      </c>
      <c r="Y14">
        <v>1.4820663414639503</v>
      </c>
      <c r="Z14">
        <v>0.19188401275218772</v>
      </c>
      <c r="AA14" s="8">
        <v>13097.709718100439</v>
      </c>
      <c r="AB14" s="8">
        <v>30382.563910435114</v>
      </c>
      <c r="AC14" s="8">
        <v>4938.6221997716475</v>
      </c>
      <c r="AD14" s="8">
        <v>1.4441679787429802</v>
      </c>
      <c r="AE14" s="8">
        <v>3.4618477565883934</v>
      </c>
      <c r="AF14" s="8">
        <v>1.4818247888132117</v>
      </c>
      <c r="AG14" s="8">
        <v>0.19157357721477924</v>
      </c>
      <c r="AH14">
        <f t="shared" si="0"/>
        <v>3.1658970365242567E-2</v>
      </c>
      <c r="AI14">
        <f t="shared" si="1"/>
        <v>0.1072263800597284</v>
      </c>
      <c r="AJ14">
        <f t="shared" si="2"/>
        <v>-1.9277777342696645E-4</v>
      </c>
      <c r="AK14">
        <f t="shared" si="3"/>
        <v>2.2132724977197427E-6</v>
      </c>
      <c r="AL14">
        <f t="shared" si="4"/>
        <v>1.4423349412329145E-4</v>
      </c>
      <c r="AM14">
        <f t="shared" si="5"/>
        <v>2.388100898718104E-4</v>
      </c>
      <c r="AN14">
        <f t="shared" si="6"/>
        <v>3.0567576571485788E-4</v>
      </c>
      <c r="AO14">
        <f t="shared" si="7"/>
        <v>5.6405929482750139E-7</v>
      </c>
      <c r="AP14">
        <f t="shared" si="8"/>
        <v>-2.7425608668529833E-6</v>
      </c>
      <c r="AQ14">
        <f t="shared" si="9"/>
        <v>-4.7597716936187418E-6</v>
      </c>
    </row>
    <row r="15" spans="1:43">
      <c r="E15">
        <f>economy!A77</f>
        <v>2031</v>
      </c>
      <c r="F15" s="8">
        <f>economy!Z77</f>
        <v>13197.936028039752</v>
      </c>
      <c r="G15" s="8">
        <f>economy!AA77</f>
        <v>31151.297601378457</v>
      </c>
      <c r="H15" s="8">
        <f>economy!AB77</f>
        <v>5066.6519365221366</v>
      </c>
      <c r="I15" s="8">
        <f>climate!I187</f>
        <v>1.4749634066766113</v>
      </c>
      <c r="J15" s="8">
        <f>economy!BN77</f>
        <v>3.4206615476289017</v>
      </c>
      <c r="K15" s="8">
        <f>economy!BO77</f>
        <v>1.4316586361718027</v>
      </c>
      <c r="L15" s="8">
        <f>economy!BP77</f>
        <v>0.14082741241289559</v>
      </c>
      <c r="M15">
        <v>13197.936028039752</v>
      </c>
      <c r="N15">
        <v>31151.297601378457</v>
      </c>
      <c r="O15">
        <v>5066.6519365221366</v>
      </c>
      <c r="P15">
        <v>1.4749634066766113</v>
      </c>
      <c r="Q15">
        <v>3.4206615476289017</v>
      </c>
      <c r="R15">
        <v>1.4316586361718027</v>
      </c>
      <c r="S15">
        <v>0.14082741241289559</v>
      </c>
      <c r="T15">
        <v>13197.911938831428</v>
      </c>
      <c r="U15">
        <v>31151.363160738449</v>
      </c>
      <c r="V15">
        <v>5066.6662936844286</v>
      </c>
      <c r="W15">
        <v>1.4747537982368781</v>
      </c>
      <c r="X15">
        <v>3.4208448307375732</v>
      </c>
      <c r="Y15">
        <v>1.4319365005924494</v>
      </c>
      <c r="Z15">
        <v>0.14117330807237286</v>
      </c>
      <c r="AA15" s="8">
        <v>13197.902436314538</v>
      </c>
      <c r="AB15" s="8">
        <v>31151.296858276331</v>
      </c>
      <c r="AC15" s="8">
        <v>5066.7839902521046</v>
      </c>
      <c r="AD15" s="8">
        <v>1.474965839237647</v>
      </c>
      <c r="AE15" s="8">
        <v>3.4206613964413037</v>
      </c>
      <c r="AF15" s="8">
        <v>1.4316554105460353</v>
      </c>
      <c r="AG15" s="8">
        <v>0.14082257993103431</v>
      </c>
      <c r="AH15">
        <f t="shared" si="0"/>
        <v>5.5827313954068813E-2</v>
      </c>
      <c r="AI15">
        <f t="shared" si="1"/>
        <v>9.7718902630731463E-2</v>
      </c>
      <c r="AJ15">
        <f t="shared" si="2"/>
        <v>-2.0960843973316656E-4</v>
      </c>
      <c r="AK15">
        <f t="shared" si="3"/>
        <v>2.4325610357145422E-6</v>
      </c>
      <c r="AL15">
        <f t="shared" si="4"/>
        <v>1.8328310867143927E-4</v>
      </c>
      <c r="AM15">
        <f t="shared" si="5"/>
        <v>2.7786442064670069E-4</v>
      </c>
      <c r="AN15">
        <f t="shared" si="6"/>
        <v>3.4589565947726331E-4</v>
      </c>
      <c r="AO15">
        <f t="shared" si="7"/>
        <v>-1.5118759799648274E-7</v>
      </c>
      <c r="AP15">
        <f t="shared" si="8"/>
        <v>-3.2256257673779487E-6</v>
      </c>
      <c r="AQ15">
        <f t="shared" si="9"/>
        <v>-4.8324818612832665E-6</v>
      </c>
    </row>
    <row r="16" spans="1:43">
      <c r="E16">
        <f>economy!A78</f>
        <v>2032</v>
      </c>
      <c r="F16" s="8">
        <f>economy!Z78</f>
        <v>13293.061697813138</v>
      </c>
      <c r="G16" s="8">
        <f>economy!AA78</f>
        <v>31917.792920582375</v>
      </c>
      <c r="H16" s="8">
        <f>economy!AB78</f>
        <v>5193.0718718540793</v>
      </c>
      <c r="I16" s="8">
        <f>climate!I188</f>
        <v>1.5062218793350381</v>
      </c>
      <c r="J16" s="8">
        <f>economy!BN78</f>
        <v>3.3754671835335399</v>
      </c>
      <c r="K16" s="8">
        <f>economy!BO78</f>
        <v>1.3786590713397611</v>
      </c>
      <c r="L16" s="8">
        <f>economy!BP78</f>
        <v>8.7595462409609207E-2</v>
      </c>
      <c r="M16">
        <v>13293.061697813138</v>
      </c>
      <c r="N16">
        <v>31917.792920582375</v>
      </c>
      <c r="O16">
        <v>5193.0718718540793</v>
      </c>
      <c r="P16">
        <v>1.5062218793350381</v>
      </c>
      <c r="Q16">
        <v>3.3754671835335399</v>
      </c>
      <c r="R16">
        <v>1.3786590713397611</v>
      </c>
      <c r="S16">
        <v>8.7595462409609207E-2</v>
      </c>
      <c r="T16">
        <v>13293.046114232409</v>
      </c>
      <c r="U16">
        <v>31917.87322612778</v>
      </c>
      <c r="V16">
        <v>5193.0889356881144</v>
      </c>
      <c r="W16">
        <v>1.5059966171419492</v>
      </c>
      <c r="X16">
        <v>3.3756928868530935</v>
      </c>
      <c r="Y16">
        <v>1.3789773105543792</v>
      </c>
      <c r="Z16">
        <v>8.7981841618445467E-2</v>
      </c>
      <c r="AA16" s="8">
        <v>13293.031147721658</v>
      </c>
      <c r="AB16" s="8">
        <v>31917.79200015981</v>
      </c>
      <c r="AC16" s="8">
        <v>5193.1922849414641</v>
      </c>
      <c r="AD16" s="8">
        <v>1.5062245203013351</v>
      </c>
      <c r="AE16" s="8">
        <v>3.375466294337929</v>
      </c>
      <c r="AF16" s="8">
        <v>1.3786553392352621</v>
      </c>
      <c r="AG16" s="8">
        <v>8.7590478840691821E-2</v>
      </c>
      <c r="AH16">
        <f t="shared" si="0"/>
        <v>8.1785798713099211E-2</v>
      </c>
      <c r="AI16">
        <f t="shared" si="1"/>
        <v>8.8942573340318631E-2</v>
      </c>
      <c r="AJ16">
        <f t="shared" si="2"/>
        <v>-2.2526219308893758E-4</v>
      </c>
      <c r="AK16">
        <f t="shared" si="3"/>
        <v>2.64096629698507E-6</v>
      </c>
      <c r="AL16">
        <f t="shared" si="4"/>
        <v>2.2570331955362732E-4</v>
      </c>
      <c r="AM16">
        <f t="shared" si="5"/>
        <v>3.1823921461815452E-4</v>
      </c>
      <c r="AN16">
        <f t="shared" si="6"/>
        <v>3.8637920883625998E-4</v>
      </c>
      <c r="AO16">
        <f t="shared" si="7"/>
        <v>-8.8919561092026811E-7</v>
      </c>
      <c r="AP16">
        <f t="shared" si="8"/>
        <v>-3.7321044989990781E-6</v>
      </c>
      <c r="AQ16">
        <f t="shared" si="9"/>
        <v>-4.9835689173854947E-6</v>
      </c>
    </row>
    <row r="17" spans="5:43">
      <c r="E17">
        <f>economy!A79</f>
        <v>2033</v>
      </c>
      <c r="F17" s="8">
        <f>economy!Z79</f>
        <v>13383.150465201094</v>
      </c>
      <c r="G17" s="8">
        <f>economy!AA79</f>
        <v>32681.521769373419</v>
      </c>
      <c r="H17" s="8">
        <f>economy!AB79</f>
        <v>5317.6024287629307</v>
      </c>
      <c r="I17" s="8">
        <f>climate!I189</f>
        <v>1.5379398605778978</v>
      </c>
      <c r="J17" s="8">
        <f>economy!BN79</f>
        <v>3.3261316757173462</v>
      </c>
      <c r="K17" s="8">
        <f>economy!BO79</f>
        <v>1.3227547351163158</v>
      </c>
      <c r="L17" s="8">
        <f>economy!BP79</f>
        <v>3.1818636255773421E-2</v>
      </c>
      <c r="M17">
        <v>13383.150465201094</v>
      </c>
      <c r="N17">
        <v>32681.521769373419</v>
      </c>
      <c r="O17">
        <v>5317.6024287629307</v>
      </c>
      <c r="P17">
        <v>1.5379398605778978</v>
      </c>
      <c r="Q17">
        <v>3.3261316757173462</v>
      </c>
      <c r="R17">
        <v>1.3227547351163158</v>
      </c>
      <c r="S17">
        <v>3.1818636255773421E-2</v>
      </c>
      <c r="T17">
        <v>13383.143686949385</v>
      </c>
      <c r="U17">
        <v>32681.618125336361</v>
      </c>
      <c r="V17">
        <v>5317.6223529846247</v>
      </c>
      <c r="W17">
        <v>1.5377000504876395</v>
      </c>
      <c r="X17">
        <v>3.3264028298842119</v>
      </c>
      <c r="Y17">
        <v>1.3231144815196416</v>
      </c>
      <c r="Z17">
        <v>3.2245682258662277E-2</v>
      </c>
      <c r="AA17" s="8">
        <v>13383.122660239864</v>
      </c>
      <c r="AB17" s="8">
        <v>32681.52065333087</v>
      </c>
      <c r="AC17" s="8">
        <v>5317.7121922651613</v>
      </c>
      <c r="AD17" s="8">
        <v>1.5379426992839429</v>
      </c>
      <c r="AE17" s="8">
        <v>3.3261300266397997</v>
      </c>
      <c r="AF17" s="8">
        <v>1.3227504754675703</v>
      </c>
      <c r="AG17" s="8">
        <v>3.1813433736857619E-2</v>
      </c>
      <c r="AH17">
        <f t="shared" si="0"/>
        <v>0.10950193292228505</v>
      </c>
      <c r="AI17">
        <f t="shared" si="1"/>
        <v>8.0842498449783307E-2</v>
      </c>
      <c r="AJ17">
        <f t="shared" si="2"/>
        <v>-2.398100902583078E-4</v>
      </c>
      <c r="AK17">
        <f t="shared" si="3"/>
        <v>2.8387060451162682E-6</v>
      </c>
      <c r="AL17">
        <f t="shared" si="4"/>
        <v>2.711541668656281E-4</v>
      </c>
      <c r="AM17">
        <f t="shared" si="5"/>
        <v>3.5974640332581131E-4</v>
      </c>
      <c r="AN17">
        <f t="shared" si="6"/>
        <v>4.2704600288885619E-4</v>
      </c>
      <c r="AO17">
        <f t="shared" si="7"/>
        <v>-1.6490775465172192E-6</v>
      </c>
      <c r="AP17">
        <f t="shared" si="8"/>
        <v>-4.2596487455082155E-6</v>
      </c>
      <c r="AQ17">
        <f t="shared" si="9"/>
        <v>-5.2025189158019791E-6</v>
      </c>
    </row>
    <row r="18" spans="5:43">
      <c r="E18">
        <f>economy!A80</f>
        <v>2034</v>
      </c>
      <c r="F18" s="8">
        <f>economy!Z80</f>
        <v>13468.230463212563</v>
      </c>
      <c r="G18" s="8">
        <f>economy!AA80</f>
        <v>33441.969759335247</v>
      </c>
      <c r="H18" s="8">
        <f>economy!AB80</f>
        <v>5440.1196959381268</v>
      </c>
      <c r="I18" s="8">
        <f>climate!I190</f>
        <v>1.5701149119130027</v>
      </c>
      <c r="J18" s="8">
        <f>economy!BN80</f>
        <v>3.2725234383314477</v>
      </c>
      <c r="K18" s="8">
        <f>economy!BO80</f>
        <v>1.2638730670906959</v>
      </c>
      <c r="L18" s="8">
        <f>economy!BP80</f>
        <v>-2.6565545590244547E-2</v>
      </c>
      <c r="M18">
        <v>13468.230463212563</v>
      </c>
      <c r="N18">
        <v>33441.969759335247</v>
      </c>
      <c r="O18">
        <v>5440.1196959381268</v>
      </c>
      <c r="P18">
        <v>1.5701149119130027</v>
      </c>
      <c r="Q18">
        <v>3.2725234383314477</v>
      </c>
      <c r="R18">
        <v>1.2638730670906959</v>
      </c>
      <c r="S18">
        <v>-2.6565545590244547E-2</v>
      </c>
      <c r="T18">
        <v>13468.232783124509</v>
      </c>
      <c r="U18">
        <v>33442.08344111433</v>
      </c>
      <c r="V18">
        <v>5440.1426276296343</v>
      </c>
      <c r="W18">
        <v>1.5698615957844329</v>
      </c>
      <c r="X18">
        <v>3.272842756205963</v>
      </c>
      <c r="Y18">
        <v>1.2642752763591145</v>
      </c>
      <c r="Z18">
        <v>-2.6097728121363965E-2</v>
      </c>
      <c r="AA18" s="8">
        <v>13468.205134080248</v>
      </c>
      <c r="AB18" s="8">
        <v>33441.968429480919</v>
      </c>
      <c r="AC18" s="8">
        <v>5440.2197213193322</v>
      </c>
      <c r="AD18" s="8">
        <v>1.5701179379093422</v>
      </c>
      <c r="AE18" s="8">
        <v>3.2725210086061272</v>
      </c>
      <c r="AF18" s="8">
        <v>1.2638682611294609</v>
      </c>
      <c r="AG18" s="8">
        <v>-2.6571025598786043E-2</v>
      </c>
      <c r="AH18">
        <f t="shared" si="0"/>
        <v>0.13893338253546972</v>
      </c>
      <c r="AI18">
        <f t="shared" si="1"/>
        <v>7.336639456480043E-2</v>
      </c>
      <c r="AJ18">
        <f t="shared" si="2"/>
        <v>-2.5331612856982488E-4</v>
      </c>
      <c r="AK18">
        <f t="shared" si="3"/>
        <v>3.0259963395007361E-6</v>
      </c>
      <c r="AL18">
        <f t="shared" si="4"/>
        <v>3.1931787451533467E-4</v>
      </c>
      <c r="AM18">
        <f t="shared" si="5"/>
        <v>4.0220926841860738E-4</v>
      </c>
      <c r="AN18">
        <f t="shared" si="6"/>
        <v>4.6781746888058251E-4</v>
      </c>
      <c r="AO18">
        <f t="shared" si="7"/>
        <v>-2.4297253204963454E-6</v>
      </c>
      <c r="AP18">
        <f t="shared" si="8"/>
        <v>-4.8059612349771186E-6</v>
      </c>
      <c r="AQ18">
        <f t="shared" si="9"/>
        <v>-5.4800085414960509E-6</v>
      </c>
    </row>
    <row r="19" spans="5:43">
      <c r="E19">
        <f>economy!A81</f>
        <v>2035</v>
      </c>
      <c r="F19" s="8">
        <f>economy!Z81</f>
        <v>13548.331191384006</v>
      </c>
      <c r="G19" s="8">
        <f>economy!AA81</f>
        <v>34198.636524276684</v>
      </c>
      <c r="H19" s="8">
        <f>economy!AB81</f>
        <v>5560.5102574672173</v>
      </c>
      <c r="I19" s="8">
        <f>climate!I191</f>
        <v>1.6027435426864138</v>
      </c>
      <c r="J19" s="8">
        <f>economy!BN81</f>
        <v>3.214512325692958</v>
      </c>
      <c r="K19" s="8">
        <f>economy!BO81</f>
        <v>1.2019434255188644</v>
      </c>
      <c r="L19" s="8">
        <f>economy!BP81</f>
        <v>-8.7617914442682299E-2</v>
      </c>
      <c r="M19">
        <v>13548.331191384006</v>
      </c>
      <c r="N19">
        <v>34198.636524276684</v>
      </c>
      <c r="O19">
        <v>5560.5102574672173</v>
      </c>
      <c r="P19">
        <v>1.6027435426864138</v>
      </c>
      <c r="Q19">
        <v>3.214512325692958</v>
      </c>
      <c r="R19">
        <v>1.2019434255188644</v>
      </c>
      <c r="S19">
        <v>-8.7617914442682299E-2</v>
      </c>
      <c r="T19">
        <v>13548.342892117229</v>
      </c>
      <c r="U19">
        <v>34198.768773720629</v>
      </c>
      <c r="V19">
        <v>5560.5363364040813</v>
      </c>
      <c r="W19">
        <v>1.6024777037460054</v>
      </c>
      <c r="X19">
        <v>3.21488222257861</v>
      </c>
      <c r="Y19">
        <v>1.2023888877292721</v>
      </c>
      <c r="Z19">
        <v>-8.7109296442279993E-2</v>
      </c>
      <c r="AA19" s="8">
        <v>13548.308093478207</v>
      </c>
      <c r="AB19" s="8">
        <v>34198.634962619915</v>
      </c>
      <c r="AC19" s="8">
        <v>5560.6013818716965</v>
      </c>
      <c r="AD19" s="8">
        <v>1.6027467457470264</v>
      </c>
      <c r="AE19" s="8">
        <v>3.2145090958423221</v>
      </c>
      <c r="AF19" s="8">
        <v>1.2019380567102462</v>
      </c>
      <c r="AG19" s="8">
        <v>-8.7623722216602029E-2</v>
      </c>
      <c r="AH19">
        <f t="shared" si="0"/>
        <v>0.17002911402960308</v>
      </c>
      <c r="AI19">
        <f t="shared" si="1"/>
        <v>6.6464841904235072E-2</v>
      </c>
      <c r="AJ19">
        <f t="shared" si="2"/>
        <v>-2.6583894040843603E-4</v>
      </c>
      <c r="AK19">
        <f t="shared" si="3"/>
        <v>3.2030606125221794E-6</v>
      </c>
      <c r="AL19">
        <f t="shared" si="4"/>
        <v>3.6989688565203238E-4</v>
      </c>
      <c r="AM19">
        <f t="shared" si="5"/>
        <v>4.4546221040775436E-4</v>
      </c>
      <c r="AN19">
        <f t="shared" si="6"/>
        <v>5.0861800040230554E-4</v>
      </c>
      <c r="AO19">
        <f t="shared" si="7"/>
        <v>-3.2298506358330314E-6</v>
      </c>
      <c r="AP19">
        <f t="shared" si="8"/>
        <v>-5.3688086181225003E-6</v>
      </c>
      <c r="AQ19">
        <f t="shared" si="9"/>
        <v>-5.807773919730419E-6</v>
      </c>
    </row>
    <row r="20" spans="5:43">
      <c r="E20">
        <f>economy!A82</f>
        <v>2036</v>
      </c>
      <c r="F20" s="8">
        <f>economy!Z82</f>
        <v>13623.483532657228</v>
      </c>
      <c r="G20" s="8">
        <f>economy!AA82</f>
        <v>34951.035467399546</v>
      </c>
      <c r="H20" s="8">
        <f>economy!AB82</f>
        <v>5678.6707711806257</v>
      </c>
      <c r="I20" s="8">
        <f>climate!I192</f>
        <v>1.6358212718654512</v>
      </c>
      <c r="J20" s="8">
        <f>economy!BN82</f>
        <v>3.1519701994685447</v>
      </c>
      <c r="K20" s="8">
        <f>economy!BO82</f>
        <v>1.1368974357661914</v>
      </c>
      <c r="L20" s="8">
        <f>economy!BP82</f>
        <v>-0.15139739614610795</v>
      </c>
      <c r="M20">
        <v>13623.483532657228</v>
      </c>
      <c r="N20">
        <v>34951.035467399546</v>
      </c>
      <c r="O20">
        <v>5678.6707711806257</v>
      </c>
      <c r="P20">
        <v>1.6358212718654512</v>
      </c>
      <c r="Q20">
        <v>3.1519701994685447</v>
      </c>
      <c r="R20">
        <v>1.1368974357661914</v>
      </c>
      <c r="S20">
        <v>-0.15139739614610795</v>
      </c>
      <c r="T20">
        <v>13623.504883774251</v>
      </c>
      <c r="U20">
        <v>34951.187488641204</v>
      </c>
      <c r="V20">
        <v>5678.7001293063313</v>
      </c>
      <c r="W20">
        <v>1.6355438389927759</v>
      </c>
      <c r="X20">
        <v>3.1523928117803539</v>
      </c>
      <c r="Y20">
        <v>1.1373867861287961</v>
      </c>
      <c r="Z20">
        <v>-0.15084802060346786</v>
      </c>
      <c r="AA20" s="8">
        <v>13623.46244381183</v>
      </c>
      <c r="AB20" s="8">
        <v>34951.033656236716</v>
      </c>
      <c r="AC20" s="8">
        <v>5678.7537626077592</v>
      </c>
      <c r="AD20" s="8">
        <v>1.6358246419990103</v>
      </c>
      <c r="AE20" s="8">
        <v>3.1519661514462713</v>
      </c>
      <c r="AF20" s="8">
        <v>1.1368914897355278</v>
      </c>
      <c r="AG20" s="8">
        <v>-0.1514035746364665</v>
      </c>
      <c r="AH20">
        <f t="shared" si="0"/>
        <v>0.20273048438684782</v>
      </c>
      <c r="AI20">
        <f t="shared" si="1"/>
        <v>6.0091418912634254E-2</v>
      </c>
      <c r="AJ20">
        <f t="shared" si="2"/>
        <v>-2.7743287267534278E-4</v>
      </c>
      <c r="AK20">
        <f t="shared" si="3"/>
        <v>3.3701335591107551E-6</v>
      </c>
      <c r="AL20">
        <f t="shared" si="4"/>
        <v>4.2261231180917846E-4</v>
      </c>
      <c r="AM20">
        <f t="shared" si="5"/>
        <v>4.8935036260466802E-4</v>
      </c>
      <c r="AN20">
        <f t="shared" si="6"/>
        <v>5.4937554264009036E-4</v>
      </c>
      <c r="AO20">
        <f t="shared" si="7"/>
        <v>-4.0480222733840776E-6</v>
      </c>
      <c r="AP20">
        <f t="shared" si="8"/>
        <v>-5.9460306636172078E-6</v>
      </c>
      <c r="AQ20">
        <f t="shared" si="9"/>
        <v>-6.1784903585548889E-6</v>
      </c>
    </row>
    <row r="21" spans="5:43">
      <c r="E21">
        <f>economy!A83</f>
        <v>2037</v>
      </c>
      <c r="F21" s="8">
        <f>economy!Z83</f>
        <v>13693.719774807219</v>
      </c>
      <c r="G21" s="8">
        <f>economy!AA83</f>
        <v>35698.69352924986</v>
      </c>
      <c r="H21" s="8">
        <f>economy!AB83</f>
        <v>5794.5075329551601</v>
      </c>
      <c r="I21" s="8">
        <f>climate!I193</f>
        <v>1.6693426883185685</v>
      </c>
      <c r="J21" s="8">
        <f>economy!BN83</f>
        <v>3.0847714614794155</v>
      </c>
      <c r="K21" s="8">
        <f>economy!BO83</f>
        <v>1.0686693105215239</v>
      </c>
      <c r="L21" s="8">
        <f>economy!BP83</f>
        <v>-0.21796077326640317</v>
      </c>
      <c r="M21">
        <v>13693.719774807219</v>
      </c>
      <c r="N21">
        <v>35698.69352924986</v>
      </c>
      <c r="O21">
        <v>5794.5075329551601</v>
      </c>
      <c r="P21">
        <v>1.6693426883185685</v>
      </c>
      <c r="Q21">
        <v>3.0847714614794155</v>
      </c>
      <c r="R21">
        <v>1.0686693105215239</v>
      </c>
      <c r="S21">
        <v>-0.21796077326640317</v>
      </c>
      <c r="T21">
        <v>13693.751030263384</v>
      </c>
      <c r="U21">
        <v>35698.866485023296</v>
      </c>
      <c r="V21">
        <v>5794.5402939700616</v>
      </c>
      <c r="W21">
        <v>1.6690545396254171</v>
      </c>
      <c r="X21">
        <v>3.085248664113351</v>
      </c>
      <c r="Y21">
        <v>1.0692030396361842</v>
      </c>
      <c r="Z21">
        <v>-0.21737075141825246</v>
      </c>
      <c r="AA21" s="8">
        <v>13693.700493245424</v>
      </c>
      <c r="AB21" s="8">
        <v>35698.691451243285</v>
      </c>
      <c r="AC21" s="8">
        <v>5794.5830952705401</v>
      </c>
      <c r="AD21" s="8">
        <v>1.6693462157806391</v>
      </c>
      <c r="AE21" s="8">
        <v>3.0847665787800551</v>
      </c>
      <c r="AF21" s="8">
        <v>1.0686627749748372</v>
      </c>
      <c r="AG21" s="8">
        <v>-0.21796735893014069</v>
      </c>
      <c r="AH21">
        <f t="shared" si="0"/>
        <v>0.2369722444927902</v>
      </c>
      <c r="AI21">
        <f t="shared" si="1"/>
        <v>5.4202747000090312E-2</v>
      </c>
      <c r="AJ21">
        <f t="shared" si="2"/>
        <v>-2.8814869315141323E-4</v>
      </c>
      <c r="AK21">
        <f t="shared" si="3"/>
        <v>3.5274620706626791E-6</v>
      </c>
      <c r="AL21">
        <f t="shared" si="4"/>
        <v>4.7720263393546958E-4</v>
      </c>
      <c r="AM21">
        <f t="shared" si="5"/>
        <v>5.3372911466031958E-4</v>
      </c>
      <c r="AN21">
        <f t="shared" si="6"/>
        <v>5.9002184815071246E-4</v>
      </c>
      <c r="AO21">
        <f t="shared" si="7"/>
        <v>-4.8826993603867663E-6</v>
      </c>
      <c r="AP21">
        <f t="shared" si="8"/>
        <v>-6.535546686725624E-6</v>
      </c>
      <c r="AQ21">
        <f t="shared" si="9"/>
        <v>-6.5856637375127924E-6</v>
      </c>
    </row>
    <row r="22" spans="5:43">
      <c r="E22">
        <f>economy!A84</f>
        <v>2038</v>
      </c>
      <c r="F22" s="8">
        <f>economy!Z84</f>
        <v>13759.07363549704</v>
      </c>
      <c r="G22" s="8">
        <f>economy!AA84</f>
        <v>36441.150977281592</v>
      </c>
      <c r="H22" s="8">
        <f>economy!AB84</f>
        <v>5907.9360333326495</v>
      </c>
      <c r="I22" s="8">
        <f>climate!I194</f>
        <v>1.7033015096546646</v>
      </c>
      <c r="J22" s="8">
        <f>economy!BN84</f>
        <v>3.0127935520557649</v>
      </c>
      <c r="K22" s="8">
        <f>economy!BO84</f>
        <v>0.99719614243351973</v>
      </c>
      <c r="L22" s="8">
        <f>economy!BP84</f>
        <v>-0.28736246629643908</v>
      </c>
      <c r="M22">
        <v>13759.07363549704</v>
      </c>
      <c r="N22">
        <v>36441.150977281592</v>
      </c>
      <c r="O22">
        <v>5907.9360333326495</v>
      </c>
      <c r="P22">
        <v>1.7033015096546646</v>
      </c>
      <c r="Q22">
        <v>3.0127935520557649</v>
      </c>
      <c r="R22">
        <v>0.99719614243351973</v>
      </c>
      <c r="S22">
        <v>-0.28736246629643908</v>
      </c>
      <c r="T22">
        <v>13759.115031520845</v>
      </c>
      <c r="U22">
        <v>36441.345985665801</v>
      </c>
      <c r="V22">
        <v>5907.9723123743724</v>
      </c>
      <c r="W22">
        <v>1.7030034755852139</v>
      </c>
      <c r="X22">
        <v>3.013326974625504</v>
      </c>
      <c r="Y22">
        <v>0.99777460602608137</v>
      </c>
      <c r="Z22">
        <v>-0.28673197375887044</v>
      </c>
      <c r="AA22" s="8">
        <v>13759.055977978162</v>
      </c>
      <c r="AB22" s="8">
        <v>36441.148615531478</v>
      </c>
      <c r="AC22" s="8">
        <v>5908.004811070412</v>
      </c>
      <c r="AD22" s="8">
        <v>1.7033051849592182</v>
      </c>
      <c r="AE22" s="8">
        <v>3.0127878197952196</v>
      </c>
      <c r="AF22" s="8">
        <v>0.99718900707365521</v>
      </c>
      <c r="AG22" s="8">
        <v>-0.28736948982986443</v>
      </c>
      <c r="AH22">
        <f t="shared" si="0"/>
        <v>0.27268344973708736</v>
      </c>
      <c r="AI22">
        <f t="shared" si="1"/>
        <v>4.8758468765299767E-2</v>
      </c>
      <c r="AJ22">
        <f t="shared" si="2"/>
        <v>-2.9803406945072553E-4</v>
      </c>
      <c r="AK22">
        <f t="shared" si="3"/>
        <v>3.6753045535853346E-6</v>
      </c>
      <c r="AL22">
        <f t="shared" si="4"/>
        <v>5.3342256973909485E-4</v>
      </c>
      <c r="AM22">
        <f t="shared" si="5"/>
        <v>5.7846359256163993E-4</v>
      </c>
      <c r="AN22">
        <f t="shared" si="6"/>
        <v>6.3049253756863877E-4</v>
      </c>
      <c r="AO22">
        <f t="shared" si="7"/>
        <v>-5.7322605453435926E-6</v>
      </c>
      <c r="AP22">
        <f t="shared" si="8"/>
        <v>-7.1353598645185201E-6</v>
      </c>
      <c r="AQ22">
        <f t="shared" si="9"/>
        <v>-7.0235334253543336E-6</v>
      </c>
    </row>
    <row r="23" spans="5:43">
      <c r="E23">
        <f>economy!A85</f>
        <v>2039</v>
      </c>
      <c r="F23" s="8">
        <f>economy!Z85</f>
        <v>13819.580290017953</v>
      </c>
      <c r="G23" s="8">
        <f>economy!AA85</f>
        <v>37177.961217300843</v>
      </c>
      <c r="H23" s="8">
        <f>economy!AB85</f>
        <v>6018.880511724994</v>
      </c>
      <c r="I23" s="8">
        <f>climate!I195</f>
        <v>1.7376906396216938</v>
      </c>
      <c r="J23" s="8">
        <f>economy!BN85</f>
        <v>2.935917413929094</v>
      </c>
      <c r="K23" s="8">
        <f>economy!BO85</f>
        <v>0.92241816983798142</v>
      </c>
      <c r="L23" s="8">
        <f>economy!BP85</f>
        <v>-0.35965433343585712</v>
      </c>
      <c r="M23">
        <v>13819.580290017953</v>
      </c>
      <c r="N23">
        <v>37177.961217300843</v>
      </c>
      <c r="O23">
        <v>6018.880511724994</v>
      </c>
      <c r="P23">
        <v>1.7376906396216938</v>
      </c>
      <c r="Q23">
        <v>2.935917413929094</v>
      </c>
      <c r="R23">
        <v>0.92241816983798142</v>
      </c>
      <c r="S23">
        <v>-0.35965433343585712</v>
      </c>
      <c r="T23">
        <v>13819.632043357753</v>
      </c>
      <c r="U23">
        <v>37178.179348846119</v>
      </c>
      <c r="V23">
        <v>6018.9204151244066</v>
      </c>
      <c r="W23">
        <v>1.7373835057133442</v>
      </c>
      <c r="X23">
        <v>2.9365084559903329</v>
      </c>
      <c r="Y23">
        <v>0.92304159796492491</v>
      </c>
      <c r="Z23">
        <v>-0.35898360638686788</v>
      </c>
      <c r="AA23" s="8">
        <v>13819.564090158607</v>
      </c>
      <c r="AB23" s="8">
        <v>37177.958555411162</v>
      </c>
      <c r="AC23" s="8">
        <v>6018.9430946521416</v>
      </c>
      <c r="AD23" s="8">
        <v>1.7376944535511141</v>
      </c>
      <c r="AE23" s="8">
        <v>2.9359108188997465</v>
      </c>
      <c r="AF23" s="8">
        <v>0.92241042627799286</v>
      </c>
      <c r="AG23" s="8">
        <v>-0.35966182042200207</v>
      </c>
      <c r="AH23">
        <f t="shared" si="0"/>
        <v>0.3097882844886044</v>
      </c>
      <c r="AI23">
        <f t="shared" si="1"/>
        <v>4.372117811726639E-2</v>
      </c>
      <c r="AJ23">
        <f t="shared" si="2"/>
        <v>-3.0713390834957721E-4</v>
      </c>
      <c r="AK23">
        <f t="shared" si="3"/>
        <v>3.8139294202821361E-6</v>
      </c>
      <c r="AL23">
        <f t="shared" si="4"/>
        <v>5.9104206123894443E-4</v>
      </c>
      <c r="AM23">
        <f t="shared" si="5"/>
        <v>6.234281269434927E-4</v>
      </c>
      <c r="AN23">
        <f t="shared" si="6"/>
        <v>6.7072704898923918E-4</v>
      </c>
      <c r="AO23">
        <f t="shared" si="7"/>
        <v>-6.5950293475225408E-6</v>
      </c>
      <c r="AP23">
        <f t="shared" si="8"/>
        <v>-7.7435599885600226E-6</v>
      </c>
      <c r="AQ23">
        <f t="shared" si="9"/>
        <v>-7.4869861449444741E-6</v>
      </c>
    </row>
    <row r="24" spans="5:43">
      <c r="E24">
        <f>economy!A86</f>
        <v>2040</v>
      </c>
      <c r="F24" s="8">
        <f>economy!Z86</f>
        <v>13875.276400781418</v>
      </c>
      <c r="G24" s="8">
        <f>economy!AA86</f>
        <v>37908.690626593838</v>
      </c>
      <c r="H24" s="8">
        <f>economy!AB86</f>
        <v>6127.2735125465088</v>
      </c>
      <c r="I24" s="8">
        <f>climate!I196</f>
        <v>1.7725022240322332</v>
      </c>
      <c r="J24" s="8">
        <f>economy!BN86</f>
        <v>2.8540279217437017</v>
      </c>
      <c r="K24" s="8">
        <f>economy!BO86</f>
        <v>0.84427901626971835</v>
      </c>
      <c r="L24" s="8">
        <f>economy!BP86</f>
        <v>-0.43488548849373898</v>
      </c>
      <c r="M24">
        <v>13875.276400781418</v>
      </c>
      <c r="N24">
        <v>37908.690626593838</v>
      </c>
      <c r="O24">
        <v>6127.2735125465088</v>
      </c>
      <c r="P24">
        <v>1.7725022240322332</v>
      </c>
      <c r="Q24">
        <v>2.8540279217437017</v>
      </c>
      <c r="R24">
        <v>0.84427901626971835</v>
      </c>
      <c r="S24">
        <v>-0.43488548849373898</v>
      </c>
      <c r="T24">
        <v>13875.338707287901</v>
      </c>
      <c r="U24">
        <v>37908.93290179575</v>
      </c>
      <c r="V24">
        <v>6127.3171376479113</v>
      </c>
      <c r="W24">
        <v>1.7721867334238146</v>
      </c>
      <c r="X24">
        <v>2.8546777671005237</v>
      </c>
      <c r="Y24">
        <v>0.84494752199975953</v>
      </c>
      <c r="Z24">
        <v>-0.43417481996626961</v>
      </c>
      <c r="AA24" s="8">
        <v>13875.26150753378</v>
      </c>
      <c r="AB24" s="8">
        <v>37908.687648732033</v>
      </c>
      <c r="AC24" s="8">
        <v>6127.3304399720746</v>
      </c>
      <c r="AD24" s="8">
        <v>1.7725061676454483</v>
      </c>
      <c r="AE24" s="8">
        <v>2.8540204524476991</v>
      </c>
      <c r="AF24" s="8">
        <v>0.84427065794471756</v>
      </c>
      <c r="AG24" s="8">
        <v>-0.43489345997368561</v>
      </c>
      <c r="AH24">
        <f t="shared" si="0"/>
        <v>0.34820680979464669</v>
      </c>
      <c r="AI24">
        <f t="shared" si="1"/>
        <v>3.905631611996796E-2</v>
      </c>
      <c r="AJ24">
        <f t="shared" si="2"/>
        <v>-3.1549060841862264E-4</v>
      </c>
      <c r="AK24">
        <f t="shared" si="3"/>
        <v>3.9436132150960646E-6</v>
      </c>
      <c r="AL24">
        <f t="shared" si="4"/>
        <v>6.4984535682199862E-4</v>
      </c>
      <c r="AM24">
        <f t="shared" si="5"/>
        <v>6.6850573004118008E-4</v>
      </c>
      <c r="AN24">
        <f t="shared" si="6"/>
        <v>7.1066852746937137E-4</v>
      </c>
      <c r="AO24">
        <f t="shared" si="7"/>
        <v>-7.4692960025934951E-6</v>
      </c>
      <c r="AP24">
        <f t="shared" si="8"/>
        <v>-8.3583250007901455E-6</v>
      </c>
      <c r="AQ24">
        <f t="shared" si="9"/>
        <v>-7.9714799466334973E-6</v>
      </c>
    </row>
    <row r="25" spans="5:43">
      <c r="E25">
        <f>economy!A87</f>
        <v>2041</v>
      </c>
      <c r="F25" s="8">
        <f>economy!Z87</f>
        <v>13926.20014765688</v>
      </c>
      <c r="G25" s="8">
        <f>economy!AA87</f>
        <v>38632.91840815558</v>
      </c>
      <c r="H25" s="8">
        <f>economy!AB87</f>
        <v>6233.0554468168557</v>
      </c>
      <c r="I25" s="8">
        <f>climate!I197</f>
        <v>1.8077277051695821</v>
      </c>
      <c r="J25" s="8">
        <f>economy!BN87</f>
        <v>2.7670142773782405</v>
      </c>
      <c r="K25" s="8">
        <f>economy!BO87</f>
        <v>0.76272590448149291</v>
      </c>
      <c r="L25" s="8">
        <f>economy!BP87</f>
        <v>-0.51310213645654401</v>
      </c>
      <c r="M25">
        <v>13926.20014765688</v>
      </c>
      <c r="N25">
        <v>38632.91840815558</v>
      </c>
      <c r="O25">
        <v>6233.0554468168557</v>
      </c>
      <c r="P25">
        <v>1.8077277051695821</v>
      </c>
      <c r="Q25">
        <v>2.7670142773782405</v>
      </c>
      <c r="R25">
        <v>0.76272590448149291</v>
      </c>
      <c r="S25">
        <v>-0.51310213645654401</v>
      </c>
      <c r="T25">
        <v>13926.273181170191</v>
      </c>
      <c r="U25">
        <v>38633.185795249323</v>
      </c>
      <c r="V25">
        <v>6233.1028818540644</v>
      </c>
      <c r="W25">
        <v>1.8074045609116651</v>
      </c>
      <c r="X25">
        <v>2.7677239075504558</v>
      </c>
      <c r="Y25">
        <v>0.7634394920748927</v>
      </c>
      <c r="Z25">
        <v>-0.51235187277083249</v>
      </c>
      <c r="AA25" s="8">
        <v>13926.18642392867</v>
      </c>
      <c r="AB25" s="8">
        <v>38632.915099106416</v>
      </c>
      <c r="AC25" s="8">
        <v>6233.1072116378973</v>
      </c>
      <c r="AD25" s="8">
        <v>1.8077317698082254</v>
      </c>
      <c r="AE25" s="8">
        <v>2.7670059240420448</v>
      </c>
      <c r="AF25" s="8">
        <v>0.76271692655986245</v>
      </c>
      <c r="AG25" s="8">
        <v>-0.51311060943389653</v>
      </c>
      <c r="AH25">
        <f t="shared" si="0"/>
        <v>0.38785564426507335</v>
      </c>
      <c r="AI25">
        <f t="shared" si="1"/>
        <v>3.4732043677649926E-2</v>
      </c>
      <c r="AJ25">
        <f t="shared" si="2"/>
        <v>-3.2314425791701851E-4</v>
      </c>
      <c r="AK25">
        <f t="shared" si="3"/>
        <v>4.064638643219709E-6</v>
      </c>
      <c r="AL25">
        <f t="shared" si="4"/>
        <v>7.0963017221536973E-4</v>
      </c>
      <c r="AM25">
        <f t="shared" si="5"/>
        <v>7.1358759339978928E-4</v>
      </c>
      <c r="AN25">
        <f t="shared" si="6"/>
        <v>7.5026368571151636E-4</v>
      </c>
      <c r="AO25">
        <f t="shared" si="7"/>
        <v>-8.3533361956433794E-6</v>
      </c>
      <c r="AP25">
        <f t="shared" si="8"/>
        <v>-8.9779216304597398E-6</v>
      </c>
      <c r="AQ25">
        <f t="shared" si="9"/>
        <v>-8.4729773525138441E-6</v>
      </c>
    </row>
    <row r="26" spans="5:43">
      <c r="E26">
        <f>economy!A88</f>
        <v>2042</v>
      </c>
      <c r="F26" s="8">
        <f>economy!Z88</f>
        <v>13972.391258291282</v>
      </c>
      <c r="G26" s="8">
        <f>economy!AA88</f>
        <v>39350.236465118629</v>
      </c>
      <c r="H26" s="8">
        <f>economy!AB88</f>
        <v>6336.1741620944404</v>
      </c>
      <c r="I26" s="8">
        <f>climate!I198</f>
        <v>1.8433578746244732</v>
      </c>
      <c r="J26" s="8">
        <f>economy!BN88</f>
        <v>2.6747703713847839</v>
      </c>
      <c r="K26" s="8">
        <f>economy!BO88</f>
        <v>0.6777098457239723</v>
      </c>
      <c r="L26" s="8">
        <f>economy!BP88</f>
        <v>-0.59434742625749171</v>
      </c>
      <c r="M26">
        <v>13972.391258291282</v>
      </c>
      <c r="N26">
        <v>39350.236465118629</v>
      </c>
      <c r="O26">
        <v>6336.1741620944404</v>
      </c>
      <c r="P26">
        <v>1.8433578746244732</v>
      </c>
      <c r="Q26">
        <v>2.6747703713847839</v>
      </c>
      <c r="R26">
        <v>0.6777098457239723</v>
      </c>
      <c r="S26">
        <v>-0.59434742625749171</v>
      </c>
      <c r="T26">
        <v>13972.475169802849</v>
      </c>
      <c r="U26">
        <v>39350.529878172485</v>
      </c>
      <c r="V26">
        <v>6336.225486116582</v>
      </c>
      <c r="W26">
        <v>1.8430277418271808</v>
      </c>
      <c r="X26">
        <v>2.6755405783047603</v>
      </c>
      <c r="Y26">
        <v>0.67846841833668803</v>
      </c>
      <c r="Z26">
        <v>-0.59355796360327684</v>
      </c>
      <c r="AA26" s="8">
        <v>13972.378579693532</v>
      </c>
      <c r="AB26" s="8">
        <v>39350.232810332476</v>
      </c>
      <c r="AC26" s="8">
        <v>6336.2212145777276</v>
      </c>
      <c r="AD26" s="8">
        <v>1.8433620519171225</v>
      </c>
      <c r="AE26" s="8">
        <v>2.674761125957744</v>
      </c>
      <c r="AF26" s="8">
        <v>0.67770024501865322</v>
      </c>
      <c r="AG26" s="8">
        <v>-0.59435641414419471</v>
      </c>
      <c r="AH26">
        <f t="shared" si="0"/>
        <v>0.4286485875636572</v>
      </c>
      <c r="AI26">
        <f t="shared" si="1"/>
        <v>3.0719099391717464E-2</v>
      </c>
      <c r="AJ26">
        <f t="shared" si="2"/>
        <v>-3.3013279729243727E-4</v>
      </c>
      <c r="AK26">
        <f t="shared" si="3"/>
        <v>4.1772926493433005E-6</v>
      </c>
      <c r="AL26">
        <f t="shared" si="4"/>
        <v>7.7020691997642388E-4</v>
      </c>
      <c r="AM26">
        <f t="shared" si="5"/>
        <v>7.585726127157244E-4</v>
      </c>
      <c r="AN26">
        <f t="shared" si="6"/>
        <v>7.894626542148675E-4</v>
      </c>
      <c r="AO26">
        <f t="shared" si="7"/>
        <v>-9.245427039950016E-6</v>
      </c>
      <c r="AP26">
        <f t="shared" si="8"/>
        <v>-9.6007053190794167E-6</v>
      </c>
      <c r="AQ26">
        <f t="shared" si="9"/>
        <v>-8.987886703004655E-6</v>
      </c>
    </row>
    <row r="27" spans="5:43">
      <c r="E27">
        <f>economy!A89</f>
        <v>2043</v>
      </c>
      <c r="F27" s="8">
        <f>economy!Z89</f>
        <v>14013.891037597814</v>
      </c>
      <c r="G27" s="8">
        <f>economy!AA89</f>
        <v>40060.249294226007</v>
      </c>
      <c r="H27" s="8">
        <f>economy!AB89</f>
        <v>6436.584523014666</v>
      </c>
      <c r="I27" s="8">
        <f>climate!I199</f>
        <v>1.8793829245150466</v>
      </c>
      <c r="J27" s="8">
        <f>economy!BN89</f>
        <v>2.5771951109706195</v>
      </c>
      <c r="K27" s="8">
        <f>economy!BO89</f>
        <v>0.58918580507290341</v>
      </c>
      <c r="L27" s="8">
        <f>economy!BP89</f>
        <v>-0.67866132027563419</v>
      </c>
      <c r="M27">
        <v>14013.891037597814</v>
      </c>
      <c r="N27">
        <v>40060.249294226007</v>
      </c>
      <c r="O27">
        <v>6436.584523014666</v>
      </c>
      <c r="P27">
        <v>1.8793829245150466</v>
      </c>
      <c r="Q27">
        <v>2.5771951109706195</v>
      </c>
      <c r="R27">
        <v>0.58918580507290341</v>
      </c>
      <c r="S27">
        <v>-0.67866132027563419</v>
      </c>
      <c r="T27">
        <v>14013.985954659032</v>
      </c>
      <c r="U27">
        <v>40060.569591516316</v>
      </c>
      <c r="V27">
        <v>6436.6398058566765</v>
      </c>
      <c r="W27">
        <v>1.8790464323570095</v>
      </c>
      <c r="X27">
        <v>2.5780265089702912</v>
      </c>
      <c r="Y27">
        <v>0.58998917201540779</v>
      </c>
      <c r="Z27">
        <v>-0.67783310144440012</v>
      </c>
      <c r="AA27" s="8">
        <v>14013.879291308109</v>
      </c>
      <c r="AB27" s="8">
        <v>40060.245279861723</v>
      </c>
      <c r="AC27" s="8">
        <v>6436.627274317917</v>
      </c>
      <c r="AD27" s="8">
        <v>1.8793872063796724</v>
      </c>
      <c r="AE27" s="8">
        <v>2.5771849671099871</v>
      </c>
      <c r="AF27" s="8">
        <v>0.58917557995332304</v>
      </c>
      <c r="AG27" s="8">
        <v>-0.67867083328641464</v>
      </c>
      <c r="AH27">
        <f t="shared" si="0"/>
        <v>0.47049719353526598</v>
      </c>
      <c r="AI27">
        <f t="shared" si="1"/>
        <v>2.6990649254003074E-2</v>
      </c>
      <c r="AJ27">
        <f t="shared" si="2"/>
        <v>-3.3649215803710497E-4</v>
      </c>
      <c r="AK27">
        <f t="shared" si="3"/>
        <v>4.2818646257547499E-6</v>
      </c>
      <c r="AL27">
        <f t="shared" si="4"/>
        <v>8.3139799967169026E-4</v>
      </c>
      <c r="AM27">
        <f t="shared" si="5"/>
        <v>8.033669425043799E-4</v>
      </c>
      <c r="AN27">
        <f t="shared" si="6"/>
        <v>8.2821883123407325E-4</v>
      </c>
      <c r="AO27">
        <f t="shared" si="7"/>
        <v>-1.0143860632361168E-5</v>
      </c>
      <c r="AP27">
        <f t="shared" si="8"/>
        <v>-1.0225119580375974E-5</v>
      </c>
      <c r="AQ27">
        <f t="shared" si="9"/>
        <v>-9.5130107804486386E-6</v>
      </c>
    </row>
    <row r="28" spans="5:43">
      <c r="E28">
        <f>economy!A90</f>
        <v>2044</v>
      </c>
      <c r="F28" s="8">
        <f>economy!Z90</f>
        <v>14050.742395661331</v>
      </c>
      <c r="G28" s="8">
        <f>economy!AA90</f>
        <v>40762.573896988732</v>
      </c>
      <c r="H28" s="8">
        <f>economy!AB90</f>
        <v>6534.2480042068792</v>
      </c>
      <c r="I28" s="8">
        <f>climate!I200</f>
        <v>1.9157924970486226</v>
      </c>
      <c r="J28" s="8">
        <f>economy!BN90</f>
        <v>2.4741927150629617</v>
      </c>
      <c r="K28" s="8">
        <f>economy!BO90</f>
        <v>0.49711284362178715</v>
      </c>
      <c r="L28" s="8">
        <f>economy!BP90</f>
        <v>-0.76608048008263674</v>
      </c>
      <c r="M28">
        <v>14050.742395661331</v>
      </c>
      <c r="N28">
        <v>40762.573896988732</v>
      </c>
      <c r="O28">
        <v>6534.2480042068792</v>
      </c>
      <c r="P28">
        <v>1.9157924970486226</v>
      </c>
      <c r="Q28">
        <v>2.4741927150629617</v>
      </c>
      <c r="R28">
        <v>0.49711284362178715</v>
      </c>
      <c r="S28">
        <v>-0.76608048008263674</v>
      </c>
      <c r="T28">
        <v>14050.848422013383</v>
      </c>
      <c r="U28">
        <v>40762.921879641421</v>
      </c>
      <c r="V28">
        <v>6534.3073065006956</v>
      </c>
      <c r="W28">
        <v>1.9154502406635421</v>
      </c>
      <c r="X28">
        <v>2.4750857522052474</v>
      </c>
      <c r="Y28">
        <v>0.49796072720267748</v>
      </c>
      <c r="Z28">
        <v>-0.76521399134460588</v>
      </c>
      <c r="AA28" s="8">
        <v>14050.731479391405</v>
      </c>
      <c r="AB28" s="8">
        <v>40762.56950995134</v>
      </c>
      <c r="AC28" s="8">
        <v>6534.2868296470569</v>
      </c>
      <c r="AD28" s="8">
        <v>1.9157968756934098</v>
      </c>
      <c r="AE28" s="8">
        <v>2.4741816681074731</v>
      </c>
      <c r="AF28" s="8">
        <v>0.49710199392684606</v>
      </c>
      <c r="AG28" s="8">
        <v>-0.76609052558448842</v>
      </c>
      <c r="AH28">
        <f t="shared" si="0"/>
        <v>0.51331129855680047</v>
      </c>
      <c r="AI28">
        <f t="shared" si="1"/>
        <v>2.3522132854850497E-2</v>
      </c>
      <c r="AJ28">
        <f t="shared" si="2"/>
        <v>-3.4225638508056377E-4</v>
      </c>
      <c r="AK28">
        <f t="shared" si="3"/>
        <v>4.378644787195185E-6</v>
      </c>
      <c r="AL28">
        <f t="shared" si="4"/>
        <v>8.9303714228572417E-4</v>
      </c>
      <c r="AM28">
        <f t="shared" si="5"/>
        <v>8.4788358089032956E-4</v>
      </c>
      <c r="AN28">
        <f t="shared" si="6"/>
        <v>8.6648873803085724E-4</v>
      </c>
      <c r="AO28">
        <f t="shared" si="7"/>
        <v>-1.1046955488591692E-5</v>
      </c>
      <c r="AP28">
        <f t="shared" si="8"/>
        <v>-1.084969494108412E-5</v>
      </c>
      <c r="AQ28">
        <f t="shared" si="9"/>
        <v>-1.0045501851685401E-5</v>
      </c>
    </row>
    <row r="29" spans="5:43">
      <c r="E29">
        <f>economy!A91</f>
        <v>2045</v>
      </c>
      <c r="F29" s="8">
        <f>economy!Z91</f>
        <v>14082.9898733726</v>
      </c>
      <c r="G29" s="8">
        <f>economy!AA91</f>
        <v>41456.839707013962</v>
      </c>
      <c r="H29" s="8">
        <f>economy!AB91</f>
        <v>6629.1322969367611</v>
      </c>
      <c r="I29" s="8">
        <f>climate!I201</f>
        <v>1.9525757323913688</v>
      </c>
      <c r="J29" s="8">
        <f>economy!BN91</f>
        <v>2.3656729771064491</v>
      </c>
      <c r="K29" s="8">
        <f>economy!BO91</f>
        <v>0.40145423838898908</v>
      </c>
      <c r="L29" s="8">
        <f>economy!BP91</f>
        <v>-0.85663816794285697</v>
      </c>
      <c r="M29">
        <v>14082.9898733726</v>
      </c>
      <c r="N29">
        <v>41456.839707013962</v>
      </c>
      <c r="O29">
        <v>6629.1322969367611</v>
      </c>
      <c r="P29">
        <v>1.9525757323913688</v>
      </c>
      <c r="Q29">
        <v>2.3656729771064491</v>
      </c>
      <c r="R29">
        <v>0.40145423838898908</v>
      </c>
      <c r="S29">
        <v>-0.85663816794285697</v>
      </c>
      <c r="T29">
        <v>14083.107088773948</v>
      </c>
      <c r="U29">
        <v>41457.216117899989</v>
      </c>
      <c r="V29">
        <v>6629.1956701597446</v>
      </c>
      <c r="W29">
        <v>1.9522282746442203</v>
      </c>
      <c r="X29">
        <v>2.3666279459097139</v>
      </c>
      <c r="Y29">
        <v>0.40234628037247111</v>
      </c>
      <c r="Z29">
        <v>-0.85573393606085335</v>
      </c>
      <c r="AA29" s="8">
        <v>14082.97969443024</v>
      </c>
      <c r="AB29" s="8">
        <v>41456.834934987142</v>
      </c>
      <c r="AC29" s="8">
        <v>6629.1675390153787</v>
      </c>
      <c r="AD29" s="8">
        <v>1.9525802003140946</v>
      </c>
      <c r="AE29" s="8">
        <v>2.3656610240403557</v>
      </c>
      <c r="AF29" s="8">
        <v>0.40144276534147522</v>
      </c>
      <c r="AG29" s="8">
        <v>-0.85664875076517477</v>
      </c>
      <c r="AH29">
        <f t="shared" si="0"/>
        <v>0.55699951035785489</v>
      </c>
      <c r="AI29">
        <f t="shared" si="1"/>
        <v>2.0291109431127552E-2</v>
      </c>
      <c r="AJ29">
        <f t="shared" si="2"/>
        <v>-3.4745774714850519E-4</v>
      </c>
      <c r="AK29">
        <f t="shared" si="3"/>
        <v>4.4679227257926613E-6</v>
      </c>
      <c r="AL29">
        <f t="shared" si="4"/>
        <v>9.5496880326484401E-4</v>
      </c>
      <c r="AM29">
        <f t="shared" si="5"/>
        <v>8.9204198348202812E-4</v>
      </c>
      <c r="AN29">
        <f t="shared" si="6"/>
        <v>9.0423188200361437E-4</v>
      </c>
      <c r="AO29">
        <f t="shared" si="7"/>
        <v>-1.1953066093361997E-5</v>
      </c>
      <c r="AP29">
        <f t="shared" si="8"/>
        <v>-1.1473047513865797E-5</v>
      </c>
      <c r="AQ29">
        <f t="shared" si="9"/>
        <v>-1.0582822317806162E-5</v>
      </c>
    </row>
    <row r="30" spans="5:43">
      <c r="E30">
        <f>economy!A92</f>
        <v>2046</v>
      </c>
      <c r="F30" s="8">
        <f>economy!Z92</f>
        <v>14110.679665171363</v>
      </c>
      <c r="G30" s="8">
        <f>economy!AA92</f>
        <v>42142.688531872212</v>
      </c>
      <c r="H30" s="8">
        <f>economy!AB92</f>
        <v>6721.2109304570286</v>
      </c>
      <c r="I30" s="8">
        <f>climate!I202</f>
        <v>1.9897213148201822</v>
      </c>
      <c r="J30" s="8">
        <f>economy!BN92</f>
        <v>2.2515514963458894</v>
      </c>
      <c r="K30" s="8">
        <f>economy!BO92</f>
        <v>0.30217758081679807</v>
      </c>
      <c r="L30" s="8">
        <f>economy!BP92</f>
        <v>-0.95036416355809772</v>
      </c>
      <c r="M30">
        <v>14110.679665171363</v>
      </c>
      <c r="N30">
        <v>42142.688531872212</v>
      </c>
      <c r="O30">
        <v>6721.2109304570286</v>
      </c>
      <c r="P30">
        <v>1.9897213148201822</v>
      </c>
      <c r="Q30">
        <v>2.2515514963458894</v>
      </c>
      <c r="R30">
        <v>0.30217758081679807</v>
      </c>
      <c r="S30">
        <v>-0.95036416355809772</v>
      </c>
      <c r="T30">
        <v>14110.808125401441</v>
      </c>
      <c r="U30">
        <v>42143.094054744965</v>
      </c>
      <c r="V30">
        <v>6721.278417014466</v>
      </c>
      <c r="W30">
        <v>1.9893691879823237</v>
      </c>
      <c r="X30">
        <v>2.2525685439450953</v>
      </c>
      <c r="Y30">
        <v>0.30311334852127719</v>
      </c>
      <c r="Z30">
        <v>-0.94942275292956169</v>
      </c>
      <c r="AA30" s="8">
        <v>14110.670139607646</v>
      </c>
      <c r="AB30" s="8">
        <v>42142.68336334607</v>
      </c>
      <c r="AC30" s="8">
        <v>6721.2429016541064</v>
      </c>
      <c r="AD30" s="8">
        <v>1.9897258648063274</v>
      </c>
      <c r="AE30" s="8">
        <v>2.2515386357550482</v>
      </c>
      <c r="AF30" s="8">
        <v>0.30216548693949413</v>
      </c>
      <c r="AG30" s="8">
        <v>-0.95037528626839352</v>
      </c>
      <c r="AH30">
        <f t="shared" si="0"/>
        <v>0.60146966027241433</v>
      </c>
      <c r="AI30">
        <f t="shared" si="1"/>
        <v>1.7277107224799693E-2</v>
      </c>
      <c r="AJ30">
        <f t="shared" si="2"/>
        <v>-3.5212683785856846E-4</v>
      </c>
      <c r="AK30">
        <f t="shared" si="3"/>
        <v>4.5499861451858692E-6</v>
      </c>
      <c r="AL30">
        <f t="shared" si="4"/>
        <v>1.0170475992059558E-3</v>
      </c>
      <c r="AM30">
        <f t="shared" si="5"/>
        <v>9.3576770447911795E-4</v>
      </c>
      <c r="AN30">
        <f t="shared" si="6"/>
        <v>9.4141062853603241E-4</v>
      </c>
      <c r="AO30">
        <f t="shared" si="7"/>
        <v>-1.2860590841157205E-5</v>
      </c>
      <c r="AP30">
        <f t="shared" si="8"/>
        <v>-1.2093877303942513E-5</v>
      </c>
      <c r="AQ30">
        <f t="shared" si="9"/>
        <v>-1.1122710295796701E-5</v>
      </c>
    </row>
    <row r="31" spans="5:43">
      <c r="E31">
        <f>economy!A93</f>
        <v>2047</v>
      </c>
      <c r="F31" s="8">
        <f>economy!Z93</f>
        <v>14133.859638349037</v>
      </c>
      <c r="G31" s="8">
        <f>economy!AA93</f>
        <v>42819.774507797614</v>
      </c>
      <c r="H31" s="8">
        <f>economy!AB93</f>
        <v>6810.4629087410967</v>
      </c>
      <c r="I31" s="8">
        <f>climate!I203</f>
        <v>2.0272175171394164</v>
      </c>
      <c r="J31" s="8">
        <f>economy!BN93</f>
        <v>2.1317498784411235</v>
      </c>
      <c r="K31" s="8">
        <f>economy!BO93</f>
        <v>0.19925485476551413</v>
      </c>
      <c r="L31" s="8">
        <f>economy!BP93</f>
        <v>-1.0472846955332393</v>
      </c>
      <c r="M31">
        <v>14133.859638349037</v>
      </c>
      <c r="N31">
        <v>42819.774507797614</v>
      </c>
      <c r="O31">
        <v>6810.4629087410967</v>
      </c>
      <c r="P31">
        <v>2.0272175171394164</v>
      </c>
      <c r="Q31">
        <v>2.1317498784411235</v>
      </c>
      <c r="R31">
        <v>0.19925485476551413</v>
      </c>
      <c r="S31">
        <v>-1.0472846955332393</v>
      </c>
      <c r="T31">
        <v>14133.999375368487</v>
      </c>
      <c r="U31">
        <v>42820.209766661312</v>
      </c>
      <c r="V31">
        <v>6810.5345420800359</v>
      </c>
      <c r="W31">
        <v>2.0268612244700974</v>
      </c>
      <c r="X31">
        <v>2.1328290162246795</v>
      </c>
      <c r="Y31">
        <v>0.20023384682833512</v>
      </c>
      <c r="Z31">
        <v>-1.0463067054517625</v>
      </c>
      <c r="AA31" s="8">
        <v>14133.850690182853</v>
      </c>
      <c r="AB31" s="8">
        <v>42819.768932091829</v>
      </c>
      <c r="AC31" s="8">
        <v>6810.4918940903553</v>
      </c>
      <c r="AD31" s="8">
        <v>2.0272221422591823</v>
      </c>
      <c r="AE31" s="8">
        <v>2.1317361104625778</v>
      </c>
      <c r="AF31" s="8">
        <v>0.19924214379923344</v>
      </c>
      <c r="AG31" s="8">
        <v>-1.0472963586826909</v>
      </c>
      <c r="AH31">
        <f t="shared" si="0"/>
        <v>0.64662922208663076</v>
      </c>
      <c r="AI31">
        <f t="shared" si="1"/>
        <v>1.4461477294389624E-2</v>
      </c>
      <c r="AJ31">
        <f t="shared" si="2"/>
        <v>-3.5629266931902492E-4</v>
      </c>
      <c r="AK31">
        <f t="shared" si="3"/>
        <v>4.6251197658442322E-6</v>
      </c>
      <c r="AL31">
        <f t="shared" si="4"/>
        <v>1.0791377835559501E-3</v>
      </c>
      <c r="AM31">
        <f t="shared" si="5"/>
        <v>9.789920628209825E-4</v>
      </c>
      <c r="AN31">
        <f t="shared" si="6"/>
        <v>9.7799008147680944E-4</v>
      </c>
      <c r="AO31">
        <f t="shared" si="7"/>
        <v>-1.3767978545686788E-5</v>
      </c>
      <c r="AP31">
        <f t="shared" si="8"/>
        <v>-1.2710966280693459E-5</v>
      </c>
      <c r="AQ31">
        <f t="shared" si="9"/>
        <v>-1.1663149451557331E-5</v>
      </c>
    </row>
    <row r="32" spans="5:43">
      <c r="E32">
        <f>economy!A94</f>
        <v>2048</v>
      </c>
      <c r="F32" s="8">
        <f>economy!Z94</f>
        <v>14152.579348431953</v>
      </c>
      <c r="G32" s="8">
        <f>economy!AA94</f>
        <v>43487.764065465126</v>
      </c>
      <c r="H32" s="8">
        <f>economy!AB94</f>
        <v>6896.8723630141076</v>
      </c>
      <c r="I32" s="8">
        <f>climate!I204</f>
        <v>2.0650522433531266</v>
      </c>
      <c r="J32" s="8">
        <f>economy!BN94</f>
        <v>2.0061959063460044</v>
      </c>
      <c r="K32" s="8">
        <f>economy!BO94</f>
        <v>9.266249492769732E-2</v>
      </c>
      <c r="L32" s="8">
        <f>economy!BP94</f>
        <v>-1.1474223870233757</v>
      </c>
      <c r="M32">
        <v>14152.579348431953</v>
      </c>
      <c r="N32">
        <v>43487.764065465126</v>
      </c>
      <c r="O32">
        <v>6896.8723630141076</v>
      </c>
      <c r="P32">
        <v>2.0650522433531266</v>
      </c>
      <c r="Q32">
        <v>2.0061959063460044</v>
      </c>
      <c r="R32">
        <v>9.266249492769732E-2</v>
      </c>
      <c r="S32">
        <v>-1.1474223870233757</v>
      </c>
      <c r="T32">
        <v>14152.730370681504</v>
      </c>
      <c r="U32">
        <v>43488.229624163505</v>
      </c>
      <c r="V32">
        <v>6896.9481677657986</v>
      </c>
      <c r="W32">
        <v>2.0646922605937275</v>
      </c>
      <c r="X32">
        <v>2.0073370191034385</v>
      </c>
      <c r="Y32">
        <v>9.3684146758845649E-2</v>
      </c>
      <c r="Z32">
        <v>-1.1464084490517392</v>
      </c>
      <c r="AA32" s="8">
        <v>14152.570908944395</v>
      </c>
      <c r="AB32" s="8">
        <v>43487.758072747616</v>
      </c>
      <c r="AC32" s="8">
        <v>6896.8986224725422</v>
      </c>
      <c r="AD32" s="8">
        <v>2.065056936957518</v>
      </c>
      <c r="AE32" s="8">
        <v>2.0061812326123252</v>
      </c>
      <c r="AF32" s="8">
        <v>9.2649171751416834E-2</v>
      </c>
      <c r="AG32" s="8">
        <v>-1.1474345893659652</v>
      </c>
      <c r="AH32">
        <f t="shared" si="0"/>
        <v>0.69238569961453322</v>
      </c>
      <c r="AI32">
        <f t="shared" si="1"/>
        <v>1.1827253372757696E-2</v>
      </c>
      <c r="AJ32">
        <f t="shared" si="2"/>
        <v>-3.5998275939919111E-4</v>
      </c>
      <c r="AK32">
        <f t="shared" si="3"/>
        <v>4.6936043913703429E-6</v>
      </c>
      <c r="AL32">
        <f t="shared" si="4"/>
        <v>1.1411127574341151E-3</v>
      </c>
      <c r="AM32">
        <f t="shared" si="5"/>
        <v>1.0216518311483291E-3</v>
      </c>
      <c r="AN32">
        <f t="shared" si="6"/>
        <v>1.0139379716365138E-3</v>
      </c>
      <c r="AO32">
        <f t="shared" si="7"/>
        <v>-1.4673733679249068E-5</v>
      </c>
      <c r="AP32">
        <f t="shared" si="8"/>
        <v>-1.3323176280485849E-5</v>
      </c>
      <c r="AQ32">
        <f t="shared" si="9"/>
        <v>-1.2202342589473503E-5</v>
      </c>
    </row>
    <row r="33" spans="5:43">
      <c r="E33">
        <f>economy!A95</f>
        <v>2049</v>
      </c>
      <c r="F33" s="8">
        <f>economy!Z95</f>
        <v>14166.890050237002</v>
      </c>
      <c r="G33" s="8">
        <f>economy!AA95</f>
        <v>44146.335905072396</v>
      </c>
      <c r="H33" s="8">
        <f>economy!AB95</f>
        <v>6980.4282202769664</v>
      </c>
      <c r="I33" s="8">
        <f>climate!I205</f>
        <v>2.1032130695910749</v>
      </c>
      <c r="J33" s="8">
        <f>economy!BN95</f>
        <v>1.8748236824593785</v>
      </c>
      <c r="K33" s="8">
        <f>economy!BO95</f>
        <v>-1.7618573394102412E-2</v>
      </c>
      <c r="L33" s="8">
        <f>economy!BP95</f>
        <v>-1.2507962150078997</v>
      </c>
      <c r="M33">
        <v>14166.890050237002</v>
      </c>
      <c r="N33">
        <v>44146.335905072396</v>
      </c>
      <c r="O33">
        <v>6980.4282202769664</v>
      </c>
      <c r="P33">
        <v>2.1032130695910749</v>
      </c>
      <c r="Q33">
        <v>1.8748236824593785</v>
      </c>
      <c r="R33">
        <v>-1.7618573394102412E-2</v>
      </c>
      <c r="S33">
        <v>-1.2507962150078997</v>
      </c>
      <c r="T33">
        <v>14167.052343058496</v>
      </c>
      <c r="U33">
        <v>44146.832267087557</v>
      </c>
      <c r="V33">
        <v>6980.5082124254486</v>
      </c>
      <c r="W33">
        <v>2.1028498463776124</v>
      </c>
      <c r="X33">
        <v>1.8760265370710878</v>
      </c>
      <c r="Y33">
        <v>-1.655488444880663E-2</v>
      </c>
      <c r="Z33">
        <v>-1.2497469904554288</v>
      </c>
      <c r="AA33" s="8">
        <v>14166.882057329223</v>
      </c>
      <c r="AB33" s="8">
        <v>44146.329486373652</v>
      </c>
      <c r="AC33" s="8">
        <v>6980.4519909019727</v>
      </c>
      <c r="AD33" s="8">
        <v>2.1032178253071923</v>
      </c>
      <c r="AE33" s="8">
        <v>1.8748081060388373</v>
      </c>
      <c r="AF33" s="8">
        <v>-1.7632502840857791E-2</v>
      </c>
      <c r="AG33" s="8">
        <v>-1.2508089536963429</v>
      </c>
      <c r="AH33">
        <f t="shared" si="0"/>
        <v>0.73864698513352778</v>
      </c>
      <c r="AI33">
        <f t="shared" si="1"/>
        <v>9.3590184842469171E-3</v>
      </c>
      <c r="AJ33">
        <f t="shared" si="2"/>
        <v>-3.6322321346249353E-4</v>
      </c>
      <c r="AK33">
        <f t="shared" si="3"/>
        <v>4.7557161173550355E-6</v>
      </c>
      <c r="AL33">
        <f t="shared" si="4"/>
        <v>1.2028546117093253E-3</v>
      </c>
      <c r="AM33">
        <f t="shared" si="5"/>
        <v>1.0636889452957828E-3</v>
      </c>
      <c r="AN33">
        <f t="shared" si="6"/>
        <v>1.0492245524709176E-3</v>
      </c>
      <c r="AO33">
        <f t="shared" si="7"/>
        <v>-1.5576420541174585E-5</v>
      </c>
      <c r="AP33">
        <f t="shared" si="8"/>
        <v>-1.3929446755378549E-5</v>
      </c>
      <c r="AQ33">
        <f t="shared" si="9"/>
        <v>-1.2738688443203472E-5</v>
      </c>
    </row>
    <row r="34" spans="5:43">
      <c r="E34">
        <f>economy!A96</f>
        <v>2050</v>
      </c>
      <c r="F34" s="8">
        <f>economy!Z96</f>
        <v>14176.844704260362</v>
      </c>
      <c r="G34" s="8">
        <f>economy!AA96</f>
        <v>44795.180978956378</v>
      </c>
      <c r="H34" s="8">
        <f>economy!AB96</f>
        <v>7061.1238878371832</v>
      </c>
      <c r="I34" s="8">
        <f>climate!I206</f>
        <v>2.1416872832937348</v>
      </c>
      <c r="J34" s="8">
        <f>economy!BN96</f>
        <v>1.7375737431216829</v>
      </c>
      <c r="K34" s="8">
        <f>economy!BO96</f>
        <v>-0.13160291218900982</v>
      </c>
      <c r="L34" s="8">
        <f>economy!BP96</f>
        <v>-1.3574214826226971</v>
      </c>
      <c r="M34">
        <v>14176.844704260362</v>
      </c>
      <c r="N34">
        <v>44795.180978956378</v>
      </c>
      <c r="O34">
        <v>7061.1238878371832</v>
      </c>
      <c r="P34">
        <v>2.1416872832937348</v>
      </c>
      <c r="Q34">
        <v>1.7375737431216829</v>
      </c>
      <c r="R34">
        <v>-0.13160291218900982</v>
      </c>
      <c r="S34">
        <v>-1.3574214826226971</v>
      </c>
      <c r="T34">
        <v>14177.01823042483</v>
      </c>
      <c r="U34">
        <v>44795.70858740704</v>
      </c>
      <c r="V34">
        <v>7061.208074911613</v>
      </c>
      <c r="W34">
        <v>2.1413212444926031</v>
      </c>
      <c r="X34">
        <v>1.7388379968189409</v>
      </c>
      <c r="Y34">
        <v>-0.13049786195670302</v>
      </c>
      <c r="Z34">
        <v>-1.3563376601206383</v>
      </c>
      <c r="AA34" s="8">
        <v>14176.837101868767</v>
      </c>
      <c r="AB34" s="8">
        <v>44795.17412617978</v>
      </c>
      <c r="AC34" s="8">
        <v>7061.1453857844181</v>
      </c>
      <c r="AD34" s="8">
        <v>2.1416920950194105</v>
      </c>
      <c r="AE34" s="8">
        <v>1.7375572684552252</v>
      </c>
      <c r="AF34" s="8">
        <v>-0.13161744098142847</v>
      </c>
      <c r="AG34" s="8">
        <v>-1.3574347533839959</v>
      </c>
      <c r="AH34">
        <f t="shared" si="0"/>
        <v>0.78532168956007808</v>
      </c>
      <c r="AI34">
        <f t="shared" si="1"/>
        <v>7.0427790487883613E-3</v>
      </c>
      <c r="AJ34">
        <f t="shared" si="2"/>
        <v>-3.6603880113172949E-4</v>
      </c>
      <c r="AK34">
        <f t="shared" si="3"/>
        <v>4.8117256756796678E-6</v>
      </c>
      <c r="AL34">
        <f t="shared" si="4"/>
        <v>1.2642536972580221E-3</v>
      </c>
      <c r="AM34">
        <f t="shared" si="5"/>
        <v>1.105050232306809E-3</v>
      </c>
      <c r="AN34">
        <f t="shared" si="6"/>
        <v>1.083822502058851E-3</v>
      </c>
      <c r="AO34">
        <f t="shared" si="7"/>
        <v>-1.6474666457710896E-5</v>
      </c>
      <c r="AP34">
        <f t="shared" si="8"/>
        <v>-1.4528792418644354E-5</v>
      </c>
      <c r="AQ34">
        <f t="shared" si="9"/>
        <v>-1.3270761298755929E-5</v>
      </c>
    </row>
    <row r="35" spans="5:43">
      <c r="E35">
        <f>economy!A97</f>
        <v>2051</v>
      </c>
      <c r="F35" s="8">
        <f>economy!Z97</f>
        <v>14182.497978127289</v>
      </c>
      <c r="G35" s="8">
        <f>economy!AA97</f>
        <v>45434.002480003233</v>
      </c>
      <c r="H35" s="8">
        <f>economy!AB97</f>
        <v>7138.9569537098914</v>
      </c>
      <c r="I35" s="8">
        <f>climate!I207</f>
        <v>2.1804619206679186</v>
      </c>
      <c r="J35" s="8">
        <f>economy!BN97</f>
        <v>1.5943931465868892</v>
      </c>
      <c r="K35" s="8">
        <f>economy!BO97</f>
        <v>-0.24930056535225609</v>
      </c>
      <c r="L35" s="8">
        <f>economy!BP97</f>
        <v>-1.4673098039688164</v>
      </c>
      <c r="M35">
        <v>14182.497978127289</v>
      </c>
      <c r="N35">
        <v>45434.002480003233</v>
      </c>
      <c r="O35">
        <v>7138.9569537098914</v>
      </c>
      <c r="P35">
        <v>2.1804619206679186</v>
      </c>
      <c r="Q35">
        <v>1.5943931465868892</v>
      </c>
      <c r="R35">
        <v>-0.24930056535225609</v>
      </c>
      <c r="S35">
        <v>-1.4673098039688164</v>
      </c>
      <c r="T35">
        <v>14182.682678456309</v>
      </c>
      <c r="U35">
        <v>45434.561717832694</v>
      </c>
      <c r="V35">
        <v>7139.0453349983018</v>
      </c>
      <c r="W35">
        <v>2.1800934676393995</v>
      </c>
      <c r="X35">
        <v>1.5957183548073006</v>
      </c>
      <c r="Y35">
        <v>-0.24815487819723478</v>
      </c>
      <c r="Z35">
        <v>-1.4661920971383369</v>
      </c>
      <c r="AA35" s="8">
        <v>14182.490715690923</v>
      </c>
      <c r="AB35" s="8">
        <v>45433.995185931599</v>
      </c>
      <c r="AC35" s="8">
        <v>7138.9763760645374</v>
      </c>
      <c r="AD35" s="8">
        <v>2.1804667825658122</v>
      </c>
      <c r="AE35" s="8">
        <v>1.5943757794227451</v>
      </c>
      <c r="AF35" s="8">
        <v>-0.24931568565304948</v>
      </c>
      <c r="AG35" s="8">
        <v>-1.4673236012618611</v>
      </c>
      <c r="AH35">
        <f t="shared" si="0"/>
        <v>0.83231944689759985</v>
      </c>
      <c r="AI35">
        <f t="shared" si="1"/>
        <v>4.8658466548658907E-3</v>
      </c>
      <c r="AJ35">
        <f t="shared" si="2"/>
        <v>-3.6845302851906681E-4</v>
      </c>
      <c r="AK35">
        <f t="shared" si="3"/>
        <v>4.8618978936154633E-6</v>
      </c>
      <c r="AL35">
        <f t="shared" si="4"/>
        <v>1.325208220411378E-3</v>
      </c>
      <c r="AM35">
        <f t="shared" si="5"/>
        <v>1.1456871550213077E-3</v>
      </c>
      <c r="AN35">
        <f t="shared" si="6"/>
        <v>1.1177068304795146E-3</v>
      </c>
      <c r="AO35">
        <f t="shared" si="7"/>
        <v>-1.7367164144133085E-5</v>
      </c>
      <c r="AP35">
        <f t="shared" si="8"/>
        <v>-1.5120300793397545E-5</v>
      </c>
      <c r="AQ35">
        <f t="shared" si="9"/>
        <v>-1.3797293044737202E-5</v>
      </c>
    </row>
    <row r="36" spans="5:43">
      <c r="E36">
        <f>economy!A98</f>
        <v>2052</v>
      </c>
      <c r="F36" s="8">
        <f>economy!Z98</f>
        <v>14183.906242895609</v>
      </c>
      <c r="G36" s="8">
        <f>economy!AA98</f>
        <v>46062.515834151469</v>
      </c>
      <c r="H36" s="8">
        <f>economy!AB98</f>
        <v>7213.928902629501</v>
      </c>
      <c r="I36" s="8">
        <f>climate!I208</f>
        <v>2.2195238024303765</v>
      </c>
      <c r="J36" s="8">
        <f>economy!BN98</f>
        <v>1.4452355356457567</v>
      </c>
      <c r="K36" s="8">
        <f>economy!BO98</f>
        <v>-0.37071706904081131</v>
      </c>
      <c r="L36" s="8">
        <f>economy!BP98</f>
        <v>-1.5804691008049976</v>
      </c>
      <c r="M36">
        <v>14183.906242895609</v>
      </c>
      <c r="N36">
        <v>46062.515834151469</v>
      </c>
      <c r="O36">
        <v>7213.928902629501</v>
      </c>
      <c r="P36">
        <v>2.2195238024303765</v>
      </c>
      <c r="Q36">
        <v>1.4452355356457567</v>
      </c>
      <c r="R36">
        <v>-0.37071706904081131</v>
      </c>
      <c r="S36">
        <v>-1.5804691008049976</v>
      </c>
      <c r="T36">
        <v>14184.102036963041</v>
      </c>
      <c r="U36">
        <v>46063.107024494748</v>
      </c>
      <c r="V36">
        <v>7214.0214694117376</v>
      </c>
      <c r="W36">
        <v>2.219153314224116</v>
      </c>
      <c r="X36">
        <v>1.4466211595068486</v>
      </c>
      <c r="Y36">
        <v>-0.36953151346924512</v>
      </c>
      <c r="Z36">
        <v>-1.579318246013194</v>
      </c>
      <c r="AA36" s="8">
        <v>14183.899274870642</v>
      </c>
      <c r="AB36" s="8">
        <v>46062.508092449942</v>
      </c>
      <c r="AC36" s="8">
        <v>7213.9464290832539</v>
      </c>
      <c r="AD36" s="8">
        <v>2.2195287089216365</v>
      </c>
      <c r="AE36" s="8">
        <v>1.4452172829723953</v>
      </c>
      <c r="AF36" s="8">
        <v>-0.37073277217053502</v>
      </c>
      <c r="AG36" s="8">
        <v>-1.5804834179623481</v>
      </c>
      <c r="AH36">
        <f t="shared" si="0"/>
        <v>0.87955119293474127</v>
      </c>
      <c r="AI36">
        <f t="shared" si="1"/>
        <v>2.8167272539576516E-3</v>
      </c>
      <c r="AJ36">
        <f t="shared" si="2"/>
        <v>-3.7048820626051082E-4</v>
      </c>
      <c r="AK36">
        <f t="shared" si="3"/>
        <v>4.9064912599483534E-6</v>
      </c>
      <c r="AL36">
        <f t="shared" si="4"/>
        <v>1.385623861091867E-3</v>
      </c>
      <c r="AM36">
        <f t="shared" si="5"/>
        <v>1.1855555715661881E-3</v>
      </c>
      <c r="AN36">
        <f t="shared" si="6"/>
        <v>1.1508547918035461E-3</v>
      </c>
      <c r="AO36">
        <f t="shared" si="7"/>
        <v>-1.8252673361418559E-5</v>
      </c>
      <c r="AP36">
        <f t="shared" si="8"/>
        <v>-1.5703129723709797E-5</v>
      </c>
      <c r="AQ36">
        <f t="shared" si="9"/>
        <v>-1.4317157350562937E-5</v>
      </c>
    </row>
    <row r="37" spans="5:43">
      <c r="E37">
        <f>economy!A99</f>
        <v>2053</v>
      </c>
      <c r="F37" s="8">
        <f>economy!Z99</f>
        <v>14181.127564066835</v>
      </c>
      <c r="G37" s="8">
        <f>economy!AA99</f>
        <v>46680.44869534704</v>
      </c>
      <c r="H37" s="8">
        <f>economy!AB99</f>
        <v>7286.0448473135593</v>
      </c>
      <c r="I37" s="8">
        <f>climate!I209</f>
        <v>2.2588595678618377</v>
      </c>
      <c r="J37" s="8">
        <f>economy!BN99</f>
        <v>1.2900611761131129</v>
      </c>
      <c r="K37" s="8">
        <f>economy!BO99</f>
        <v>-0.49585347679816422</v>
      </c>
      <c r="L37" s="8">
        <f>economy!BP99</f>
        <v>-1.6969036105226276</v>
      </c>
      <c r="M37">
        <v>14181.127564066835</v>
      </c>
      <c r="N37">
        <v>46680.44869534704</v>
      </c>
      <c r="O37">
        <v>7286.0448473135593</v>
      </c>
      <c r="P37">
        <v>2.2588595678618377</v>
      </c>
      <c r="Q37">
        <v>1.2900611761131129</v>
      </c>
      <c r="R37">
        <v>-0.49585347679816422</v>
      </c>
      <c r="S37">
        <v>-1.6969036105226276</v>
      </c>
      <c r="T37">
        <v>14181.33435096947</v>
      </c>
      <c r="U37">
        <v>46681.072102066813</v>
      </c>
      <c r="V37">
        <v>7286.1415831113263</v>
      </c>
      <c r="W37">
        <v>2.2584874023481931</v>
      </c>
      <c r="X37">
        <v>1.2915065895245337</v>
      </c>
      <c r="Y37">
        <v>-0.49462886128990008</v>
      </c>
      <c r="Z37">
        <v>-1.6957203647226657</v>
      </c>
      <c r="AA37" s="8">
        <v>14181.120849484118</v>
      </c>
      <c r="AB37" s="8">
        <v>46680.440500562501</v>
      </c>
      <c r="AC37" s="8">
        <v>7286.0606416990368</v>
      </c>
      <c r="AD37" s="8">
        <v>2.2588645136194185</v>
      </c>
      <c r="AE37" s="8">
        <v>1.2900420460911974</v>
      </c>
      <c r="AF37" s="8">
        <v>-0.49586975330296307</v>
      </c>
      <c r="AG37" s="8">
        <v>-1.6969184398782968</v>
      </c>
      <c r="AH37">
        <f t="shared" si="0"/>
        <v>0.92692942016583402</v>
      </c>
      <c r="AI37">
        <f t="shared" si="1"/>
        <v>8.8501822028774768E-4</v>
      </c>
      <c r="AJ37">
        <f t="shared" si="2"/>
        <v>-3.721655136446067E-4</v>
      </c>
      <c r="AK37">
        <f t="shared" si="3"/>
        <v>4.9457575808098397E-6</v>
      </c>
      <c r="AL37">
        <f t="shared" si="4"/>
        <v>1.4454134114207928E-3</v>
      </c>
      <c r="AM37">
        <f t="shared" si="5"/>
        <v>1.2246155082641375E-3</v>
      </c>
      <c r="AN37">
        <f t="shared" si="6"/>
        <v>1.183245799961874E-3</v>
      </c>
      <c r="AO37">
        <f t="shared" si="7"/>
        <v>-1.913002191544777E-5</v>
      </c>
      <c r="AP37">
        <f t="shared" si="8"/>
        <v>-1.6276504798851121E-5</v>
      </c>
      <c r="AQ37">
        <f t="shared" si="9"/>
        <v>-1.4829355669210287E-5</v>
      </c>
    </row>
    <row r="38" spans="5:43">
      <c r="E38">
        <f>economy!A100</f>
        <v>2054</v>
      </c>
      <c r="F38" s="8">
        <f>economy!Z100</f>
        <v>14174.221687217119</v>
      </c>
      <c r="G38" s="8">
        <f>economy!AA100</f>
        <v>47287.540941379302</v>
      </c>
      <c r="H38" s="8">
        <f>economy!AB100</f>
        <v>7355.3132745419143</v>
      </c>
      <c r="I38" s="8">
        <f>climate!I210</f>
        <v>2.2984557071984488</v>
      </c>
      <c r="J38" s="8">
        <f>economy!BN100</f>
        <v>1.1288369724194818</v>
      </c>
      <c r="K38" s="8">
        <f>economy!BO100</f>
        <v>-0.62470639847993414</v>
      </c>
      <c r="L38" s="8">
        <f>economy!BP100</f>
        <v>-1.8166139047951813</v>
      </c>
      <c r="M38">
        <v>14174.221687217119</v>
      </c>
      <c r="N38">
        <v>47287.540941379302</v>
      </c>
      <c r="O38">
        <v>7355.3132745419143</v>
      </c>
      <c r="P38">
        <v>2.2984557071984488</v>
      </c>
      <c r="Q38">
        <v>1.1288369724194818</v>
      </c>
      <c r="R38">
        <v>-0.62470639847993414</v>
      </c>
      <c r="S38">
        <v>-1.8166139047951813</v>
      </c>
      <c r="T38">
        <v>14174.439346403267</v>
      </c>
      <c r="U38">
        <v>47288.196769760943</v>
      </c>
      <c r="V38">
        <v>7355.4141553838053</v>
      </c>
      <c r="W38">
        <v>2.2980822021393696</v>
      </c>
      <c r="X38">
        <v>1.1303414688523119</v>
      </c>
      <c r="Y38">
        <v>-0.62344356753532304</v>
      </c>
      <c r="Z38">
        <v>-1.8153990434472682</v>
      </c>
      <c r="AA38" s="8">
        <v>14174.2151892785</v>
      </c>
      <c r="AB38" s="8">
        <v>47287.532288936716</v>
      </c>
      <c r="AC38" s="8">
        <v>7355.3274862355856</v>
      </c>
      <c r="AD38" s="8">
        <v>2.2984606871401709</v>
      </c>
      <c r="AE38" s="8">
        <v>1.1288169743133367</v>
      </c>
      <c r="AF38" s="8">
        <v>-0.62472323819674369</v>
      </c>
      <c r="AG38" s="8">
        <v>-1.8166292378000388</v>
      </c>
      <c r="AH38">
        <f t="shared" si="0"/>
        <v>0.97436840967566241</v>
      </c>
      <c r="AI38">
        <f t="shared" si="1"/>
        <v>-9.3868753174319863E-4</v>
      </c>
      <c r="AJ38">
        <f t="shared" si="2"/>
        <v>-3.7350505907918219E-4</v>
      </c>
      <c r="AK38">
        <f t="shared" si="3"/>
        <v>4.9799417221052522E-6</v>
      </c>
      <c r="AL38">
        <f t="shared" si="4"/>
        <v>1.5044964328301269E-3</v>
      </c>
      <c r="AM38">
        <f t="shared" si="5"/>
        <v>1.2628309446111041E-3</v>
      </c>
      <c r="AN38">
        <f t="shared" si="6"/>
        <v>1.2148613479130432E-3</v>
      </c>
      <c r="AO38">
        <f t="shared" si="7"/>
        <v>-1.9998106145058259E-5</v>
      </c>
      <c r="AP38">
        <f t="shared" si="8"/>
        <v>-1.6839716809546879E-5</v>
      </c>
      <c r="AQ38">
        <f t="shared" si="9"/>
        <v>-1.5333004857565058E-5</v>
      </c>
    </row>
    <row r="39" spans="5:43">
      <c r="E39">
        <f>economy!A101</f>
        <v>2055</v>
      </c>
      <c r="F39" s="8">
        <f>economy!Z101</f>
        <v>14163.250018214523</v>
      </c>
      <c r="G39" s="8">
        <f>economy!AA101</f>
        <v>47883.544669107963</v>
      </c>
      <c r="H39" s="8">
        <f>economy!AB101</f>
        <v>7421.745805554252</v>
      </c>
      <c r="I39" s="8">
        <f>climate!I211</f>
        <v>2.3382985923915016</v>
      </c>
      <c r="J39" s="8">
        <f>economy!BN101</f>
        <v>0.96153646156626438</v>
      </c>
      <c r="K39" s="8">
        <f>economy!BO101</f>
        <v>-0.75726805202006409</v>
      </c>
      <c r="L39" s="8">
        <f>economy!BP101</f>
        <v>-1.9395969182902373</v>
      </c>
      <c r="M39">
        <v>14163.250018214523</v>
      </c>
      <c r="N39">
        <v>47883.544669107963</v>
      </c>
      <c r="O39">
        <v>7421.745805554252</v>
      </c>
      <c r="P39">
        <v>2.3382985923915016</v>
      </c>
      <c r="Q39">
        <v>0.96153646156626438</v>
      </c>
      <c r="R39">
        <v>-0.75726805202006409</v>
      </c>
      <c r="S39">
        <v>-1.9395969182902373</v>
      </c>
      <c r="T39">
        <v>14163.47841036086</v>
      </c>
      <c r="U39">
        <v>47884.233066702909</v>
      </c>
      <c r="V39">
        <v>7421.8508002538219</v>
      </c>
      <c r="W39">
        <v>2.3379240664543803</v>
      </c>
      <c r="X39">
        <v>0.96309926049630845</v>
      </c>
      <c r="Y39">
        <v>-0.75596788241086788</v>
      </c>
      <c r="Z39">
        <v>-1.9383512333606847</v>
      </c>
      <c r="AA39" s="8">
        <v>14163.243703924634</v>
      </c>
      <c r="AB39" s="8">
        <v>47883.535555303657</v>
      </c>
      <c r="AC39" s="8">
        <v>7421.7585707583412</v>
      </c>
      <c r="AD39" s="8">
        <v>2.3383036016729184</v>
      </c>
      <c r="AE39" s="8">
        <v>0.96151560567536942</v>
      </c>
      <c r="AF39" s="8">
        <v>-0.75728544413920151</v>
      </c>
      <c r="AG39" s="8">
        <v>-1.9396127456164083</v>
      </c>
      <c r="AH39">
        <f t="shared" si="0"/>
        <v>1.0217844408616656</v>
      </c>
      <c r="AI39">
        <f t="shared" si="1"/>
        <v>-2.6628901105141267E-3</v>
      </c>
      <c r="AJ39">
        <f t="shared" si="2"/>
        <v>-3.745259371212839E-4</v>
      </c>
      <c r="AK39">
        <f t="shared" si="3"/>
        <v>5.0092814167790323E-6</v>
      </c>
      <c r="AL39">
        <f t="shared" si="4"/>
        <v>1.5627989300440737E-3</v>
      </c>
      <c r="AM39">
        <f t="shared" si="5"/>
        <v>1.3001696091962112E-3</v>
      </c>
      <c r="AN39">
        <f t="shared" si="6"/>
        <v>1.2456849295525707E-3</v>
      </c>
      <c r="AO39">
        <f t="shared" si="7"/>
        <v>-2.0855890894955209E-5</v>
      </c>
      <c r="AP39">
        <f t="shared" si="8"/>
        <v>-1.7392119137427109E-5</v>
      </c>
      <c r="AQ39">
        <f t="shared" si="9"/>
        <v>-1.5827326171002909E-5</v>
      </c>
    </row>
    <row r="40" spans="5:43">
      <c r="E40">
        <f>economy!A102</f>
        <v>2056</v>
      </c>
      <c r="F40" s="8">
        <f>economy!Z102</f>
        <v>14148.275598039361</v>
      </c>
      <c r="G40" s="8">
        <f>economy!AA102</f>
        <v>48468.224187679203</v>
      </c>
      <c r="H40" s="8">
        <f>economy!AB102</f>
        <v>7485.3569702233572</v>
      </c>
      <c r="I40" s="8">
        <f>climate!I212</f>
        <v>2.3783745062697013</v>
      </c>
      <c r="J40" s="8">
        <f>economy!BN102</f>
        <v>0.78813978671436757</v>
      </c>
      <c r="K40" s="8">
        <f>economy!BO102</f>
        <v>-0.89352632708911683</v>
      </c>
      <c r="L40" s="8">
        <f>economy!BP102</f>
        <v>-2.0658459868305981</v>
      </c>
      <c r="M40">
        <v>14148.275598039361</v>
      </c>
      <c r="N40">
        <v>48468.224187679203</v>
      </c>
      <c r="O40">
        <v>7485.3569702233572</v>
      </c>
      <c r="P40">
        <v>2.3783745062697013</v>
      </c>
      <c r="Q40">
        <v>0.78813978671436757</v>
      </c>
      <c r="R40">
        <v>-0.89352632708911683</v>
      </c>
      <c r="S40">
        <v>-2.0658459868305981</v>
      </c>
      <c r="T40">
        <v>14148.514565966947</v>
      </c>
      <c r="U40">
        <v>48468.94524528693</v>
      </c>
      <c r="V40">
        <v>7485.4660406683561</v>
      </c>
      <c r="W40">
        <v>2.3779992599874293</v>
      </c>
      <c r="X40">
        <v>0.78976003975473386</v>
      </c>
      <c r="Y40">
        <v>-0.89218972430352927</v>
      </c>
      <c r="Z40">
        <v>-2.0645702848666394</v>
      </c>
      <c r="AA40" s="8">
        <v>14148.26943786954</v>
      </c>
      <c r="AB40" s="8">
        <v>48468.214609671224</v>
      </c>
      <c r="AC40" s="8">
        <v>7485.3684131364507</v>
      </c>
      <c r="AD40" s="8">
        <v>2.3783795402768417</v>
      </c>
      <c r="AE40" s="8">
        <v>0.78811808430524188</v>
      </c>
      <c r="AF40" s="8">
        <v>-0.89354426021430033</v>
      </c>
      <c r="AG40" s="8">
        <v>-2.0658622984660857</v>
      </c>
      <c r="AH40">
        <f t="shared" si="0"/>
        <v>1.0690959803177975</v>
      </c>
      <c r="AI40">
        <f t="shared" si="1"/>
        <v>-4.2952647054335102E-3</v>
      </c>
      <c r="AJ40">
        <f t="shared" si="2"/>
        <v>-3.752462822719238E-4</v>
      </c>
      <c r="AK40">
        <f t="shared" si="3"/>
        <v>5.0340071404697539E-6</v>
      </c>
      <c r="AL40">
        <f t="shared" si="4"/>
        <v>1.6202530403662818E-3</v>
      </c>
      <c r="AM40">
        <f t="shared" si="5"/>
        <v>1.3366027855875595E-3</v>
      </c>
      <c r="AN40">
        <f t="shared" si="6"/>
        <v>1.2757019639586531E-3</v>
      </c>
      <c r="AO40">
        <f t="shared" si="7"/>
        <v>-2.1702409125690103E-5</v>
      </c>
      <c r="AP40">
        <f t="shared" si="8"/>
        <v>-1.7933125183500209E-5</v>
      </c>
      <c r="AQ40">
        <f t="shared" si="9"/>
        <v>-1.6311635487653575E-5</v>
      </c>
    </row>
    <row r="41" spans="5:43">
      <c r="E41">
        <f>economy!A103</f>
        <v>2057</v>
      </c>
      <c r="F41" s="8">
        <f>economy!Z103</f>
        <v>14129.363072271419</v>
      </c>
      <c r="G41" s="8">
        <f>economy!AA103</f>
        <v>49041.356008423019</v>
      </c>
      <c r="H41" s="8">
        <f>economy!AB103</f>
        <v>7546.163994429995</v>
      </c>
      <c r="I41" s="8">
        <f>climate!I213</f>
        <v>2.4186696701411039</v>
      </c>
      <c r="J41" s="8">
        <f>economy!BN103</f>
        <v>0.6086336516791685</v>
      </c>
      <c r="K41" s="8">
        <f>economy!BO103</f>
        <v>-1.0334648597117424</v>
      </c>
      <c r="L41" s="8">
        <f>economy!BP103</f>
        <v>-2.1953508943921327</v>
      </c>
      <c r="M41">
        <v>14129.363072271419</v>
      </c>
      <c r="N41">
        <v>49041.356008423019</v>
      </c>
      <c r="O41">
        <v>7546.163994429995</v>
      </c>
      <c r="P41">
        <v>2.4186696701411039</v>
      </c>
      <c r="Q41">
        <v>0.6086336516791685</v>
      </c>
      <c r="R41">
        <v>-1.0334648597117424</v>
      </c>
      <c r="S41">
        <v>-2.1953508943921327</v>
      </c>
      <c r="T41">
        <v>14129.612441892468</v>
      </c>
      <c r="U41">
        <v>49042.109761201464</v>
      </c>
      <c r="V41">
        <v>7546.2770958809315</v>
      </c>
      <c r="W41">
        <v>2.4182939868213804</v>
      </c>
      <c r="X41">
        <v>0.61031044841626936</v>
      </c>
      <c r="Y41">
        <v>-1.0320927545844634</v>
      </c>
      <c r="Z41">
        <v>-2.1940459946704967</v>
      </c>
      <c r="AA41" s="8">
        <v>14129.357039852786</v>
      </c>
      <c r="AB41" s="8">
        <v>49041.345964219217</v>
      </c>
      <c r="AC41" s="8">
        <v>7546.1742283155309</v>
      </c>
      <c r="AD41" s="8">
        <v>2.4186747244831421</v>
      </c>
      <c r="AE41" s="8">
        <v>0.60861111491800146</v>
      </c>
      <c r="AF41" s="8">
        <v>-1.0334833219175372</v>
      </c>
      <c r="AG41" s="8">
        <v>-2.1953676797267101</v>
      </c>
      <c r="AH41">
        <f t="shared" si="0"/>
        <v>1.1162238504184643</v>
      </c>
      <c r="AI41">
        <f t="shared" si="1"/>
        <v>-5.8427369076525792E-3</v>
      </c>
      <c r="AJ41">
        <f t="shared" si="2"/>
        <v>-3.7568331972348545E-4</v>
      </c>
      <c r="AK41">
        <f t="shared" si="3"/>
        <v>5.0543420382354043E-6</v>
      </c>
      <c r="AL41">
        <f t="shared" si="4"/>
        <v>1.6767967371008607E-3</v>
      </c>
      <c r="AM41">
        <f t="shared" si="5"/>
        <v>1.372105127279033E-3</v>
      </c>
      <c r="AN41">
        <f t="shared" si="6"/>
        <v>1.3048997216360547E-3</v>
      </c>
      <c r="AO41">
        <f t="shared" si="7"/>
        <v>-2.2536761167035735E-5</v>
      </c>
      <c r="AP41">
        <f t="shared" si="8"/>
        <v>-1.8462205794822495E-5</v>
      </c>
      <c r="AQ41">
        <f t="shared" si="9"/>
        <v>-1.6785334577384958E-5</v>
      </c>
    </row>
    <row r="42" spans="5:43">
      <c r="E42">
        <f>economy!A104</f>
        <v>2058</v>
      </c>
      <c r="F42" s="8">
        <f>economy!Z104</f>
        <v>14106.578655349022</v>
      </c>
      <c r="G42" s="8">
        <f>economy!AA104</f>
        <v>49602.728830225809</v>
      </c>
      <c r="H42" s="8">
        <f>economy!AB104</f>
        <v>7604.1866000441787</v>
      </c>
      <c r="I42" s="8">
        <f>climate!I214</f>
        <v>2.4591702698742468</v>
      </c>
      <c r="J42" s="8">
        <f>economy!BN104</f>
        <v>0.42301125760069497</v>
      </c>
      <c r="K42" s="8">
        <f>economy!BO104</f>
        <v>-1.1770631169291763</v>
      </c>
      <c r="L42" s="8">
        <f>economy!BP104</f>
        <v>-2.328097928329365</v>
      </c>
      <c r="M42">
        <v>14106.578655349022</v>
      </c>
      <c r="N42">
        <v>49602.728830225809</v>
      </c>
      <c r="O42">
        <v>7604.1866000441787</v>
      </c>
      <c r="P42">
        <v>2.4591702698742468</v>
      </c>
      <c r="Q42">
        <v>0.42301125760069497</v>
      </c>
      <c r="R42">
        <v>-1.1770631169291763</v>
      </c>
      <c r="S42">
        <v>-2.328097928329365</v>
      </c>
      <c r="T42">
        <v>14106.838236637117</v>
      </c>
      <c r="U42">
        <v>49603.515258920153</v>
      </c>
      <c r="V42">
        <v>7604.303681440525</v>
      </c>
      <c r="W42">
        <v>2.4587944164610085</v>
      </c>
      <c r="X42">
        <v>0.42474363114667002</v>
      </c>
      <c r="Y42">
        <v>-1.1756564624481423</v>
      </c>
      <c r="Z42">
        <v>-2.3267646610769002</v>
      </c>
      <c r="AA42" s="8">
        <v>14106.572727192241</v>
      </c>
      <c r="AB42" s="8">
        <v>49602.718318669242</v>
      </c>
      <c r="AC42" s="8">
        <v>7604.1957282052663</v>
      </c>
      <c r="AD42" s="8">
        <v>2.4591753403761412</v>
      </c>
      <c r="AE42" s="8">
        <v>0.42298789948704418</v>
      </c>
      <c r="AF42" s="8">
        <v>-1.1770820958158861</v>
      </c>
      <c r="AG42" s="8">
        <v>-2.328115176232664</v>
      </c>
      <c r="AH42">
        <f t="shared" si="0"/>
        <v>1.163091378781246</v>
      </c>
      <c r="AI42">
        <f t="shared" si="1"/>
        <v>-7.3115522682201117E-3</v>
      </c>
      <c r="AJ42">
        <f t="shared" si="2"/>
        <v>-3.75853413238314E-4</v>
      </c>
      <c r="AK42">
        <f t="shared" si="3"/>
        <v>5.0705018943553171E-6</v>
      </c>
      <c r="AL42">
        <f t="shared" si="4"/>
        <v>1.7323735459750522E-3</v>
      </c>
      <c r="AM42">
        <f t="shared" si="5"/>
        <v>1.4066544810340531E-3</v>
      </c>
      <c r="AN42">
        <f t="shared" si="6"/>
        <v>1.3332672524648537E-3</v>
      </c>
      <c r="AO42">
        <f t="shared" si="7"/>
        <v>-2.3358113650784329E-5</v>
      </c>
      <c r="AP42">
        <f t="shared" si="8"/>
        <v>-1.8978886709763998E-5</v>
      </c>
      <c r="AQ42">
        <f t="shared" si="9"/>
        <v>-1.7247903298933664E-5</v>
      </c>
    </row>
    <row r="43" spans="5:43">
      <c r="E43">
        <f>economy!A105</f>
        <v>2059</v>
      </c>
      <c r="F43" s="8">
        <f>economy!Z105</f>
        <v>14079.990089744291</v>
      </c>
      <c r="G43" s="8">
        <f>economy!AA105</f>
        <v>50152.143519270961</v>
      </c>
      <c r="H43" s="8">
        <f>economy!AB105</f>
        <v>7659.4468169061956</v>
      </c>
      <c r="I43" s="8">
        <f>climate!I215</f>
        <v>2.499862480499949</v>
      </c>
      <c r="J43" s="8">
        <f>economy!BN105</f>
        <v>0.23127222304741432</v>
      </c>
      <c r="K43" s="8">
        <f>economy!BO105</f>
        <v>-1.3242964906144168</v>
      </c>
      <c r="L43" s="8">
        <f>economy!BP105</f>
        <v>-2.4640699422256596</v>
      </c>
      <c r="M43">
        <v>14079.990089744291</v>
      </c>
      <c r="N43">
        <v>50152.143519270961</v>
      </c>
      <c r="O43">
        <v>7659.4468169061956</v>
      </c>
      <c r="P43">
        <v>2.499862480499949</v>
      </c>
      <c r="Q43">
        <v>0.23127222304741432</v>
      </c>
      <c r="R43">
        <v>-1.3242964906144168</v>
      </c>
      <c r="S43">
        <v>-2.4640699422256596</v>
      </c>
      <c r="T43">
        <v>14080.259677720829</v>
      </c>
      <c r="U43">
        <v>50152.962551551376</v>
      </c>
      <c r="V43">
        <v>7659.5678211786035</v>
      </c>
      <c r="W43">
        <v>2.4994867083896342</v>
      </c>
      <c r="X43">
        <v>0.23305915532092997</v>
      </c>
      <c r="Y43">
        <v>-1.3228562588965331</v>
      </c>
      <c r="Z43">
        <v>-2.4627091469105316</v>
      </c>
      <c r="AA43" s="8">
        <v>14079.984244983414</v>
      </c>
      <c r="AB43" s="8">
        <v>50152.132540023478</v>
      </c>
      <c r="AC43" s="8">
        <v>7659.4549335746487</v>
      </c>
      <c r="AD43" s="8">
        <v>2.4998675631950977</v>
      </c>
      <c r="AE43" s="8">
        <v>0.23124805734917911</v>
      </c>
      <c r="AF43" s="8">
        <v>-1.3243159733604593</v>
      </c>
      <c r="AG43" s="8">
        <v>-2.4640876411182608</v>
      </c>
      <c r="AH43">
        <f t="shared" si="0"/>
        <v>1.2096245293651009</v>
      </c>
      <c r="AI43">
        <f t="shared" si="1"/>
        <v>-8.7073399045038968E-3</v>
      </c>
      <c r="AJ43">
        <f t="shared" si="2"/>
        <v>-3.7577211031480928E-4</v>
      </c>
      <c r="AK43">
        <f t="shared" si="3"/>
        <v>5.0826951487614735E-6</v>
      </c>
      <c r="AL43">
        <f t="shared" si="4"/>
        <v>1.7869322735156457E-3</v>
      </c>
      <c r="AM43">
        <f t="shared" si="5"/>
        <v>1.4402317178836554E-3</v>
      </c>
      <c r="AN43">
        <f t="shared" si="6"/>
        <v>1.360795315128005E-3</v>
      </c>
      <c r="AO43">
        <f t="shared" si="7"/>
        <v>-2.4165698235212307E-5</v>
      </c>
      <c r="AP43">
        <f t="shared" si="8"/>
        <v>-1.9482746042465138E-5</v>
      </c>
      <c r="AQ43">
        <f t="shared" si="9"/>
        <v>-1.7698892601281102E-5</v>
      </c>
    </row>
    <row r="44" spans="5:43">
      <c r="E44">
        <f>economy!A106</f>
        <v>2060</v>
      </c>
      <c r="F44" s="8">
        <f>economy!Z106</f>
        <v>14049.666600232367</v>
      </c>
      <c r="G44" s="8">
        <f>economy!AA106</f>
        <v>50689.413082148269</v>
      </c>
      <c r="H44" s="8">
        <f>economy!AB106</f>
        <v>7711.968806197644</v>
      </c>
      <c r="I44" s="8">
        <f>climate!I216</f>
        <v>2.5407324893768406</v>
      </c>
      <c r="J44" s="8">
        <f>economy!BN106</f>
        <v>3.3422488795649193E-2</v>
      </c>
      <c r="K44" s="8">
        <f>economy!BO106</f>
        <v>-1.4751363995722186</v>
      </c>
      <c r="L44" s="8">
        <f>economy!BP106</f>
        <v>-2.6032464257729391</v>
      </c>
      <c r="M44">
        <v>14049.666600232367</v>
      </c>
      <c r="N44">
        <v>50689.413082148269</v>
      </c>
      <c r="O44">
        <v>7711.968806197644</v>
      </c>
      <c r="P44">
        <v>2.5407324893768406</v>
      </c>
      <c r="Q44">
        <v>3.3422488795649193E-2</v>
      </c>
      <c r="R44">
        <v>-1.4751363995722186</v>
      </c>
      <c r="S44">
        <v>-2.6032464257729391</v>
      </c>
      <c r="T44">
        <v>14049.945975963159</v>
      </c>
      <c r="U44">
        <v>50690.264594046319</v>
      </c>
      <c r="V44">
        <v>7712.0936705846261</v>
      </c>
      <c r="W44">
        <v>2.5403570351920317</v>
      </c>
      <c r="X44">
        <v>3.5262915542382464E-2</v>
      </c>
      <c r="Y44">
        <v>-1.4736635790008723</v>
      </c>
      <c r="Z44">
        <v>-2.6018589494650319</v>
      </c>
      <c r="AA44" s="8">
        <v>14049.660820390729</v>
      </c>
      <c r="AB44" s="8">
        <v>50689.401635671682</v>
      </c>
      <c r="AC44" s="8">
        <v>7711.9759973444543</v>
      </c>
      <c r="AD44" s="8">
        <v>2.5407375804997838</v>
      </c>
      <c r="AE44" s="8">
        <v>3.3397529985549818E-2</v>
      </c>
      <c r="AF44" s="8">
        <v>-1.4751563729840322</v>
      </c>
      <c r="AG44" s="8">
        <v>-2.60326456369119</v>
      </c>
      <c r="AH44">
        <f t="shared" si="0"/>
        <v>1.2557520158297848</v>
      </c>
      <c r="AI44">
        <f t="shared" si="1"/>
        <v>-1.0035171406343579E-2</v>
      </c>
      <c r="AJ44">
        <f t="shared" si="2"/>
        <v>-3.754541848088877E-4</v>
      </c>
      <c r="AK44">
        <f t="shared" si="3"/>
        <v>5.0911229432237803E-6</v>
      </c>
      <c r="AL44">
        <f t="shared" si="4"/>
        <v>1.8404267467332716E-3</v>
      </c>
      <c r="AM44">
        <f t="shared" si="5"/>
        <v>1.4728205713463449E-3</v>
      </c>
      <c r="AN44">
        <f t="shared" si="6"/>
        <v>1.3874763079071428E-3</v>
      </c>
      <c r="AO44">
        <f t="shared" si="7"/>
        <v>-2.4958810099375006E-5</v>
      </c>
      <c r="AP44">
        <f t="shared" si="8"/>
        <v>-1.9973411813589692E-5</v>
      </c>
      <c r="AQ44">
        <f t="shared" si="9"/>
        <v>-1.8137918250893392E-5</v>
      </c>
    </row>
    <row r="45" spans="5:43">
      <c r="E45">
        <f>economy!A107</f>
        <v>2061</v>
      </c>
      <c r="F45" s="8">
        <f>economy!Z107</f>
        <v>14015.678843462354</v>
      </c>
      <c r="G45" s="8">
        <f>economy!AA107</f>
        <v>51214.362631433607</v>
      </c>
      <c r="H45" s="8">
        <f>economy!AB107</f>
        <v>7761.7786945951593</v>
      </c>
      <c r="I45" s="8">
        <f>climate!I217</f>
        <v>2.581766517964871</v>
      </c>
      <c r="J45" s="8">
        <f>economy!BN107</f>
        <v>-0.1705257914948892</v>
      </c>
      <c r="K45" s="8">
        <f>economy!BO107</f>
        <v>-1.6295503990827849</v>
      </c>
      <c r="L45" s="8">
        <f>economy!BP107</f>
        <v>-2.7456035810958839</v>
      </c>
      <c r="M45">
        <v>14015.678843462354</v>
      </c>
      <c r="N45">
        <v>51214.362631433607</v>
      </c>
      <c r="O45">
        <v>7761.7786945951593</v>
      </c>
      <c r="P45">
        <v>2.581766517964871</v>
      </c>
      <c r="Q45">
        <v>-0.1705257914948892</v>
      </c>
      <c r="R45">
        <v>-1.6295503990827849</v>
      </c>
      <c r="S45">
        <v>-2.7456035810958839</v>
      </c>
      <c r="T45">
        <v>14015.967775058634</v>
      </c>
      <c r="U45">
        <v>51215.246448868587</v>
      </c>
      <c r="V45">
        <v>7761.9073509627869</v>
      </c>
      <c r="W45">
        <v>2.5813916042877287</v>
      </c>
      <c r="X45">
        <v>-0.16863297593170778</v>
      </c>
      <c r="Y45">
        <v>-1.6280459916004895</v>
      </c>
      <c r="Z45">
        <v>-2.7441902768952318</v>
      </c>
      <c r="AA45" s="8">
        <v>14015.673112238601</v>
      </c>
      <c r="AB45" s="8">
        <v>51214.350718969392</v>
      </c>
      <c r="AC45" s="8">
        <v>7761.7850386691753</v>
      </c>
      <c r="AD45" s="8">
        <v>2.5817716139440687</v>
      </c>
      <c r="AE45" s="8">
        <v>-0.17055152830116921</v>
      </c>
      <c r="AF45" s="8">
        <v>-1.629570849642288</v>
      </c>
      <c r="AG45" s="8">
        <v>-2.7456221457510468</v>
      </c>
      <c r="AH45">
        <f t="shared" si="0"/>
        <v>1.3014053989027161</v>
      </c>
      <c r="AI45">
        <f t="shared" si="1"/>
        <v>-1.1299613950541243E-2</v>
      </c>
      <c r="AJ45">
        <f t="shared" si="2"/>
        <v>-3.7491367714226342E-4</v>
      </c>
      <c r="AK45">
        <f t="shared" si="3"/>
        <v>5.0959791977334135E-6</v>
      </c>
      <c r="AL45">
        <f t="shared" si="4"/>
        <v>1.8928155631814103E-3</v>
      </c>
      <c r="AM45">
        <f t="shared" si="5"/>
        <v>1.5044074822954112E-3</v>
      </c>
      <c r="AN45">
        <f t="shared" si="6"/>
        <v>1.4133042006521102E-3</v>
      </c>
      <c r="AO45">
        <f t="shared" si="7"/>
        <v>-2.5736806280013402E-5</v>
      </c>
      <c r="AP45">
        <f t="shared" si="8"/>
        <v>-2.0450559503171206E-5</v>
      </c>
      <c r="AQ45">
        <f t="shared" si="9"/>
        <v>-1.8564655162922605E-5</v>
      </c>
    </row>
    <row r="46" spans="5:43">
      <c r="E46">
        <f>economy!A108</f>
        <v>2062</v>
      </c>
      <c r="F46" s="8">
        <f>economy!Z108</f>
        <v>13978.098853064741</v>
      </c>
      <c r="G46" s="8">
        <f>economy!AA108</f>
        <v>51726.829342950055</v>
      </c>
      <c r="H46" s="8">
        <f>economy!AB108</f>
        <v>7808.904418609095</v>
      </c>
      <c r="I46" s="8">
        <f>climate!I218</f>
        <v>2.622950842251941</v>
      </c>
      <c r="J46" s="8">
        <f>economy!BN108</f>
        <v>-0.38055437351516219</v>
      </c>
      <c r="K46" s="8">
        <f>economy!BO108</f>
        <v>-1.7875022970768348</v>
      </c>
      <c r="L46" s="8">
        <f>economy!BP108</f>
        <v>-2.8911144049476549</v>
      </c>
      <c r="M46">
        <v>13978.098853064741</v>
      </c>
      <c r="N46">
        <v>51726.829342950055</v>
      </c>
      <c r="O46">
        <v>7808.904418609095</v>
      </c>
      <c r="P46">
        <v>2.622950842251941</v>
      </c>
      <c r="Q46">
        <v>-0.38055437351516219</v>
      </c>
      <c r="R46">
        <v>-1.7875022970768348</v>
      </c>
      <c r="S46">
        <v>-2.8911144049476549</v>
      </c>
      <c r="T46">
        <v>13978.397096683222</v>
      </c>
      <c r="U46">
        <v>51727.745243335601</v>
      </c>
      <c r="V46">
        <v>7809.0367937723813</v>
      </c>
      <c r="W46">
        <v>2.6225766783196867</v>
      </c>
      <c r="X46">
        <v>-0.37861031166418974</v>
      </c>
      <c r="Y46">
        <v>-1.7859673156266862</v>
      </c>
      <c r="Z46">
        <v>-2.8896761304797227</v>
      </c>
      <c r="AA46" s="8">
        <v>13978.09315613698</v>
      </c>
      <c r="AB46" s="8">
        <v>51726.816966497361</v>
      </c>
      <c r="AC46" s="8">
        <v>7808.909987210046</v>
      </c>
      <c r="AD46" s="8">
        <v>2.6229559397026496</v>
      </c>
      <c r="AE46" s="8">
        <v>-0.38058087261900814</v>
      </c>
      <c r="AF46" s="8">
        <v>-1.7875232109865002</v>
      </c>
      <c r="AG46" s="8">
        <v>-2.8911333837799318</v>
      </c>
      <c r="AH46">
        <f t="shared" si="0"/>
        <v>1.3465191673167283</v>
      </c>
      <c r="AI46">
        <f t="shared" si="1"/>
        <v>-1.2504779486334883E-2</v>
      </c>
      <c r="AJ46">
        <f t="shared" si="2"/>
        <v>-3.7416393225431221E-4</v>
      </c>
      <c r="AK46">
        <f t="shared" si="3"/>
        <v>5.0974507086465337E-6</v>
      </c>
      <c r="AL46">
        <f t="shared" si="4"/>
        <v>1.9440618509724561E-3</v>
      </c>
      <c r="AM46">
        <f t="shared" si="5"/>
        <v>1.5349814501486314E-3</v>
      </c>
      <c r="AN46">
        <f t="shared" si="6"/>
        <v>1.4382744679322101E-3</v>
      </c>
      <c r="AO46">
        <f t="shared" si="7"/>
        <v>-2.6499103845945005E-5</v>
      </c>
      <c r="AP46">
        <f t="shared" si="8"/>
        <v>-2.0913909665409847E-5</v>
      </c>
      <c r="AQ46">
        <f t="shared" si="9"/>
        <v>-1.8978832276861368E-5</v>
      </c>
    </row>
    <row r="47" spans="5:43">
      <c r="E47">
        <f>economy!A109</f>
        <v>2063</v>
      </c>
      <c r="F47" s="8">
        <f>economy!Z109</f>
        <v>13936.999980551362</v>
      </c>
      <c r="G47" s="8">
        <f>economy!AA109</f>
        <v>52226.662404019051</v>
      </c>
      <c r="H47" s="8">
        <f>economy!AB109</f>
        <v>7853.3755785214071</v>
      </c>
      <c r="I47" s="8">
        <f>climate!I219</f>
        <v>2.6642718118793765</v>
      </c>
      <c r="J47" s="8">
        <f>economy!BN109</f>
        <v>-0.59663905628640523</v>
      </c>
      <c r="K47" s="8">
        <f>economy!BO109</f>
        <v>-1.9489522761601048</v>
      </c>
      <c r="L47" s="8">
        <f>economy!BP109</f>
        <v>-3.0397487762178308</v>
      </c>
      <c r="M47">
        <v>13936.999980551362</v>
      </c>
      <c r="N47">
        <v>52226.662404019051</v>
      </c>
      <c r="O47">
        <v>7853.3755785214071</v>
      </c>
      <c r="P47">
        <v>2.6642718118793765</v>
      </c>
      <c r="Q47">
        <v>-0.59663905628640523</v>
      </c>
      <c r="R47">
        <v>-1.9489522761601048</v>
      </c>
      <c r="S47">
        <v>-3.0397487762178308</v>
      </c>
      <c r="T47">
        <v>13937.307281388883</v>
      </c>
      <c r="U47">
        <v>52227.610117941033</v>
      </c>
      <c r="V47">
        <v>7853.5115945660855</v>
      </c>
      <c r="W47">
        <v>2.6638985942439635</v>
      </c>
      <c r="X47">
        <v>-0.59464492324837237</v>
      </c>
      <c r="Y47">
        <v>-1.9473877422701487</v>
      </c>
      <c r="Z47">
        <v>-3.0382863921946188</v>
      </c>
      <c r="AA47" s="8">
        <v>13936.99430539811</v>
      </c>
      <c r="AB47" s="8">
        <v>52226.649566311142</v>
      </c>
      <c r="AC47" s="8">
        <v>7853.3804370129519</v>
      </c>
      <c r="AD47" s="8">
        <v>2.6642769075966468</v>
      </c>
      <c r="AE47" s="8">
        <v>-0.59666630146440625</v>
      </c>
      <c r="AF47" s="8">
        <v>-1.9489736393857182</v>
      </c>
      <c r="AG47" s="8">
        <v>-3.0397681564457746</v>
      </c>
      <c r="AH47">
        <f t="shared" si="0"/>
        <v>1.3910308041813551</v>
      </c>
      <c r="AI47">
        <f t="shared" si="1"/>
        <v>-1.3654369613504969E-2</v>
      </c>
      <c r="AJ47">
        <f t="shared" si="2"/>
        <v>-3.7321763541298125E-4</v>
      </c>
      <c r="AK47">
        <f t="shared" si="3"/>
        <v>5.0957172703647302E-6</v>
      </c>
      <c r="AL47">
        <f t="shared" si="4"/>
        <v>1.9941330380328637E-3</v>
      </c>
      <c r="AM47">
        <f t="shared" si="5"/>
        <v>1.5645338899561434E-3</v>
      </c>
      <c r="AN47">
        <f t="shared" si="6"/>
        <v>1.4623840232119711E-3</v>
      </c>
      <c r="AO47">
        <f t="shared" si="7"/>
        <v>-2.7245178001011894E-5</v>
      </c>
      <c r="AP47">
        <f t="shared" si="8"/>
        <v>-2.1363225613413306E-5</v>
      </c>
      <c r="AQ47">
        <f t="shared" si="9"/>
        <v>-1.9380227943788242E-5</v>
      </c>
    </row>
    <row r="48" spans="5:43">
      <c r="E48">
        <f>economy!A110</f>
        <v>2064</v>
      </c>
      <c r="F48" s="8">
        <f>economy!Z110</f>
        <v>13892.456832283948</v>
      </c>
      <c r="G48" s="8">
        <f>economy!AA110</f>
        <v>52713.722952115713</v>
      </c>
      <c r="H48" s="8">
        <f>economy!AB110</f>
        <v>7895.2233013540263</v>
      </c>
      <c r="I48" s="8">
        <f>climate!I220</f>
        <v>2.7057158680122964</v>
      </c>
      <c r="J48" s="8">
        <f>economy!BN110</f>
        <v>-0.81874982675494656</v>
      </c>
      <c r="K48" s="8">
        <f>economy!BO110</f>
        <v>-2.1138570207371683</v>
      </c>
      <c r="L48" s="8">
        <f>economy!BP110</f>
        <v>-3.1914735482085321</v>
      </c>
      <c r="M48">
        <v>13892.456832283948</v>
      </c>
      <c r="N48">
        <v>52713.722952115713</v>
      </c>
      <c r="O48">
        <v>7895.2233013540263</v>
      </c>
      <c r="P48">
        <v>2.7057158680122964</v>
      </c>
      <c r="Q48">
        <v>-0.81874982675494656</v>
      </c>
      <c r="R48">
        <v>-2.1138570207371683</v>
      </c>
      <c r="S48">
        <v>-3.1914735482085321</v>
      </c>
      <c r="T48">
        <v>13892.772925562391</v>
      </c>
      <c r="U48">
        <v>52714.7021650729</v>
      </c>
      <c r="V48">
        <v>7895.3628759575613</v>
      </c>
      <c r="W48">
        <v>2.705343781166281</v>
      </c>
      <c r="X48">
        <v>-0.8167068261247209</v>
      </c>
      <c r="Y48">
        <v>-2.1122639622420225</v>
      </c>
      <c r="Z48">
        <v>-3.1899879170543946</v>
      </c>
      <c r="AA48" s="8">
        <v>13892.451168020161</v>
      </c>
      <c r="AB48" s="8">
        <v>52713.709656595383</v>
      </c>
      <c r="AC48" s="8">
        <v>7895.2275094220749</v>
      </c>
      <c r="AD48" s="8">
        <v>2.7057209589641076</v>
      </c>
      <c r="AE48" s="8">
        <v>-0.81877780131500788</v>
      </c>
      <c r="AF48" s="8">
        <v>-2.113878819048292</v>
      </c>
      <c r="AG48" s="8">
        <v>-3.1914933168742388</v>
      </c>
      <c r="AH48">
        <f t="shared" si="0"/>
        <v>1.4348808391659986</v>
      </c>
      <c r="AI48">
        <f t="shared" si="1"/>
        <v>-1.4751716065802611E-2</v>
      </c>
      <c r="AJ48">
        <f t="shared" si="2"/>
        <v>-3.7208684601530706E-4</v>
      </c>
      <c r="AK48">
        <f t="shared" si="3"/>
        <v>5.0909518112263186E-6</v>
      </c>
      <c r="AL48">
        <f t="shared" si="4"/>
        <v>2.0430006302256665E-3</v>
      </c>
      <c r="AM48">
        <f t="shared" si="5"/>
        <v>1.5930584951457938E-3</v>
      </c>
      <c r="AN48">
        <f t="shared" si="6"/>
        <v>1.4856311541375788E-3</v>
      </c>
      <c r="AO48">
        <f t="shared" si="7"/>
        <v>-2.7974560061316822E-5</v>
      </c>
      <c r="AP48">
        <f t="shared" si="8"/>
        <v>-2.1798311123699676E-5</v>
      </c>
      <c r="AQ48">
        <f t="shared" si="9"/>
        <v>-1.9768665706632049E-5</v>
      </c>
    </row>
    <row r="49" spans="5:43">
      <c r="E49">
        <f>economy!A111</f>
        <v>2065</v>
      </c>
      <c r="F49" s="8">
        <f>economy!Z111</f>
        <v>13844.54520280173</v>
      </c>
      <c r="G49" s="8">
        <f>economy!AA111</f>
        <v>53187.884003440056</v>
      </c>
      <c r="H49" s="8">
        <f>economy!AB111</f>
        <v>7934.4801123183324</v>
      </c>
      <c r="I49" s="8">
        <f>climate!I221</f>
        <v>2.7472695600010093</v>
      </c>
      <c r="J49" s="8">
        <f>economy!BN111</f>
        <v>-1.0468510139085323</v>
      </c>
      <c r="K49" s="8">
        <f>economy!BO111</f>
        <v>-2.2821698485171908</v>
      </c>
      <c r="L49" s="8">
        <f>economy!BP111</f>
        <v>-3.3462526451512598</v>
      </c>
      <c r="M49">
        <v>13844.54520280173</v>
      </c>
      <c r="N49">
        <v>53187.884003440056</v>
      </c>
      <c r="O49">
        <v>7934.4801123183324</v>
      </c>
      <c r="P49">
        <v>2.7472695600010093</v>
      </c>
      <c r="Q49">
        <v>-1.0468510139085323</v>
      </c>
      <c r="R49">
        <v>-2.2821698485171908</v>
      </c>
      <c r="S49">
        <v>-3.3462526451512598</v>
      </c>
      <c r="T49">
        <v>13844.869814739508</v>
      </c>
      <c r="U49">
        <v>53188.894357638856</v>
      </c>
      <c r="V49">
        <v>7934.6231590690622</v>
      </c>
      <c r="W49">
        <v>2.7468987769715127</v>
      </c>
      <c r="X49">
        <v>-1.0447603739106566</v>
      </c>
      <c r="Y49">
        <v>-2.2805492974116075</v>
      </c>
      <c r="Z49">
        <v>-3.344744629692447</v>
      </c>
      <c r="AA49" s="8">
        <v>13844.539540028794</v>
      </c>
      <c r="AB49" s="8">
        <v>53187.870254233647</v>
      </c>
      <c r="AC49" s="8">
        <v>7934.4837244794207</v>
      </c>
      <c r="AD49" s="8">
        <v>2.7472746433215525</v>
      </c>
      <c r="AE49" s="8">
        <v>-1.0468797007439141</v>
      </c>
      <c r="AF49" s="8">
        <v>-2.2821920675254268</v>
      </c>
      <c r="AG49" s="8">
        <v>-3.3462727891617439</v>
      </c>
      <c r="AH49">
        <f t="shared" si="0"/>
        <v>1.4780128873098874</v>
      </c>
      <c r="AI49">
        <f t="shared" si="1"/>
        <v>-1.5799818254890852E-2</v>
      </c>
      <c r="AJ49">
        <f t="shared" si="2"/>
        <v>-3.707830294965575E-4</v>
      </c>
      <c r="AK49">
        <f t="shared" si="3"/>
        <v>5.0833205431644046E-6</v>
      </c>
      <c r="AL49">
        <f t="shared" si="4"/>
        <v>2.0906399978757317E-3</v>
      </c>
      <c r="AM49">
        <f t="shared" si="5"/>
        <v>1.6205511055833455E-3</v>
      </c>
      <c r="AN49">
        <f t="shared" si="6"/>
        <v>1.5080154588127392E-3</v>
      </c>
      <c r="AO49">
        <f t="shared" si="7"/>
        <v>-2.8686835381819265E-5</v>
      </c>
      <c r="AP49">
        <f t="shared" si="8"/>
        <v>-2.221900823595746E-5</v>
      </c>
      <c r="AQ49">
        <f t="shared" si="9"/>
        <v>-2.0144010484113295E-5</v>
      </c>
    </row>
    <row r="50" spans="5:43">
      <c r="E50">
        <f>economy!A112</f>
        <v>2066</v>
      </c>
      <c r="F50" s="8">
        <f>economy!Z112</f>
        <v>13793.342004811444</v>
      </c>
      <c r="G50" s="8">
        <f>economy!AA112</f>
        <v>53649.030371009416</v>
      </c>
      <c r="H50" s="8">
        <f>economy!AB112</f>
        <v>7971.1798142172847</v>
      </c>
      <c r="I50" s="8">
        <f>climate!I222</f>
        <v>2.7889195608794624</v>
      </c>
      <c r="J50" s="8">
        <f>economy!BN112</f>
        <v>-1.2809014513596473</v>
      </c>
      <c r="K50" s="8">
        <f>economy!BO112</f>
        <v>-2.4538408457179157</v>
      </c>
      <c r="L50" s="8">
        <f>economy!BP112</f>
        <v>-3.50404716245475</v>
      </c>
      <c r="M50">
        <v>13793.342004811444</v>
      </c>
      <c r="N50">
        <v>53649.030371009416</v>
      </c>
      <c r="O50">
        <v>7971.1798142172847</v>
      </c>
      <c r="P50">
        <v>2.7889195608794624</v>
      </c>
      <c r="Q50">
        <v>-1.2809014513596473</v>
      </c>
      <c r="R50">
        <v>-2.4538408457179157</v>
      </c>
      <c r="S50">
        <v>-3.50404716245475</v>
      </c>
      <c r="T50">
        <v>13793.67485357811</v>
      </c>
      <c r="U50">
        <v>53650.07146720466</v>
      </c>
      <c r="V50">
        <v>7971.3262429306815</v>
      </c>
      <c r="W50">
        <v>2.7885502437920082</v>
      </c>
      <c r="X50">
        <v>-1.2787644211893079</v>
      </c>
      <c r="Y50">
        <v>-2.4521938361371318</v>
      </c>
      <c r="Z50">
        <v>-3.5025176246715848</v>
      </c>
      <c r="AA50" s="8">
        <v>13793.336335479755</v>
      </c>
      <c r="AB50" s="8">
        <v>53649.016172900207</v>
      </c>
      <c r="AC50" s="8">
        <v>7971.1828802813334</v>
      </c>
      <c r="AD50" s="8">
        <v>2.7889246338625848</v>
      </c>
      <c r="AE50" s="8">
        <v>-1.2809308330009133</v>
      </c>
      <c r="AF50" s="8">
        <v>-2.4538634709130243</v>
      </c>
      <c r="AG50" s="8">
        <v>-3.5040676686198315</v>
      </c>
      <c r="AH50">
        <f t="shared" si="0"/>
        <v>1.5203736753028352</v>
      </c>
      <c r="AI50">
        <f t="shared" si="1"/>
        <v>-1.6801376841613092E-2</v>
      </c>
      <c r="AJ50">
        <f t="shared" si="2"/>
        <v>-3.6931708745413516E-4</v>
      </c>
      <c r="AK50">
        <f t="shared" si="3"/>
        <v>5.0729831224671784E-6</v>
      </c>
      <c r="AL50">
        <f t="shared" si="4"/>
        <v>2.1370301703393935E-3</v>
      </c>
      <c r="AM50">
        <f t="shared" si="5"/>
        <v>1.647009580783898E-3</v>
      </c>
      <c r="AN50">
        <f t="shared" si="6"/>
        <v>1.5295377831652246E-3</v>
      </c>
      <c r="AO50">
        <f t="shared" si="7"/>
        <v>-2.9381641265979752E-5</v>
      </c>
      <c r="AP50">
        <f t="shared" si="8"/>
        <v>-2.2625195108538776E-5</v>
      </c>
      <c r="AQ50">
        <f t="shared" si="9"/>
        <v>-2.0506165081535244E-5</v>
      </c>
    </row>
    <row r="51" spans="5:43">
      <c r="E51">
        <f>economy!A113</f>
        <v>2067</v>
      </c>
      <c r="F51" s="8">
        <f>economy!Z113</f>
        <v>13738.925196151973</v>
      </c>
      <c r="G51" s="8">
        <f>economy!AA113</f>
        <v>54097.058571971742</v>
      </c>
      <c r="H51" s="8">
        <f>economy!AB113</f>
        <v>8005.3573742949902</v>
      </c>
      <c r="I51" s="8">
        <f>climate!I223</f>
        <v>2.8306526817464617</v>
      </c>
      <c r="J51" s="8">
        <f>economy!BN113</f>
        <v>-1.5208546473823032</v>
      </c>
      <c r="K51" s="8">
        <f>economy!BO113</f>
        <v>-2.6288170053182109</v>
      </c>
      <c r="L51" s="8">
        <f>economy!BP113</f>
        <v>-3.664815470192829</v>
      </c>
      <c r="M51">
        <v>13738.925196151973</v>
      </c>
      <c r="N51">
        <v>54097.058571971742</v>
      </c>
      <c r="O51">
        <v>8005.3573742949902</v>
      </c>
      <c r="P51">
        <v>2.8306526817464617</v>
      </c>
      <c r="Q51">
        <v>-1.5208546473823032</v>
      </c>
      <c r="R51">
        <v>-2.6288170053182109</v>
      </c>
      <c r="S51">
        <v>-3.664815470192829</v>
      </c>
      <c r="T51">
        <v>13739.265992803086</v>
      </c>
      <c r="U51">
        <v>54098.129971345334</v>
      </c>
      <c r="V51">
        <v>8005.507091326157</v>
      </c>
      <c r="W51">
        <v>2.8302849823603662</v>
      </c>
      <c r="X51">
        <v>-1.5186724937440057</v>
      </c>
      <c r="Y51">
        <v>-2.6271445716401658</v>
      </c>
      <c r="Z51">
        <v>-3.6632652700334729</v>
      </c>
      <c r="AA51" s="8">
        <v>13738.919513435096</v>
      </c>
      <c r="AB51" s="8">
        <v>54097.043930372143</v>
      </c>
      <c r="AC51" s="8">
        <v>8005.3599397865728</v>
      </c>
      <c r="AD51" s="8">
        <v>2.8306577418392806</v>
      </c>
      <c r="AE51" s="8">
        <v>-1.5208847060470996</v>
      </c>
      <c r="AF51" s="8">
        <v>-2.628840022102136</v>
      </c>
      <c r="AG51" s="8">
        <v>-3.6648363252598353</v>
      </c>
      <c r="AH51">
        <f t="shared" si="0"/>
        <v>1.5619130558770848</v>
      </c>
      <c r="AI51">
        <f t="shared" si="1"/>
        <v>-1.7758824891643599E-2</v>
      </c>
      <c r="AJ51">
        <f t="shared" si="2"/>
        <v>-3.6769938609548802E-4</v>
      </c>
      <c r="AK51">
        <f t="shared" si="3"/>
        <v>5.0600928189759031E-6</v>
      </c>
      <c r="AL51">
        <f t="shared" si="4"/>
        <v>2.1821536382975459E-3</v>
      </c>
      <c r="AM51">
        <f t="shared" si="5"/>
        <v>1.6724336780451488E-3</v>
      </c>
      <c r="AN51">
        <f t="shared" si="6"/>
        <v>1.550200159356141E-3</v>
      </c>
      <c r="AO51">
        <f t="shared" si="7"/>
        <v>-3.0058664796328571E-5</v>
      </c>
      <c r="AP51">
        <f t="shared" si="8"/>
        <v>-2.3016783925022821E-5</v>
      </c>
      <c r="AQ51">
        <f t="shared" si="9"/>
        <v>-2.0855067006220196E-5</v>
      </c>
    </row>
    <row r="52" spans="5:43">
      <c r="E52">
        <f>economy!A114</f>
        <v>2068</v>
      </c>
      <c r="F52" s="8">
        <f>economy!Z114</f>
        <v>13681.373704051824</v>
      </c>
      <c r="G52" s="8">
        <f>economy!AA114</f>
        <v>54531.876723925008</v>
      </c>
      <c r="H52" s="8">
        <f>economy!AB114</f>
        <v>8037.0488180521406</v>
      </c>
      <c r="I52" s="8">
        <f>climate!I224</f>
        <v>2.8724558850749253</v>
      </c>
      <c r="J52" s="8">
        <f>economy!BN114</f>
        <v>-1.7666589614314481</v>
      </c>
      <c r="K52" s="8">
        <f>economy!BO114</f>
        <v>-2.8070423677438563</v>
      </c>
      <c r="L52" s="8">
        <f>economy!BP114</f>
        <v>-3.8285133193607686</v>
      </c>
      <c r="M52">
        <v>13681.373704051824</v>
      </c>
      <c r="N52">
        <v>54531.876723925008</v>
      </c>
      <c r="O52">
        <v>8037.0488180521406</v>
      </c>
      <c r="P52">
        <v>2.8724558850749253</v>
      </c>
      <c r="Q52">
        <v>-1.7666589614314481</v>
      </c>
      <c r="R52">
        <v>-2.8070423677438563</v>
      </c>
      <c r="S52">
        <v>-3.8285133193607686</v>
      </c>
      <c r="T52">
        <v>13681.7221534414</v>
      </c>
      <c r="U52">
        <v>54532.977949995577</v>
      </c>
      <c r="V52">
        <v>8037.2017266036391</v>
      </c>
      <c r="W52">
        <v>2.8720899452918212</v>
      </c>
      <c r="X52">
        <v>-1.7644329652680111</v>
      </c>
      <c r="Y52">
        <v>-2.8053455428085887</v>
      </c>
      <c r="Z52">
        <v>-3.8269433136154722</v>
      </c>
      <c r="AA52" s="8">
        <v>13681.368002231227</v>
      </c>
      <c r="AB52" s="8">
        <v>54531.861644848505</v>
      </c>
      <c r="AC52" s="8">
        <v>8037.0509245938329</v>
      </c>
      <c r="AD52" s="8">
        <v>2.8724609298716142</v>
      </c>
      <c r="AE52" s="8">
        <v>-1.7666896790721294</v>
      </c>
      <c r="AF52" s="8">
        <v>-2.8070657614627317</v>
      </c>
      <c r="AG52" s="8">
        <v>-3.8285345100463046</v>
      </c>
      <c r="AH52">
        <f t="shared" si="0"/>
        <v>1.6025840116490144</v>
      </c>
      <c r="AI52">
        <f t="shared" si="1"/>
        <v>-1.8674355407711118E-2</v>
      </c>
      <c r="AJ52">
        <f t="shared" si="2"/>
        <v>-3.6593978310417441E-4</v>
      </c>
      <c r="AK52">
        <f t="shared" si="3"/>
        <v>5.0447966888356177E-6</v>
      </c>
      <c r="AL52">
        <f t="shared" si="4"/>
        <v>2.225996163436994E-3</v>
      </c>
      <c r="AM52">
        <f t="shared" si="5"/>
        <v>1.6968249352675713E-3</v>
      </c>
      <c r="AN52">
        <f t="shared" si="6"/>
        <v>1.5700057452963101E-3</v>
      </c>
      <c r="AO52">
        <f t="shared" si="7"/>
        <v>-3.071764068129923E-5</v>
      </c>
      <c r="AP52">
        <f t="shared" si="8"/>
        <v>-2.3393718875386327E-5</v>
      </c>
      <c r="AQ52">
        <f t="shared" si="9"/>
        <v>-2.1190685536076614E-5</v>
      </c>
    </row>
    <row r="53" spans="5:43">
      <c r="E53">
        <f>economy!A115</f>
        <v>2069</v>
      </c>
      <c r="F53" s="8">
        <f>economy!Z115</f>
        <v>13620.767347001814</v>
      </c>
      <c r="G53" s="8">
        <f>economy!AA115</f>
        <v>54953.404430113776</v>
      </c>
      <c r="H53" s="8">
        <f>economy!AB115</f>
        <v>8066.291129570378</v>
      </c>
      <c r="I53" s="8">
        <f>climate!I225</f>
        <v>2.9143162969938343</v>
      </c>
      <c r="J53" s="8">
        <f>economy!BN115</f>
        <v>-2.0182577862178652</v>
      </c>
      <c r="K53" s="8">
        <f>economy!BO115</f>
        <v>-2.9884581634057175</v>
      </c>
      <c r="L53" s="8">
        <f>economy!BP115</f>
        <v>-3.9950939504487755</v>
      </c>
      <c r="M53">
        <v>13620.767347001814</v>
      </c>
      <c r="N53">
        <v>54953.404430113776</v>
      </c>
      <c r="O53">
        <v>8066.291129570378</v>
      </c>
      <c r="P53">
        <v>2.9143162969938343</v>
      </c>
      <c r="Q53">
        <v>-2.0182577862178652</v>
      </c>
      <c r="R53">
        <v>-2.9884581634057175</v>
      </c>
      <c r="S53">
        <v>-3.9950939504487755</v>
      </c>
      <c r="T53">
        <v>13621.12314867014</v>
      </c>
      <c r="U53">
        <v>54954.53497066901</v>
      </c>
      <c r="V53">
        <v>8066.4471299946827</v>
      </c>
      <c r="W53">
        <v>2.9139522493408148</v>
      </c>
      <c r="X53">
        <v>-2.0159892396225456</v>
      </c>
      <c r="Y53">
        <v>-2.9867379768473419</v>
      </c>
      <c r="Z53">
        <v>-3.9935049916834915</v>
      </c>
      <c r="AA53" s="8">
        <v>13620.76162136124</v>
      </c>
      <c r="AB53" s="8">
        <v>54953.388920146019</v>
      </c>
      <c r="AC53" s="8">
        <v>8066.2928152315972</v>
      </c>
      <c r="AD53" s="8">
        <v>2.9143213242295896</v>
      </c>
      <c r="AE53" s="8">
        <v>-2.0182891445669724</v>
      </c>
      <c r="AF53" s="8">
        <v>-2.9884819193799412</v>
      </c>
      <c r="AG53" s="8">
        <v>-3.995115463467827</v>
      </c>
      <c r="AH53">
        <f t="shared" si="0"/>
        <v>1.6423426478577312</v>
      </c>
      <c r="AI53">
        <f t="shared" si="1"/>
        <v>-1.9549947115592659E-2</v>
      </c>
      <c r="AJ53">
        <f t="shared" si="2"/>
        <v>-3.6404765301956132E-4</v>
      </c>
      <c r="AK53">
        <f t="shared" si="3"/>
        <v>5.0272357552394453E-6</v>
      </c>
      <c r="AL53">
        <f t="shared" si="4"/>
        <v>2.2685465953196093E-3</v>
      </c>
      <c r="AM53">
        <f t="shared" si="5"/>
        <v>1.7201865583755804E-3</v>
      </c>
      <c r="AN53">
        <f t="shared" si="6"/>
        <v>1.5889587652839765E-3</v>
      </c>
      <c r="AO53">
        <f t="shared" si="7"/>
        <v>-3.1358349107168948E-5</v>
      </c>
      <c r="AP53">
        <f t="shared" si="8"/>
        <v>-2.3755974223771403E-5</v>
      </c>
      <c r="AQ53">
        <f t="shared" si="9"/>
        <v>-2.1513019051511151E-5</v>
      </c>
    </row>
    <row r="54" spans="5:43">
      <c r="E54">
        <f>economy!A116</f>
        <v>2070</v>
      </c>
      <c r="F54" s="8">
        <f>economy!Z116</f>
        <v>13557.186754566144</v>
      </c>
      <c r="G54" s="8">
        <f>economy!AA116</f>
        <v>55361.572653449104</v>
      </c>
      <c r="H54" s="8">
        <f>economy!AB116</f>
        <v>8093.1221579133116</v>
      </c>
      <c r="I54" s="8">
        <f>climate!I226</f>
        <v>2.9562212185868311</v>
      </c>
      <c r="J54" s="8">
        <f>economy!BN116</f>
        <v>-2.2755897344559921</v>
      </c>
      <c r="K54" s="8">
        <f>economy!BO116</f>
        <v>-3.1730029565436917</v>
      </c>
      <c r="L54" s="8">
        <f>economy!BP116</f>
        <v>-4.1645082039018595</v>
      </c>
      <c r="M54">
        <v>13557.186754566144</v>
      </c>
      <c r="N54">
        <v>55361.572653449104</v>
      </c>
      <c r="O54">
        <v>8093.1221579133116</v>
      </c>
      <c r="P54">
        <v>2.9562212185868311</v>
      </c>
      <c r="Q54">
        <v>-2.2755897344559921</v>
      </c>
      <c r="R54">
        <v>-3.1730029565436917</v>
      </c>
      <c r="S54">
        <v>-4.1645082039018595</v>
      </c>
      <c r="T54">
        <v>13557.549603600954</v>
      </c>
      <c r="U54">
        <v>55362.731962495018</v>
      </c>
      <c r="V54">
        <v>8093.2811480091432</v>
      </c>
      <c r="W54">
        <v>2.9558591866756108</v>
      </c>
      <c r="X54">
        <v>-2.273279937760861</v>
      </c>
      <c r="Y54">
        <v>-3.1712604332305507</v>
      </c>
      <c r="Z54">
        <v>-4.1629011394500672</v>
      </c>
      <c r="AA54" s="8">
        <v>13557.181001294826</v>
      </c>
      <c r="AB54" s="8">
        <v>55361.556719718799</v>
      </c>
      <c r="AC54" s="8">
        <v>8093.1234575277313</v>
      </c>
      <c r="AD54" s="8">
        <v>2.9562262261320207</v>
      </c>
      <c r="AE54" s="8">
        <v>-2.2756217150695668</v>
      </c>
      <c r="AF54" s="8">
        <v>-3.1730270600960799</v>
      </c>
      <c r="AG54" s="8">
        <v>-4.164530025994428</v>
      </c>
      <c r="AH54">
        <f t="shared" si="0"/>
        <v>1.6811481765616918</v>
      </c>
      <c r="AI54">
        <f t="shared" si="1"/>
        <v>-2.0387387194205076E-2</v>
      </c>
      <c r="AJ54">
        <f t="shared" si="2"/>
        <v>-3.6203191122030631E-4</v>
      </c>
      <c r="AK54">
        <f t="shared" si="3"/>
        <v>5.0075451896169909E-6</v>
      </c>
      <c r="AL54">
        <f t="shared" si="4"/>
        <v>2.3097966951310944E-3</v>
      </c>
      <c r="AM54">
        <f t="shared" si="5"/>
        <v>1.7425233131409534E-3</v>
      </c>
      <c r="AN54">
        <f t="shared" si="6"/>
        <v>1.6070644517922617E-3</v>
      </c>
      <c r="AO54">
        <f t="shared" si="7"/>
        <v>-3.1980613574678074E-5</v>
      </c>
      <c r="AP54">
        <f t="shared" si="8"/>
        <v>-2.4103552388243799E-5</v>
      </c>
      <c r="AQ54">
        <f t="shared" si="9"/>
        <v>-2.1822092568513085E-5</v>
      </c>
    </row>
    <row r="55" spans="5:43">
      <c r="E55">
        <f>economy!A117</f>
        <v>2071</v>
      </c>
      <c r="F55" s="8">
        <f>economy!Z117</f>
        <v>13490.713285454054</v>
      </c>
      <c r="G55" s="8">
        <f>economy!AA117</f>
        <v>55756.32357937652</v>
      </c>
      <c r="H55" s="8">
        <f>economy!AB117</f>
        <v>8117.5805291966908</v>
      </c>
      <c r="I55" s="8">
        <f>climate!I227</f>
        <v>2.9981581362505927</v>
      </c>
      <c r="J55" s="8">
        <f>economy!BN117</f>
        <v>-2.5385888294469146</v>
      </c>
      <c r="K55" s="8">
        <f>economy!BO117</f>
        <v>-3.3606127898636622</v>
      </c>
      <c r="L55" s="8">
        <f>economy!BP117</f>
        <v>-4.3367046320562368</v>
      </c>
      <c r="M55">
        <v>13490.713285454054</v>
      </c>
      <c r="N55">
        <v>55756.32357937652</v>
      </c>
      <c r="O55">
        <v>8117.5805291966908</v>
      </c>
      <c r="P55">
        <v>2.9981581362505927</v>
      </c>
      <c r="Q55">
        <v>-2.5385888294469146</v>
      </c>
      <c r="R55">
        <v>-3.3606127898636622</v>
      </c>
      <c r="S55">
        <v>-4.3367046320562368</v>
      </c>
      <c r="T55">
        <v>13491.082873323428</v>
      </c>
      <c r="U55">
        <v>55757.511079096017</v>
      </c>
      <c r="V55">
        <v>8117.7424044986674</v>
      </c>
      <c r="W55">
        <v>2.9977982352140047</v>
      </c>
      <c r="X55">
        <v>-2.5362390884807891</v>
      </c>
      <c r="Y55">
        <v>-3.3588489484424002</v>
      </c>
      <c r="Z55">
        <v>-4.3350803030677634</v>
      </c>
      <c r="AA55" s="8">
        <v>13490.707501558039</v>
      </c>
      <c r="AB55" s="8">
        <v>55756.307229525912</v>
      </c>
      <c r="AC55" s="8">
        <v>8117.5814746509786</v>
      </c>
      <c r="AD55" s="8">
        <v>2.998163122105086</v>
      </c>
      <c r="AE55" s="8">
        <v>-2.5386214137456746</v>
      </c>
      <c r="AF55" s="8">
        <v>-3.360637226345828</v>
      </c>
      <c r="AG55" s="8">
        <v>-4.3367267500116906</v>
      </c>
      <c r="AH55">
        <f t="shared" si="0"/>
        <v>1.7189628908381565</v>
      </c>
      <c r="AI55">
        <f t="shared" si="1"/>
        <v>-2.1188292332226411E-2</v>
      </c>
      <c r="AJ55">
        <f t="shared" si="2"/>
        <v>-3.5990103658800621E-4</v>
      </c>
      <c r="AK55">
        <f t="shared" si="3"/>
        <v>4.9858544932668281E-6</v>
      </c>
      <c r="AL55">
        <f t="shared" si="4"/>
        <v>2.349740966125502E-3</v>
      </c>
      <c r="AM55">
        <f t="shared" si="5"/>
        <v>1.763841421261958E-3</v>
      </c>
      <c r="AN55">
        <f t="shared" si="6"/>
        <v>1.6243289884734224E-3</v>
      </c>
      <c r="AO55">
        <f t="shared" si="7"/>
        <v>-3.2584298760074404E-5</v>
      </c>
      <c r="AP55">
        <f t="shared" si="8"/>
        <v>-2.4436482165768325E-5</v>
      </c>
      <c r="AQ55">
        <f t="shared" si="9"/>
        <v>-2.2117955453815341E-5</v>
      </c>
    </row>
    <row r="56" spans="5:43">
      <c r="E56">
        <f>economy!A118</f>
        <v>2072</v>
      </c>
      <c r="F56" s="8">
        <f>economy!Z118</f>
        <v>13421.428944171505</v>
      </c>
      <c r="G56" s="8">
        <f>economy!AA118</f>
        <v>56137.610467683466</v>
      </c>
      <c r="H56" s="8">
        <f>economy!AB118</f>
        <v>8139.7055639447117</v>
      </c>
      <c r="I56" s="8">
        <f>climate!I228</f>
        <v>3.0401147311552079</v>
      </c>
      <c r="J56" s="8">
        <f>economy!BN118</f>
        <v>-2.8071846987039883</v>
      </c>
      <c r="K56" s="8">
        <f>economy!BO118</f>
        <v>-3.5512213294883201</v>
      </c>
      <c r="L56" s="8">
        <f>economy!BP118</f>
        <v>-4.5116296121635537</v>
      </c>
      <c r="M56">
        <v>13421.428944171505</v>
      </c>
      <c r="N56">
        <v>56137.610467683466</v>
      </c>
      <c r="O56">
        <v>8139.7055639447117</v>
      </c>
      <c r="P56">
        <v>3.0401147311552079</v>
      </c>
      <c r="Q56">
        <v>-2.8071846987039883</v>
      </c>
      <c r="R56">
        <v>-3.5512213294883201</v>
      </c>
      <c r="S56">
        <v>-4.5116296121635537</v>
      </c>
      <c r="T56">
        <v>13421.804959527068</v>
      </c>
      <c r="U56">
        <v>56138.825550398666</v>
      </c>
      <c r="V56">
        <v>8139.8702180057189</v>
      </c>
      <c r="W56">
        <v>3.0397570680622752</v>
      </c>
      <c r="X56">
        <v>-2.8047963222134507</v>
      </c>
      <c r="Y56">
        <v>-3.5494371810277006</v>
      </c>
      <c r="Z56">
        <v>-4.509988852709176</v>
      </c>
      <c r="AA56" s="8">
        <v>13421.423127392369</v>
      </c>
      <c r="AB56" s="8">
        <v>56137.593709838591</v>
      </c>
      <c r="AC56" s="8">
        <v>8139.7061844412283</v>
      </c>
      <c r="AD56" s="8">
        <v>3.0401196934428918</v>
      </c>
      <c r="AE56" s="8">
        <v>-2.8072178680124455</v>
      </c>
      <c r="AF56" s="8">
        <v>-3.5512460843052871</v>
      </c>
      <c r="AG56" s="8">
        <v>-4.5116520128429221</v>
      </c>
      <c r="AH56">
        <f t="shared" si="0"/>
        <v>1.7557521317648934</v>
      </c>
      <c r="AI56">
        <f t="shared" si="1"/>
        <v>-2.1954127500066534E-2</v>
      </c>
      <c r="AJ56">
        <f t="shared" si="2"/>
        <v>-3.5766309293272514E-4</v>
      </c>
      <c r="AK56">
        <f t="shared" si="3"/>
        <v>4.9622876838739671E-6</v>
      </c>
      <c r="AL56">
        <f t="shared" si="4"/>
        <v>2.3883764905376914E-3</v>
      </c>
      <c r="AM56">
        <f t="shared" si="5"/>
        <v>1.7841484606195834E-3</v>
      </c>
      <c r="AN56">
        <f t="shared" si="6"/>
        <v>1.6407594543776938E-3</v>
      </c>
      <c r="AO56">
        <f t="shared" si="7"/>
        <v>-3.3169308457203783E-5</v>
      </c>
      <c r="AP56">
        <f t="shared" si="8"/>
        <v>-2.4754816966954252E-5</v>
      </c>
      <c r="AQ56">
        <f t="shared" si="9"/>
        <v>-2.2400679368317356E-5</v>
      </c>
    </row>
    <row r="57" spans="5:43">
      <c r="E57">
        <f>economy!A119</f>
        <v>2073</v>
      </c>
      <c r="F57" s="8">
        <f>economy!Z119</f>
        <v>13349.416296566793</v>
      </c>
      <c r="G57" s="8">
        <f>economy!AA119</f>
        <v>56505.39749340056</v>
      </c>
      <c r="H57" s="8">
        <f>economy!AB119</f>
        <v>8159.5371993731105</v>
      </c>
      <c r="I57" s="8">
        <f>climate!I229</f>
        <v>3.0820788878478167</v>
      </c>
      <c r="J57" s="8">
        <f>economy!BN119</f>
        <v>-3.0813027698734068</v>
      </c>
      <c r="K57" s="8">
        <f>economy!BO119</f>
        <v>-3.7447600097753511</v>
      </c>
      <c r="L57" s="8">
        <f>economy!BP119</f>
        <v>-4.6892274601353892</v>
      </c>
      <c r="M57">
        <v>13349.416296566793</v>
      </c>
      <c r="N57">
        <v>56505.39749340056</v>
      </c>
      <c r="O57">
        <v>8159.5371993731105</v>
      </c>
      <c r="P57">
        <v>3.0820788878478167</v>
      </c>
      <c r="Q57">
        <v>-3.0813027698734068</v>
      </c>
      <c r="R57">
        <v>-3.7447600097753511</v>
      </c>
      <c r="S57">
        <v>-4.6892274601353892</v>
      </c>
      <c r="T57">
        <v>13349.798426016052</v>
      </c>
      <c r="U57">
        <v>56506.639523532765</v>
      </c>
      <c r="V57">
        <v>8159.7045240389489</v>
      </c>
      <c r="W57">
        <v>3.0817235620985599</v>
      </c>
      <c r="X57">
        <v>-3.0788770671005961</v>
      </c>
      <c r="Y57">
        <v>-3.742956556505828</v>
      </c>
      <c r="Z57">
        <v>-4.6875710963659225</v>
      </c>
      <c r="AA57" s="8">
        <v>13349.410445307087</v>
      </c>
      <c r="AB57" s="8">
        <v>56505.380336141723</v>
      </c>
      <c r="AC57" s="8">
        <v>8159.5375216688217</v>
      </c>
      <c r="AD57" s="8">
        <v>3.0820838248112916</v>
      </c>
      <c r="AE57" s="8">
        <v>-3.0813365054568282</v>
      </c>
      <c r="AF57" s="8">
        <v>-3.7447850684084751</v>
      </c>
      <c r="AG57" s="8">
        <v>-4.6892501304916605</v>
      </c>
      <c r="AH57">
        <f t="shared" si="0"/>
        <v>1.7914842472964665</v>
      </c>
      <c r="AI57">
        <f t="shared" si="1"/>
        <v>-2.2686222830088809E-2</v>
      </c>
      <c r="AJ57">
        <f t="shared" si="2"/>
        <v>-3.5532574925678517E-4</v>
      </c>
      <c r="AK57">
        <f t="shared" si="3"/>
        <v>4.936963474921896E-6</v>
      </c>
      <c r="AL57">
        <f t="shared" si="4"/>
        <v>2.4257027728107339E-3</v>
      </c>
      <c r="AM57">
        <f t="shared" si="5"/>
        <v>1.8034532695230254E-3</v>
      </c>
      <c r="AN57">
        <f t="shared" si="6"/>
        <v>1.6563637694666511E-3</v>
      </c>
      <c r="AO57">
        <f t="shared" si="7"/>
        <v>-3.3735583421456994E-5</v>
      </c>
      <c r="AP57">
        <f t="shared" si="8"/>
        <v>-2.5058633124075413E-5</v>
      </c>
      <c r="AQ57">
        <f t="shared" si="9"/>
        <v>-2.2670356271348169E-5</v>
      </c>
    </row>
    <row r="58" spans="5:43">
      <c r="E58">
        <f>economy!A120</f>
        <v>2074</v>
      </c>
      <c r="F58" s="8">
        <f>economy!Z120</f>
        <v>13274.758384578256</v>
      </c>
      <c r="G58" s="8">
        <f>economy!AA120</f>
        <v>56859.65957701562</v>
      </c>
      <c r="H58" s="8">
        <f>economy!AB120</f>
        <v>8177.1159162637105</v>
      </c>
      <c r="I58" s="8">
        <f>climate!I230</f>
        <v>3.1240387020397304</v>
      </c>
      <c r="J58" s="8">
        <f>economy!BN120</f>
        <v>-3.3608644682464499</v>
      </c>
      <c r="K58" s="8">
        <f>economy!BO120</f>
        <v>-3.9411581775886702</v>
      </c>
      <c r="L58" s="8">
        <f>economy!BP120</f>
        <v>-4.8694405446615647</v>
      </c>
      <c r="M58">
        <v>13274.758384578256</v>
      </c>
      <c r="N58">
        <v>56859.65957701562</v>
      </c>
      <c r="O58">
        <v>8177.1159162637105</v>
      </c>
      <c r="P58">
        <v>3.1240387020397304</v>
      </c>
      <c r="Q58">
        <v>-3.3608644682464499</v>
      </c>
      <c r="R58">
        <v>-3.9411581775886702</v>
      </c>
      <c r="S58">
        <v>-4.8694405446615647</v>
      </c>
      <c r="T58">
        <v>13275.146313425206</v>
      </c>
      <c r="U58">
        <v>56860.927893037187</v>
      </c>
      <c r="V58">
        <v>8177.2858019395553</v>
      </c>
      <c r="W58">
        <v>3.1236858057408101</v>
      </c>
      <c r="X58">
        <v>-3.358402746657557</v>
      </c>
      <c r="Y58">
        <v>-3.9393364117337577</v>
      </c>
      <c r="Z58">
        <v>-4.8677693940201587</v>
      </c>
      <c r="AA58" s="8">
        <v>13274.752497833264</v>
      </c>
      <c r="AB58" s="8">
        <v>56859.642029347582</v>
      </c>
      <c r="AC58" s="8">
        <v>8177.1159648875082</v>
      </c>
      <c r="AD58" s="8">
        <v>3.1240436120351887</v>
      </c>
      <c r="AE58" s="8">
        <v>-3.3608987513458781</v>
      </c>
      <c r="AF58" s="8">
        <v>-3.9411835256169852</v>
      </c>
      <c r="AG58" s="8">
        <v>-4.8694634717582543</v>
      </c>
      <c r="AH58">
        <f t="shared" si="0"/>
        <v>1.8261305443593301</v>
      </c>
      <c r="AI58">
        <f t="shared" si="1"/>
        <v>-2.3385789230815135E-2</v>
      </c>
      <c r="AJ58">
        <f t="shared" si="2"/>
        <v>-3.5289629892032437E-4</v>
      </c>
      <c r="AK58">
        <f t="shared" si="3"/>
        <v>4.9099954582132455E-6</v>
      </c>
      <c r="AL58">
        <f t="shared" si="4"/>
        <v>2.4617215888929067E-3</v>
      </c>
      <c r="AM58">
        <f t="shared" si="5"/>
        <v>1.8217658549124494E-3</v>
      </c>
      <c r="AN58">
        <f t="shared" si="6"/>
        <v>1.671150641405994E-3</v>
      </c>
      <c r="AO58">
        <f t="shared" si="7"/>
        <v>-3.4283099428211727E-5</v>
      </c>
      <c r="AP58">
        <f t="shared" si="8"/>
        <v>-2.5348028314997606E-5</v>
      </c>
      <c r="AQ58">
        <f t="shared" si="9"/>
        <v>-2.2927096689606685E-5</v>
      </c>
    </row>
    <row r="59" spans="5:43">
      <c r="E59">
        <f>economy!A121</f>
        <v>2075</v>
      </c>
      <c r="F59" s="8">
        <f>economy!Z121</f>
        <v>13197.538640483546</v>
      </c>
      <c r="G59" s="8">
        <f>economy!AA121</f>
        <v>57200.382204268193</v>
      </c>
      <c r="H59" s="8">
        <f>economy!AB121</f>
        <v>8192.482670116824</v>
      </c>
      <c r="I59" s="8">
        <f>climate!I231</f>
        <v>3.1659824876161822</v>
      </c>
      <c r="J59" s="8">
        <f>economy!BN121</f>
        <v>-3.6457874152042997</v>
      </c>
      <c r="K59" s="8">
        <f>economy!BO121</f>
        <v>-4.1403432356396328</v>
      </c>
      <c r="L59" s="8">
        <f>economy!BP121</f>
        <v>-5.0522094013768628</v>
      </c>
      <c r="M59">
        <v>13197.538640483546</v>
      </c>
      <c r="N59">
        <v>57200.382204268193</v>
      </c>
      <c r="O59">
        <v>8192.482670116824</v>
      </c>
      <c r="P59">
        <v>3.1659824876161822</v>
      </c>
      <c r="Q59">
        <v>-3.6457874152042997</v>
      </c>
      <c r="R59">
        <v>-4.1403432356396328</v>
      </c>
      <c r="S59">
        <v>-5.0522094013768628</v>
      </c>
      <c r="T59">
        <v>13197.932053436811</v>
      </c>
      <c r="U59">
        <v>57201.676120641168</v>
      </c>
      <c r="V59">
        <v>8192.6550060251775</v>
      </c>
      <c r="W59">
        <v>3.1656321059384069</v>
      </c>
      <c r="X59">
        <v>-3.6432909783627796</v>
      </c>
      <c r="Y59">
        <v>-4.1385041383352927</v>
      </c>
      <c r="Z59">
        <v>-5.05052427186311</v>
      </c>
      <c r="AA59" s="8">
        <v>13197.532717778704</v>
      </c>
      <c r="AB59" s="8">
        <v>57200.364275590582</v>
      </c>
      <c r="AC59" s="8">
        <v>8192.4824675671607</v>
      </c>
      <c r="AD59" s="8">
        <v>3.1659873691084628</v>
      </c>
      <c r="AE59" s="8">
        <v>-3.6458222270695027</v>
      </c>
      <c r="AF59" s="8">
        <v>-4.1403688587595875</v>
      </c>
      <c r="AG59" s="8">
        <v>-5.0522325724048605</v>
      </c>
      <c r="AH59">
        <f t="shared" si="0"/>
        <v>1.8596652345877374</v>
      </c>
      <c r="AI59">
        <f t="shared" si="1"/>
        <v>-2.4053932123933919E-2</v>
      </c>
      <c r="AJ59">
        <f t="shared" si="2"/>
        <v>-3.5038167777523554E-4</v>
      </c>
      <c r="AK59">
        <f t="shared" si="3"/>
        <v>4.8814922806172945E-6</v>
      </c>
      <c r="AL59">
        <f t="shared" si="4"/>
        <v>2.4964368415201221E-3</v>
      </c>
      <c r="AM59">
        <f t="shared" si="5"/>
        <v>1.8390973043400649E-3</v>
      </c>
      <c r="AN59">
        <f t="shared" si="6"/>
        <v>1.68512951375277E-3</v>
      </c>
      <c r="AO59">
        <f t="shared" si="7"/>
        <v>-3.4811865202932779E-5</v>
      </c>
      <c r="AP59">
        <f t="shared" si="8"/>
        <v>-2.5623119954687468E-5</v>
      </c>
      <c r="AQ59">
        <f t="shared" si="9"/>
        <v>-2.3171027997648252E-5</v>
      </c>
    </row>
    <row r="60" spans="5:43">
      <c r="E60">
        <f>economy!A122</f>
        <v>2076</v>
      </c>
      <c r="F60" s="8">
        <f>economy!Z122</f>
        <v>13117.84080094116</v>
      </c>
      <c r="G60" s="8">
        <f>economy!AA122</f>
        <v>57527.561235844601</v>
      </c>
      <c r="H60" s="8">
        <f>economy!AB122</f>
        <v>8205.6788262902319</v>
      </c>
      <c r="I60" s="8">
        <f>climate!I232</f>
        <v>3.2078987829067405</v>
      </c>
      <c r="J60" s="8">
        <f>economy!BN122</f>
        <v>-3.9359856269792766</v>
      </c>
      <c r="K60" s="8">
        <f>economy!BO122</f>
        <v>-4.3422407845453277</v>
      </c>
      <c r="L60" s="8">
        <f>economy!BP122</f>
        <v>-5.2374728467712712</v>
      </c>
      <c r="M60">
        <v>13117.84080094116</v>
      </c>
      <c r="N60">
        <v>57527.561235844601</v>
      </c>
      <c r="O60">
        <v>8205.6788262902319</v>
      </c>
      <c r="P60">
        <v>3.2078987829067405</v>
      </c>
      <c r="Q60">
        <v>-3.9359856269792766</v>
      </c>
      <c r="R60">
        <v>-4.3422407845453277</v>
      </c>
      <c r="S60">
        <v>-5.2374728467712712</v>
      </c>
      <c r="T60">
        <v>13118.239382789083</v>
      </c>
      <c r="U60">
        <v>57528.880044941492</v>
      </c>
      <c r="V60">
        <v>8205.8535007200298</v>
      </c>
      <c r="W60">
        <v>3.207550994425413</v>
      </c>
      <c r="X60">
        <v>-3.9334557725580641</v>
      </c>
      <c r="Y60">
        <v>-4.3403853248436572</v>
      </c>
      <c r="Z60">
        <v>-5.235774536255847</v>
      </c>
      <c r="AA60" s="8">
        <v>13117.834842274679</v>
      </c>
      <c r="AB60" s="8">
        <v>57527.542935922633</v>
      </c>
      <c r="AC60" s="8">
        <v>8205.6783932148774</v>
      </c>
      <c r="AD60" s="8">
        <v>3.2079036344645644</v>
      </c>
      <c r="AE60" s="8">
        <v>-3.9360209488998312</v>
      </c>
      <c r="AF60" s="8">
        <v>-4.3422666685891089</v>
      </c>
      <c r="AG60" s="8">
        <v>-5.2374962490642014</v>
      </c>
      <c r="AH60">
        <f t="shared" si="0"/>
        <v>1.892065374617232</v>
      </c>
      <c r="AI60">
        <f t="shared" si="1"/>
        <v>-2.4691663784324192E-2</v>
      </c>
      <c r="AJ60">
        <f t="shared" si="2"/>
        <v>-3.4778848132743789E-4</v>
      </c>
      <c r="AK60">
        <f t="shared" si="3"/>
        <v>4.8515578239261004E-6</v>
      </c>
      <c r="AL60">
        <f t="shared" si="4"/>
        <v>2.5298544212124519E-3</v>
      </c>
      <c r="AM60">
        <f t="shared" si="5"/>
        <v>1.8554597016704477E-3</v>
      </c>
      <c r="AN60">
        <f t="shared" si="6"/>
        <v>1.6983105154242395E-3</v>
      </c>
      <c r="AO60">
        <f t="shared" si="7"/>
        <v>-3.5321920554665098E-5</v>
      </c>
      <c r="AP60">
        <f t="shared" si="8"/>
        <v>-2.5884043781232435E-5</v>
      </c>
      <c r="AQ60">
        <f t="shared" si="9"/>
        <v>-2.3402292930185808E-5</v>
      </c>
    </row>
    <row r="61" spans="5:43">
      <c r="E61">
        <f>economy!A123</f>
        <v>2077</v>
      </c>
      <c r="F61" s="8">
        <f>economy!Z123</f>
        <v>13035.748821104093</v>
      </c>
      <c r="G61" s="8">
        <f>economy!AA123</f>
        <v>57841.202707340424</v>
      </c>
      <c r="H61" s="8">
        <f>economy!AB123</f>
        <v>8216.7460988541825</v>
      </c>
      <c r="I61" s="8">
        <f>climate!I233</f>
        <v>3.2497763562532844</v>
      </c>
      <c r="J61" s="8">
        <f>economy!BN123</f>
        <v>-4.2313697131586316</v>
      </c>
      <c r="K61" s="8">
        <f>economy!BO123</f>
        <v>-4.5467747632805198</v>
      </c>
      <c r="L61" s="8">
        <f>economy!BP123</f>
        <v>-5.4251680915594687</v>
      </c>
      <c r="M61">
        <v>13035.748821104093</v>
      </c>
      <c r="N61">
        <v>57841.202707340424</v>
      </c>
      <c r="O61">
        <v>8216.7460988541825</v>
      </c>
      <c r="P61">
        <v>3.2497763562532844</v>
      </c>
      <c r="Q61">
        <v>-4.2313697131586316</v>
      </c>
      <c r="R61">
        <v>-4.5467747632805198</v>
      </c>
      <c r="S61">
        <v>-5.4251680915594687</v>
      </c>
      <c r="T61">
        <v>13036.152257356633</v>
      </c>
      <c r="U61">
        <v>57842.545681342228</v>
      </c>
      <c r="V61">
        <v>8216.9229994008201</v>
      </c>
      <c r="W61">
        <v>3.2494312332722921</v>
      </c>
      <c r="X61">
        <v>-4.2288077310857108</v>
      </c>
      <c r="Y61">
        <v>-4.5449038972341542</v>
      </c>
      <c r="Z61">
        <v>-5.4234573871477938</v>
      </c>
      <c r="AA61" s="8">
        <v>13035.742826894419</v>
      </c>
      <c r="AB61" s="8">
        <v>57841.184046275768</v>
      </c>
      <c r="AC61" s="8">
        <v>8216.7454542136384</v>
      </c>
      <c r="AD61" s="8">
        <v>3.2497811765446567</v>
      </c>
      <c r="AE61" s="8">
        <v>-4.2314055264930488</v>
      </c>
      <c r="AF61" s="8">
        <v>-4.5468008942329101</v>
      </c>
      <c r="AG61" s="8">
        <v>-5.4251917126075675</v>
      </c>
      <c r="AH61">
        <f t="shared" si="0"/>
        <v>1.9233108009793796</v>
      </c>
      <c r="AI61">
        <f t="shared" si="1"/>
        <v>-2.5299914879724383E-2</v>
      </c>
      <c r="AJ61">
        <f t="shared" si="2"/>
        <v>-3.4512298099231842E-4</v>
      </c>
      <c r="AK61">
        <f t="shared" si="3"/>
        <v>4.8202913722761309E-6</v>
      </c>
      <c r="AL61">
        <f t="shared" si="4"/>
        <v>2.5619820729207987E-3</v>
      </c>
      <c r="AM61">
        <f t="shared" si="5"/>
        <v>1.8708660463655491E-3</v>
      </c>
      <c r="AN61">
        <f t="shared" si="6"/>
        <v>1.7107044116748682E-3</v>
      </c>
      <c r="AO61">
        <f t="shared" si="7"/>
        <v>-3.5813334417156284E-5</v>
      </c>
      <c r="AP61">
        <f t="shared" si="8"/>
        <v>-2.6130952390346351E-5</v>
      </c>
      <c r="AQ61">
        <f t="shared" si="9"/>
        <v>-2.362104809883192E-5</v>
      </c>
    </row>
    <row r="62" spans="5:43">
      <c r="E62">
        <f>economy!A124</f>
        <v>2078</v>
      </c>
      <c r="F62" s="8">
        <f>economy!Z124</f>
        <v>12951.346789074556</v>
      </c>
      <c r="G62" s="8">
        <f>economy!AA124</f>
        <v>58141.322619891929</v>
      </c>
      <c r="H62" s="8">
        <f>economy!AB124</f>
        <v>8225.7264929113408</v>
      </c>
      <c r="I62" s="8">
        <f>climate!I234</f>
        <v>3.2916042109112751</v>
      </c>
      <c r="J62" s="8">
        <f>economy!BN124</f>
        <v>-4.5318470743981711</v>
      </c>
      <c r="K62" s="8">
        <f>economy!BO124</f>
        <v>-4.7538675877279051</v>
      </c>
      <c r="L62" s="8">
        <f>economy!BP124</f>
        <v>-5.6152308532450368</v>
      </c>
      <c r="M62">
        <v>12951.346789074556</v>
      </c>
      <c r="N62">
        <v>58141.322619891929</v>
      </c>
      <c r="O62">
        <v>8225.7264929113408</v>
      </c>
      <c r="P62">
        <v>3.2916042109112751</v>
      </c>
      <c r="Q62">
        <v>-4.5318470743981711</v>
      </c>
      <c r="R62">
        <v>-4.7538675877279051</v>
      </c>
      <c r="S62">
        <v>-5.6152308532450368</v>
      </c>
      <c r="T62">
        <v>12951.754766571599</v>
      </c>
      <c r="U62">
        <v>58142.689012659168</v>
      </c>
      <c r="V62">
        <v>8225.9055067074078</v>
      </c>
      <c r="W62">
        <v>3.2912618197717913</v>
      </c>
      <c r="X62">
        <v>-4.5292542451300193</v>
      </c>
      <c r="Y62">
        <v>-4.7519822575515729</v>
      </c>
      <c r="Z62">
        <v>-5.6135085306886259</v>
      </c>
      <c r="AA62" s="8">
        <v>12951.340760112256</v>
      </c>
      <c r="AB62" s="8">
        <v>58141.303608094073</v>
      </c>
      <c r="AC62" s="8">
        <v>8225.7256541275128</v>
      </c>
      <c r="AD62" s="8">
        <v>3.2916089986990618</v>
      </c>
      <c r="AE62" s="8">
        <v>-4.5318833606012445</v>
      </c>
      <c r="AF62" s="8">
        <v>-4.7538939517418006</v>
      </c>
      <c r="AG62" s="8">
        <v>-5.6152546807077348</v>
      </c>
      <c r="AH62">
        <f t="shared" si="0"/>
        <v>1.9533840603544377</v>
      </c>
      <c r="AI62">
        <f t="shared" si="1"/>
        <v>-2.5879543987684883E-2</v>
      </c>
      <c r="AJ62">
        <f t="shared" si="2"/>
        <v>-3.4239113948375532E-4</v>
      </c>
      <c r="AK62">
        <f t="shared" si="3"/>
        <v>4.7877877866753238E-6</v>
      </c>
      <c r="AL62">
        <f t="shared" si="4"/>
        <v>2.5928292681518528E-3</v>
      </c>
      <c r="AM62">
        <f t="shared" si="5"/>
        <v>1.8853301763321895E-3</v>
      </c>
      <c r="AN62">
        <f t="shared" si="6"/>
        <v>1.7223225564109157E-3</v>
      </c>
      <c r="AO62">
        <f t="shared" si="7"/>
        <v>-3.6286203073387924E-5</v>
      </c>
      <c r="AP62">
        <f t="shared" si="8"/>
        <v>-2.6364013895552318E-5</v>
      </c>
      <c r="AQ62">
        <f t="shared" si="9"/>
        <v>-2.3827462698022828E-5</v>
      </c>
    </row>
    <row r="63" spans="5:43">
      <c r="E63">
        <f>economy!A125</f>
        <v>2079</v>
      </c>
      <c r="F63" s="8">
        <f>economy!Z125</f>
        <v>12864.718840956411</v>
      </c>
      <c r="G63" s="8">
        <f>economy!AA125</f>
        <v>58427.946721920001</v>
      </c>
      <c r="H63" s="8">
        <f>economy!AB125</f>
        <v>8232.6622501497895</v>
      </c>
      <c r="I63" s="8">
        <f>climate!I235</f>
        <v>3.3333715893189018</v>
      </c>
      <c r="J63" s="8">
        <f>economy!BN125</f>
        <v>-4.8373220988529582</v>
      </c>
      <c r="K63" s="8">
        <f>economy!BO125</f>
        <v>-4.9634402870585195</v>
      </c>
      <c r="L63" s="8">
        <f>economy!BP125</f>
        <v>-5.8075954676345019</v>
      </c>
      <c r="M63">
        <v>12864.718840956411</v>
      </c>
      <c r="N63">
        <v>58427.946721920001</v>
      </c>
      <c r="O63">
        <v>8232.6622501497895</v>
      </c>
      <c r="P63">
        <v>3.3333715893189018</v>
      </c>
      <c r="Q63">
        <v>-4.8373220988529582</v>
      </c>
      <c r="R63">
        <v>-4.9634402870585195</v>
      </c>
      <c r="S63">
        <v>-5.8075954676345019</v>
      </c>
      <c r="T63">
        <v>12865.131048442636</v>
      </c>
      <c r="U63">
        <v>58429.335770832957</v>
      </c>
      <c r="V63">
        <v>8232.8432640863666</v>
      </c>
      <c r="W63">
        <v>3.3330319906935038</v>
      </c>
      <c r="X63">
        <v>-4.8346996917706164</v>
      </c>
      <c r="Y63">
        <v>-4.961541420364413</v>
      </c>
      <c r="Z63">
        <v>-5.8058622907885358</v>
      </c>
      <c r="AA63" s="8">
        <v>12864.712778360086</v>
      </c>
      <c r="AB63" s="8">
        <v>58427.92737007785</v>
      </c>
      <c r="AC63" s="8">
        <v>8232.6612332411059</v>
      </c>
      <c r="AD63" s="8">
        <v>3.333376343456568</v>
      </c>
      <c r="AE63" s="8">
        <v>-4.8373588395013032</v>
      </c>
      <c r="AF63" s="8">
        <v>-4.9634668704691576</v>
      </c>
      <c r="AG63" s="8">
        <v>-5.8076194893517519</v>
      </c>
      <c r="AH63">
        <f t="shared" si="0"/>
        <v>1.9822703357494902</v>
      </c>
      <c r="AI63">
        <f t="shared" si="1"/>
        <v>-2.6431347170728259E-2</v>
      </c>
      <c r="AJ63">
        <f t="shared" si="2"/>
        <v>-3.3959862539800767E-4</v>
      </c>
      <c r="AK63">
        <f t="shared" si="3"/>
        <v>4.7541376662074697E-6</v>
      </c>
      <c r="AL63">
        <f t="shared" si="4"/>
        <v>2.6224070823417378E-3</v>
      </c>
      <c r="AM63">
        <f t="shared" si="5"/>
        <v>1.898866694106438E-3</v>
      </c>
      <c r="AN63">
        <f t="shared" si="6"/>
        <v>1.7331768459660779E-3</v>
      </c>
      <c r="AO63">
        <f t="shared" si="7"/>
        <v>-3.6740648345023885E-5</v>
      </c>
      <c r="AP63">
        <f t="shared" si="8"/>
        <v>-2.6583410638103544E-5</v>
      </c>
      <c r="AQ63">
        <f t="shared" si="9"/>
        <v>-2.4021717250022334E-5</v>
      </c>
    </row>
    <row r="64" spans="5:43">
      <c r="E64">
        <f>economy!A126</f>
        <v>2080</v>
      </c>
      <c r="F64" s="8">
        <f>economy!Z126</f>
        <v>12775.949076748797</v>
      </c>
      <c r="G64" s="8">
        <f>economy!AA126</f>
        <v>58701.110282456022</v>
      </c>
      <c r="H64" s="8">
        <f>economy!AB126</f>
        <v>8237.5957974147568</v>
      </c>
      <c r="I64" s="8">
        <f>climate!I236</f>
        <v>3.3750679767675011</v>
      </c>
      <c r="J64" s="8">
        <f>economy!BN126</f>
        <v>-5.1476963568709451</v>
      </c>
      <c r="K64" s="8">
        <f>economy!BO126</f>
        <v>-5.1754126377001484</v>
      </c>
      <c r="L64" s="8">
        <f>economy!BP126</f>
        <v>-6.0021949990752184</v>
      </c>
      <c r="M64">
        <v>12775.949076748797</v>
      </c>
      <c r="N64">
        <v>58701.110282456022</v>
      </c>
      <c r="O64">
        <v>8237.5957974147568</v>
      </c>
      <c r="P64">
        <v>3.3750679767675011</v>
      </c>
      <c r="Q64">
        <v>-5.1476963568709451</v>
      </c>
      <c r="R64">
        <v>-5.1754126377001484</v>
      </c>
      <c r="S64">
        <v>-6.0021949990752184</v>
      </c>
      <c r="T64">
        <v>12776.365205415181</v>
      </c>
      <c r="U64">
        <v>58702.52121022089</v>
      </c>
      <c r="V64">
        <v>8237.778698353146</v>
      </c>
      <c r="W64">
        <v>3.3747312259404634</v>
      </c>
      <c r="X64">
        <v>-5.1450456287934649</v>
      </c>
      <c r="Y64">
        <v>-5.173501146803706</v>
      </c>
      <c r="Z64">
        <v>-6.0004517194008455</v>
      </c>
      <c r="AA64" s="8">
        <v>12775.942981924736</v>
      </c>
      <c r="AB64" s="8">
        <v>58701.09060151023</v>
      </c>
      <c r="AC64" s="8">
        <v>8237.5946171190826</v>
      </c>
      <c r="AD64" s="8">
        <v>3.3750726961950113</v>
      </c>
      <c r="AE64" s="8">
        <v>-5.1477335336868322</v>
      </c>
      <c r="AF64" s="8">
        <v>-5.1754394270380928</v>
      </c>
      <c r="AG64" s="8">
        <v>-6.0022192030776651</v>
      </c>
      <c r="AH64">
        <f t="shared" si="0"/>
        <v>2.0099573696206789</v>
      </c>
      <c r="AI64">
        <f t="shared" si="1"/>
        <v>-2.695606552879326E-2</v>
      </c>
      <c r="AJ64">
        <f t="shared" si="2"/>
        <v>-3.3675082703776837E-4</v>
      </c>
      <c r="AK64">
        <f t="shared" si="3"/>
        <v>4.719427510124774E-6</v>
      </c>
      <c r="AL64">
        <f t="shared" si="4"/>
        <v>2.6507280774801245E-3</v>
      </c>
      <c r="AM64">
        <f t="shared" si="5"/>
        <v>1.9114908964423805E-3</v>
      </c>
      <c r="AN64">
        <f t="shared" si="6"/>
        <v>1.7432796743728218E-3</v>
      </c>
      <c r="AO64">
        <f t="shared" si="7"/>
        <v>-3.717681588710775E-5</v>
      </c>
      <c r="AP64">
        <f t="shared" si="8"/>
        <v>-2.6789337944421732E-5</v>
      </c>
      <c r="AQ64">
        <f t="shared" si="9"/>
        <v>-2.420400244673715E-5</v>
      </c>
    </row>
    <row r="65" spans="5:43">
      <c r="E65">
        <f>economy!A127</f>
        <v>2081</v>
      </c>
      <c r="F65" s="8">
        <f>economy!Z127</f>
        <v>12685.121477311852</v>
      </c>
      <c r="G65" s="8">
        <f>economy!AA127</f>
        <v>58960.85785654893</v>
      </c>
      <c r="H65" s="8">
        <f>economy!AB127</f>
        <v>8240.5696981016863</v>
      </c>
      <c r="I65" s="8">
        <f>climate!I237</f>
        <v>3.4166831045054842</v>
      </c>
      <c r="J65" s="8">
        <f>economy!BN127</f>
        <v>-5.4628687935328166</v>
      </c>
      <c r="K65" s="8">
        <f>economy!BO127</f>
        <v>-5.3897032946763446</v>
      </c>
      <c r="L65" s="8">
        <f>economy!BP127</f>
        <v>-6.198961349209549</v>
      </c>
      <c r="M65">
        <v>12685.121477311852</v>
      </c>
      <c r="N65">
        <v>58960.85785654893</v>
      </c>
      <c r="O65">
        <v>8240.5696981016863</v>
      </c>
      <c r="P65">
        <v>3.4166831045054842</v>
      </c>
      <c r="Q65">
        <v>-5.4628687935328166</v>
      </c>
      <c r="R65">
        <v>-5.3897032946763446</v>
      </c>
      <c r="S65">
        <v>-6.198961349209549</v>
      </c>
      <c r="T65">
        <v>12685.541221304018</v>
      </c>
      <c r="U65">
        <v>58962.289872965906</v>
      </c>
      <c r="V65">
        <v>8240.7543730755042</v>
      </c>
      <c r="W65">
        <v>3.4163492516399656</v>
      </c>
      <c r="X65">
        <v>-5.4601909873430756</v>
      </c>
      <c r="Y65">
        <v>-5.3877800759692471</v>
      </c>
      <c r="Z65">
        <v>-6.1972087053194898</v>
      </c>
      <c r="AA65" s="8">
        <v>12685.115351917108</v>
      </c>
      <c r="AB65" s="8">
        <v>58960.837857664621</v>
      </c>
      <c r="AC65" s="8">
        <v>8240.5683679880603</v>
      </c>
      <c r="AD65" s="8">
        <v>3.4166877882453583</v>
      </c>
      <c r="AE65" s="8">
        <v>-5.4629063884063154</v>
      </c>
      <c r="AF65" s="8">
        <v>-5.3897302766792974</v>
      </c>
      <c r="AG65" s="8">
        <v>-6.1989857237276222</v>
      </c>
      <c r="AH65">
        <f t="shared" si="0"/>
        <v>2.0364353829645552</v>
      </c>
      <c r="AI65">
        <f t="shared" si="1"/>
        <v>-2.7454392678919248E-2</v>
      </c>
      <c r="AJ65">
        <f t="shared" si="2"/>
        <v>-3.3385286551856908E-4</v>
      </c>
      <c r="AK65">
        <f t="shared" si="3"/>
        <v>4.6837398741672587E-6</v>
      </c>
      <c r="AL65">
        <f t="shared" si="4"/>
        <v>2.6778061897410055E-3</v>
      </c>
      <c r="AM65">
        <f t="shared" si="5"/>
        <v>1.9232187070974405E-3</v>
      </c>
      <c r="AN65">
        <f t="shared" si="6"/>
        <v>1.7526438900592467E-3</v>
      </c>
      <c r="AO65">
        <f t="shared" si="7"/>
        <v>-3.7594873498747461E-5</v>
      </c>
      <c r="AP65">
        <f t="shared" si="8"/>
        <v>-2.6982002952813389E-5</v>
      </c>
      <c r="AQ65">
        <f t="shared" si="9"/>
        <v>-2.4374518073244644E-5</v>
      </c>
    </row>
    <row r="66" spans="5:43">
      <c r="E66">
        <f>economy!A128</f>
        <v>2082</v>
      </c>
      <c r="F66" s="8">
        <f>economy!Z128</f>
        <v>12592.319822620955</v>
      </c>
      <c r="G66" s="8">
        <f>economy!AA128</f>
        <v>59207.243043275143</v>
      </c>
      <c r="H66" s="8">
        <f>economy!AB128</f>
        <v>8241.6266061886126</v>
      </c>
      <c r="I66" s="8">
        <f>climate!I238</f>
        <v>3.4582069523068411</v>
      </c>
      <c r="J66" s="8">
        <f>economy!BN128</f>
        <v>-5.7827359186570888</v>
      </c>
      <c r="K66" s="8">
        <f>economy!BO128</f>
        <v>-5.6062299201223587</v>
      </c>
      <c r="L66" s="8">
        <f>economy!BP128</f>
        <v>-6.397825364055576</v>
      </c>
      <c r="M66">
        <v>12592.319822620955</v>
      </c>
      <c r="N66">
        <v>59207.243043275143</v>
      </c>
      <c r="O66">
        <v>8241.6266061886126</v>
      </c>
      <c r="P66">
        <v>3.4582069523068411</v>
      </c>
      <c r="Q66">
        <v>-5.7827359186570888</v>
      </c>
      <c r="R66">
        <v>-5.6062299201223587</v>
      </c>
      <c r="S66">
        <v>-6.397825364055576</v>
      </c>
      <c r="T66">
        <v>12592.74287951481</v>
      </c>
      <c r="U66">
        <v>59208.695346965993</v>
      </c>
      <c r="V66">
        <v>8241.8129425962252</v>
      </c>
      <c r="W66">
        <v>3.4578760426996413</v>
      </c>
      <c r="X66">
        <v>-5.7800322620351618</v>
      </c>
      <c r="Y66">
        <v>-5.6042958535096261</v>
      </c>
      <c r="Z66">
        <v>-6.3960640813015353</v>
      </c>
      <c r="AA66" s="8">
        <v>12592.313668529579</v>
      </c>
      <c r="AB66" s="8">
        <v>59207.222737815129</v>
      </c>
      <c r="AC66" s="8">
        <v>8241.6251387588418</v>
      </c>
      <c r="AD66" s="8">
        <v>3.4582115994603639</v>
      </c>
      <c r="AE66" s="8">
        <v>-5.7827739136666425</v>
      </c>
      <c r="AF66" s="8">
        <v>-5.6062570817458459</v>
      </c>
      <c r="AG66" s="8">
        <v>-6.3978498975275828</v>
      </c>
      <c r="AH66">
        <f t="shared" si="0"/>
        <v>2.0616969923285069</v>
      </c>
      <c r="AI66">
        <f t="shared" si="1"/>
        <v>-2.7926981158088893E-2</v>
      </c>
      <c r="AJ66">
        <f t="shared" si="2"/>
        <v>-3.3090960719972529E-4</v>
      </c>
      <c r="AK66">
        <f t="shared" si="3"/>
        <v>4.6471535228853611E-6</v>
      </c>
      <c r="AL66">
        <f t="shared" si="4"/>
        <v>2.7036566219269531E-3</v>
      </c>
      <c r="AM66">
        <f t="shared" si="5"/>
        <v>1.9340666127325434E-3</v>
      </c>
      <c r="AN66">
        <f t="shared" si="6"/>
        <v>1.7612827540407494E-3</v>
      </c>
      <c r="AO66">
        <f t="shared" si="7"/>
        <v>-3.7995009553704051E-5</v>
      </c>
      <c r="AP66">
        <f t="shared" si="8"/>
        <v>-2.716162348725959E-5</v>
      </c>
      <c r="AQ66">
        <f t="shared" si="9"/>
        <v>-2.4533472006815771E-5</v>
      </c>
    </row>
    <row r="67" spans="5:43">
      <c r="E67">
        <f>economy!A129</f>
        <v>2083</v>
      </c>
      <c r="F67" s="8">
        <f>economy!Z129</f>
        <v>12497.627611512342</v>
      </c>
      <c r="G67" s="8">
        <f>economy!AA129</f>
        <v>59440.328236889152</v>
      </c>
      <c r="H67" s="8">
        <f>economy!AB129</f>
        <v>8240.8092227408542</v>
      </c>
      <c r="I67" s="8">
        <f>climate!I239</f>
        <v>3.4996297505341416</v>
      </c>
      <c r="J67" s="8">
        <f>economy!BN129</f>
        <v>-6.1071919939241539</v>
      </c>
      <c r="K67" s="8">
        <f>economy!BO129</f>
        <v>-5.8249093088067321</v>
      </c>
      <c r="L67" s="8">
        <f>economy!BP129</f>
        <v>-6.598716939241716</v>
      </c>
      <c r="M67">
        <v>12497.627611512342</v>
      </c>
      <c r="N67">
        <v>59440.328236889152</v>
      </c>
      <c r="O67">
        <v>8240.8092227408542</v>
      </c>
      <c r="P67">
        <v>3.4996297505341416</v>
      </c>
      <c r="Q67">
        <v>-6.1071919939241539</v>
      </c>
      <c r="R67">
        <v>-5.8249093088067321</v>
      </c>
      <c r="S67">
        <v>-6.598716939241716</v>
      </c>
      <c r="T67">
        <v>12498.053682757349</v>
      </c>
      <c r="U67">
        <v>59441.800016981637</v>
      </c>
      <c r="V67">
        <v>8240.9971085281504</v>
      </c>
      <c r="W67">
        <v>3.4993018248586596</v>
      </c>
      <c r="X67">
        <v>-6.1044636981833422</v>
      </c>
      <c r="Y67">
        <v>-5.8229652572048058</v>
      </c>
      <c r="Z67">
        <v>-6.5969477293421308</v>
      </c>
      <c r="AA67" s="8">
        <v>12497.621430784538</v>
      </c>
      <c r="AB67" s="8">
        <v>59440.307636388105</v>
      </c>
      <c r="AC67" s="8">
        <v>8240.8076295219253</v>
      </c>
      <c r="AD67" s="8">
        <v>3.4996343602777187</v>
      </c>
      <c r="AE67" s="8">
        <v>-6.1072303713555831</v>
      </c>
      <c r="AF67" s="8">
        <v>-5.8249366372337432</v>
      </c>
      <c r="AG67" s="8">
        <v>-6.5987416203209976</v>
      </c>
      <c r="AH67">
        <f t="shared" si="0"/>
        <v>2.0857371247839183</v>
      </c>
      <c r="AI67">
        <f t="shared" si="1"/>
        <v>-2.8374447778332978E-2</v>
      </c>
      <c r="AJ67">
        <f t="shared" si="2"/>
        <v>-3.2792567548201035E-4</v>
      </c>
      <c r="AK67">
        <f t="shared" si="3"/>
        <v>4.6097435770775519E-6</v>
      </c>
      <c r="AL67">
        <f t="shared" si="4"/>
        <v>2.7282957408116815E-3</v>
      </c>
      <c r="AM67">
        <f t="shared" si="5"/>
        <v>1.9440516019262333E-3</v>
      </c>
      <c r="AN67">
        <f t="shared" si="6"/>
        <v>1.7692098995851779E-3</v>
      </c>
      <c r="AO67">
        <f t="shared" si="7"/>
        <v>-3.8377431429204023E-5</v>
      </c>
      <c r="AP67">
        <f t="shared" si="8"/>
        <v>-2.7328427011141798E-5</v>
      </c>
      <c r="AQ67">
        <f t="shared" si="9"/>
        <v>-2.4681079281663187E-5</v>
      </c>
    </row>
    <row r="68" spans="5:43">
      <c r="E68">
        <f>economy!A130</f>
        <v>2084</v>
      </c>
      <c r="F68" s="8">
        <f>economy!Z130</f>
        <v>12401.127983108654</v>
      </c>
      <c r="G68" s="8">
        <f>economy!AA130</f>
        <v>59660.1843716726</v>
      </c>
      <c r="H68" s="8">
        <f>economy!AB130</f>
        <v>8238.160254734712</v>
      </c>
      <c r="I68" s="8">
        <f>climate!I240</f>
        <v>3.5409419817248149</v>
      </c>
      <c r="J68" s="8">
        <f>economy!BN130</f>
        <v>-6.4361292168057211</v>
      </c>
      <c r="K68" s="8">
        <f>economy!BO130</f>
        <v>-6.0456575105086046</v>
      </c>
      <c r="L68" s="8">
        <f>economy!BP130</f>
        <v>-6.8015651232391781</v>
      </c>
      <c r="M68">
        <v>12401.127983108654</v>
      </c>
      <c r="N68">
        <v>59660.1843716726</v>
      </c>
      <c r="O68">
        <v>8238.160254734712</v>
      </c>
      <c r="P68">
        <v>3.5409419817248149</v>
      </c>
      <c r="Q68">
        <v>-6.4361292168057211</v>
      </c>
      <c r="R68">
        <v>-6.0456575105086046</v>
      </c>
      <c r="S68">
        <v>-6.8015651232391781</v>
      </c>
      <c r="T68">
        <v>12401.556774439408</v>
      </c>
      <c r="U68">
        <v>59661.674809438926</v>
      </c>
      <c r="V68">
        <v>8238.3495785682408</v>
      </c>
      <c r="W68">
        <v>3.5406170762628091</v>
      </c>
      <c r="X68">
        <v>-6.4333774758267532</v>
      </c>
      <c r="Y68">
        <v>-6.0437043194014741</v>
      </c>
      <c r="Z68">
        <v>-6.7997886839458008</v>
      </c>
      <c r="AA68" s="8">
        <v>12401.121777962606</v>
      </c>
      <c r="AB68" s="8">
        <v>59660.163487811587</v>
      </c>
      <c r="AC68" s="8">
        <v>8238.1585463627907</v>
      </c>
      <c r="AD68" s="8">
        <v>3.5409465533064717</v>
      </c>
      <c r="AE68" s="8">
        <v>-6.4361679591697714</v>
      </c>
      <c r="AF68" s="8">
        <v>-6.045684993158198</v>
      </c>
      <c r="AG68" s="8">
        <v>-6.8015899408003877</v>
      </c>
      <c r="AH68">
        <f t="shared" si="0"/>
        <v>2.1085529306146782</v>
      </c>
      <c r="AI68">
        <f t="shared" si="1"/>
        <v>-2.8797378996387124E-2</v>
      </c>
      <c r="AJ68">
        <f t="shared" si="2"/>
        <v>-3.2490546200580894E-4</v>
      </c>
      <c r="AK68">
        <f t="shared" si="3"/>
        <v>4.5715816567870604E-6</v>
      </c>
      <c r="AL68">
        <f t="shared" si="4"/>
        <v>2.7517409789679093E-3</v>
      </c>
      <c r="AM68">
        <f t="shared" si="5"/>
        <v>1.9531911071304364E-3</v>
      </c>
      <c r="AN68">
        <f t="shared" si="6"/>
        <v>1.7764392933772299E-3</v>
      </c>
      <c r="AO68">
        <f t="shared" si="7"/>
        <v>-3.8742364050214917E-5</v>
      </c>
      <c r="AP68">
        <f t="shared" si="8"/>
        <v>-2.7482649593402186E-5</v>
      </c>
      <c r="AQ68">
        <f t="shared" si="9"/>
        <v>-2.4817561209644623E-5</v>
      </c>
    </row>
    <row r="69" spans="5:43">
      <c r="E69">
        <f>economy!A131</f>
        <v>2085</v>
      </c>
      <c r="F69" s="8">
        <f>economy!Z131</f>
        <v>12302.903640098521</v>
      </c>
      <c r="G69" s="8">
        <f>economy!AA131</f>
        <v>59866.890661045778</v>
      </c>
      <c r="H69" s="8">
        <f>economy!AB131</f>
        <v>8233.7223760594115</v>
      </c>
      <c r="I69" s="8">
        <f>climate!I241</f>
        <v>3.5821343817283684</v>
      </c>
      <c r="J69" s="8">
        <f>economy!BN131</f>
        <v>-6.7694379010178354</v>
      </c>
      <c r="K69" s="8">
        <f>economy!BO131</f>
        <v>-6.2683899491208699</v>
      </c>
      <c r="L69" s="8">
        <f>economy!BP131</f>
        <v>-7.0062982184519882</v>
      </c>
      <c r="M69">
        <v>12302.903640098521</v>
      </c>
      <c r="N69">
        <v>59866.890661045778</v>
      </c>
      <c r="O69">
        <v>8233.7223760594115</v>
      </c>
      <c r="P69">
        <v>3.5821343817283684</v>
      </c>
      <c r="Q69">
        <v>-6.7694379010178354</v>
      </c>
      <c r="R69">
        <v>-6.2683899491208699</v>
      </c>
      <c r="S69">
        <v>-7.0062982184519882</v>
      </c>
      <c r="T69">
        <v>12303.334861915147</v>
      </c>
      <c r="U69">
        <v>59868.39893149319</v>
      </c>
      <c r="V69">
        <v>8233.9130274899362</v>
      </c>
      <c r="W69">
        <v>3.5818125285910831</v>
      </c>
      <c r="X69">
        <v>-6.7666638902766723</v>
      </c>
      <c r="Y69">
        <v>-6.2664284461713988</v>
      </c>
      <c r="Z69">
        <v>-7.0045152332538461</v>
      </c>
      <c r="AA69" s="8">
        <v>12302.897412884648</v>
      </c>
      <c r="AB69" s="8">
        <v>59866.869505627656</v>
      </c>
      <c r="AC69" s="8">
        <v>8233.7205623562477</v>
      </c>
      <c r="AD69" s="8">
        <v>3.5821389144643874</v>
      </c>
      <c r="AE69" s="8">
        <v>-6.7694769910662673</v>
      </c>
      <c r="AF69" s="8">
        <v>-6.2684175736558378</v>
      </c>
      <c r="AG69" s="8">
        <v>-7.006323161596554</v>
      </c>
      <c r="AH69">
        <f t="shared" ref="AH69:AH132" si="10">SUM(T69:V69)-SUM(M69:O69)</f>
        <v>2.1301436945650494</v>
      </c>
      <c r="AI69">
        <f t="shared" ref="AI69:AI132" si="11">SUM(AA69:AC69)-SUM(M69:O69)</f>
        <v>-2.9196335148299113E-2</v>
      </c>
      <c r="AJ69">
        <f t="shared" ref="AJ69:AJ132" si="12">W69-P69</f>
        <v>-3.2185313728527731E-4</v>
      </c>
      <c r="AK69">
        <f t="shared" ref="AK69:AK132" si="13">AD69-P69</f>
        <v>4.5327360189695298E-6</v>
      </c>
      <c r="AL69">
        <f t="shared" ref="AL69:AL132" si="14">X69-Q69</f>
        <v>2.7740107411631243E-3</v>
      </c>
      <c r="AM69">
        <f t="shared" ref="AM69:AM132" si="15">Y69-R69</f>
        <v>1.9615029494710612E-3</v>
      </c>
      <c r="AN69">
        <f t="shared" ref="AN69:AN132" si="16">Z69-S69</f>
        <v>1.7829851981421285E-3</v>
      </c>
      <c r="AO69">
        <f t="shared" ref="AO69:AO132" si="17">AE69-Q69</f>
        <v>-3.9090048431944524E-5</v>
      </c>
      <c r="AP69">
        <f t="shared" ref="AP69:AP132" si="18">AF69-R69</f>
        <v>-2.7624534967962688E-5</v>
      </c>
      <c r="AQ69">
        <f t="shared" ref="AQ69:AQ132" si="19">AG69-S69</f>
        <v>-2.4943144565803266E-5</v>
      </c>
    </row>
    <row r="70" spans="5:43">
      <c r="E70">
        <f>economy!A132</f>
        <v>2086</v>
      </c>
      <c r="F70" s="8">
        <f>economy!Z132</f>
        <v>12203.03677403019</v>
      </c>
      <c r="G70" s="8">
        <f>economy!AA132</f>
        <v>60060.534331517134</v>
      </c>
      <c r="H70" s="8">
        <f>economy!AB132</f>
        <v>8227.5381905684917</v>
      </c>
      <c r="I70" s="8">
        <f>climate!I242</f>
        <v>3.623197940421107</v>
      </c>
      <c r="J70" s="8">
        <f>economy!BN132</f>
        <v>-7.1070066532453318</v>
      </c>
      <c r="K70" s="8">
        <f>economy!BO132</f>
        <v>-6.4930215383683549</v>
      </c>
      <c r="L70" s="8">
        <f>economy!BP132</f>
        <v>-7.2128438800394061</v>
      </c>
      <c r="M70">
        <v>12203.03677403019</v>
      </c>
      <c r="N70">
        <v>60060.534331517134</v>
      </c>
      <c r="O70">
        <v>8227.5381905684917</v>
      </c>
      <c r="P70">
        <v>3.623197940421107</v>
      </c>
      <c r="Q70">
        <v>-7.1070066532453318</v>
      </c>
      <c r="R70">
        <v>-6.4930215383683549</v>
      </c>
      <c r="S70">
        <v>-7.2128438800394061</v>
      </c>
      <c r="T70">
        <v>12203.470141748423</v>
      </c>
      <c r="U70">
        <v>60062.05960492888</v>
      </c>
      <c r="V70">
        <v>8227.7300601850493</v>
      </c>
      <c r="W70">
        <v>3.6228791677602952</v>
      </c>
      <c r="X70">
        <v>-7.1042115289302838</v>
      </c>
      <c r="Y70">
        <v>-6.4910525330819588</v>
      </c>
      <c r="Z70">
        <v>-7.2110550179026616</v>
      </c>
      <c r="AA70" s="8">
        <v>12203.030527207746</v>
      </c>
      <c r="AB70" s="8">
        <v>60060.512916442756</v>
      </c>
      <c r="AC70" s="8">
        <v>8227.5362806108715</v>
      </c>
      <c r="AD70" s="8">
        <v>3.623202433692799</v>
      </c>
      <c r="AE70" s="8">
        <v>-7.1070460739856749</v>
      </c>
      <c r="AF70" s="8">
        <v>-6.4930492927019676</v>
      </c>
      <c r="AG70" s="8">
        <v>-7.2128689381002289</v>
      </c>
      <c r="AH70">
        <f t="shared" si="10"/>
        <v>2.1505107465345645</v>
      </c>
      <c r="AI70">
        <f t="shared" si="11"/>
        <v>-2.9571854436653666E-2</v>
      </c>
      <c r="AJ70">
        <f t="shared" si="12"/>
        <v>-3.1877266081181688E-4</v>
      </c>
      <c r="AK70">
        <f t="shared" si="13"/>
        <v>4.4932716920520477E-6</v>
      </c>
      <c r="AL70">
        <f t="shared" si="14"/>
        <v>2.7951243150479144E-3</v>
      </c>
      <c r="AM70">
        <f t="shared" si="15"/>
        <v>1.9690052863960972E-3</v>
      </c>
      <c r="AN70">
        <f t="shared" si="16"/>
        <v>1.7888621367445623E-3</v>
      </c>
      <c r="AO70">
        <f t="shared" si="17"/>
        <v>-3.9420740343132366E-5</v>
      </c>
      <c r="AP70">
        <f t="shared" si="18"/>
        <v>-2.7754333612683979E-5</v>
      </c>
      <c r="AQ70">
        <f t="shared" si="19"/>
        <v>-2.5058060822757966E-5</v>
      </c>
    </row>
    <row r="71" spans="5:43">
      <c r="E71">
        <f>economy!A133</f>
        <v>2087</v>
      </c>
      <c r="F71" s="8">
        <f>economy!Z133</f>
        <v>12101.608992765072</v>
      </c>
      <c r="G71" s="8">
        <f>economy!AA133</f>
        <v>60241.210352050301</v>
      </c>
      <c r="H71" s="8">
        <f>economy!AB133</f>
        <v>8219.6501970627705</v>
      </c>
      <c r="I71" s="8">
        <f>climate!I243</f>
        <v>3.6641239020238374</v>
      </c>
      <c r="J71" s="8">
        <f>economy!BN133</f>
        <v>-7.4487225459143671</v>
      </c>
      <c r="K71" s="8">
        <f>economy!BO133</f>
        <v>-6.7194667940479587</v>
      </c>
      <c r="L71" s="8">
        <f>economy!BP133</f>
        <v>-7.4211292123600661</v>
      </c>
      <c r="M71">
        <v>12101.608992765072</v>
      </c>
      <c r="N71">
        <v>60241.210352050301</v>
      </c>
      <c r="O71">
        <v>8219.6501970627705</v>
      </c>
      <c r="P71">
        <v>3.6641239020238374</v>
      </c>
      <c r="Q71">
        <v>-7.4487225459143671</v>
      </c>
      <c r="R71">
        <v>-6.7194667940479587</v>
      </c>
      <c r="S71">
        <v>-7.4211292123600661</v>
      </c>
      <c r="T71">
        <v>12102.044227136515</v>
      </c>
      <c r="U71">
        <v>60242.751795475197</v>
      </c>
      <c r="V71">
        <v>8219.8431766374179</v>
      </c>
      <c r="W71">
        <v>3.6638082342331821</v>
      </c>
      <c r="X71">
        <v>-7.4459074441282116</v>
      </c>
      <c r="Y71">
        <v>-6.717491077485958</v>
      </c>
      <c r="Z71">
        <v>-7.4193351275023049</v>
      </c>
      <c r="AA71" s="8">
        <v>12101.602728880751</v>
      </c>
      <c r="AB71" s="8">
        <v>60241.18868929529</v>
      </c>
      <c r="AC71" s="8">
        <v>8219.6481992457248</v>
      </c>
      <c r="AD71" s="8">
        <v>3.6641283552744426</v>
      </c>
      <c r="AE71" s="8">
        <v>-7.4487622806233507</v>
      </c>
      <c r="AF71" s="8">
        <v>-6.7194946663498536</v>
      </c>
      <c r="AG71" s="8">
        <v>-7.4211543749055204</v>
      </c>
      <c r="AH71">
        <f t="shared" si="10"/>
        <v>2.1696573709778022</v>
      </c>
      <c r="AI71">
        <f t="shared" si="11"/>
        <v>-2.9924456379376352E-2</v>
      </c>
      <c r="AJ71">
        <f t="shared" si="12"/>
        <v>-3.1566779065528294E-4</v>
      </c>
      <c r="AK71">
        <f t="shared" si="13"/>
        <v>4.453250605163106E-6</v>
      </c>
      <c r="AL71">
        <f t="shared" si="14"/>
        <v>2.8151017861555161E-3</v>
      </c>
      <c r="AM71">
        <f t="shared" si="15"/>
        <v>1.9757165620006845E-3</v>
      </c>
      <c r="AN71">
        <f t="shared" si="16"/>
        <v>1.7940848577611135E-3</v>
      </c>
      <c r="AO71">
        <f t="shared" si="17"/>
        <v>-3.9734708983552025E-5</v>
      </c>
      <c r="AP71">
        <f t="shared" si="18"/>
        <v>-2.7872301894937834E-5</v>
      </c>
      <c r="AQ71">
        <f t="shared" si="19"/>
        <v>-2.5162545454371354E-5</v>
      </c>
    </row>
    <row r="72" spans="5:43">
      <c r="E72">
        <f>economy!A134</f>
        <v>2088</v>
      </c>
      <c r="F72" s="8">
        <f>economy!Z134</f>
        <v>11998.701250222512</v>
      </c>
      <c r="G72" s="8">
        <f>economy!AA134</f>
        <v>60409.021159428885</v>
      </c>
      <c r="H72" s="8">
        <f>economy!AB134</f>
        <v>8210.1007560972484</v>
      </c>
      <c r="I72" s="8">
        <f>climate!I244</f>
        <v>3.7049037650469909</v>
      </c>
      <c r="J72" s="8">
        <f>economy!BN134</f>
        <v>-7.7944712858163987</v>
      </c>
      <c r="K72" s="8">
        <f>economy!BO134</f>
        <v>-6.9476399427144946</v>
      </c>
      <c r="L72" s="8">
        <f>economy!BP134</f>
        <v>-7.6310808629409168</v>
      </c>
      <c r="M72">
        <v>11998.701250222512</v>
      </c>
      <c r="N72">
        <v>60409.021159428885</v>
      </c>
      <c r="O72">
        <v>8210.1007560972484</v>
      </c>
      <c r="P72">
        <v>3.7049037650469909</v>
      </c>
      <c r="Q72">
        <v>-7.7944712858163987</v>
      </c>
      <c r="R72">
        <v>-6.9476399427144946</v>
      </c>
      <c r="S72">
        <v>-7.6310808629409168</v>
      </c>
      <c r="T72">
        <v>11999.138077626252</v>
      </c>
      <c r="U72">
        <v>60410.577938118229</v>
      </c>
      <c r="V72">
        <v>8210.2947387204895</v>
      </c>
      <c r="W72">
        <v>3.7045912229543951</v>
      </c>
      <c r="X72">
        <v>-7.791637321859481</v>
      </c>
      <c r="Y72">
        <v>-6.9456582872545054</v>
      </c>
      <c r="Z72">
        <v>-7.6292821946384093</v>
      </c>
      <c r="AA72" s="8">
        <v>11998.694971891075</v>
      </c>
      <c r="AB72" s="8">
        <v>60408.999261021432</v>
      </c>
      <c r="AC72" s="8">
        <v>8210.0986781914853</v>
      </c>
      <c r="AD72" s="8">
        <v>3.7049081777787025</v>
      </c>
      <c r="AE72" s="8">
        <v>-7.7945113180521366</v>
      </c>
      <c r="AF72" s="8">
        <v>-6.9476679214157571</v>
      </c>
      <c r="AG72" s="8">
        <v>-7.6311061197781616</v>
      </c>
      <c r="AH72">
        <f t="shared" si="10"/>
        <v>2.1875887163332663</v>
      </c>
      <c r="AI72">
        <f t="shared" si="11"/>
        <v>-3.0254644661908969E-2</v>
      </c>
      <c r="AJ72">
        <f t="shared" si="12"/>
        <v>-3.1254209259579113E-4</v>
      </c>
      <c r="AK72">
        <f t="shared" si="13"/>
        <v>4.4127317115894016E-6</v>
      </c>
      <c r="AL72">
        <f t="shared" si="14"/>
        <v>2.8339639569177066E-3</v>
      </c>
      <c r="AM72">
        <f t="shared" si="15"/>
        <v>1.9816554599891845E-3</v>
      </c>
      <c r="AN72">
        <f t="shared" si="16"/>
        <v>1.7986683025075223E-3</v>
      </c>
      <c r="AO72">
        <f t="shared" si="17"/>
        <v>-4.0032235737896826E-5</v>
      </c>
      <c r="AP72">
        <f t="shared" si="18"/>
        <v>-2.7978701262476591E-5</v>
      </c>
      <c r="AQ72">
        <f t="shared" si="19"/>
        <v>-2.5256837244747032E-5</v>
      </c>
    </row>
    <row r="73" spans="5:43">
      <c r="E73">
        <f>economy!A135</f>
        <v>2089</v>
      </c>
      <c r="F73" s="8">
        <f>economy!Z135</f>
        <v>11894.393778534162</v>
      </c>
      <c r="G73" s="8">
        <f>economy!AA135</f>
        <v>60564.076380200589</v>
      </c>
      <c r="H73" s="8">
        <f>economy!AB135</f>
        <v>8198.9320585130263</v>
      </c>
      <c r="I73" s="8">
        <f>climate!I245</f>
        <v>3.7455292818865611</v>
      </c>
      <c r="J73" s="8">
        <f>economy!BN135</f>
        <v>-8.1441373784126121</v>
      </c>
      <c r="K73" s="8">
        <f>economy!BO135</f>
        <v>-7.1774550267515167</v>
      </c>
      <c r="L73" s="8">
        <f>economy!BP135</f>
        <v>-7.842625113886954</v>
      </c>
      <c r="M73">
        <v>11894.393778534162</v>
      </c>
      <c r="N73">
        <v>60564.076380200589</v>
      </c>
      <c r="O73">
        <v>8198.9320585130263</v>
      </c>
      <c r="P73">
        <v>3.7455292818865611</v>
      </c>
      <c r="Q73">
        <v>-8.1441373784126121</v>
      </c>
      <c r="R73">
        <v>-7.1774550267515167</v>
      </c>
      <c r="S73">
        <v>-7.842625113886954</v>
      </c>
      <c r="T73">
        <v>11894.83193124024</v>
      </c>
      <c r="U73">
        <v>60565.647658991096</v>
      </c>
      <c r="V73">
        <v>8199.126938720241</v>
      </c>
      <c r="W73">
        <v>3.7452198829377563</v>
      </c>
      <c r="X73">
        <v>-8.1412856461429399</v>
      </c>
      <c r="Y73">
        <v>-7.1754681858923695</v>
      </c>
      <c r="Z73">
        <v>-7.8408224863134937</v>
      </c>
      <c r="AA73" s="8">
        <v>11894.387488420769</v>
      </c>
      <c r="AB73" s="8">
        <v>60564.054258199925</v>
      </c>
      <c r="AC73" s="8">
        <v>8198.9299077172309</v>
      </c>
      <c r="AD73" s="8">
        <v>3.7455336536576715</v>
      </c>
      <c r="AE73" s="8">
        <v>-8.1441776920255951</v>
      </c>
      <c r="AF73" s="8">
        <v>-7.177483100548975</v>
      </c>
      <c r="AG73" s="8">
        <v>-7.8426504550646428</v>
      </c>
      <c r="AH73">
        <f t="shared" si="10"/>
        <v>2.2043117037974298</v>
      </c>
      <c r="AI73">
        <f t="shared" si="11"/>
        <v>-3.0562909858417697E-2</v>
      </c>
      <c r="AJ73">
        <f t="shared" si="12"/>
        <v>-3.0939894880477326E-4</v>
      </c>
      <c r="AK73">
        <f t="shared" si="13"/>
        <v>4.3717711104562795E-6</v>
      </c>
      <c r="AL73">
        <f t="shared" si="14"/>
        <v>2.8517322696721692E-3</v>
      </c>
      <c r="AM73">
        <f t="shared" si="15"/>
        <v>1.9868408591472431E-3</v>
      </c>
      <c r="AN73">
        <f t="shared" si="16"/>
        <v>1.8026275734603914E-3</v>
      </c>
      <c r="AO73">
        <f t="shared" si="17"/>
        <v>-4.0313612982956215E-5</v>
      </c>
      <c r="AP73">
        <f t="shared" si="18"/>
        <v>-2.8073797458283423E-5</v>
      </c>
      <c r="AQ73">
        <f t="shared" si="19"/>
        <v>-2.5341177688709138E-5</v>
      </c>
    </row>
    <row r="74" spans="5:43">
      <c r="E74">
        <f>economy!A136</f>
        <v>2090</v>
      </c>
      <c r="F74" s="8">
        <f>economy!Z136</f>
        <v>11788.766022711805</v>
      </c>
      <c r="G74" s="8">
        <f>economy!AA136</f>
        <v>60706.492549777722</v>
      </c>
      <c r="H74" s="8">
        <f>economy!AB136</f>
        <v>8186.1860956047467</v>
      </c>
      <c r="I74" s="8">
        <f>climate!I246</f>
        <v>3.7859924580932649</v>
      </c>
      <c r="J74" s="8">
        <f>economy!BN136</f>
        <v>-8.4976042876719138</v>
      </c>
      <c r="K74" s="8">
        <f>economy!BO136</f>
        <v>-7.4088260057812274</v>
      </c>
      <c r="L74" s="8">
        <f>economy!BP136</f>
        <v>-8.0556879706603013</v>
      </c>
      <c r="M74">
        <v>11788.766022711805</v>
      </c>
      <c r="N74">
        <v>60706.492549777722</v>
      </c>
      <c r="O74">
        <v>8186.1860956047467</v>
      </c>
      <c r="P74">
        <v>3.7859924580932649</v>
      </c>
      <c r="Q74">
        <v>-8.4976042876719138</v>
      </c>
      <c r="R74">
        <v>-7.4088260057812274</v>
      </c>
      <c r="S74">
        <v>-8.0556879706603013</v>
      </c>
      <c r="T74">
        <v>11789.205239117729</v>
      </c>
      <c r="U74">
        <v>60708.077494419791</v>
      </c>
      <c r="V74">
        <v>8186.3817694936579</v>
      </c>
      <c r="W74">
        <v>3.7856862165271545</v>
      </c>
      <c r="X74">
        <v>-8.4947358589383626</v>
      </c>
      <c r="Y74">
        <v>-7.4068347139899187</v>
      </c>
      <c r="Z74">
        <v>-8.0538819927561622</v>
      </c>
      <c r="AA74" s="8">
        <v>11788.759723516052</v>
      </c>
      <c r="AB74" s="8">
        <v>60706.47021625346</v>
      </c>
      <c r="AC74" s="8">
        <v>8186.1838785931104</v>
      </c>
      <c r="AD74" s="8">
        <v>3.7859967885154266</v>
      </c>
      <c r="AE74" s="8">
        <v>-8.4976448668148485</v>
      </c>
      <c r="AF74" s="8">
        <v>-7.4088541636410419</v>
      </c>
      <c r="AG74" s="8">
        <v>-8.0557133864707087</v>
      </c>
      <c r="AH74">
        <f t="shared" si="10"/>
        <v>2.219834936899133</v>
      </c>
      <c r="AI74">
        <f t="shared" si="11"/>
        <v>-3.0849731643684208E-2</v>
      </c>
      <c r="AJ74">
        <f t="shared" si="12"/>
        <v>-3.0624156611036568E-4</v>
      </c>
      <c r="AK74">
        <f t="shared" si="13"/>
        <v>4.3304221617468386E-6</v>
      </c>
      <c r="AL74">
        <f t="shared" si="14"/>
        <v>2.8684287335511982E-3</v>
      </c>
      <c r="AM74">
        <f t="shared" si="15"/>
        <v>1.9912917913087469E-3</v>
      </c>
      <c r="AN74">
        <f t="shared" si="16"/>
        <v>1.8059779041390556E-3</v>
      </c>
      <c r="AO74">
        <f t="shared" si="17"/>
        <v>-4.0579142934760171E-5</v>
      </c>
      <c r="AP74">
        <f t="shared" si="18"/>
        <v>-2.8157859814470498E-5</v>
      </c>
      <c r="AQ74">
        <f t="shared" si="19"/>
        <v>-2.5415810407380945E-5</v>
      </c>
    </row>
    <row r="75" spans="5:43">
      <c r="E75">
        <f>economy!A137</f>
        <v>2091</v>
      </c>
      <c r="F75" s="8">
        <f>economy!Z137</f>
        <v>11681.896577920041</v>
      </c>
      <c r="G75" s="8">
        <f>economy!AA137</f>
        <v>60836.392829263619</v>
      </c>
      <c r="H75" s="8">
        <f>economy!AB137</f>
        <v>8171.9046308408433</v>
      </c>
      <c r="I75" s="8">
        <f>climate!I247</f>
        <v>3.8262855513363481</v>
      </c>
      <c r="J75" s="8">
        <f>economy!BN137</f>
        <v>-8.854754591318061</v>
      </c>
      <c r="K75" s="8">
        <f>economy!BO137</f>
        <v>-7.6416668543808459</v>
      </c>
      <c r="L75" s="8">
        <f>economy!BP137</f>
        <v>-8.2701952481686511</v>
      </c>
      <c r="M75">
        <v>11681.896577920041</v>
      </c>
      <c r="N75">
        <v>60836.392829263619</v>
      </c>
      <c r="O75">
        <v>8171.9046308408433</v>
      </c>
      <c r="P75">
        <v>3.8262855513363481</v>
      </c>
      <c r="Q75">
        <v>-8.854754591318061</v>
      </c>
      <c r="R75">
        <v>-7.6416668543808459</v>
      </c>
      <c r="S75">
        <v>-8.2701952481686511</v>
      </c>
      <c r="T75">
        <v>11682.336602761083</v>
      </c>
      <c r="U75">
        <v>60837.990607694264</v>
      </c>
      <c r="V75">
        <v>8172.1009961803047</v>
      </c>
      <c r="W75">
        <v>3.8259824783524854</v>
      </c>
      <c r="X75">
        <v>-8.8518705154630357</v>
      </c>
      <c r="Y75">
        <v>-7.6396718269791855</v>
      </c>
      <c r="Z75">
        <v>-8.2683865135382639</v>
      </c>
      <c r="AA75" s="8">
        <v>11681.89027236147</v>
      </c>
      <c r="AB75" s="8">
        <v>60836.370296275978</v>
      </c>
      <c r="AC75" s="8">
        <v>8171.9023538063329</v>
      </c>
      <c r="AD75" s="8">
        <v>3.8262898400719472</v>
      </c>
      <c r="AE75" s="8">
        <v>-8.8547954204546819</v>
      </c>
      <c r="AF75" s="8">
        <v>-7.6416950855414187</v>
      </c>
      <c r="AG75" s="8">
        <v>-8.2702207291492691</v>
      </c>
      <c r="AH75">
        <f t="shared" si="10"/>
        <v>2.2341686111467425</v>
      </c>
      <c r="AI75">
        <f t="shared" si="11"/>
        <v>-3.1115580728510395E-2</v>
      </c>
      <c r="AJ75">
        <f t="shared" si="12"/>
        <v>-3.0307298386267334E-4</v>
      </c>
      <c r="AK75">
        <f t="shared" si="13"/>
        <v>4.2887355991005904E-6</v>
      </c>
      <c r="AL75">
        <f t="shared" si="14"/>
        <v>2.8840758550252588E-3</v>
      </c>
      <c r="AM75">
        <f t="shared" si="15"/>
        <v>1.9950274016604652E-3</v>
      </c>
      <c r="AN75">
        <f t="shared" si="16"/>
        <v>1.8087346303872209E-3</v>
      </c>
      <c r="AO75">
        <f t="shared" si="17"/>
        <v>-4.0829136620956774E-5</v>
      </c>
      <c r="AP75">
        <f t="shared" si="18"/>
        <v>-2.8231160572822489E-5</v>
      </c>
      <c r="AQ75">
        <f t="shared" si="19"/>
        <v>-2.548098061794235E-5</v>
      </c>
    </row>
    <row r="76" spans="5:43">
      <c r="E76">
        <f>economy!A138</f>
        <v>2092</v>
      </c>
      <c r="F76" s="8">
        <f>economy!Z138</f>
        <v>11573.863129431795</v>
      </c>
      <c r="G76" s="8">
        <f>economy!AA138</f>
        <v>60953.906720570652</v>
      </c>
      <c r="H76" s="8">
        <f>economy!AB138</f>
        <v>8156.1291730617486</v>
      </c>
      <c r="I76" s="8">
        <f>climate!I248</f>
        <v>3.8664010700825235</v>
      </c>
      <c r="J76" s="8">
        <f>economy!BN138</f>
        <v>-9.21547013138305</v>
      </c>
      <c r="K76" s="8">
        <f>economy!BO138</f>
        <v>-7.8758916560857504</v>
      </c>
      <c r="L76" s="8">
        <f>economy!BP138</f>
        <v>-8.4860726541142206</v>
      </c>
      <c r="M76">
        <v>11573.863129431795</v>
      </c>
      <c r="N76">
        <v>60953.906720570652</v>
      </c>
      <c r="O76">
        <v>8156.1291730617486</v>
      </c>
      <c r="P76">
        <v>3.8664010700825235</v>
      </c>
      <c r="Q76">
        <v>-9.21547013138305</v>
      </c>
      <c r="R76">
        <v>-7.8758916560857504</v>
      </c>
      <c r="S76">
        <v>-8.4860726541142206</v>
      </c>
      <c r="T76">
        <v>11574.303713966146</v>
      </c>
      <c r="U76">
        <v>60955.516504130319</v>
      </c>
      <c r="V76">
        <v>8156.3261293920177</v>
      </c>
      <c r="W76">
        <v>3.8661011740010967</v>
      </c>
      <c r="X76">
        <v>-9.2125714348109025</v>
      </c>
      <c r="Y76">
        <v>-7.8738935891743811</v>
      </c>
      <c r="Z76">
        <v>-8.4842617409512471</v>
      </c>
      <c r="AA76" s="8">
        <v>11573.856820236844</v>
      </c>
      <c r="AB76" s="8">
        <v>60953.884000151411</v>
      </c>
      <c r="AC76" s="8">
        <v>8156.126841755482</v>
      </c>
      <c r="AD76" s="8">
        <v>3.8664053168421595</v>
      </c>
      <c r="AE76" s="8">
        <v>-9.2155111952958269</v>
      </c>
      <c r="AF76" s="8">
        <v>-7.875919950059969</v>
      </c>
      <c r="AG76" s="8">
        <v>-8.4860981910488338</v>
      </c>
      <c r="AH76">
        <f t="shared" si="10"/>
        <v>2.2473244242864894</v>
      </c>
      <c r="AI76">
        <f t="shared" si="11"/>
        <v>-3.1360920460429043E-2</v>
      </c>
      <c r="AJ76">
        <f t="shared" si="12"/>
        <v>-2.9989608142688695E-4</v>
      </c>
      <c r="AK76">
        <f t="shared" si="13"/>
        <v>4.2467596359507809E-6</v>
      </c>
      <c r="AL76">
        <f t="shared" si="14"/>
        <v>2.8986965721475855E-3</v>
      </c>
      <c r="AM76">
        <f t="shared" si="15"/>
        <v>1.9980669113692784E-3</v>
      </c>
      <c r="AN76">
        <f t="shared" si="16"/>
        <v>1.8109131629735487E-3</v>
      </c>
      <c r="AO76">
        <f t="shared" si="17"/>
        <v>-4.1063912776806433E-5</v>
      </c>
      <c r="AP76">
        <f t="shared" si="18"/>
        <v>-2.8293974218662754E-5</v>
      </c>
      <c r="AQ76">
        <f t="shared" si="19"/>
        <v>-2.5536934613157314E-5</v>
      </c>
    </row>
    <row r="77" spans="5:43">
      <c r="E77">
        <f>economy!A139</f>
        <v>2093</v>
      </c>
      <c r="F77" s="8">
        <f>economy!Z139</f>
        <v>11464.742395332738</v>
      </c>
      <c r="G77" s="8">
        <f>economy!AA139</f>
        <v>61059.169780381453</v>
      </c>
      <c r="H77" s="8">
        <f>economy!AB139</f>
        <v>8138.9009510872493</v>
      </c>
      <c r="I77" s="8">
        <f>climate!I249</f>
        <v>3.9063317720095996</v>
      </c>
      <c r="J77" s="8">
        <f>economy!BN139</f>
        <v>-9.5796321599835057</v>
      </c>
      <c r="K77" s="8">
        <f>economy!BO139</f>
        <v>-8.1114146936711276</v>
      </c>
      <c r="L77" s="8">
        <f>economy!BP139</f>
        <v>-8.703245869564638</v>
      </c>
      <c r="M77">
        <v>11464.742395332738</v>
      </c>
      <c r="N77">
        <v>61059.169780381453</v>
      </c>
      <c r="O77">
        <v>8138.9009510872493</v>
      </c>
      <c r="P77">
        <v>3.9063317720095996</v>
      </c>
      <c r="Q77">
        <v>-9.5796321599835057</v>
      </c>
      <c r="R77">
        <v>-8.1114146936711276</v>
      </c>
      <c r="S77">
        <v>-8.703245869564638</v>
      </c>
      <c r="T77">
        <v>11465.183297502439</v>
      </c>
      <c r="U77">
        <v>61060.790744974664</v>
      </c>
      <c r="V77">
        <v>8139.0983998119273</v>
      </c>
      <c r="W77">
        <v>3.9060350584242838</v>
      </c>
      <c r="X77">
        <v>-9.5767198457913718</v>
      </c>
      <c r="Y77">
        <v>-8.1094142640887554</v>
      </c>
      <c r="Z77">
        <v>-8.7014333406030371</v>
      </c>
      <c r="AA77" s="8">
        <v>11464.736085222932</v>
      </c>
      <c r="AB77" s="8">
        <v>61059.146884515845</v>
      </c>
      <c r="AC77" s="8">
        <v>8138.8985708542878</v>
      </c>
      <c r="AD77" s="8">
        <v>3.9063359765496699</v>
      </c>
      <c r="AE77" s="8">
        <v>-9.5796734437804201</v>
      </c>
      <c r="AF77" s="8">
        <v>-8.1114430402480284</v>
      </c>
      <c r="AG77" s="8">
        <v>-8.7032714534839446</v>
      </c>
      <c r="AH77">
        <f t="shared" si="10"/>
        <v>2.2593154876085464</v>
      </c>
      <c r="AI77">
        <f t="shared" si="11"/>
        <v>-3.1586208366206847E-2</v>
      </c>
      <c r="AJ77">
        <f t="shared" si="12"/>
        <v>-2.9671358531579983E-4</v>
      </c>
      <c r="AK77">
        <f t="shared" si="13"/>
        <v>4.2045400703294433E-6</v>
      </c>
      <c r="AL77">
        <f t="shared" si="14"/>
        <v>2.9123141921338913E-3</v>
      </c>
      <c r="AM77">
        <f t="shared" si="15"/>
        <v>2.0004295823721208E-3</v>
      </c>
      <c r="AN77">
        <f t="shared" si="16"/>
        <v>1.8125289616008899E-3</v>
      </c>
      <c r="AO77">
        <f t="shared" si="17"/>
        <v>-4.1283796914370896E-5</v>
      </c>
      <c r="AP77">
        <f t="shared" si="18"/>
        <v>-2.8346576900872833E-5</v>
      </c>
      <c r="AQ77">
        <f t="shared" si="19"/>
        <v>-2.5583919306626512E-5</v>
      </c>
    </row>
    <row r="78" spans="5:43">
      <c r="E78">
        <f>economy!A140</f>
        <v>2094</v>
      </c>
      <c r="F78" s="8">
        <f>economy!Z140</f>
        <v>11354.610072028172</v>
      </c>
      <c r="G78" s="8">
        <f>economy!AA140</f>
        <v>61152.323333494904</v>
      </c>
      <c r="H78" s="8">
        <f>economy!AB140</f>
        <v>8120.2608896699912</v>
      </c>
      <c r="I78" s="8">
        <f>climate!I250</f>
        <v>3.9460706621734829</v>
      </c>
      <c r="J78" s="8">
        <f>economy!BN140</f>
        <v>-9.9471214802556993</v>
      </c>
      <c r="K78" s="8">
        <f>economy!BO140</f>
        <v>-8.3481505357147885</v>
      </c>
      <c r="L78" s="8">
        <f>economy!BP140</f>
        <v>-8.9216406267168988</v>
      </c>
      <c r="M78">
        <v>11354.610072028172</v>
      </c>
      <c r="N78">
        <v>61152.323333494904</v>
      </c>
      <c r="O78">
        <v>8120.2608896699912</v>
      </c>
      <c r="P78">
        <v>3.9460706621734829</v>
      </c>
      <c r="Q78">
        <v>-9.9471214802556993</v>
      </c>
      <c r="R78">
        <v>-8.3481505357147885</v>
      </c>
      <c r="S78">
        <v>-8.9216406267168988</v>
      </c>
      <c r="T78">
        <v>11355.051056596847</v>
      </c>
      <c r="U78">
        <v>61153.954660694617</v>
      </c>
      <c r="V78">
        <v>8120.4587341399911</v>
      </c>
      <c r="W78">
        <v>3.9457771340974861</v>
      </c>
      <c r="X78">
        <v>-9.9441965279232374</v>
      </c>
      <c r="Y78">
        <v>-8.3461484010304243</v>
      </c>
      <c r="Z78">
        <v>-8.9198270292066937</v>
      </c>
      <c r="AA78" s="8">
        <v>11354.603763709552</v>
      </c>
      <c r="AB78" s="8">
        <v>61152.300274104462</v>
      </c>
      <c r="AC78" s="8">
        <v>8120.2584654820166</v>
      </c>
      <c r="AD78" s="8">
        <v>3.9460748242938664</v>
      </c>
      <c r="AE78" s="8">
        <v>-9.9471629693760502</v>
      </c>
      <c r="AF78" s="8">
        <v>-8.3481789249606404</v>
      </c>
      <c r="AG78" s="8">
        <v>-8.9216662488986902</v>
      </c>
      <c r="AH78">
        <f t="shared" si="10"/>
        <v>2.2701562383881537</v>
      </c>
      <c r="AI78">
        <f t="shared" si="11"/>
        <v>-3.1791897024959326E-2</v>
      </c>
      <c r="AJ78">
        <f t="shared" si="12"/>
        <v>-2.935280759968073E-4</v>
      </c>
      <c r="AK78">
        <f t="shared" si="13"/>
        <v>4.1621203834552034E-6</v>
      </c>
      <c r="AL78">
        <f t="shared" si="14"/>
        <v>2.9249523324619275E-3</v>
      </c>
      <c r="AM78">
        <f t="shared" si="15"/>
        <v>2.0021346843641652E-3</v>
      </c>
      <c r="AN78">
        <f t="shared" si="16"/>
        <v>1.813597510205156E-3</v>
      </c>
      <c r="AO78">
        <f t="shared" si="17"/>
        <v>-4.1489120350846065E-5</v>
      </c>
      <c r="AP78">
        <f t="shared" si="18"/>
        <v>-2.8389245851911937E-5</v>
      </c>
      <c r="AQ78">
        <f t="shared" si="19"/>
        <v>-2.5622181791362664E-5</v>
      </c>
    </row>
    <row r="79" spans="5:43">
      <c r="E79">
        <f>economy!A141</f>
        <v>2095</v>
      </c>
      <c r="F79" s="8">
        <f>economy!Z141</f>
        <v>11243.54078259478</v>
      </c>
      <c r="G79" s="8">
        <f>economy!AA141</f>
        <v>61233.514186085245</v>
      </c>
      <c r="H79" s="8">
        <f>economy!AB141</f>
        <v>8100.2495867379375</v>
      </c>
      <c r="I79" s="8">
        <f>climate!I251</f>
        <v>3.985610990946364</v>
      </c>
      <c r="J79" s="8">
        <f>economy!BN141</f>
        <v>-10.317818582401946</v>
      </c>
      <c r="K79" s="8">
        <f>economy!BO141</f>
        <v>-8.5860141194535853</v>
      </c>
      <c r="L79" s="8">
        <f>economy!BP141</f>
        <v>-9.1411827838345321</v>
      </c>
      <c r="M79">
        <v>11243.54078259478</v>
      </c>
      <c r="N79">
        <v>61233.514186085245</v>
      </c>
      <c r="O79">
        <v>8100.2495867379375</v>
      </c>
      <c r="P79">
        <v>3.985610990946364</v>
      </c>
      <c r="Q79">
        <v>-10.317818582401946</v>
      </c>
      <c r="R79">
        <v>-8.5860141194535853</v>
      </c>
      <c r="S79">
        <v>-9.1411827838345321</v>
      </c>
      <c r="T79">
        <v>11243.981621263118</v>
      </c>
      <c r="U79">
        <v>61235.155064180741</v>
      </c>
      <c r="V79">
        <v>8100.4477323275032</v>
      </c>
      <c r="W79">
        <v>3.985320648951991</v>
      </c>
      <c r="X79">
        <v>-10.314881947536868</v>
      </c>
      <c r="Y79">
        <v>-8.5840109179898203</v>
      </c>
      <c r="Z79">
        <v>-9.139368649540959</v>
      </c>
      <c r="AA79" s="8">
        <v>11243.534478748428</v>
      </c>
      <c r="AB79" s="8">
        <v>61233.490975011278</v>
      </c>
      <c r="AC79" s="8">
        <v>8100.2471232228854</v>
      </c>
      <c r="AD79" s="8">
        <v>3.9856151104882009</v>
      </c>
      <c r="AE79" s="8">
        <v>-10.317860262621357</v>
      </c>
      <c r="AF79" s="8">
        <v>-8.5860425417124482</v>
      </c>
      <c r="AG79" s="8">
        <v>-9.141208435803458</v>
      </c>
      <c r="AH79">
        <f t="shared" si="10"/>
        <v>2.2798623534035869</v>
      </c>
      <c r="AI79">
        <f t="shared" si="11"/>
        <v>-3.1978435363271274E-2</v>
      </c>
      <c r="AJ79">
        <f t="shared" si="12"/>
        <v>-2.9034199437294461E-4</v>
      </c>
      <c r="AK79">
        <f t="shared" si="13"/>
        <v>4.1195418369888159E-6</v>
      </c>
      <c r="AL79">
        <f t="shared" si="14"/>
        <v>2.9366348650778917E-3</v>
      </c>
      <c r="AM79">
        <f t="shared" si="15"/>
        <v>2.0032014637649809E-3</v>
      </c>
      <c r="AN79">
        <f t="shared" si="16"/>
        <v>1.814134293573133E-3</v>
      </c>
      <c r="AO79">
        <f t="shared" si="17"/>
        <v>-4.168021941097777E-5</v>
      </c>
      <c r="AP79">
        <f t="shared" si="18"/>
        <v>-2.8422258862903504E-5</v>
      </c>
      <c r="AQ79">
        <f t="shared" si="19"/>
        <v>-2.5651968925899382E-5</v>
      </c>
    </row>
    <row r="80" spans="5:43">
      <c r="E80">
        <f>economy!A142</f>
        <v>2096</v>
      </c>
      <c r="F80" s="8">
        <f>economy!Z142</f>
        <v>11131.608028008457</v>
      </c>
      <c r="G80" s="8">
        <f>economy!AA142</f>
        <v>61302.894339386788</v>
      </c>
      <c r="H80" s="8">
        <f>economy!AB142</f>
        <v>8078.9072918726097</v>
      </c>
      <c r="I80" s="8">
        <f>climate!I252</f>
        <v>4.0249462517430779</v>
      </c>
      <c r="J80" s="8">
        <f>economy!BN142</f>
        <v>-10.691603774817585</v>
      </c>
      <c r="K80" s="8">
        <f>economy!BO142</f>
        <v>-8.8249208299550208</v>
      </c>
      <c r="L80" s="8">
        <f>economy!BP142</f>
        <v>-9.3617983973466856</v>
      </c>
      <c r="M80">
        <v>11131.608028008457</v>
      </c>
      <c r="N80">
        <v>61302.894339386788</v>
      </c>
      <c r="O80">
        <v>8078.9072918726097</v>
      </c>
      <c r="P80">
        <v>4.0249462517430779</v>
      </c>
      <c r="Q80">
        <v>-10.691603774817585</v>
      </c>
      <c r="R80">
        <v>-8.8249208299550208</v>
      </c>
      <c r="S80">
        <v>-9.3617983973466856</v>
      </c>
      <c r="T80">
        <v>11132.048499508519</v>
      </c>
      <c r="U80">
        <v>61304.543964375538</v>
      </c>
      <c r="V80">
        <v>8079.105646047864</v>
      </c>
      <c r="W80">
        <v>4.0246590940951057</v>
      </c>
      <c r="X80">
        <v>-10.688656388953747</v>
      </c>
      <c r="Y80">
        <v>-8.8229171808402871</v>
      </c>
      <c r="Z80">
        <v>-9.359984242571505</v>
      </c>
      <c r="AA80" s="8">
        <v>11131.601731282</v>
      </c>
      <c r="AB80" s="8">
        <v>61302.870988374889</v>
      </c>
      <c r="AC80" s="8">
        <v>8078.9047933417605</v>
      </c>
      <c r="AD80" s="8">
        <v>4.024950328586641</v>
      </c>
      <c r="AE80" s="8">
        <v>-10.691645632252065</v>
      </c>
      <c r="AF80" s="8">
        <v>-8.8249492758488</v>
      </c>
      <c r="AG80" s="8">
        <v>-9.3618240708736629</v>
      </c>
      <c r="AH80">
        <f t="shared" si="10"/>
        <v>2.2884506640548352</v>
      </c>
      <c r="AI80">
        <f t="shared" si="11"/>
        <v>-3.2146269208169542E-2</v>
      </c>
      <c r="AJ80">
        <f t="shared" si="12"/>
        <v>-2.8715764797215826E-4</v>
      </c>
      <c r="AK80">
        <f t="shared" si="13"/>
        <v>4.0768435631832745E-6</v>
      </c>
      <c r="AL80">
        <f t="shared" si="14"/>
        <v>2.9473858638375816E-3</v>
      </c>
      <c r="AM80">
        <f t="shared" si="15"/>
        <v>2.0036491147337188E-3</v>
      </c>
      <c r="AN80">
        <f t="shared" si="16"/>
        <v>1.8141547751806542E-3</v>
      </c>
      <c r="AO80">
        <f t="shared" si="17"/>
        <v>-4.1857434480263578E-5</v>
      </c>
      <c r="AP80">
        <f t="shared" si="18"/>
        <v>-2.8445893779149856E-5</v>
      </c>
      <c r="AQ80">
        <f t="shared" si="19"/>
        <v>-2.5673526977243455E-5</v>
      </c>
    </row>
    <row r="81" spans="5:43">
      <c r="E81">
        <f>economy!A143</f>
        <v>2097</v>
      </c>
      <c r="F81" s="8">
        <f>economy!Z143</f>
        <v>11018.884141268934</v>
      </c>
      <c r="G81" s="8">
        <f>economy!AA143</f>
        <v>61360.620704301597</v>
      </c>
      <c r="H81" s="8">
        <f>economy!AB143</f>
        <v>8056.2738859747124</v>
      </c>
      <c r="I81" s="8">
        <f>climate!I253</f>
        <v>4.0640701785518187</v>
      </c>
      <c r="J81" s="8">
        <f>economy!BN143</f>
        <v>-11.068357310282279</v>
      </c>
      <c r="K81" s="8">
        <f>economy!BO143</f>
        <v>-9.0647865756338639</v>
      </c>
      <c r="L81" s="8">
        <f>economy!BP143</f>
        <v>-9.5834137911055404</v>
      </c>
      <c r="M81">
        <v>11018.884141268934</v>
      </c>
      <c r="N81">
        <v>61360.620704301597</v>
      </c>
      <c r="O81">
        <v>8056.2738859747124</v>
      </c>
      <c r="P81">
        <v>4.0640701785518187</v>
      </c>
      <c r="Q81">
        <v>-11.068357310282279</v>
      </c>
      <c r="R81">
        <v>-9.0647865756338639</v>
      </c>
      <c r="S81">
        <v>-9.5834137911055404</v>
      </c>
      <c r="T81">
        <v>11019.324031438282</v>
      </c>
      <c r="U81">
        <v>61362.278280825427</v>
      </c>
      <c r="V81">
        <v>8056.4723583548139</v>
      </c>
      <c r="W81">
        <v>4.0637862013349739</v>
      </c>
      <c r="X81">
        <v>-11.065400080727432</v>
      </c>
      <c r="Y81">
        <v>-9.0627830788818784</v>
      </c>
      <c r="Z81">
        <v>-9.5816001167292288</v>
      </c>
      <c r="AA81" s="8">
        <v>11018.877854269022</v>
      </c>
      <c r="AB81" s="8">
        <v>61360.597224987003</v>
      </c>
      <c r="AC81" s="8">
        <v>8056.2713564473406</v>
      </c>
      <c r="AD81" s="8">
        <v>4.0640742126144742</v>
      </c>
      <c r="AE81" s="8">
        <v>-11.068399331391602</v>
      </c>
      <c r="AF81" s="8">
        <v>-9.0648150360619351</v>
      </c>
      <c r="AG81" s="8">
        <v>-9.5834394782068042</v>
      </c>
      <c r="AH81">
        <f t="shared" si="10"/>
        <v>2.2959390732867178</v>
      </c>
      <c r="AI81">
        <f t="shared" si="11"/>
        <v>-3.2295841883751564E-2</v>
      </c>
      <c r="AJ81">
        <f t="shared" si="12"/>
        <v>-2.839772168448107E-4</v>
      </c>
      <c r="AK81">
        <f t="shared" si="13"/>
        <v>4.0340626554780101E-6</v>
      </c>
      <c r="AL81">
        <f t="shared" si="14"/>
        <v>2.9572295548465632E-3</v>
      </c>
      <c r="AM81">
        <f t="shared" si="15"/>
        <v>2.0034967519855229E-3</v>
      </c>
      <c r="AN81">
        <f t="shared" si="16"/>
        <v>1.8136743763115248E-3</v>
      </c>
      <c r="AO81">
        <f t="shared" si="17"/>
        <v>-4.2021109322831762E-5</v>
      </c>
      <c r="AP81">
        <f t="shared" si="18"/>
        <v>-2.8460428071142019E-5</v>
      </c>
      <c r="AQ81">
        <f t="shared" si="19"/>
        <v>-2.5687101263827117E-5</v>
      </c>
    </row>
    <row r="82" spans="5:43">
      <c r="E82">
        <f>economy!A144</f>
        <v>2098</v>
      </c>
      <c r="F82" s="8">
        <f>economy!Z144</f>
        <v>10905.440244431955</v>
      </c>
      <c r="G82" s="8">
        <f>economy!AA144</f>
        <v>61406.854817408239</v>
      </c>
      <c r="H82" s="8">
        <f>economy!AB144</f>
        <v>8032.3888620726811</v>
      </c>
      <c r="I82" s="8">
        <f>climate!I254</f>
        <v>4.1029767432846223</v>
      </c>
      <c r="J82" s="8">
        <f>economy!BN144</f>
        <v>-11.447959507213755</v>
      </c>
      <c r="K82" s="8">
        <f>economy!BO144</f>
        <v>-9.3055278601512104</v>
      </c>
      <c r="L82" s="8">
        <f>economy!BP144</f>
        <v>-9.8059556228059499</v>
      </c>
      <c r="M82">
        <v>10905.440244431955</v>
      </c>
      <c r="N82">
        <v>61406.854817408239</v>
      </c>
      <c r="O82">
        <v>8032.3888620726811</v>
      </c>
      <c r="P82">
        <v>4.1029767432846223</v>
      </c>
      <c r="Q82">
        <v>-11.447959507213755</v>
      </c>
      <c r="R82">
        <v>-9.3055278601512104</v>
      </c>
      <c r="S82">
        <v>-9.8059556228059499</v>
      </c>
      <c r="T82">
        <v>10905.87934626853</v>
      </c>
      <c r="U82">
        <v>61408.519559634056</v>
      </c>
      <c r="V82">
        <v>8032.5873644838985</v>
      </c>
      <c r="W82">
        <v>4.10269594052542</v>
      </c>
      <c r="X82">
        <v>-11.444993316943883</v>
      </c>
      <c r="Y82">
        <v>-9.3035250967656395</v>
      </c>
      <c r="Z82">
        <v>-9.8041429143495673</v>
      </c>
      <c r="AA82" s="8">
        <v>10905.433969717602</v>
      </c>
      <c r="AB82" s="8">
        <v>61406.831221301916</v>
      </c>
      <c r="AC82" s="8">
        <v>8032.3863052984689</v>
      </c>
      <c r="AD82" s="8">
        <v>4.1029807345188747</v>
      </c>
      <c r="AE82" s="8">
        <v>-11.448001678804028</v>
      </c>
      <c r="AF82" s="8">
        <v>-9.3055563262895511</v>
      </c>
      <c r="AG82" s="8">
        <v>-9.8059813157417697</v>
      </c>
      <c r="AH82">
        <f t="shared" si="10"/>
        <v>2.3023464736179449</v>
      </c>
      <c r="AI82">
        <f t="shared" si="11"/>
        <v>-3.2427594895125367E-2</v>
      </c>
      <c r="AJ82">
        <f t="shared" si="12"/>
        <v>-2.8080275920228104E-4</v>
      </c>
      <c r="AK82">
        <f t="shared" si="13"/>
        <v>3.9912342524317523E-6</v>
      </c>
      <c r="AL82">
        <f t="shared" si="14"/>
        <v>2.9661902698716602E-3</v>
      </c>
      <c r="AM82">
        <f t="shared" si="15"/>
        <v>2.002763385570816E-3</v>
      </c>
      <c r="AN82">
        <f t="shared" si="16"/>
        <v>1.8127084563825946E-3</v>
      </c>
      <c r="AO82">
        <f t="shared" si="17"/>
        <v>-4.2171590273198944E-5</v>
      </c>
      <c r="AP82">
        <f t="shared" si="18"/>
        <v>-2.8466138340732527E-5</v>
      </c>
      <c r="AQ82">
        <f t="shared" si="19"/>
        <v>-2.5692935819776608E-5</v>
      </c>
    </row>
    <row r="83" spans="5:43">
      <c r="E83">
        <f>economy!A145</f>
        <v>2099</v>
      </c>
      <c r="F83" s="8">
        <f>economy!Z145</f>
        <v>10791.346208550269</v>
      </c>
      <c r="G83" s="8">
        <f>economy!AA145</f>
        <v>61441.762558833711</v>
      </c>
      <c r="H83" s="8">
        <f>economy!AB145</f>
        <v>8007.2913072325164</v>
      </c>
      <c r="I83" s="8">
        <f>climate!I255</f>
        <v>4.1416601529622739</v>
      </c>
      <c r="J83" s="8">
        <f>economy!BN145</f>
        <v>-11.830290865994439</v>
      </c>
      <c r="K83" s="8">
        <f>economy!BO145</f>
        <v>-9.5470618507400697</v>
      </c>
      <c r="L83" s="8">
        <f>economy!BP145</f>
        <v>-10.029350947577719</v>
      </c>
      <c r="M83">
        <v>10791.346208550269</v>
      </c>
      <c r="N83">
        <v>61441.762558833711</v>
      </c>
      <c r="O83">
        <v>8007.2913072325164</v>
      </c>
      <c r="P83">
        <v>4.1416601529622739</v>
      </c>
      <c r="Q83">
        <v>-11.830290865994439</v>
      </c>
      <c r="R83">
        <v>-9.5470618507400697</v>
      </c>
      <c r="S83">
        <v>-10.029350947577719</v>
      </c>
      <c r="T83">
        <v>10791.784322249072</v>
      </c>
      <c r="U83">
        <v>61443.433691279643</v>
      </c>
      <c r="V83">
        <v>8007.4897537555344</v>
      </c>
      <c r="W83">
        <v>4.1413825167454839</v>
      </c>
      <c r="X83">
        <v>-11.827316573592094</v>
      </c>
      <c r="Y83">
        <v>-9.5450603828427951</v>
      </c>
      <c r="Z83">
        <v>-10.027539675283332</v>
      </c>
      <c r="AA83" s="8">
        <v>10791.339948626961</v>
      </c>
      <c r="AB83" s="8">
        <v>61441.738857309363</v>
      </c>
      <c r="AC83" s="8">
        <v>8007.2887267120732</v>
      </c>
      <c r="AD83" s="8">
        <v>4.1416641013538955</v>
      </c>
      <c r="AE83" s="8">
        <v>-11.830333175220023</v>
      </c>
      <c r="AF83" s="8">
        <v>-9.5470903140400516</v>
      </c>
      <c r="AG83" s="8">
        <v>-10.029376638850831</v>
      </c>
      <c r="AH83">
        <f t="shared" si="10"/>
        <v>2.3076926677604206</v>
      </c>
      <c r="AI83">
        <f t="shared" si="11"/>
        <v>-3.2541968103032559E-2</v>
      </c>
      <c r="AJ83">
        <f t="shared" si="12"/>
        <v>-2.7763621679000039E-4</v>
      </c>
      <c r="AK83">
        <f t="shared" si="13"/>
        <v>3.9483916216553894E-6</v>
      </c>
      <c r="AL83">
        <f t="shared" si="14"/>
        <v>2.9742924023441475E-3</v>
      </c>
      <c r="AM83">
        <f t="shared" si="15"/>
        <v>2.0014678972746225E-3</v>
      </c>
      <c r="AN83">
        <f t="shared" si="16"/>
        <v>1.811272294386157E-3</v>
      </c>
      <c r="AO83">
        <f t="shared" si="17"/>
        <v>-4.2309225584347132E-5</v>
      </c>
      <c r="AP83">
        <f t="shared" si="18"/>
        <v>-2.8463299981851264E-5</v>
      </c>
      <c r="AQ83">
        <f t="shared" si="19"/>
        <v>-2.5691273112471436E-5</v>
      </c>
    </row>
    <row r="84" spans="5:43">
      <c r="E84">
        <f>economy!A146</f>
        <v>2100</v>
      </c>
      <c r="F84" s="8">
        <f>economy!Z146</f>
        <v>10676.670616515656</v>
      </c>
      <c r="G84" s="8">
        <f>economy!AA146</f>
        <v>61465.513872428775</v>
      </c>
      <c r="H84" s="8">
        <f>economy!AB146</f>
        <v>7981.0198855310537</v>
      </c>
      <c r="I84" s="8">
        <f>climate!I256</f>
        <v>4.1801148467475961</v>
      </c>
      <c r="J84" s="8">
        <f>economy!BN146</f>
        <v>-12.215232180393498</v>
      </c>
      <c r="K84" s="8">
        <f>economy!BO146</f>
        <v>-9.7893064430078791</v>
      </c>
      <c r="L84" s="8">
        <f>economy!BP146</f>
        <v>-10.253527278767356</v>
      </c>
      <c r="M84">
        <v>10676.670616515656</v>
      </c>
      <c r="N84">
        <v>61465.513872428775</v>
      </c>
      <c r="O84">
        <v>7981.0198855310537</v>
      </c>
      <c r="P84">
        <v>4.1801148467475961</v>
      </c>
      <c r="Q84">
        <v>-12.215232180393498</v>
      </c>
      <c r="R84">
        <v>-9.7893064430078791</v>
      </c>
      <c r="S84">
        <v>-10.253527278767356</v>
      </c>
      <c r="T84">
        <v>10677.107549488277</v>
      </c>
      <c r="U84">
        <v>61467.190630736484</v>
      </c>
      <c r="V84">
        <v>7981.2181925416889</v>
      </c>
      <c r="W84">
        <v>4.1798403673275644</v>
      </c>
      <c r="X84">
        <v>-12.212250620027271</v>
      </c>
      <c r="Y84">
        <v>-9.7873068139891206</v>
      </c>
      <c r="Z84">
        <v>-10.251717897695823</v>
      </c>
      <c r="AA84" s="8">
        <v>10676.664373830228</v>
      </c>
      <c r="AB84" s="8">
        <v>61465.490076710666</v>
      </c>
      <c r="AC84" s="8">
        <v>7981.017284534576</v>
      </c>
      <c r="AD84" s="8">
        <v>4.1801187523138301</v>
      </c>
      <c r="AE84" s="8">
        <v>-12.215274614758213</v>
      </c>
      <c r="AF84" s="8">
        <v>-9.7893348951946368</v>
      </c>
      <c r="AG84" s="8">
        <v>-10.253552961121093</v>
      </c>
      <c r="AH84">
        <f t="shared" si="10"/>
        <v>2.311998290970223</v>
      </c>
      <c r="AI84">
        <f t="shared" si="11"/>
        <v>-3.2639400014886633E-2</v>
      </c>
      <c r="AJ84">
        <f t="shared" si="12"/>
        <v>-2.7447942003178127E-4</v>
      </c>
      <c r="AK84">
        <f t="shared" si="13"/>
        <v>3.9055662339748665E-6</v>
      </c>
      <c r="AL84">
        <f t="shared" si="14"/>
        <v>2.9815603662264323E-3</v>
      </c>
      <c r="AM84">
        <f t="shared" si="15"/>
        <v>1.9996290187584975E-3</v>
      </c>
      <c r="AN84">
        <f t="shared" si="16"/>
        <v>1.8093810715331671E-3</v>
      </c>
      <c r="AO84">
        <f t="shared" si="17"/>
        <v>-4.2434364715404627E-5</v>
      </c>
      <c r="AP84">
        <f t="shared" si="18"/>
        <v>-2.8452186757732534E-5</v>
      </c>
      <c r="AQ84">
        <f t="shared" si="19"/>
        <v>-2.5682353737010999E-5</v>
      </c>
    </row>
    <row r="85" spans="5:43">
      <c r="E85">
        <f>economy!A147</f>
        <v>2101</v>
      </c>
      <c r="F85" s="8">
        <f>economy!Z147</f>
        <v>10561.480728786217</v>
      </c>
      <c r="G85" s="8">
        <f>economy!AA147</f>
        <v>61478.282488670251</v>
      </c>
      <c r="H85" s="8">
        <f>economy!AB147</f>
        <v>7953.6128220570381</v>
      </c>
      <c r="I85" s="8">
        <f>climate!I257</f>
        <v>4.2183354928403567</v>
      </c>
      <c r="J85" s="8">
        <f>economy!BN147</f>
        <v>-12.602664644117363</v>
      </c>
      <c r="K85" s="8">
        <f>economy!BO147</f>
        <v>-10.032180322271783</v>
      </c>
      <c r="L85" s="8">
        <f>economy!BP147</f>
        <v>-10.478412645931675</v>
      </c>
      <c r="M85">
        <v>10561.480728786217</v>
      </c>
      <c r="N85">
        <v>61478.282488670251</v>
      </c>
      <c r="O85">
        <v>7953.6128220570381</v>
      </c>
      <c r="P85">
        <v>4.2183354928403567</v>
      </c>
      <c r="Q85">
        <v>-12.602664644117363</v>
      </c>
      <c r="R85">
        <v>-10.032180322271783</v>
      </c>
      <c r="S85">
        <v>-10.478412645931675</v>
      </c>
      <c r="T85">
        <v>10561.916295664052</v>
      </c>
      <c r="U85">
        <v>61479.96412032393</v>
      </c>
      <c r="V85">
        <v>7953.8109082606861</v>
      </c>
      <c r="W85">
        <v>4.2180641587474224</v>
      </c>
      <c r="X85">
        <v>-12.59967662555999</v>
      </c>
      <c r="Y85">
        <v>-10.030183056960464</v>
      </c>
      <c r="Z85">
        <v>-10.476605596076713</v>
      </c>
      <c r="AA85" s="8">
        <v>10561.474505722394</v>
      </c>
      <c r="AB85" s="8">
        <v>61478.258609821743</v>
      </c>
      <c r="AC85" s="8">
        <v>7953.6102036413486</v>
      </c>
      <c r="AD85" s="8">
        <v>4.2183393556282018</v>
      </c>
      <c r="AE85" s="8">
        <v>-12.602707191475142</v>
      </c>
      <c r="AF85" s="8">
        <v>-10.032208755342284</v>
      </c>
      <c r="AG85" s="8">
        <v>-10.478438312347892</v>
      </c>
      <c r="AH85">
        <f t="shared" si="10"/>
        <v>2.3152847351593664</v>
      </c>
      <c r="AI85">
        <f t="shared" si="11"/>
        <v>-3.2720328017603606E-2</v>
      </c>
      <c r="AJ85">
        <f t="shared" si="12"/>
        <v>-2.7133409293433886E-4</v>
      </c>
      <c r="AK85">
        <f t="shared" si="13"/>
        <v>3.8627878451436004E-6</v>
      </c>
      <c r="AL85">
        <f t="shared" si="14"/>
        <v>2.9880185573727402E-3</v>
      </c>
      <c r="AM85">
        <f t="shared" si="15"/>
        <v>1.9972653113189409E-3</v>
      </c>
      <c r="AN85">
        <f t="shared" si="16"/>
        <v>1.8070498549622727E-3</v>
      </c>
      <c r="AO85">
        <f t="shared" si="17"/>
        <v>-4.2547357779199046E-5</v>
      </c>
      <c r="AP85">
        <f t="shared" si="18"/>
        <v>-2.8433070500710755E-5</v>
      </c>
      <c r="AQ85">
        <f t="shared" si="19"/>
        <v>-2.5666416217262622E-5</v>
      </c>
    </row>
    <row r="86" spans="5:43">
      <c r="E86">
        <f>economy!A148</f>
        <v>2102</v>
      </c>
      <c r="F86" s="8">
        <f>economy!Z148</f>
        <v>10445.84245197472</v>
      </c>
      <c r="G86" s="8">
        <f>economy!AA148</f>
        <v>61480.245650687837</v>
      </c>
      <c r="H86" s="8">
        <f>economy!AB148</f>
        <v>7925.1078879068773</v>
      </c>
      <c r="I86" s="8">
        <f>climate!I258</f>
        <v>4.2563169852463982</v>
      </c>
      <c r="J86" s="8">
        <f>economy!BN148</f>
        <v>-12.992469952531945</v>
      </c>
      <c r="K86" s="8">
        <f>economy!BO148</f>
        <v>-10.275603021487402</v>
      </c>
      <c r="L86" s="8">
        <f>economy!BP148</f>
        <v>-10.703935650071044</v>
      </c>
      <c r="M86">
        <v>10445.84245197472</v>
      </c>
      <c r="N86">
        <v>61480.245650687837</v>
      </c>
      <c r="O86">
        <v>7925.1078879068773</v>
      </c>
      <c r="P86">
        <v>4.2563169852463982</v>
      </c>
      <c r="Q86">
        <v>-12.992469952531945</v>
      </c>
      <c r="R86">
        <v>-10.275603021487402</v>
      </c>
      <c r="S86">
        <v>-10.703935650071044</v>
      </c>
      <c r="T86">
        <v>10446.276474596907</v>
      </c>
      <c r="U86">
        <v>61481.931415681283</v>
      </c>
      <c r="V86">
        <v>7925.3056743669213</v>
      </c>
      <c r="W86">
        <v>4.256048783388616</v>
      </c>
      <c r="X86">
        <v>-12.989476261214515</v>
      </c>
      <c r="Y86">
        <v>-10.273608626340225</v>
      </c>
      <c r="Z86">
        <v>-10.702131356488506</v>
      </c>
      <c r="AA86" s="8">
        <v>10445.836250849245</v>
      </c>
      <c r="AB86" s="8">
        <v>61480.221699600959</v>
      </c>
      <c r="AC86" s="8">
        <v>7925.1052549309943</v>
      </c>
      <c r="AD86" s="8">
        <v>4.2563208053309607</v>
      </c>
      <c r="AE86" s="8">
        <v>-12.992512601086815</v>
      </c>
      <c r="AF86" s="8">
        <v>-10.275631427708142</v>
      </c>
      <c r="AG86" s="8">
        <v>-10.703961293767735</v>
      </c>
      <c r="AH86">
        <f t="shared" si="10"/>
        <v>2.3175740756705636</v>
      </c>
      <c r="AI86">
        <f t="shared" si="11"/>
        <v>-3.2785188232082874E-2</v>
      </c>
      <c r="AJ86">
        <f t="shared" si="12"/>
        <v>-2.6820185778220207E-4</v>
      </c>
      <c r="AK86">
        <f t="shared" si="13"/>
        <v>3.820084562455861E-6</v>
      </c>
      <c r="AL86">
        <f t="shared" si="14"/>
        <v>2.9936913174299917E-3</v>
      </c>
      <c r="AM86">
        <f t="shared" si="15"/>
        <v>1.9943951471770305E-3</v>
      </c>
      <c r="AN86">
        <f t="shared" si="16"/>
        <v>1.8042935825377526E-3</v>
      </c>
      <c r="AO86">
        <f t="shared" si="17"/>
        <v>-4.2648554870794442E-5</v>
      </c>
      <c r="AP86">
        <f t="shared" si="18"/>
        <v>-2.8406220739185528E-5</v>
      </c>
      <c r="AQ86">
        <f t="shared" si="19"/>
        <v>-2.5643696691446394E-5</v>
      </c>
    </row>
    <row r="87" spans="5:43">
      <c r="E87">
        <f>economy!A149</f>
        <v>2103</v>
      </c>
      <c r="F87" s="8">
        <f>economy!Z149</f>
        <v>10329.820310267018</v>
      </c>
      <c r="G87" s="8">
        <f>economy!AA149</f>
        <v>61471.583843799766</v>
      </c>
      <c r="H87" s="8">
        <f>economy!AB149</f>
        <v>7895.5423861440595</v>
      </c>
      <c r="I87" s="8">
        <f>climate!I259</f>
        <v>4.2940544404329284</v>
      </c>
      <c r="J87" s="8">
        <f>economy!BN149</f>
        <v>-13.384530399608209</v>
      </c>
      <c r="K87" s="8">
        <f>economy!BO149</f>
        <v>-10.519494975836134</v>
      </c>
      <c r="L87" s="8">
        <f>economy!BP149</f>
        <v>-10.930025516134524</v>
      </c>
      <c r="M87">
        <v>10329.820310267018</v>
      </c>
      <c r="N87">
        <v>61471.583843799766</v>
      </c>
      <c r="O87">
        <v>7895.5423861440595</v>
      </c>
      <c r="P87">
        <v>4.2940544404329284</v>
      </c>
      <c r="Q87">
        <v>-13.384530399608209</v>
      </c>
      <c r="R87">
        <v>-10.519494975836134</v>
      </c>
      <c r="S87">
        <v>-10.930025516134524</v>
      </c>
      <c r="T87">
        <v>10330.252617654111</v>
      </c>
      <c r="U87">
        <v>61473.273015252067</v>
      </c>
      <c r="V87">
        <v>7895.7397963045414</v>
      </c>
      <c r="W87">
        <v>4.2937893561933054</v>
      </c>
      <c r="X87">
        <v>-13.381531796708241</v>
      </c>
      <c r="Y87">
        <v>-10.517503939143944</v>
      </c>
      <c r="Z87">
        <v>-10.928224389085857</v>
      </c>
      <c r="AA87" s="8">
        <v>10329.814133326423</v>
      </c>
      <c r="AB87" s="8">
        <v>61471.559831185179</v>
      </c>
      <c r="AC87" s="8">
        <v>7895.5397412833945</v>
      </c>
      <c r="AD87" s="8">
        <v>4.2940582179158495</v>
      </c>
      <c r="AE87" s="8">
        <v>-13.38457313791389</v>
      </c>
      <c r="AF87" s="8">
        <v>-10.519523347740613</v>
      </c>
      <c r="AG87" s="8">
        <v>-10.930051130563321</v>
      </c>
      <c r="AH87">
        <f t="shared" si="10"/>
        <v>2.3188889998709783</v>
      </c>
      <c r="AI87">
        <f t="shared" si="11"/>
        <v>-3.2834415847901255E-2</v>
      </c>
      <c r="AJ87">
        <f t="shared" si="12"/>
        <v>-2.6508423962301464E-4</v>
      </c>
      <c r="AK87">
        <f t="shared" si="13"/>
        <v>3.7774829211301153E-6</v>
      </c>
      <c r="AL87">
        <f t="shared" si="14"/>
        <v>2.9986028999680059E-3</v>
      </c>
      <c r="AM87">
        <f t="shared" si="15"/>
        <v>1.9910366921891409E-3</v>
      </c>
      <c r="AN87">
        <f t="shared" si="16"/>
        <v>1.8011270486670838E-3</v>
      </c>
      <c r="AO87">
        <f t="shared" si="17"/>
        <v>-4.2738305680245503E-5</v>
      </c>
      <c r="AP87">
        <f t="shared" si="18"/>
        <v>-2.8371904479129739E-5</v>
      </c>
      <c r="AQ87">
        <f t="shared" si="19"/>
        <v>-2.5614428796671973E-5</v>
      </c>
    </row>
    <row r="88" spans="5:43">
      <c r="E88">
        <f>economy!A150</f>
        <v>2104</v>
      </c>
      <c r="F88" s="8">
        <f>economy!Z150</f>
        <v>10213.477419632658</v>
      </c>
      <c r="G88" s="8">
        <f>economy!AA150</f>
        <v>61452.480528911918</v>
      </c>
      <c r="H88" s="8">
        <f>economy!AB150</f>
        <v>7864.9531386932758</v>
      </c>
      <c r="I88" s="8">
        <f>climate!I260</f>
        <v>4.3315431938813127</v>
      </c>
      <c r="J88" s="8">
        <f>economy!BN150</f>
        <v>-13.77872897015175</v>
      </c>
      <c r="K88" s="8">
        <f>economy!BO150</f>
        <v>-10.763777574040036</v>
      </c>
      <c r="L88" s="8">
        <f>economy!BP150</f>
        <v>-11.156612142833904</v>
      </c>
      <c r="M88">
        <v>10213.477419632658</v>
      </c>
      <c r="N88">
        <v>61452.480528911918</v>
      </c>
      <c r="O88">
        <v>7864.9531386932758</v>
      </c>
      <c r="P88">
        <v>4.3315431938813127</v>
      </c>
      <c r="Q88">
        <v>-13.77872897015175</v>
      </c>
      <c r="R88">
        <v>-10.763777574040036</v>
      </c>
      <c r="S88">
        <v>-11.156612142833904</v>
      </c>
      <c r="T88">
        <v>10213.907847946744</v>
      </c>
      <c r="U88">
        <v>61454.172393633446</v>
      </c>
      <c r="V88">
        <v>7865.1500983960668</v>
      </c>
      <c r="W88">
        <v>4.3312812112107535</v>
      </c>
      <c r="X88">
        <v>-13.775726192712593</v>
      </c>
      <c r="Y88">
        <v>-10.761790366149924</v>
      </c>
      <c r="Z88">
        <v>-11.154814577942751</v>
      </c>
      <c r="AA88" s="8">
        <v>10213.471269050509</v>
      </c>
      <c r="AB88" s="8">
        <v>61452.45646529011</v>
      </c>
      <c r="AC88" s="8">
        <v>7864.9504844526418</v>
      </c>
      <c r="AD88" s="8">
        <v>4.3315469288892556</v>
      </c>
      <c r="AE88" s="8">
        <v>-13.778771787110538</v>
      </c>
      <c r="AF88" s="8">
        <v>-10.763805904425869</v>
      </c>
      <c r="AG88" s="8">
        <v>-11.156637721677255</v>
      </c>
      <c r="AH88">
        <f t="shared" si="10"/>
        <v>2.3192527384089772</v>
      </c>
      <c r="AI88">
        <f t="shared" si="11"/>
        <v>-3.2868444599444047E-2</v>
      </c>
      <c r="AJ88">
        <f t="shared" si="12"/>
        <v>-2.619826705592132E-4</v>
      </c>
      <c r="AK88">
        <f t="shared" si="13"/>
        <v>3.735007942928803E-6</v>
      </c>
      <c r="AL88">
        <f t="shared" si="14"/>
        <v>3.0027774391570006E-3</v>
      </c>
      <c r="AM88">
        <f t="shared" si="15"/>
        <v>1.987207890111975E-3</v>
      </c>
      <c r="AN88">
        <f t="shared" si="16"/>
        <v>1.7975648911523479E-3</v>
      </c>
      <c r="AO88">
        <f t="shared" si="17"/>
        <v>-4.2816958787383896E-5</v>
      </c>
      <c r="AP88">
        <f t="shared" si="18"/>
        <v>-2.8330385832830984E-5</v>
      </c>
      <c r="AQ88">
        <f t="shared" si="19"/>
        <v>-2.5578843350970715E-5</v>
      </c>
    </row>
    <row r="89" spans="5:43">
      <c r="E89">
        <f>economy!A151</f>
        <v>2105</v>
      </c>
      <c r="F89" s="8">
        <f>economy!Z151</f>
        <v>10096.875464783154</v>
      </c>
      <c r="G89" s="8">
        <f>economy!AA151</f>
        <v>61423.121880119725</v>
      </c>
      <c r="H89" s="8">
        <f>economy!AB151</f>
        <v>7833.3764741413625</v>
      </c>
      <c r="I89" s="8">
        <f>climate!I261</f>
        <v>4.3687787965481109</v>
      </c>
      <c r="J89" s="8">
        <f>economy!BN151</f>
        <v>-14.17494942738333</v>
      </c>
      <c r="K89" s="8">
        <f>economy!BO151</f>
        <v>-11.008373206476255</v>
      </c>
      <c r="L89" s="8">
        <f>economy!BP151</f>
        <v>-11.383626149807085</v>
      </c>
      <c r="M89">
        <v>10096.875464783154</v>
      </c>
      <c r="N89">
        <v>61423.121880119725</v>
      </c>
      <c r="O89">
        <v>7833.3764741413625</v>
      </c>
      <c r="P89">
        <v>4.3687787965481109</v>
      </c>
      <c r="Q89">
        <v>-14.17494942738333</v>
      </c>
      <c r="R89">
        <v>-11.008373206476255</v>
      </c>
      <c r="S89">
        <v>-11.383626149807085</v>
      </c>
      <c r="T89">
        <v>10097.303857275603</v>
      </c>
      <c r="U89">
        <v>61424.815739129088</v>
      </c>
      <c r="V89">
        <v>7833.5729116381008</v>
      </c>
      <c r="W89">
        <v>4.3685198980542586</v>
      </c>
      <c r="X89">
        <v>-14.171943188462945</v>
      </c>
      <c r="Y89">
        <v>-11.006390280028235</v>
      </c>
      <c r="Z89">
        <v>-11.381832528228124</v>
      </c>
      <c r="AA89" s="8">
        <v>10096.869342657801</v>
      </c>
      <c r="AB89" s="8">
        <v>61423.097775812545</v>
      </c>
      <c r="AC89" s="8">
        <v>7833.3738128668392</v>
      </c>
      <c r="AD89" s="8">
        <v>4.3687824892313181</v>
      </c>
      <c r="AE89" s="8">
        <v>-14.174992312244656</v>
      </c>
      <c r="AF89" s="8">
        <v>-11.0084014884021</v>
      </c>
      <c r="AG89" s="8">
        <v>-11.383651686975346</v>
      </c>
      <c r="AH89">
        <f t="shared" si="10"/>
        <v>2.3186889985518064</v>
      </c>
      <c r="AI89">
        <f t="shared" si="11"/>
        <v>-3.2887707056943327E-2</v>
      </c>
      <c r="AJ89">
        <f t="shared" si="12"/>
        <v>-2.5889849385229979E-4</v>
      </c>
      <c r="AK89">
        <f t="shared" si="13"/>
        <v>3.6926832072126103E-6</v>
      </c>
      <c r="AL89">
        <f t="shared" si="14"/>
        <v>3.0062389203848738E-3</v>
      </c>
      <c r="AM89">
        <f t="shared" si="15"/>
        <v>1.98292644802045E-3</v>
      </c>
      <c r="AN89">
        <f t="shared" si="16"/>
        <v>1.7936215789617904E-3</v>
      </c>
      <c r="AO89">
        <f t="shared" si="17"/>
        <v>-4.2884861326086821E-5</v>
      </c>
      <c r="AP89">
        <f t="shared" si="18"/>
        <v>-2.8281925844808598E-5</v>
      </c>
      <c r="AQ89">
        <f t="shared" si="19"/>
        <v>-2.5537168260925114E-5</v>
      </c>
    </row>
    <row r="90" spans="5:43">
      <c r="E90">
        <f>economy!A152</f>
        <v>2106</v>
      </c>
      <c r="F90" s="8">
        <f>economy!Z152</f>
        <v>9980.0746788284032</v>
      </c>
      <c r="G90" s="8">
        <f>economy!AA152</f>
        <v>61383.696526827596</v>
      </c>
      <c r="H90" s="8">
        <f>economy!AB152</f>
        <v>7800.8482164191719</v>
      </c>
      <c r="I90" s="8">
        <f>climate!I262</f>
        <v>4.4057570112445346</v>
      </c>
      <c r="J90" s="8">
        <f>economy!BN152</f>
        <v>-14.573076395944708</v>
      </c>
      <c r="K90" s="8">
        <f>economy!BO152</f>
        <v>-11.253205310166299</v>
      </c>
      <c r="L90" s="8">
        <f>economy!BP152</f>
        <v>-11.61099892217509</v>
      </c>
      <c r="M90">
        <v>9980.0746788284032</v>
      </c>
      <c r="N90">
        <v>61383.696526827596</v>
      </c>
      <c r="O90">
        <v>7800.8482164191719</v>
      </c>
      <c r="P90">
        <v>4.4057570112445346</v>
      </c>
      <c r="Q90">
        <v>-14.573076395944708</v>
      </c>
      <c r="R90">
        <v>-11.253205310166299</v>
      </c>
      <c r="S90">
        <v>-11.61099892217509</v>
      </c>
      <c r="T90">
        <v>9980.5008857758221</v>
      </c>
      <c r="U90">
        <v>61385.391695821003</v>
      </c>
      <c r="V90">
        <v>7801.0440623782442</v>
      </c>
      <c r="W90">
        <v>4.4055011782766842</v>
      </c>
      <c r="X90">
        <v>-14.570067384791594</v>
      </c>
      <c r="Y90">
        <v>-11.251227100343149</v>
      </c>
      <c r="Z90">
        <v>-11.60920961077413</v>
      </c>
      <c r="AA90" s="8">
        <v>9980.0685871811638</v>
      </c>
      <c r="AB90" s="8">
        <v>61383.672391950749</v>
      </c>
      <c r="AC90" s="8">
        <v>7800.8455503089999</v>
      </c>
      <c r="AD90" s="8">
        <v>4.4057606617754459</v>
      </c>
      <c r="AE90" s="8">
        <v>-14.573119338303206</v>
      </c>
      <c r="AF90" s="8">
        <v>-11.253233536948557</v>
      </c>
      <c r="AG90" s="8">
        <v>-11.611024411803434</v>
      </c>
      <c r="AH90">
        <f t="shared" si="10"/>
        <v>2.3172218999097822</v>
      </c>
      <c r="AI90">
        <f t="shared" si="11"/>
        <v>-3.2892634262680076E-2</v>
      </c>
      <c r="AJ90">
        <f t="shared" si="12"/>
        <v>-2.558329678503668E-4</v>
      </c>
      <c r="AK90">
        <f t="shared" si="13"/>
        <v>3.6505309113366025E-6</v>
      </c>
      <c r="AL90">
        <f t="shared" si="14"/>
        <v>3.0090111531144714E-3</v>
      </c>
      <c r="AM90">
        <f t="shared" si="15"/>
        <v>1.9782098231502232E-3</v>
      </c>
      <c r="AN90">
        <f t="shared" si="16"/>
        <v>1.7893114009606137E-3</v>
      </c>
      <c r="AO90">
        <f t="shared" si="17"/>
        <v>-4.2942358497555233E-5</v>
      </c>
      <c r="AP90">
        <f t="shared" si="18"/>
        <v>-2.8226782257334548E-5</v>
      </c>
      <c r="AQ90">
        <f t="shared" si="19"/>
        <v>-2.5489628344033122E-5</v>
      </c>
    </row>
    <row r="91" spans="5:43">
      <c r="E91">
        <f>economy!A153</f>
        <v>2107</v>
      </c>
      <c r="F91" s="8">
        <f>economy!Z153</f>
        <v>9863.1338255757892</v>
      </c>
      <c r="G91" s="8">
        <f>economy!AA153</f>
        <v>61334.395300678254</v>
      </c>
      <c r="H91" s="8">
        <f>economy!AB153</f>
        <v>7767.403674339309</v>
      </c>
      <c r="I91" s="8">
        <f>climate!I263</f>
        <v>4.4424738089439728</v>
      </c>
      <c r="J91" s="8">
        <f>economy!BN153</f>
        <v>-14.972995440409628</v>
      </c>
      <c r="K91" s="8">
        <f>economy!BO153</f>
        <v>-11.498198410717436</v>
      </c>
      <c r="L91" s="8">
        <f>economy!BP153</f>
        <v>-11.838662652540023</v>
      </c>
      <c r="M91">
        <v>9863.1338255757892</v>
      </c>
      <c r="N91">
        <v>61334.395300678254</v>
      </c>
      <c r="O91">
        <v>7767.403674339309</v>
      </c>
      <c r="P91">
        <v>4.4424738089439728</v>
      </c>
      <c r="Q91">
        <v>-14.972995440409628</v>
      </c>
      <c r="R91">
        <v>-11.498198410717436</v>
      </c>
      <c r="S91">
        <v>-11.838662652540023</v>
      </c>
      <c r="T91">
        <v>9863.5577042052937</v>
      </c>
      <c r="U91">
        <v>61336.091110452631</v>
      </c>
      <c r="V91">
        <v>7767.5988618480887</v>
      </c>
      <c r="W91">
        <v>4.4422210216742206</v>
      </c>
      <c r="X91">
        <v>-14.969984322663976</v>
      </c>
      <c r="Y91">
        <v>-11.49622533550651</v>
      </c>
      <c r="Z91">
        <v>-11.836878004084454</v>
      </c>
      <c r="AA91" s="8">
        <v>9863.1277663495475</v>
      </c>
      <c r="AB91" s="8">
        <v>61334.371145134428</v>
      </c>
      <c r="AC91" s="8">
        <v>7767.401005453833</v>
      </c>
      <c r="AD91" s="8">
        <v>4.4424774175159003</v>
      </c>
      <c r="AE91" s="8">
        <v>-14.973038430202839</v>
      </c>
      <c r="AF91" s="8">
        <v>-11.498226575926717</v>
      </c>
      <c r="AG91" s="8">
        <v>-11.838688088985187</v>
      </c>
      <c r="AH91">
        <f t="shared" si="10"/>
        <v>2.3148759126634104</v>
      </c>
      <c r="AI91">
        <f t="shared" si="11"/>
        <v>-3.2883655541809276E-2</v>
      </c>
      <c r="AJ91">
        <f t="shared" si="12"/>
        <v>-2.5278726975219712E-4</v>
      </c>
      <c r="AK91">
        <f t="shared" si="13"/>
        <v>3.6085719274936423E-6</v>
      </c>
      <c r="AL91">
        <f t="shared" si="14"/>
        <v>3.0111177456522142E-3</v>
      </c>
      <c r="AM91">
        <f t="shared" si="15"/>
        <v>1.973075210925046E-3</v>
      </c>
      <c r="AN91">
        <f t="shared" si="16"/>
        <v>1.7846484555690267E-3</v>
      </c>
      <c r="AO91">
        <f t="shared" si="17"/>
        <v>-4.2989793211489769E-5</v>
      </c>
      <c r="AP91">
        <f t="shared" si="18"/>
        <v>-2.816520928128341E-5</v>
      </c>
      <c r="AQ91">
        <f t="shared" si="19"/>
        <v>-2.543644516350696E-5</v>
      </c>
    </row>
    <row r="92" spans="5:43">
      <c r="E92">
        <f>economy!A154</f>
        <v>2108</v>
      </c>
      <c r="F92" s="8">
        <f>economy!Z154</f>
        <v>9746.1101844122313</v>
      </c>
      <c r="G92" s="8">
        <f>economy!AA154</f>
        <v>61275.410987565221</v>
      </c>
      <c r="H92" s="8">
        <f>economy!AB154</f>
        <v>7733.0776319657907</v>
      </c>
      <c r="I92" s="8">
        <f>climate!I264</f>
        <v>4.4789253650266891</v>
      </c>
      <c r="J92" s="8">
        <f>economy!BN154</f>
        <v>-15.374593139385203</v>
      </c>
      <c r="K92" s="8">
        <f>economy!BO154</f>
        <v>-11.743278161295839</v>
      </c>
      <c r="L92" s="8">
        <f>economy!BP154</f>
        <v>-12.06655038047399</v>
      </c>
      <c r="M92">
        <v>9746.1101844122313</v>
      </c>
      <c r="N92">
        <v>61275.410987565221</v>
      </c>
      <c r="O92">
        <v>7733.0776319657907</v>
      </c>
      <c r="P92">
        <v>4.4789253650266891</v>
      </c>
      <c r="Q92">
        <v>-15.374593139385203</v>
      </c>
      <c r="R92">
        <v>-11.743278161295839</v>
      </c>
      <c r="S92">
        <v>-12.06655038047399</v>
      </c>
      <c r="T92">
        <v>9746.5315988166803</v>
      </c>
      <c r="U92">
        <v>61277.106784396383</v>
      </c>
      <c r="V92">
        <v>7733.2720965284507</v>
      </c>
      <c r="W92">
        <v>4.4786756025274856</v>
      </c>
      <c r="X92">
        <v>-15.371580557303261</v>
      </c>
      <c r="Y92">
        <v>-11.741310621761686</v>
      </c>
      <c r="Z92">
        <v>-12.064770733832775</v>
      </c>
      <c r="AA92" s="8">
        <v>9746.104159470402</v>
      </c>
      <c r="AB92" s="8">
        <v>61275.386821037879</v>
      </c>
      <c r="AC92" s="8">
        <v>7733.0749622366029</v>
      </c>
      <c r="AD92" s="8">
        <v>4.4789289318525523</v>
      </c>
      <c r="AE92" s="8">
        <v>-15.374636166890832</v>
      </c>
      <c r="AF92" s="8">
        <v>-11.743306258753238</v>
      </c>
      <c r="AG92" s="8">
        <v>-12.06657575831089</v>
      </c>
      <c r="AH92">
        <f t="shared" si="10"/>
        <v>2.311675798278884</v>
      </c>
      <c r="AI92">
        <f t="shared" si="11"/>
        <v>-3.286119835684076E-2</v>
      </c>
      <c r="AJ92">
        <f t="shared" si="12"/>
        <v>-2.4976249920349858E-4</v>
      </c>
      <c r="AK92">
        <f t="shared" si="13"/>
        <v>3.5668258631105232E-6</v>
      </c>
      <c r="AL92">
        <f t="shared" si="14"/>
        <v>3.0125820819417726E-3</v>
      </c>
      <c r="AM92">
        <f t="shared" si="15"/>
        <v>1.9675395341529622E-3</v>
      </c>
      <c r="AN92">
        <f t="shared" si="16"/>
        <v>1.7796466412143275E-3</v>
      </c>
      <c r="AO92">
        <f t="shared" si="17"/>
        <v>-4.3027505629567031E-5</v>
      </c>
      <c r="AP92">
        <f t="shared" si="18"/>
        <v>-2.8097457398956749E-5</v>
      </c>
      <c r="AQ92">
        <f t="shared" si="19"/>
        <v>-2.5377836900375428E-5</v>
      </c>
    </row>
    <row r="93" spans="5:43">
      <c r="E93">
        <f>economy!A155</f>
        <v>2109</v>
      </c>
      <c r="F93" s="8">
        <f>economy!Z155</f>
        <v>9629.0595377049685</v>
      </c>
      <c r="G93" s="8">
        <f>economy!AA155</f>
        <v>61206.938084977206</v>
      </c>
      <c r="H93" s="8">
        <f>economy!AB155</f>
        <v>7697.904339792588</v>
      </c>
      <c r="I93" s="8">
        <f>climate!I265</f>
        <v>4.5151080554703196</v>
      </c>
      <c r="J93" s="8">
        <f>economy!BN155</f>
        <v>-15.777757155293239</v>
      </c>
      <c r="K93" s="8">
        <f>economy!BO155</f>
        <v>-11.988371378712417</v>
      </c>
      <c r="L93" s="8">
        <f>economy!BP155</f>
        <v>-12.294596029551577</v>
      </c>
      <c r="M93">
        <v>9629.0595377049685</v>
      </c>
      <c r="N93">
        <v>61206.938084977206</v>
      </c>
      <c r="O93">
        <v>7697.904339792588</v>
      </c>
      <c r="P93">
        <v>4.5151080554703196</v>
      </c>
      <c r="Q93">
        <v>-15.777757155293239</v>
      </c>
      <c r="R93">
        <v>-11.988371378712417</v>
      </c>
      <c r="S93">
        <v>-12.294596029551577</v>
      </c>
      <c r="T93">
        <v>9629.4783587490838</v>
      </c>
      <c r="U93">
        <v>61208.633230954561</v>
      </c>
      <c r="V93">
        <v>7698.0980193236874</v>
      </c>
      <c r="W93">
        <v>4.5148612957885703</v>
      </c>
      <c r="X93">
        <v>-15.774743727993126</v>
      </c>
      <c r="Y93">
        <v>-11.986409759279097</v>
      </c>
      <c r="Z93">
        <v>-12.292821709903876</v>
      </c>
      <c r="AA93" s="8">
        <v>9629.0535488308033</v>
      </c>
      <c r="AB93" s="8">
        <v>61206.913916925099</v>
      </c>
      <c r="AC93" s="8">
        <v>7697.9016710308979</v>
      </c>
      <c r="AD93" s="8">
        <v>4.5151115807814319</v>
      </c>
      <c r="AE93" s="8">
        <v>-15.77780021112607</v>
      </c>
      <c r="AF93" s="8">
        <v>-11.988399402485641</v>
      </c>
      <c r="AG93" s="8">
        <v>-12.294621343569775</v>
      </c>
      <c r="AH93">
        <f t="shared" si="10"/>
        <v>2.3076465525809908</v>
      </c>
      <c r="AI93">
        <f t="shared" si="11"/>
        <v>-3.2825687958393246E-2</v>
      </c>
      <c r="AJ93">
        <f t="shared" si="12"/>
        <v>-2.4675968174925345E-4</v>
      </c>
      <c r="AK93">
        <f t="shared" si="13"/>
        <v>3.5253111123623171E-6</v>
      </c>
      <c r="AL93">
        <f t="shared" si="14"/>
        <v>3.0134273001127809E-3</v>
      </c>
      <c r="AM93">
        <f t="shared" si="15"/>
        <v>1.9616194333202941E-3</v>
      </c>
      <c r="AN93">
        <f t="shared" si="16"/>
        <v>1.7743196477013612E-3</v>
      </c>
      <c r="AO93">
        <f t="shared" si="17"/>
        <v>-4.3055832831484508E-5</v>
      </c>
      <c r="AP93">
        <f t="shared" si="18"/>
        <v>-2.8023773223750936E-5</v>
      </c>
      <c r="AQ93">
        <f t="shared" si="19"/>
        <v>-2.5314018197164501E-5</v>
      </c>
    </row>
    <row r="94" spans="5:43">
      <c r="E94">
        <f>economy!A156</f>
        <v>2110</v>
      </c>
      <c r="F94" s="8">
        <f>economy!Z156</f>
        <v>9512.0361606531569</v>
      </c>
      <c r="G94" s="8">
        <f>economy!AA156</f>
        <v>61129.172564904053</v>
      </c>
      <c r="H94" s="8">
        <f>economy!AB156</f>
        <v>7661.9175067088054</v>
      </c>
      <c r="I94" s="8">
        <f>climate!I266</f>
        <v>4.551018452994307</v>
      </c>
      <c r="J94" s="8">
        <f>economy!BN156</f>
        <v>-16.182376299925398</v>
      </c>
      <c r="K94" s="8">
        <f>economy!BO156</f>
        <v>-12.233406076703803</v>
      </c>
      <c r="L94" s="8">
        <f>economy!BP156</f>
        <v>-12.522734441980447</v>
      </c>
      <c r="M94">
        <v>9512.0361606531569</v>
      </c>
      <c r="N94">
        <v>61129.172564904053</v>
      </c>
      <c r="O94">
        <v>7661.9175067088054</v>
      </c>
      <c r="P94">
        <v>4.551018452994307</v>
      </c>
      <c r="Q94">
        <v>-16.182376299925398</v>
      </c>
      <c r="R94">
        <v>-12.233406076703803</v>
      </c>
      <c r="S94">
        <v>-12.522734441980447</v>
      </c>
      <c r="T94">
        <v>9512.4522658712194</v>
      </c>
      <c r="U94">
        <v>61130.866438223093</v>
      </c>
      <c r="V94">
        <v>7662.1103415229181</v>
      </c>
      <c r="W94">
        <v>4.5507746732221737</v>
      </c>
      <c r="X94">
        <v>-16.179362623652658</v>
      </c>
      <c r="Y94">
        <v>-12.231450745445917</v>
      </c>
      <c r="Z94">
        <v>-12.520965761032151</v>
      </c>
      <c r="AA94" s="8">
        <v>9512.0302095493735</v>
      </c>
      <c r="AB94" s="8">
        <v>61129.148404556377</v>
      </c>
      <c r="AC94" s="8">
        <v>7661.9148406131544</v>
      </c>
      <c r="AD94" s="8">
        <v>4.5510219370392182</v>
      </c>
      <c r="AE94" s="8">
        <v>-16.182419375033977</v>
      </c>
      <c r="AF94" s="8">
        <v>-12.233434021103164</v>
      </c>
      <c r="AG94" s="8">
        <v>-12.522759687180596</v>
      </c>
      <c r="AH94">
        <f t="shared" si="10"/>
        <v>2.3028133512125351</v>
      </c>
      <c r="AI94">
        <f t="shared" si="11"/>
        <v>-3.277754710870795E-2</v>
      </c>
      <c r="AJ94">
        <f t="shared" si="12"/>
        <v>-2.4377977213330126E-4</v>
      </c>
      <c r="AK94">
        <f t="shared" si="13"/>
        <v>3.4840449112394367E-6</v>
      </c>
      <c r="AL94">
        <f t="shared" si="14"/>
        <v>3.0136762727401845E-3</v>
      </c>
      <c r="AM94">
        <f t="shared" si="15"/>
        <v>1.9553312578857174E-3</v>
      </c>
      <c r="AN94">
        <f t="shared" si="16"/>
        <v>1.7686809482952981E-3</v>
      </c>
      <c r="AO94">
        <f t="shared" si="17"/>
        <v>-4.3075108578705112E-5</v>
      </c>
      <c r="AP94">
        <f t="shared" si="18"/>
        <v>-2.7944399361601313E-5</v>
      </c>
      <c r="AQ94">
        <f t="shared" si="19"/>
        <v>-2.5245200149015545E-5</v>
      </c>
    </row>
    <row r="95" spans="5:43">
      <c r="E95">
        <f>economy!A157</f>
        <v>2111</v>
      </c>
      <c r="F95" s="8">
        <f>economy!Z157</f>
        <v>9395.0928135190316</v>
      </c>
      <c r="G95" s="8">
        <f>economy!AA157</f>
        <v>61042.311642511733</v>
      </c>
      <c r="H95" s="8">
        <f>economy!AB157</f>
        <v>7625.1502927287229</v>
      </c>
      <c r="I95" s="8">
        <f>climate!I267</f>
        <v>4.5866533231659616</v>
      </c>
      <c r="J95" s="8">
        <f>economy!BN157</f>
        <v>-16.588340595869454</v>
      </c>
      <c r="K95" s="8">
        <f>economy!BO157</f>
        <v>-12.478311496491937</v>
      </c>
      <c r="L95" s="8">
        <f>economy!BP157</f>
        <v>-12.750901410886653</v>
      </c>
      <c r="M95">
        <v>9395.0928135190316</v>
      </c>
      <c r="N95">
        <v>61042.311642511733</v>
      </c>
      <c r="O95">
        <v>7625.1502927287229</v>
      </c>
      <c r="P95">
        <v>4.5866533231659616</v>
      </c>
      <c r="Q95">
        <v>-16.588340595869454</v>
      </c>
      <c r="R95">
        <v>-12.478311496491937</v>
      </c>
      <c r="S95">
        <v>-12.750901410886653</v>
      </c>
      <c r="T95">
        <v>9395.5060870049347</v>
      </c>
      <c r="U95">
        <v>61044.003637725931</v>
      </c>
      <c r="V95">
        <v>7625.3422255263431</v>
      </c>
      <c r="W95">
        <v>4.5864124995084961</v>
      </c>
      <c r="X95">
        <v>-16.585327244280549</v>
      </c>
      <c r="Y95">
        <v>-12.476362805433212</v>
      </c>
      <c r="Z95">
        <v>-12.749138667094051</v>
      </c>
      <c r="AA95" s="8">
        <v>9395.0869018076955</v>
      </c>
      <c r="AB95" s="8">
        <v>61042.287498863894</v>
      </c>
      <c r="AC95" s="8">
        <v>7625.1476308920428</v>
      </c>
      <c r="AD95" s="8">
        <v>4.5866567662093489</v>
      </c>
      <c r="AE95" s="8">
        <v>-16.588383681532331</v>
      </c>
      <c r="AF95" s="8">
        <v>-12.478339356066146</v>
      </c>
      <c r="AG95" s="8">
        <v>-12.750926582476733</v>
      </c>
      <c r="AH95">
        <f t="shared" si="10"/>
        <v>2.2972014977131039</v>
      </c>
      <c r="AI95">
        <f t="shared" si="11"/>
        <v>-3.2717195863369852E-2</v>
      </c>
      <c r="AJ95">
        <f t="shared" si="12"/>
        <v>-2.408236574655831E-4</v>
      </c>
      <c r="AK95">
        <f t="shared" si="13"/>
        <v>3.443043387285627E-6</v>
      </c>
      <c r="AL95">
        <f t="shared" si="14"/>
        <v>3.0133515889048113E-3</v>
      </c>
      <c r="AM95">
        <f t="shared" si="15"/>
        <v>1.9486910587254158E-3</v>
      </c>
      <c r="AN95">
        <f t="shared" si="16"/>
        <v>1.7627437926019951E-3</v>
      </c>
      <c r="AO95">
        <f t="shared" si="17"/>
        <v>-4.3085662877473396E-5</v>
      </c>
      <c r="AP95">
        <f t="shared" si="18"/>
        <v>-2.7859574208477511E-5</v>
      </c>
      <c r="AQ95">
        <f t="shared" si="19"/>
        <v>-2.5171590079864359E-5</v>
      </c>
    </row>
    <row r="96" spans="5:43">
      <c r="E96">
        <f>economy!A158</f>
        <v>2112</v>
      </c>
      <c r="F96" s="8">
        <f>economy!Z158</f>
        <v>9278.280736164239</v>
      </c>
      <c r="G96" s="8">
        <f>economy!AA158</f>
        <v>60946.5535507725</v>
      </c>
      <c r="H96" s="8">
        <f>economy!AB158</f>
        <v>7587.6353024657701</v>
      </c>
      <c r="I96" s="8">
        <f>climate!I268</f>
        <v>4.6220096204753887</v>
      </c>
      <c r="J96" s="8">
        <f>economy!BN158</f>
        <v>-16.995541333906509</v>
      </c>
      <c r="K96" s="8">
        <f>economy!BO158</f>
        <v>-12.723018134705971</v>
      </c>
      <c r="L96" s="8">
        <f>economy!BP158</f>
        <v>-12.979033710312583</v>
      </c>
      <c r="M96">
        <v>9278.280736164239</v>
      </c>
      <c r="N96">
        <v>60946.5535507725</v>
      </c>
      <c r="O96">
        <v>7587.6353024657701</v>
      </c>
      <c r="P96">
        <v>4.6220096204753887</v>
      </c>
      <c r="Q96">
        <v>-16.995541333906509</v>
      </c>
      <c r="R96">
        <v>-12.723018134705971</v>
      </c>
      <c r="S96">
        <v>-12.979033710312583</v>
      </c>
      <c r="T96">
        <v>9278.6910684546383</v>
      </c>
      <c r="U96">
        <v>60948.24307900585</v>
      </c>
      <c r="V96">
        <v>7587.8262783157052</v>
      </c>
      <c r="W96">
        <v>4.6217717283151343</v>
      </c>
      <c r="X96">
        <v>-16.992528858368818</v>
      </c>
      <c r="Y96">
        <v>-12.721076420124611</v>
      </c>
      <c r="Z96">
        <v>-12.977277189112367</v>
      </c>
      <c r="AA96" s="8">
        <v>9278.2748653869457</v>
      </c>
      <c r="AB96" s="8">
        <v>60946.529432582298</v>
      </c>
      <c r="AC96" s="8">
        <v>7587.6326463819159</v>
      </c>
      <c r="AD96" s="8">
        <v>4.6220130227969962</v>
      </c>
      <c r="AE96" s="8">
        <v>-16.995584421728328</v>
      </c>
      <c r="AF96" s="8">
        <v>-12.723045904237882</v>
      </c>
      <c r="AG96" s="8">
        <v>-12.979058803704154</v>
      </c>
      <c r="AH96">
        <f t="shared" si="10"/>
        <v>2.2908363736933097</v>
      </c>
      <c r="AI96">
        <f t="shared" si="11"/>
        <v>-3.2645051353028975E-2</v>
      </c>
      <c r="AJ96">
        <f t="shared" si="12"/>
        <v>-2.3789216025438265E-4</v>
      </c>
      <c r="AK96">
        <f t="shared" si="13"/>
        <v>3.4023216075595997E-6</v>
      </c>
      <c r="AL96">
        <f t="shared" si="14"/>
        <v>3.0124755376910173E-3</v>
      </c>
      <c r="AM96">
        <f t="shared" si="15"/>
        <v>1.9417145813598324E-3</v>
      </c>
      <c r="AN96">
        <f t="shared" si="16"/>
        <v>1.7565212002157438E-3</v>
      </c>
      <c r="AO96">
        <f t="shared" si="17"/>
        <v>-4.3087821818943439E-5</v>
      </c>
      <c r="AP96">
        <f t="shared" si="18"/>
        <v>-2.7769531911303602E-5</v>
      </c>
      <c r="AQ96">
        <f t="shared" si="19"/>
        <v>-2.5093391570862877E-5</v>
      </c>
    </row>
    <row r="97" spans="5:43">
      <c r="E97">
        <f>economy!A159</f>
        <v>2113</v>
      </c>
      <c r="F97" s="8">
        <f>economy!Z159</f>
        <v>9161.6496448147955</v>
      </c>
      <c r="G97" s="8">
        <f>economy!AA159</f>
        <v>60842.097321217945</v>
      </c>
      <c r="H97" s="8">
        <f>economy!AB159</f>
        <v>7549.4045793293799</v>
      </c>
      <c r="I97" s="8">
        <f>climate!I269</f>
        <v>4.6570844843861234</v>
      </c>
      <c r="J97" s="8">
        <f>economy!BN159</f>
        <v>-17.403871126482041</v>
      </c>
      <c r="K97" s="8">
        <f>economy!BO159</f>
        <v>-12.967457768751094</v>
      </c>
      <c r="L97" s="8">
        <f>economy!BP159</f>
        <v>-13.207069122986935</v>
      </c>
      <c r="M97">
        <v>9161.6496448147955</v>
      </c>
      <c r="N97">
        <v>60842.097321217945</v>
      </c>
      <c r="O97">
        <v>7549.4045793293799</v>
      </c>
      <c r="P97">
        <v>4.6570844843861234</v>
      </c>
      <c r="Q97">
        <v>-17.403871126482041</v>
      </c>
      <c r="R97">
        <v>-12.967457768751094</v>
      </c>
      <c r="S97">
        <v>-13.207069122986935</v>
      </c>
      <c r="T97">
        <v>9162.0569327659814</v>
      </c>
      <c r="U97">
        <v>60843.783810340203</v>
      </c>
      <c r="V97">
        <v>7549.5945456479121</v>
      </c>
      <c r="W97">
        <v>4.6568494983448092</v>
      </c>
      <c r="X97">
        <v>-17.400860056388801</v>
      </c>
      <c r="Y97">
        <v>-12.965523351490948</v>
      </c>
      <c r="Z97">
        <v>-13.205319097031948</v>
      </c>
      <c r="AA97" s="8">
        <v>9161.6438164330393</v>
      </c>
      <c r="AB97" s="8">
        <v>60842.073237002711</v>
      </c>
      <c r="AC97" s="8">
        <v>7549.4019303991063</v>
      </c>
      <c r="AD97" s="8">
        <v>4.6570878462797483</v>
      </c>
      <c r="AE97" s="8">
        <v>-17.403914208389342</v>
      </c>
      <c r="AF97" s="8">
        <v>-12.967485443253297</v>
      </c>
      <c r="AG97" s="8">
        <v>-13.207094133791248</v>
      </c>
      <c r="AH97">
        <f t="shared" si="10"/>
        <v>2.2837433919630712</v>
      </c>
      <c r="AI97">
        <f t="shared" si="11"/>
        <v>-3.2561527274083346E-2</v>
      </c>
      <c r="AJ97">
        <f t="shared" si="12"/>
        <v>-2.349860413142224E-4</v>
      </c>
      <c r="AK97">
        <f t="shared" si="13"/>
        <v>3.3618936248203113E-6</v>
      </c>
      <c r="AL97">
        <f t="shared" si="14"/>
        <v>3.01107009324042E-3</v>
      </c>
      <c r="AM97">
        <f t="shared" si="15"/>
        <v>1.9344172601467591E-3</v>
      </c>
      <c r="AN97">
        <f t="shared" si="16"/>
        <v>1.7500259549869668E-3</v>
      </c>
      <c r="AO97">
        <f t="shared" si="17"/>
        <v>-4.3081907300290823E-5</v>
      </c>
      <c r="AP97">
        <f t="shared" si="18"/>
        <v>-2.7674502202756912E-5</v>
      </c>
      <c r="AQ97">
        <f t="shared" si="19"/>
        <v>-2.5010804312941559E-5</v>
      </c>
    </row>
    <row r="98" spans="5:43">
      <c r="E98">
        <f>economy!A160</f>
        <v>2114</v>
      </c>
      <c r="F98" s="8">
        <f>economy!Z160</f>
        <v>9045.2477309757414</v>
      </c>
      <c r="G98" s="8">
        <f>economy!AA160</f>
        <v>60729.142570961223</v>
      </c>
      <c r="H98" s="8">
        <f>economy!AB160</f>
        <v>7510.4896004248449</v>
      </c>
      <c r="I98" s="8">
        <f>climate!I270</f>
        <v>4.691875235367891</v>
      </c>
      <c r="J98" s="8">
        <f>economy!BN160</f>
        <v>-17.813223957355277</v>
      </c>
      <c r="K98" s="8">
        <f>economy!BO160</f>
        <v>-13.21156347970879</v>
      </c>
      <c r="L98" s="8">
        <f>economy!BP160</f>
        <v>-13.43494646592705</v>
      </c>
      <c r="M98">
        <v>9045.2477309757414</v>
      </c>
      <c r="N98">
        <v>60729.142570961223</v>
      </c>
      <c r="O98">
        <v>7510.4896004248449</v>
      </c>
      <c r="P98">
        <v>4.691875235367891</v>
      </c>
      <c r="Q98">
        <v>-17.813223957355277</v>
      </c>
      <c r="R98">
        <v>-13.21156347970879</v>
      </c>
      <c r="S98">
        <v>-13.43494646592705</v>
      </c>
      <c r="T98">
        <v>9045.6518776349767</v>
      </c>
      <c r="U98">
        <v>60730.82546572655</v>
      </c>
      <c r="V98">
        <v>7510.6785069518255</v>
      </c>
      <c r="W98">
        <v>4.6916431293653362</v>
      </c>
      <c r="X98">
        <v>-17.810214800453892</v>
      </c>
      <c r="Y98">
        <v>-13.209636665495402</v>
      </c>
      <c r="Z98">
        <v>-13.433203195326996</v>
      </c>
      <c r="AA98" s="8">
        <v>9045.2419463715214</v>
      </c>
      <c r="AB98" s="8">
        <v>60729.118528995117</v>
      </c>
      <c r="AC98" s="8">
        <v>7510.4869599613521</v>
      </c>
      <c r="AD98" s="8">
        <v>4.6918785571404156</v>
      </c>
      <c r="AE98" s="8">
        <v>-17.813267025592058</v>
      </c>
      <c r="AF98" s="8">
        <v>-13.21159105441915</v>
      </c>
      <c r="AG98" s="8">
        <v>-13.434971389951139</v>
      </c>
      <c r="AH98">
        <f t="shared" si="10"/>
        <v>2.2759479515516432</v>
      </c>
      <c r="AI98">
        <f t="shared" si="11"/>
        <v>-3.2467033801367506E-2</v>
      </c>
      <c r="AJ98">
        <f t="shared" si="12"/>
        <v>-2.321060025547439E-4</v>
      </c>
      <c r="AK98">
        <f t="shared" si="13"/>
        <v>3.3217725246004193E-6</v>
      </c>
      <c r="AL98">
        <f t="shared" si="14"/>
        <v>3.009156901384813E-3</v>
      </c>
      <c r="AM98">
        <f t="shared" si="15"/>
        <v>1.9268142133874733E-3</v>
      </c>
      <c r="AN98">
        <f t="shared" si="16"/>
        <v>1.7432706000537479E-3</v>
      </c>
      <c r="AO98">
        <f t="shared" si="17"/>
        <v>-4.3068236781351743E-5</v>
      </c>
      <c r="AP98">
        <f t="shared" si="18"/>
        <v>-2.7574710360411814E-5</v>
      </c>
      <c r="AQ98">
        <f t="shared" si="19"/>
        <v>-2.4924024089045815E-5</v>
      </c>
    </row>
    <row r="99" spans="5:43">
      <c r="E99">
        <f>economy!A161</f>
        <v>2115</v>
      </c>
      <c r="F99" s="8">
        <f>economy!Z161</f>
        <v>8929.1216624147692</v>
      </c>
      <c r="G99" s="8">
        <f>economy!AA161</f>
        <v>60607.889296114139</v>
      </c>
      <c r="H99" s="8">
        <f>economy!AB161</f>
        <v>7470.9212721357117</v>
      </c>
      <c r="I99" s="8">
        <f>climate!I271</f>
        <v>4.7263793709175532</v>
      </c>
      <c r="J99" s="8">
        <f>economy!BN161</f>
        <v>-18.223495227533039</v>
      </c>
      <c r="K99" s="8">
        <f>economy!BO161</f>
        <v>-13.455269672852712</v>
      </c>
      <c r="L99" s="8">
        <f>economy!BP161</f>
        <v>-13.66260561393486</v>
      </c>
      <c r="M99">
        <v>8929.1216624147692</v>
      </c>
      <c r="N99">
        <v>60607.889296114139</v>
      </c>
      <c r="O99">
        <v>7470.9212721357117</v>
      </c>
      <c r="P99">
        <v>4.7263793709175532</v>
      </c>
      <c r="Q99">
        <v>-18.223495227533039</v>
      </c>
      <c r="R99">
        <v>-13.455269672852712</v>
      </c>
      <c r="S99">
        <v>-13.66260561393486</v>
      </c>
      <c r="T99">
        <v>8929.5225768866658</v>
      </c>
      <c r="U99">
        <v>60609.568058265351</v>
      </c>
      <c r="V99">
        <v>7471.1090709078662</v>
      </c>
      <c r="W99">
        <v>4.7261501182278991</v>
      </c>
      <c r="X99">
        <v>-18.220488470265629</v>
      </c>
      <c r="Y99">
        <v>-13.45335075261357</v>
      </c>
      <c r="Z99">
        <v>-13.660869346501425</v>
      </c>
      <c r="AA99" s="8">
        <v>8929.1159228913893</v>
      </c>
      <c r="AB99" s="8">
        <v>60607.865304426392</v>
      </c>
      <c r="AC99" s="8">
        <v>7470.9186413697762</v>
      </c>
      <c r="AD99" s="8">
        <v>4.7263826528880166</v>
      </c>
      <c r="AE99" s="8">
        <v>-18.223538274656082</v>
      </c>
      <c r="AF99" s="8">
        <v>-13.455297143229764</v>
      </c>
      <c r="AG99" s="8">
        <v>-13.662630447177538</v>
      </c>
      <c r="AH99">
        <f t="shared" si="10"/>
        <v>2.2674753952596802</v>
      </c>
      <c r="AI99">
        <f t="shared" si="11"/>
        <v>-3.2361977064283565E-2</v>
      </c>
      <c r="AJ99">
        <f t="shared" si="12"/>
        <v>-2.2925268965412471E-4</v>
      </c>
      <c r="AK99">
        <f t="shared" si="13"/>
        <v>3.2819704633979541E-6</v>
      </c>
      <c r="AL99">
        <f t="shared" si="14"/>
        <v>3.0067572674106202E-3</v>
      </c>
      <c r="AM99">
        <f t="shared" si="15"/>
        <v>1.9189202391416416E-3</v>
      </c>
      <c r="AN99">
        <f t="shared" si="16"/>
        <v>1.7362674334346906E-3</v>
      </c>
      <c r="AO99">
        <f t="shared" si="17"/>
        <v>-4.3047123043038482E-5</v>
      </c>
      <c r="AP99">
        <f t="shared" si="18"/>
        <v>-2.7470377052196682E-5</v>
      </c>
      <c r="AQ99">
        <f t="shared" si="19"/>
        <v>-2.4833242678212741E-5</v>
      </c>
    </row>
    <row r="100" spans="5:43">
      <c r="E100">
        <f>economy!A162</f>
        <v>2116</v>
      </c>
      <c r="F100" s="8">
        <f>economy!Z162</f>
        <v>8813.3165861330071</v>
      </c>
      <c r="G100" s="8">
        <f>economy!AA162</f>
        <v>60478.537671711274</v>
      </c>
      <c r="H100" s="8">
        <f>economy!AB162</f>
        <v>7430.729926369243</v>
      </c>
      <c r="I100" s="8">
        <f>climate!I272</f>
        <v>4.7605945615739111</v>
      </c>
      <c r="J100" s="8">
        <f>economy!BN162</f>
        <v>-18.634581797595505</v>
      </c>
      <c r="K100" s="8">
        <f>economy!BO162</f>
        <v>-13.698512095864483</v>
      </c>
      <c r="L100" s="8">
        <f>economy!BP162</f>
        <v>-13.889987521048125</v>
      </c>
      <c r="M100">
        <v>8813.3165861330071</v>
      </c>
      <c r="N100">
        <v>60478.537671711274</v>
      </c>
      <c r="O100">
        <v>7430.729926369243</v>
      </c>
      <c r="P100">
        <v>4.7605945615739111</v>
      </c>
      <c r="Q100">
        <v>-18.634581797595505</v>
      </c>
      <c r="R100">
        <v>-13.698512095864483</v>
      </c>
      <c r="S100">
        <v>-13.889987521048125</v>
      </c>
      <c r="T100">
        <v>8813.7141834415634</v>
      </c>
      <c r="U100">
        <v>60480.211780050835</v>
      </c>
      <c r="V100">
        <v>7430.9165716908274</v>
      </c>
      <c r="W100">
        <v>4.7603681348792932</v>
      </c>
      <c r="X100">
        <v>-18.631577905450264</v>
      </c>
      <c r="Y100">
        <v>-13.696601346052697</v>
      </c>
      <c r="Z100">
        <v>-13.88825849254388</v>
      </c>
      <c r="AA100" s="8">
        <v>8813.3108929160298</v>
      </c>
      <c r="AB100" s="8">
        <v>60478.513738084446</v>
      </c>
      <c r="AC100" s="8">
        <v>7430.7273064539186</v>
      </c>
      <c r="AD100" s="8">
        <v>4.7605978040726269</v>
      </c>
      <c r="AE100" s="8">
        <v>-18.634624816469625</v>
      </c>
      <c r="AF100" s="8">
        <v>-13.698539457582864</v>
      </c>
      <c r="AG100" s="8">
        <v>-13.890012259695981</v>
      </c>
      <c r="AH100">
        <f t="shared" si="10"/>
        <v>2.2583509696996771</v>
      </c>
      <c r="AI100">
        <f t="shared" si="11"/>
        <v>-3.2246759132249281E-2</v>
      </c>
      <c r="AJ100">
        <f t="shared" si="12"/>
        <v>-2.2642669461792053E-4</v>
      </c>
      <c r="AK100">
        <f t="shared" si="13"/>
        <v>3.2424987157497753E-6</v>
      </c>
      <c r="AL100">
        <f t="shared" si="14"/>
        <v>3.0038921452408829E-3</v>
      </c>
      <c r="AM100">
        <f t="shared" si="15"/>
        <v>1.9107498117865163E-3</v>
      </c>
      <c r="AN100">
        <f t="shared" si="16"/>
        <v>1.729028504245278E-3</v>
      </c>
      <c r="AO100">
        <f t="shared" si="17"/>
        <v>-4.3018874119837847E-5</v>
      </c>
      <c r="AP100">
        <f t="shared" si="18"/>
        <v>-2.7361718380802813E-5</v>
      </c>
      <c r="AQ100">
        <f t="shared" si="19"/>
        <v>-2.4738647855571116E-5</v>
      </c>
    </row>
    <row r="101" spans="5:43">
      <c r="E101">
        <f>economy!A163</f>
        <v>2117</v>
      </c>
      <c r="F101" s="8">
        <f>economy!Z163</f>
        <v>8697.8761332397407</v>
      </c>
      <c r="G101" s="8">
        <f>economy!AA163</f>
        <v>60341.287858226657</v>
      </c>
      <c r="H101" s="8">
        <f>economy!AB163</f>
        <v>7389.9453174451783</v>
      </c>
      <c r="I101" s="8">
        <f>climate!I273</f>
        <v>4.7945186469317154</v>
      </c>
      <c r="J101" s="8">
        <f>economy!BN163</f>
        <v>-19.046382026522235</v>
      </c>
      <c r="K101" s="8">
        <f>economy!BO163</f>
        <v>-13.941227854832976</v>
      </c>
      <c r="L101" s="8">
        <f>economy!BP163</f>
        <v>-14.117034240009335</v>
      </c>
      <c r="M101">
        <v>8697.8761332397407</v>
      </c>
      <c r="N101">
        <v>60341.287858226657</v>
      </c>
      <c r="O101">
        <v>7389.9453174451783</v>
      </c>
      <c r="P101">
        <v>4.7945186469317154</v>
      </c>
      <c r="Q101">
        <v>-19.046382026522235</v>
      </c>
      <c r="R101">
        <v>-13.941227854832976</v>
      </c>
      <c r="S101">
        <v>-14.117034240009335</v>
      </c>
      <c r="T101">
        <v>8698.2703341866036</v>
      </c>
      <c r="U101">
        <v>60342.956808656214</v>
      </c>
      <c r="V101">
        <v>7390.130765856261</v>
      </c>
      <c r="W101">
        <v>4.7942950183734716</v>
      </c>
      <c r="X101">
        <v>-19.043381444394335</v>
      </c>
      <c r="Y101">
        <v>-13.939325537753556</v>
      </c>
      <c r="Z101">
        <v>-14.115312674399808</v>
      </c>
      <c r="AA101" s="8">
        <v>8697.8704874780942</v>
      </c>
      <c r="AB101" s="8">
        <v>60341.263990195825</v>
      </c>
      <c r="AC101" s="8">
        <v>7389.942709460207</v>
      </c>
      <c r="AD101" s="8">
        <v>4.794521850299426</v>
      </c>
      <c r="AE101" s="8">
        <v>-19.046425010315268</v>
      </c>
      <c r="AF101" s="8">
        <v>-13.941255103778699</v>
      </c>
      <c r="AG101" s="8">
        <v>-14.117058880432673</v>
      </c>
      <c r="AH101">
        <f t="shared" si="10"/>
        <v>2.2485997875046451</v>
      </c>
      <c r="AI101">
        <f t="shared" si="11"/>
        <v>-3.2121777447173372E-2</v>
      </c>
      <c r="AJ101">
        <f t="shared" si="12"/>
        <v>-2.2362855824376027E-4</v>
      </c>
      <c r="AK101">
        <f t="shared" si="13"/>
        <v>3.2033677106468872E-6</v>
      </c>
      <c r="AL101">
        <f t="shared" si="14"/>
        <v>3.0005821278997757E-3</v>
      </c>
      <c r="AM101">
        <f t="shared" si="15"/>
        <v>1.9023170794199018E-3</v>
      </c>
      <c r="AN101">
        <f t="shared" si="16"/>
        <v>1.7215656095270759E-3</v>
      </c>
      <c r="AO101">
        <f t="shared" si="17"/>
        <v>-4.2983793033357642E-5</v>
      </c>
      <c r="AP101">
        <f t="shared" si="18"/>
        <v>-2.7248945723812312E-5</v>
      </c>
      <c r="AQ101">
        <f t="shared" si="19"/>
        <v>-2.4640423337274342E-5</v>
      </c>
    </row>
    <row r="102" spans="5:43">
      <c r="E102">
        <f>economy!A164</f>
        <v>2118</v>
      </c>
      <c r="F102" s="8">
        <f>economy!Z164</f>
        <v>8582.8424256473591</v>
      </c>
      <c r="G102" s="8">
        <f>economy!AA164</f>
        <v>60196.339814759165</v>
      </c>
      <c r="H102" s="8">
        <f>economy!AB164</f>
        <v>7348.5966196085128</v>
      </c>
      <c r="I102" s="8">
        <f>climate!I274</f>
        <v>4.8281496316598727</v>
      </c>
      <c r="J102" s="8">
        <f>economy!BN164</f>
        <v>-19.458795807127093</v>
      </c>
      <c r="K102" s="8">
        <f>economy!BO164</f>
        <v>-14.183355428119791</v>
      </c>
      <c r="L102" s="8">
        <f>economy!BP164</f>
        <v>-14.343688939814617</v>
      </c>
      <c r="M102">
        <v>8582.8424256473591</v>
      </c>
      <c r="N102">
        <v>60196.339814759165</v>
      </c>
      <c r="O102">
        <v>7348.5966196085128</v>
      </c>
      <c r="P102">
        <v>4.8281496316598727</v>
      </c>
      <c r="Q102">
        <v>-19.458795807127093</v>
      </c>
      <c r="R102">
        <v>-14.183355428119791</v>
      </c>
      <c r="S102">
        <v>-14.343688939814617</v>
      </c>
      <c r="T102">
        <v>8583.2331566669127</v>
      </c>
      <c r="U102">
        <v>60198.00312028858</v>
      </c>
      <c r="V102">
        <v>7348.7808298510199</v>
      </c>
      <c r="W102">
        <v>4.8279287728873959</v>
      </c>
      <c r="X102">
        <v>-19.455798959688089</v>
      </c>
      <c r="Y102">
        <v>-14.181461792258007</v>
      </c>
      <c r="Z102">
        <v>-14.341975049523064</v>
      </c>
      <c r="AA102" s="8">
        <v>8582.836828414589</v>
      </c>
      <c r="AB102" s="8">
        <v>60196.316019611309</v>
      </c>
      <c r="AC102" s="8">
        <v>7348.5940245643687</v>
      </c>
      <c r="AD102" s="8">
        <v>4.8281527962469415</v>
      </c>
      <c r="AE102" s="8">
        <v>-19.458838749304793</v>
      </c>
      <c r="AF102" s="8">
        <v>-14.183382560385557</v>
      </c>
      <c r="AG102" s="8">
        <v>-14.343713478563375</v>
      </c>
      <c r="AH102">
        <f t="shared" si="10"/>
        <v>2.2382467914867448</v>
      </c>
      <c r="AI102">
        <f t="shared" si="11"/>
        <v>-3.1987424750695936E-2</v>
      </c>
      <c r="AJ102">
        <f t="shared" si="12"/>
        <v>-2.208587724767952E-4</v>
      </c>
      <c r="AK102">
        <f t="shared" si="13"/>
        <v>3.1645870688379318E-6</v>
      </c>
      <c r="AL102">
        <f t="shared" si="14"/>
        <v>2.996847439003858E-3</v>
      </c>
      <c r="AM102">
        <f t="shared" si="15"/>
        <v>1.8936358617835936E-3</v>
      </c>
      <c r="AN102">
        <f t="shared" si="16"/>
        <v>1.7138902915529997E-3</v>
      </c>
      <c r="AO102">
        <f t="shared" si="17"/>
        <v>-4.2942177699956119E-5</v>
      </c>
      <c r="AP102">
        <f t="shared" si="18"/>
        <v>-2.7132265765672514E-5</v>
      </c>
      <c r="AQ102">
        <f t="shared" si="19"/>
        <v>-2.4538748757407802E-5</v>
      </c>
    </row>
    <row r="103" spans="5:43">
      <c r="E103">
        <f>economy!A165</f>
        <v>2119</v>
      </c>
      <c r="F103" s="8">
        <f>economy!Z165</f>
        <v>8468.256084502189</v>
      </c>
      <c r="G103" s="8">
        <f>economy!AA165</f>
        <v>60043.893118940512</v>
      </c>
      <c r="H103" s="8">
        <f>economy!AB165</f>
        <v>7306.7124251468258</v>
      </c>
      <c r="I103" s="8">
        <f>climate!I275</f>
        <v>4.8614856815285439</v>
      </c>
      <c r="J103" s="8">
        <f>economy!BN165</f>
        <v>-19.871724598211223</v>
      </c>
      <c r="K103" s="8">
        <f>economy!BO165</f>
        <v>-14.424834678173296</v>
      </c>
      <c r="L103" s="8">
        <f>economy!BP165</f>
        <v>-14.569895921405253</v>
      </c>
      <c r="M103">
        <v>8468.256084502189</v>
      </c>
      <c r="N103">
        <v>60043.893118940512</v>
      </c>
      <c r="O103">
        <v>7306.7124251468258</v>
      </c>
      <c r="P103">
        <v>4.8614856815285439</v>
      </c>
      <c r="Q103">
        <v>-19.871724598211223</v>
      </c>
      <c r="R103">
        <v>-14.424834678173296</v>
      </c>
      <c r="S103">
        <v>-14.569895921405253</v>
      </c>
      <c r="T103">
        <v>8468.6432775139365</v>
      </c>
      <c r="U103">
        <v>60045.550309668732</v>
      </c>
      <c r="V103">
        <v>7306.8953581285778</v>
      </c>
      <c r="W103">
        <v>4.8612675637458675</v>
      </c>
      <c r="X103">
        <v>-19.86873189028568</v>
      </c>
      <c r="Y103">
        <v>-14.422949958524326</v>
      </c>
      <c r="Z103">
        <v>-14.568189907569483</v>
      </c>
      <c r="AA103" s="8">
        <v>8468.2505367978301</v>
      </c>
      <c r="AB103" s="8">
        <v>60043.869403714431</v>
      </c>
      <c r="AC103" s="8">
        <v>7306.7098439884903</v>
      </c>
      <c r="AD103" s="8">
        <v>4.861488807694184</v>
      </c>
      <c r="AE103" s="8">
        <v>-19.871767492531937</v>
      </c>
      <c r="AF103" s="8">
        <v>-14.424861690053687</v>
      </c>
      <c r="AG103" s="8">
        <v>-14.569920355204877</v>
      </c>
      <c r="AH103">
        <f t="shared" si="10"/>
        <v>2.2273167217208538</v>
      </c>
      <c r="AI103">
        <f t="shared" si="11"/>
        <v>-3.1844088778598234E-2</v>
      </c>
      <c r="AJ103">
        <f t="shared" si="12"/>
        <v>-2.1811778267633031E-4</v>
      </c>
      <c r="AK103">
        <f t="shared" si="13"/>
        <v>3.1261656401326832E-6</v>
      </c>
      <c r="AL103">
        <f t="shared" si="14"/>
        <v>2.9927079255429589E-3</v>
      </c>
      <c r="AM103">
        <f t="shared" si="15"/>
        <v>1.8847196489701901E-3</v>
      </c>
      <c r="AN103">
        <f t="shared" si="16"/>
        <v>1.7060138357702925E-3</v>
      </c>
      <c r="AO103">
        <f t="shared" si="17"/>
        <v>-4.2894320714026435E-5</v>
      </c>
      <c r="AP103">
        <f t="shared" si="18"/>
        <v>-2.7011880391114573E-5</v>
      </c>
      <c r="AQ103">
        <f t="shared" si="19"/>
        <v>-2.4433799623579944E-5</v>
      </c>
    </row>
    <row r="104" spans="5:43">
      <c r="E104">
        <f>economy!A166</f>
        <v>2120</v>
      </c>
      <c r="F104" s="8">
        <f>economy!Z166</f>
        <v>8354.1562402669479</v>
      </c>
      <c r="G104" s="8">
        <f>economy!AA166</f>
        <v>59884.146793604894</v>
      </c>
      <c r="H104" s="8">
        <f>economy!AB166</f>
        <v>7264.3207430932271</v>
      </c>
      <c r="I104" s="8">
        <f>climate!I276</f>
        <v>4.8945251194495087</v>
      </c>
      <c r="J104" s="8">
        <f>economy!BN166</f>
        <v>-20.285071453542759</v>
      </c>
      <c r="K104" s="8">
        <f>economy!BO166</f>
        <v>-14.665606861371955</v>
      </c>
      <c r="L104" s="8">
        <f>economy!BP166</f>
        <v>-14.795600631564136</v>
      </c>
      <c r="M104">
        <v>8354.1562402669479</v>
      </c>
      <c r="N104">
        <v>59884.146793604894</v>
      </c>
      <c r="O104">
        <v>7264.3207430932271</v>
      </c>
      <c r="P104">
        <v>4.8945251194495087</v>
      </c>
      <c r="Q104">
        <v>-20.285071453542759</v>
      </c>
      <c r="R104">
        <v>-14.665606861371955</v>
      </c>
      <c r="S104">
        <v>-14.795600631564136</v>
      </c>
      <c r="T104">
        <v>8354.5398325256519</v>
      </c>
      <c r="U104">
        <v>59885.797416673311</v>
      </c>
      <c r="V104">
        <v>7264.5023618501382</v>
      </c>
      <c r="W104">
        <v>4.8943097134597258</v>
      </c>
      <c r="X104">
        <v>-20.282083270491295</v>
      </c>
      <c r="Y104">
        <v>-14.663731279771429</v>
      </c>
      <c r="Z104">
        <v>-14.793902684295047</v>
      </c>
      <c r="AA104" s="8">
        <v>8354.1507430179936</v>
      </c>
      <c r="AB104" s="8">
        <v>59884.123165091558</v>
      </c>
      <c r="AC104" s="8">
        <v>7264.3181767037113</v>
      </c>
      <c r="AD104" s="8">
        <v>4.8945282075610486</v>
      </c>
      <c r="AE104" s="8">
        <v>-20.285114294052136</v>
      </c>
      <c r="AF104" s="8">
        <v>-14.665633749358728</v>
      </c>
      <c r="AG104" s="8">
        <v>-14.795624957311491</v>
      </c>
      <c r="AH104">
        <f t="shared" si="10"/>
        <v>2.2158340840396704</v>
      </c>
      <c r="AI104">
        <f t="shared" si="11"/>
        <v>-3.1692151795141399E-2</v>
      </c>
      <c r="AJ104">
        <f t="shared" si="12"/>
        <v>-2.1540598978297965E-4</v>
      </c>
      <c r="AK104">
        <f t="shared" si="13"/>
        <v>3.088111539817362E-6</v>
      </c>
      <c r="AL104">
        <f t="shared" si="14"/>
        <v>2.9881830514639773E-3</v>
      </c>
      <c r="AM104">
        <f t="shared" si="15"/>
        <v>1.8755816005260328E-3</v>
      </c>
      <c r="AN104">
        <f t="shared" si="16"/>
        <v>1.6979472690898945E-3</v>
      </c>
      <c r="AO104">
        <f t="shared" si="17"/>
        <v>-4.2840509376418368E-5</v>
      </c>
      <c r="AP104">
        <f t="shared" si="18"/>
        <v>-2.6887986772194949E-5</v>
      </c>
      <c r="AQ104">
        <f t="shared" si="19"/>
        <v>-2.4325747354225769E-5</v>
      </c>
    </row>
    <row r="105" spans="5:43">
      <c r="E105">
        <f>economy!A167</f>
        <v>2121</v>
      </c>
      <c r="F105" s="8">
        <f>economy!Z167</f>
        <v>8240.5805443704212</v>
      </c>
      <c r="G105" s="8">
        <f>economy!AA167</f>
        <v>59717.299140244031</v>
      </c>
      <c r="H105" s="8">
        <f>economy!AB167</f>
        <v>7221.4489984956017</v>
      </c>
      <c r="I105" s="8">
        <f>climate!I277</f>
        <v>4.927266421533897</v>
      </c>
      <c r="J105" s="8">
        <f>economy!BN167</f>
        <v>-20.698741047772245</v>
      </c>
      <c r="K105" s="8">
        <f>economy!BO167</f>
        <v>-14.905614635977303</v>
      </c>
      <c r="L105" s="8">
        <f>economy!BP167</f>
        <v>-15.020749675079468</v>
      </c>
      <c r="M105">
        <v>8240.5805443704212</v>
      </c>
      <c r="N105">
        <v>59717.299140244031</v>
      </c>
      <c r="O105">
        <v>7221.4489984956017</v>
      </c>
      <c r="P105">
        <v>4.927266421533897</v>
      </c>
      <c r="Q105">
        <v>-20.698741047772245</v>
      </c>
      <c r="R105">
        <v>-14.905614635977303</v>
      </c>
      <c r="S105">
        <v>-15.020749675079468</v>
      </c>
      <c r="T105">
        <v>8240.960478314566</v>
      </c>
      <c r="U105">
        <v>59718.94275976433</v>
      </c>
      <c r="V105">
        <v>7221.6292681522345</v>
      </c>
      <c r="W105">
        <v>4.927053697781492</v>
      </c>
      <c r="X105">
        <v>-20.695757755879818</v>
      </c>
      <c r="Y105">
        <v>-14.903748401431979</v>
      </c>
      <c r="Z105">
        <v>-15.019059973720731</v>
      </c>
      <c r="AA105" s="8">
        <v>8240.5750984329006</v>
      </c>
      <c r="AB105" s="8">
        <v>59717.275604987321</v>
      </c>
      <c r="AC105" s="8">
        <v>7221.4464476992152</v>
      </c>
      <c r="AD105" s="8">
        <v>4.9272694719660786</v>
      </c>
      <c r="AE105" s="8">
        <v>-20.698783828797726</v>
      </c>
      <c r="AF105" s="8">
        <v>-14.90564139675455</v>
      </c>
      <c r="AG105" s="8">
        <v>-15.020773889838701</v>
      </c>
      <c r="AH105">
        <f t="shared" si="10"/>
        <v>2.203823121075402</v>
      </c>
      <c r="AI105">
        <f t="shared" si="11"/>
        <v>-3.1531990622170269E-2</v>
      </c>
      <c r="AJ105">
        <f t="shared" si="12"/>
        <v>-2.1272375240499741E-4</v>
      </c>
      <c r="AK105">
        <f t="shared" si="13"/>
        <v>3.0504321815172375E-6</v>
      </c>
      <c r="AL105">
        <f t="shared" si="14"/>
        <v>2.9832918924270757E-3</v>
      </c>
      <c r="AM105">
        <f t="shared" si="15"/>
        <v>1.8662345453233087E-3</v>
      </c>
      <c r="AN105">
        <f t="shared" si="16"/>
        <v>1.689701358737139E-3</v>
      </c>
      <c r="AO105">
        <f t="shared" si="17"/>
        <v>-4.2781025481275492E-5</v>
      </c>
      <c r="AP105">
        <f t="shared" si="18"/>
        <v>-2.6760777247503142E-5</v>
      </c>
      <c r="AQ105">
        <f t="shared" si="19"/>
        <v>-2.4214759232421557E-5</v>
      </c>
    </row>
    <row r="106" spans="5:43">
      <c r="E106">
        <f>economy!A168</f>
        <v>2122</v>
      </c>
      <c r="F106" s="8">
        <f>economy!Z168</f>
        <v>8127.5651823403723</v>
      </c>
      <c r="G106" s="8">
        <f>economy!AA168</f>
        <v>59543.547579255806</v>
      </c>
      <c r="H106" s="8">
        <f>economy!AB168</f>
        <v>7178.124032233457</v>
      </c>
      <c r="I106" s="8">
        <f>climate!I278</f>
        <v>4.9597082131711057</v>
      </c>
      <c r="J106" s="8">
        <f>economy!BN168</f>
        <v>-21.112639699391451</v>
      </c>
      <c r="K106" s="8">
        <f>economy!BO168</f>
        <v>-15.144802068274959</v>
      </c>
      <c r="L106" s="8">
        <f>economy!BP168</f>
        <v>-15.245290825237541</v>
      </c>
      <c r="M106">
        <v>8127.5651823403723</v>
      </c>
      <c r="N106">
        <v>59543.547579255806</v>
      </c>
      <c r="O106">
        <v>7178.124032233457</v>
      </c>
      <c r="P106">
        <v>4.9597082131711057</v>
      </c>
      <c r="Q106">
        <v>-21.112639699391451</v>
      </c>
      <c r="R106">
        <v>-15.144802068274959</v>
      </c>
      <c r="S106">
        <v>-15.245290825237541</v>
      </c>
      <c r="T106">
        <v>8127.9414054393128</v>
      </c>
      <c r="U106">
        <v>59545.183776213533</v>
      </c>
      <c r="V106">
        <v>7178.3029199620496</v>
      </c>
      <c r="W106">
        <v>4.9594981417822863</v>
      </c>
      <c r="X106">
        <v>-21.109661646260005</v>
      </c>
      <c r="Y106">
        <v>-15.142945377293113</v>
      </c>
      <c r="Z106">
        <v>-15.243609538625975</v>
      </c>
      <c r="AA106" s="8">
        <v>8127.5597885009765</v>
      </c>
      <c r="AB106" s="8">
        <v>59543.524143553484</v>
      </c>
      <c r="AC106" s="8">
        <v>7178.1214977988629</v>
      </c>
      <c r="AD106" s="8">
        <v>4.9597112263054139</v>
      </c>
      <c r="AE106" s="8">
        <v>-21.112682415536757</v>
      </c>
      <c r="AF106" s="8">
        <v>-15.144828698714306</v>
      </c>
      <c r="AG106" s="8">
        <v>-15.24531492623596</v>
      </c>
      <c r="AH106">
        <f t="shared" si="10"/>
        <v>2.1913077852514107</v>
      </c>
      <c r="AI106">
        <f t="shared" si="11"/>
        <v>-3.1363976318971254E-2</v>
      </c>
      <c r="AJ106">
        <f t="shared" si="12"/>
        <v>-2.1007138881934395E-4</v>
      </c>
      <c r="AK106">
        <f t="shared" si="13"/>
        <v>3.0131343082828721E-6</v>
      </c>
      <c r="AL106">
        <f t="shared" si="14"/>
        <v>2.9780531314465009E-3</v>
      </c>
      <c r="AM106">
        <f t="shared" si="15"/>
        <v>1.8566909818460431E-3</v>
      </c>
      <c r="AN106">
        <f t="shared" si="16"/>
        <v>1.6812866115660796E-3</v>
      </c>
      <c r="AO106">
        <f t="shared" si="17"/>
        <v>-4.271614530537704E-5</v>
      </c>
      <c r="AP106">
        <f t="shared" si="18"/>
        <v>-2.6630439347030688E-5</v>
      </c>
      <c r="AQ106">
        <f t="shared" si="19"/>
        <v>-2.4100998418319364E-5</v>
      </c>
    </row>
    <row r="107" spans="5:43">
      <c r="E107">
        <f>economy!A169</f>
        <v>2123</v>
      </c>
      <c r="F107" s="8">
        <f>economy!Z169</f>
        <v>8015.144888336471</v>
      </c>
      <c r="G107" s="8">
        <f>economy!AA169</f>
        <v>59363.088496981414</v>
      </c>
      <c r="H107" s="8">
        <f>economy!AB169</f>
        <v>7134.3721013631648</v>
      </c>
      <c r="I107" s="8">
        <f>climate!I279</f>
        <v>4.991849265132454</v>
      </c>
      <c r="J107" s="8">
        <f>economy!BN169</f>
        <v>-21.526675390843224</v>
      </c>
      <c r="K107" s="8">
        <f>economy!BO169</f>
        <v>-15.383114636981368</v>
      </c>
      <c r="L107" s="8">
        <f>economy!BP169</f>
        <v>-15.469173032705891</v>
      </c>
      <c r="M107">
        <v>8015.144888336471</v>
      </c>
      <c r="N107">
        <v>59363.088496981414</v>
      </c>
      <c r="O107">
        <v>7134.3721013631648</v>
      </c>
      <c r="P107">
        <v>4.991849265132454</v>
      </c>
      <c r="Q107">
        <v>-21.526675390843224</v>
      </c>
      <c r="R107">
        <v>-15.383114636981368</v>
      </c>
      <c r="S107">
        <v>-15.469173032705891</v>
      </c>
      <c r="T107">
        <v>8015.5173529366948</v>
      </c>
      <c r="U107">
        <v>59364.716869116746</v>
      </c>
      <c r="V107">
        <v>7134.5495763413692</v>
      </c>
      <c r="W107">
        <v>4.9916418159535638</v>
      </c>
      <c r="X107">
        <v>-21.523702905787857</v>
      </c>
      <c r="Y107">
        <v>-15.381267673902451</v>
      </c>
      <c r="Z107">
        <v>-15.467500319432192</v>
      </c>
      <c r="AA107" s="8">
        <v>8015.1395473142811</v>
      </c>
      <c r="AB107" s="8">
        <v>59363.065166886692</v>
      </c>
      <c r="AC107" s="8">
        <v>7134.3695840062255</v>
      </c>
      <c r="AD107" s="8">
        <v>4.9918522413564794</v>
      </c>
      <c r="AE107" s="8">
        <v>-21.526718036982707</v>
      </c>
      <c r="AF107" s="8">
        <v>-15.383141134137228</v>
      </c>
      <c r="AG107" s="8">
        <v>-15.469197017329863</v>
      </c>
      <c r="AH107">
        <f t="shared" si="10"/>
        <v>2.1783117137529189</v>
      </c>
      <c r="AI107">
        <f t="shared" si="11"/>
        <v>-3.118847384757828E-2</v>
      </c>
      <c r="AJ107">
        <f t="shared" si="12"/>
        <v>-2.0744917889015113E-4</v>
      </c>
      <c r="AK107">
        <f t="shared" si="13"/>
        <v>2.9762240254527228E-6</v>
      </c>
      <c r="AL107">
        <f t="shared" si="14"/>
        <v>2.9724850553662918E-3</v>
      </c>
      <c r="AM107">
        <f t="shared" si="15"/>
        <v>1.8469630789166303E-3</v>
      </c>
      <c r="AN107">
        <f t="shared" si="16"/>
        <v>1.6727132736988892E-3</v>
      </c>
      <c r="AO107">
        <f t="shared" si="17"/>
        <v>-4.2646139483792922E-5</v>
      </c>
      <c r="AP107">
        <f t="shared" si="18"/>
        <v>-2.6497155859672716E-5</v>
      </c>
      <c r="AQ107">
        <f t="shared" si="19"/>
        <v>-2.398462397223966E-5</v>
      </c>
    </row>
    <row r="108" spans="5:43">
      <c r="E108">
        <f>economy!A170</f>
        <v>2124</v>
      </c>
      <c r="F108" s="8">
        <f>economy!Z170</f>
        <v>7903.3529610004116</v>
      </c>
      <c r="G108" s="8">
        <f>economy!AA170</f>
        <v>59176.117099509509</v>
      </c>
      <c r="H108" s="8">
        <f>economy!AB170</f>
        <v>7090.2188799730447</v>
      </c>
      <c r="I108" s="8">
        <f>climate!I280</f>
        <v>5.0236884897028897</v>
      </c>
      <c r="J108" s="8">
        <f>economy!BN170</f>
        <v>-21.940757785888295</v>
      </c>
      <c r="K108" s="8">
        <f>economy!BO170</f>
        <v>-15.620499235992172</v>
      </c>
      <c r="L108" s="8">
        <f>economy!BP170</f>
        <v>-15.692346432867753</v>
      </c>
      <c r="M108">
        <v>7903.3529610004116</v>
      </c>
      <c r="N108">
        <v>59176.117099509509</v>
      </c>
      <c r="O108">
        <v>7090.2188799730447</v>
      </c>
      <c r="P108">
        <v>5.0236884897028897</v>
      </c>
      <c r="Q108">
        <v>-21.940757785888295</v>
      </c>
      <c r="R108">
        <v>-15.620499235992172</v>
      </c>
      <c r="S108">
        <v>-15.692346432867753</v>
      </c>
      <c r="T108">
        <v>7903.7216241713222</v>
      </c>
      <c r="U108">
        <v>59177.737261176495</v>
      </c>
      <c r="V108">
        <v>7090.3949133404631</v>
      </c>
      <c r="W108">
        <v>5.0234836323369798</v>
      </c>
      <c r="X108">
        <v>-21.937791180336127</v>
      </c>
      <c r="Y108">
        <v>-15.618662173315187</v>
      </c>
      <c r="Z108">
        <v>-15.690682441537149</v>
      </c>
      <c r="AA108" s="8">
        <v>7903.3476734486767</v>
      </c>
      <c r="AB108" s="8">
        <v>59176.093880832777</v>
      </c>
      <c r="AC108" s="8">
        <v>7090.2163803595049</v>
      </c>
      <c r="AD108" s="8">
        <v>5.0236914294097188</v>
      </c>
      <c r="AE108" s="8">
        <v>-21.940800357161283</v>
      </c>
      <c r="AF108" s="8">
        <v>-15.620525597096901</v>
      </c>
      <c r="AG108" s="8">
        <v>-15.692370298658579</v>
      </c>
      <c r="AH108">
        <f t="shared" si="10"/>
        <v>2.1648582053167047</v>
      </c>
      <c r="AI108">
        <f t="shared" si="11"/>
        <v>-3.1005842014565133E-2</v>
      </c>
      <c r="AJ108">
        <f t="shared" si="12"/>
        <v>-2.0485736590991621E-4</v>
      </c>
      <c r="AK108">
        <f t="shared" si="13"/>
        <v>2.9397068290748507E-6</v>
      </c>
      <c r="AL108">
        <f t="shared" si="14"/>
        <v>2.9666055521673229E-3</v>
      </c>
      <c r="AM108">
        <f t="shared" si="15"/>
        <v>1.8370626769854681E-3</v>
      </c>
      <c r="AN108">
        <f t="shared" si="16"/>
        <v>1.6639913306040199E-3</v>
      </c>
      <c r="AO108">
        <f t="shared" si="17"/>
        <v>-4.2571272988567443E-5</v>
      </c>
      <c r="AP108">
        <f t="shared" si="18"/>
        <v>-2.6361104728422902E-5</v>
      </c>
      <c r="AQ108">
        <f t="shared" si="19"/>
        <v>-2.3865790826249622E-5</v>
      </c>
    </row>
    <row r="109" spans="5:43">
      <c r="E109">
        <f>economy!A171</f>
        <v>2125</v>
      </c>
      <c r="F109" s="8">
        <f>economy!Z171</f>
        <v>7792.2212805419222</v>
      </c>
      <c r="G109" s="8">
        <f>economy!AA171</f>
        <v>58982.827273217175</v>
      </c>
      <c r="H109" s="8">
        <f>economy!AB171</f>
        <v>7045.6894605293783</v>
      </c>
      <c r="I109" s="8">
        <f>climate!I281</f>
        <v>5.055224936843814</v>
      </c>
      <c r="J109" s="8">
        <f>economy!BN171</f>
        <v>-22.35479824433466</v>
      </c>
      <c r="K109" s="8">
        <f>economy!BO171</f>
        <v>-15.856904175546779</v>
      </c>
      <c r="L109" s="8">
        <f>economy!BP171</f>
        <v>-15.914762351667791</v>
      </c>
      <c r="M109">
        <v>7792.2212805419222</v>
      </c>
      <c r="N109">
        <v>58982.827273217175</v>
      </c>
      <c r="O109">
        <v>7045.6894605293783</v>
      </c>
      <c r="P109">
        <v>5.055224936843814</v>
      </c>
      <c r="Q109">
        <v>-22.35479824433466</v>
      </c>
      <c r="R109">
        <v>-15.856904175546779</v>
      </c>
      <c r="S109">
        <v>-15.914762351667791</v>
      </c>
      <c r="T109">
        <v>7792.5861039214842</v>
      </c>
      <c r="U109">
        <v>58984.438855223103</v>
      </c>
      <c r="V109">
        <v>7045.8640253431131</v>
      </c>
      <c r="W109">
        <v>5.0550226406854408</v>
      </c>
      <c r="X109">
        <v>-22.351837812225497</v>
      </c>
      <c r="Y109">
        <v>-15.855077174256959</v>
      </c>
      <c r="Z109">
        <v>-15.91310722116018</v>
      </c>
      <c r="AA109" s="8">
        <v>7792.216047049852</v>
      </c>
      <c r="AB109" s="8">
        <v>58982.804171528056</v>
      </c>
      <c r="AC109" s="8">
        <v>7045.6869792773578</v>
      </c>
      <c r="AD109" s="8">
        <v>5.0552278404314492</v>
      </c>
      <c r="AE109" s="8">
        <v>-22.354840736139721</v>
      </c>
      <c r="AF109" s="8">
        <v>-15.856930398005931</v>
      </c>
      <c r="AG109" s="8">
        <v>-15.91478609631764</v>
      </c>
      <c r="AH109">
        <f t="shared" si="10"/>
        <v>2.1509701992181363</v>
      </c>
      <c r="AI109">
        <f t="shared" si="11"/>
        <v>-3.0816433223662898E-2</v>
      </c>
      <c r="AJ109">
        <f t="shared" si="12"/>
        <v>-2.0229615837319415E-4</v>
      </c>
      <c r="AK109">
        <f t="shared" si="13"/>
        <v>2.9035876352168088E-6</v>
      </c>
      <c r="AL109">
        <f t="shared" si="14"/>
        <v>2.9604321091625252E-3</v>
      </c>
      <c r="AM109">
        <f t="shared" si="15"/>
        <v>1.8270012898202737E-3</v>
      </c>
      <c r="AN109">
        <f t="shared" si="16"/>
        <v>1.6551305076113465E-3</v>
      </c>
      <c r="AO109">
        <f t="shared" si="17"/>
        <v>-4.2491805061217747E-5</v>
      </c>
      <c r="AP109">
        <f t="shared" si="18"/>
        <v>-2.6222459151625799E-5</v>
      </c>
      <c r="AQ109">
        <f t="shared" si="19"/>
        <v>-2.3744649848111976E-5</v>
      </c>
    </row>
    <row r="110" spans="5:43">
      <c r="E110">
        <f>economy!A172</f>
        <v>2126</v>
      </c>
      <c r="F110" s="8">
        <f>economy!Z172</f>
        <v>7681.7803269798214</v>
      </c>
      <c r="G110" s="8">
        <f>economy!AA172</f>
        <v>58783.411452001659</v>
      </c>
      <c r="H110" s="8">
        <f>economy!AB172</f>
        <v>7000.8083556948532</v>
      </c>
      <c r="I110" s="8">
        <f>climate!I282</f>
        <v>5.086457790389864</v>
      </c>
      <c r="J110" s="8">
        <f>economy!BN172</f>
        <v>-22.768709834232933</v>
      </c>
      <c r="K110" s="8">
        <f>economy!BO172</f>
        <v>-16.092279181882059</v>
      </c>
      <c r="L110" s="8">
        <f>economy!BP172</f>
        <v>-16.136373310028471</v>
      </c>
      <c r="M110">
        <v>7681.7803269798214</v>
      </c>
      <c r="N110">
        <v>58783.411452001659</v>
      </c>
      <c r="O110">
        <v>7000.8083556948532</v>
      </c>
      <c r="P110">
        <v>5.086457790389864</v>
      </c>
      <c r="Q110">
        <v>-22.768709834232933</v>
      </c>
      <c r="R110">
        <v>-16.092279181882059</v>
      </c>
      <c r="S110">
        <v>-16.136373310028471</v>
      </c>
      <c r="T110">
        <v>7682.141276620443</v>
      </c>
      <c r="U110">
        <v>58785.014101427463</v>
      </c>
      <c r="V110">
        <v>7000.9814268841501</v>
      </c>
      <c r="W110">
        <v>5.0862580246581972</v>
      </c>
      <c r="X110">
        <v>-22.765755852421311</v>
      </c>
      <c r="Y110">
        <v>-16.090462391775606</v>
      </c>
      <c r="Z110">
        <v>-16.134727169757895</v>
      </c>
      <c r="AA110" s="8">
        <v>7681.7751480744755</v>
      </c>
      <c r="AB110" s="8">
        <v>58783.388472631486</v>
      </c>
      <c r="AC110" s="8">
        <v>7000.8058933772118</v>
      </c>
      <c r="AD110" s="8">
        <v>5.0864606582606715</v>
      </c>
      <c r="AE110" s="8">
        <v>-22.768752242222163</v>
      </c>
      <c r="AF110" s="8">
        <v>-16.092305263269644</v>
      </c>
      <c r="AG110" s="8">
        <v>-16.1363969313763</v>
      </c>
      <c r="AH110">
        <f t="shared" si="10"/>
        <v>2.1366702557133976</v>
      </c>
      <c r="AI110">
        <f t="shared" si="11"/>
        <v>-3.0620593155617826E-2</v>
      </c>
      <c r="AJ110">
        <f t="shared" si="12"/>
        <v>-1.9976573166680112E-4</v>
      </c>
      <c r="AK110">
        <f t="shared" si="13"/>
        <v>2.8678708074991732E-6</v>
      </c>
      <c r="AL110">
        <f t="shared" si="14"/>
        <v>2.9539818116219863E-3</v>
      </c>
      <c r="AM110">
        <f t="shared" si="15"/>
        <v>1.8167901064529701E-3</v>
      </c>
      <c r="AN110">
        <f t="shared" si="16"/>
        <v>1.6461402705765238E-3</v>
      </c>
      <c r="AO110">
        <f t="shared" si="17"/>
        <v>-4.2407989230497378E-5</v>
      </c>
      <c r="AP110">
        <f t="shared" si="18"/>
        <v>-2.6081387584753202E-5</v>
      </c>
      <c r="AQ110">
        <f t="shared" si="19"/>
        <v>-2.3621347828850503E-5</v>
      </c>
    </row>
    <row r="111" spans="5:43">
      <c r="E111">
        <f>economy!A173</f>
        <v>2127</v>
      </c>
      <c r="F111" s="8">
        <f>economy!Z173</f>
        <v>7572.0591994593669</v>
      </c>
      <c r="G111" s="8">
        <f>economy!AA173</f>
        <v>58578.060491147058</v>
      </c>
      <c r="H111" s="8">
        <f>economy!AB173</f>
        <v>6955.5995006007925</v>
      </c>
      <c r="I111" s="8">
        <f>climate!I283</f>
        <v>5.117386364282293</v>
      </c>
      <c r="J111" s="8">
        <f>economy!BN173</f>
        <v>-23.182407341640591</v>
      </c>
      <c r="K111" s="8">
        <f>economy!BO173</f>
        <v>-16.32657539544666</v>
      </c>
      <c r="L111" s="8">
        <f>economy!BP173</f>
        <v>-16.357133026895742</v>
      </c>
      <c r="M111">
        <v>7572.0591994593669</v>
      </c>
      <c r="N111">
        <v>58578.060491147058</v>
      </c>
      <c r="O111">
        <v>6955.5995006007925</v>
      </c>
      <c r="P111">
        <v>5.117386364282293</v>
      </c>
      <c r="Q111">
        <v>-23.182407341640591</v>
      </c>
      <c r="R111">
        <v>-16.32657539544666</v>
      </c>
      <c r="S111">
        <v>-16.357133026895742</v>
      </c>
      <c r="T111">
        <v>7572.416245674287</v>
      </c>
      <c r="U111">
        <v>58579.65387115044</v>
      </c>
      <c r="V111">
        <v>6955.771054920946</v>
      </c>
      <c r="W111">
        <v>5.1171890980525871</v>
      </c>
      <c r="X111">
        <v>-23.179460070298102</v>
      </c>
      <c r="Y111">
        <v>-16.324768955452946</v>
      </c>
      <c r="Z111">
        <v>-16.355495997068591</v>
      </c>
      <c r="AA111" s="8">
        <v>7572.0540756075279</v>
      </c>
      <c r="AB111" s="8">
        <v>58578.037639191454</v>
      </c>
      <c r="AC111" s="8">
        <v>6955.5970577473472</v>
      </c>
      <c r="AD111" s="8">
        <v>5.1173891968424758</v>
      </c>
      <c r="AE111" s="8">
        <v>-23.182449661713814</v>
      </c>
      <c r="AF111" s="8">
        <v>-16.326601333500417</v>
      </c>
      <c r="AG111" s="8">
        <v>-16.357156522923258</v>
      </c>
      <c r="AH111">
        <f t="shared" si="10"/>
        <v>2.1219805384607753</v>
      </c>
      <c r="AI111">
        <f t="shared" si="11"/>
        <v>-3.0418660884606652E-2</v>
      </c>
      <c r="AJ111">
        <f t="shared" si="12"/>
        <v>-1.9726622970583918E-4</v>
      </c>
      <c r="AK111">
        <f t="shared" si="13"/>
        <v>2.8325601828527169E-6</v>
      </c>
      <c r="AL111">
        <f t="shared" si="14"/>
        <v>2.9472713424887331E-3</v>
      </c>
      <c r="AM111">
        <f t="shared" si="15"/>
        <v>1.8064399937145481E-3</v>
      </c>
      <c r="AN111">
        <f t="shared" si="16"/>
        <v>1.6370298271510819E-3</v>
      </c>
      <c r="AO111">
        <f t="shared" si="17"/>
        <v>-4.2320073223578447E-5</v>
      </c>
      <c r="AP111">
        <f t="shared" si="18"/>
        <v>-2.5938053756391355E-5</v>
      </c>
      <c r="AQ111">
        <f t="shared" si="19"/>
        <v>-2.3496027516500817E-5</v>
      </c>
    </row>
    <row r="112" spans="5:43">
      <c r="E112">
        <f>economy!A174</f>
        <v>2128</v>
      </c>
      <c r="F112" s="8">
        <f>economy!Z174</f>
        <v>7463.0856365679501</v>
      </c>
      <c r="G112" s="8">
        <f>economy!AA174</f>
        <v>58366.963547759682</v>
      </c>
      <c r="H112" s="8">
        <f>economy!AB174</f>
        <v>6910.086255554751</v>
      </c>
      <c r="I112" s="8">
        <f>climate!I284</f>
        <v>5.1480100988413593</v>
      </c>
      <c r="J112" s="8">
        <f>economy!BN174</f>
        <v>-23.59580727805556</v>
      </c>
      <c r="K112" s="8">
        <f>economy!BO174</f>
        <v>-16.559745367745567</v>
      </c>
      <c r="L112" s="8">
        <f>economy!BP174</f>
        <v>-16.576996420971327</v>
      </c>
      <c r="M112">
        <v>7463.0856365679501</v>
      </c>
      <c r="N112">
        <v>58366.963547759682</v>
      </c>
      <c r="O112">
        <v>6910.086255554751</v>
      </c>
      <c r="P112">
        <v>5.1480100988413593</v>
      </c>
      <c r="Q112">
        <v>-23.59580727805556</v>
      </c>
      <c r="R112">
        <v>-16.559745367745567</v>
      </c>
      <c r="S112">
        <v>-16.576996420971327</v>
      </c>
      <c r="T112">
        <v>7463.4387537784787</v>
      </c>
      <c r="U112">
        <v>58368.547337362063</v>
      </c>
      <c r="V112">
        <v>6910.2562715404047</v>
      </c>
      <c r="W112">
        <v>5.147815301074866</v>
      </c>
      <c r="X112">
        <v>-23.592866961073216</v>
      </c>
      <c r="Y112">
        <v>-16.557949406246657</v>
      </c>
      <c r="Z112">
        <v>-16.575368612843263</v>
      </c>
      <c r="AA112" s="8">
        <v>7463.0805681780375</v>
      </c>
      <c r="AB112" s="8">
        <v>58366.940828081402</v>
      </c>
      <c r="AC112" s="8">
        <v>6910.0838326543562</v>
      </c>
      <c r="AD112" s="8">
        <v>5.1480128965004566</v>
      </c>
      <c r="AE112" s="8">
        <v>-23.595849506354547</v>
      </c>
      <c r="AF112" s="8">
        <v>-16.559771160362285</v>
      </c>
      <c r="AG112" s="8">
        <v>-16.577019789798996</v>
      </c>
      <c r="AH112">
        <f t="shared" si="10"/>
        <v>2.1069227985717589</v>
      </c>
      <c r="AI112">
        <f t="shared" si="11"/>
        <v>-3.0210968572646379E-2</v>
      </c>
      <c r="AJ112">
        <f t="shared" si="12"/>
        <v>-1.9479776649333758E-4</v>
      </c>
      <c r="AK112">
        <f t="shared" si="13"/>
        <v>2.7976590972755844E-6</v>
      </c>
      <c r="AL112">
        <f t="shared" si="14"/>
        <v>2.9403169823432052E-3</v>
      </c>
      <c r="AM112">
        <f t="shared" si="15"/>
        <v>1.795961498910259E-3</v>
      </c>
      <c r="AN112">
        <f t="shared" si="16"/>
        <v>1.6278081280631795E-3</v>
      </c>
      <c r="AO112">
        <f t="shared" si="17"/>
        <v>-4.2228298987367907E-5</v>
      </c>
      <c r="AP112">
        <f t="shared" si="18"/>
        <v>-2.5792616717978945E-5</v>
      </c>
      <c r="AQ112">
        <f t="shared" si="19"/>
        <v>-2.3368827669401071E-5</v>
      </c>
    </row>
    <row r="113" spans="5:43">
      <c r="E113">
        <f>economy!A175</f>
        <v>2129</v>
      </c>
      <c r="F113" s="8">
        <f>economy!Z175</f>
        <v>7354.8860375731501</v>
      </c>
      <c r="G113" s="8">
        <f>economy!AA175</f>
        <v>58150.307967693843</v>
      </c>
      <c r="H113" s="8">
        <f>economy!AB175</f>
        <v>6864.2914091651755</v>
      </c>
      <c r="I113" s="8">
        <f>climate!I285</f>
        <v>5.1783285570799613</v>
      </c>
      <c r="J113" s="8">
        <f>economy!BN175</f>
        <v>-24.008827885618459</v>
      </c>
      <c r="K113" s="8">
        <f>economy!BO175</f>
        <v>-16.791743056882908</v>
      </c>
      <c r="L113" s="8">
        <f>economy!BP175</f>
        <v>-16.79591961118842</v>
      </c>
      <c r="M113">
        <v>7354.8860375731501</v>
      </c>
      <c r="N113">
        <v>58150.307967693843</v>
      </c>
      <c r="O113">
        <v>6864.2914091651755</v>
      </c>
      <c r="P113">
        <v>5.1783285570799613</v>
      </c>
      <c r="Q113">
        <v>-24.008827885618459</v>
      </c>
      <c r="R113">
        <v>-16.791743056882908</v>
      </c>
      <c r="S113">
        <v>-16.79591961118842</v>
      </c>
      <c r="T113">
        <v>7355.2352041569939</v>
      </c>
      <c r="U113">
        <v>58151.881861552378</v>
      </c>
      <c r="V113">
        <v>6864.4598670831401</v>
      </c>
      <c r="W113">
        <v>5.1781361966523356</v>
      </c>
      <c r="X113">
        <v>-24.005894751008199</v>
      </c>
      <c r="Y113">
        <v>-16.789957692029965</v>
      </c>
      <c r="Z113">
        <v>-16.794301127319478</v>
      </c>
      <c r="AA113" s="8">
        <v>7354.8810249971493</v>
      </c>
      <c r="AB113" s="8">
        <v>58150.28538492605</v>
      </c>
      <c r="AC113" s="8">
        <v>6864.289006667681</v>
      </c>
      <c r="AD113" s="8">
        <v>5.1783313202503729</v>
      </c>
      <c r="AE113" s="8">
        <v>-24.008870018521186</v>
      </c>
      <c r="AF113" s="8">
        <v>-16.791768702113789</v>
      </c>
      <c r="AG113" s="8">
        <v>-16.795942851071469</v>
      </c>
      <c r="AH113">
        <f t="shared" si="10"/>
        <v>2.0915183603501646</v>
      </c>
      <c r="AI113">
        <f t="shared" si="11"/>
        <v>-2.9997841294971295E-2</v>
      </c>
      <c r="AJ113">
        <f t="shared" si="12"/>
        <v>-1.9236042762571515E-4</v>
      </c>
      <c r="AK113">
        <f t="shared" si="13"/>
        <v>2.7631704115904654E-6</v>
      </c>
      <c r="AL113">
        <f t="shared" si="14"/>
        <v>2.933134610259458E-3</v>
      </c>
      <c r="AM113">
        <f t="shared" si="15"/>
        <v>1.7853648529424504E-3</v>
      </c>
      <c r="AN113">
        <f t="shared" si="16"/>
        <v>1.6184838689419223E-3</v>
      </c>
      <c r="AO113">
        <f t="shared" si="17"/>
        <v>-4.2132902727587407E-5</v>
      </c>
      <c r="AP113">
        <f t="shared" si="18"/>
        <v>-2.5645230881110592E-5</v>
      </c>
      <c r="AQ113">
        <f t="shared" si="19"/>
        <v>-2.3239883049086529E-5</v>
      </c>
    </row>
    <row r="114" spans="5:43">
      <c r="E114">
        <f>economy!A176</f>
        <v>2130</v>
      </c>
      <c r="F114" s="8">
        <f>economy!Z176</f>
        <v>7247.485484508863</v>
      </c>
      <c r="G114" s="8">
        <f>economy!AA176</f>
        <v>57928.27917888348</v>
      </c>
      <c r="H114" s="8">
        <f>economy!AB176</f>
        <v>6818.2371818650035</v>
      </c>
      <c r="I114" s="8">
        <f>climate!I286</f>
        <v>5.2083414210605605</v>
      </c>
      <c r="J114" s="8">
        <f>economy!BN176</f>
        <v>-24.421389140180992</v>
      </c>
      <c r="K114" s="8">
        <f>economy!BO176</f>
        <v>-17.022523821869459</v>
      </c>
      <c r="L114" s="8">
        <f>economy!BP176</f>
        <v>-17.013859915986334</v>
      </c>
      <c r="M114">
        <v>7247.485484508863</v>
      </c>
      <c r="N114">
        <v>57928.27917888348</v>
      </c>
      <c r="O114">
        <v>6818.2371818650035</v>
      </c>
      <c r="P114">
        <v>5.2083414210605605</v>
      </c>
      <c r="Q114">
        <v>-24.421389140180992</v>
      </c>
      <c r="R114">
        <v>-17.022523821869459</v>
      </c>
      <c r="S114">
        <v>-17.013859915986334</v>
      </c>
      <c r="T114">
        <v>7247.830682649811</v>
      </c>
      <c r="U114">
        <v>57929.842887049337</v>
      </c>
      <c r="V114">
        <v>6818.4040636666787</v>
      </c>
      <c r="W114">
        <v>5.2081514667888307</v>
      </c>
      <c r="X114">
        <v>-24.418463400476028</v>
      </c>
      <c r="Y114">
        <v>-17.020749161895846</v>
      </c>
      <c r="Z114">
        <v>-17.012250850494155</v>
      </c>
      <c r="AA114" s="8">
        <v>7247.4805280442579</v>
      </c>
      <c r="AB114" s="8">
        <v>57928.256737432908</v>
      </c>
      <c r="AC114" s="8">
        <v>6818.2348001831406</v>
      </c>
      <c r="AD114" s="8">
        <v>5.2083441501570942</v>
      </c>
      <c r="AE114" s="8">
        <v>-24.421431174295829</v>
      </c>
      <c r="AF114" s="8">
        <v>-17.022549317915491</v>
      </c>
      <c r="AG114" s="8">
        <v>-17.01388302531084</v>
      </c>
      <c r="AH114">
        <f t="shared" si="10"/>
        <v>2.0757881084864493</v>
      </c>
      <c r="AI114">
        <f t="shared" si="11"/>
        <v>-2.9779597040032968E-2</v>
      </c>
      <c r="AJ114">
        <f t="shared" si="12"/>
        <v>-1.8995427172985302E-4</v>
      </c>
      <c r="AK114">
        <f t="shared" si="13"/>
        <v>2.7290965336490558E-6</v>
      </c>
      <c r="AL114">
        <f t="shared" si="14"/>
        <v>2.9257397049633482E-3</v>
      </c>
      <c r="AM114">
        <f t="shared" si="15"/>
        <v>1.7746599736128132E-3</v>
      </c>
      <c r="AN114">
        <f t="shared" si="16"/>
        <v>1.6090654921789849E-3</v>
      </c>
      <c r="AO114">
        <f t="shared" si="17"/>
        <v>-4.2034114837719017E-5</v>
      </c>
      <c r="AP114">
        <f t="shared" si="18"/>
        <v>-2.549604603174771E-5</v>
      </c>
      <c r="AQ114">
        <f t="shared" si="19"/>
        <v>-2.3109324505554696E-5</v>
      </c>
    </row>
    <row r="115" spans="5:43">
      <c r="E115">
        <f>economy!A177</f>
        <v>2131</v>
      </c>
      <c r="F115" s="8">
        <f>economy!Z177</f>
        <v>7140.9077650367763</v>
      </c>
      <c r="G115" s="8">
        <f>economy!AA177</f>
        <v>57701.06059098259</v>
      </c>
      <c r="H115" s="8">
        <f>economy!AB177</f>
        <v>6771.9452298159749</v>
      </c>
      <c r="I115" s="8">
        <f>climate!I287</f>
        <v>5.2380484882972631</v>
      </c>
      <c r="J115" s="8">
        <f>economy!BN177</f>
        <v>-24.833412752335725</v>
      </c>
      <c r="K115" s="8">
        <f>economy!BO177</f>
        <v>-17.252044415759187</v>
      </c>
      <c r="L115" s="8">
        <f>economy!BP177</f>
        <v>-17.230775851438455</v>
      </c>
      <c r="M115">
        <v>7140.9077650367763</v>
      </c>
      <c r="N115">
        <v>57701.06059098259</v>
      </c>
      <c r="O115">
        <v>6771.9452298159749</v>
      </c>
      <c r="P115">
        <v>5.2380484882972631</v>
      </c>
      <c r="Q115">
        <v>-24.833412752335725</v>
      </c>
      <c r="R115">
        <v>-17.252044415759187</v>
      </c>
      <c r="S115">
        <v>-17.230775851438455</v>
      </c>
      <c r="T115">
        <v>7141.2489805759724</v>
      </c>
      <c r="U115">
        <v>57702.613838646743</v>
      </c>
      <c r="V115">
        <v>6772.1105190895205</v>
      </c>
      <c r="W115">
        <v>5.2378609089654118</v>
      </c>
      <c r="X115">
        <v>-24.830494604988996</v>
      </c>
      <c r="Y115">
        <v>-17.250280559289944</v>
      </c>
      <c r="Z115">
        <v>-17.229176290249256</v>
      </c>
      <c r="AA115" s="8">
        <v>7140.9028649284928</v>
      </c>
      <c r="AB115" s="8">
        <v>57701.038295033257</v>
      </c>
      <c r="AC115" s="8">
        <v>6771.9428693271047</v>
      </c>
      <c r="AD115" s="8">
        <v>5.2380511837367019</v>
      </c>
      <c r="AE115" s="8">
        <v>-24.83345468449572</v>
      </c>
      <c r="AF115" s="8">
        <v>-17.252069760966631</v>
      </c>
      <c r="AG115" s="8">
        <v>-17.230798828717429</v>
      </c>
      <c r="AH115">
        <f t="shared" si="10"/>
        <v>2.0597524768963922</v>
      </c>
      <c r="AI115">
        <f t="shared" si="11"/>
        <v>-2.955654647666961E-2</v>
      </c>
      <c r="AJ115">
        <f t="shared" si="12"/>
        <v>-1.8757933185131748E-4</v>
      </c>
      <c r="AK115">
        <f t="shared" si="13"/>
        <v>2.695439438760161E-6</v>
      </c>
      <c r="AL115">
        <f t="shared" si="14"/>
        <v>2.9181473467296826E-3</v>
      </c>
      <c r="AM115">
        <f t="shared" si="15"/>
        <v>1.7638564692425973E-3</v>
      </c>
      <c r="AN115">
        <f t="shared" si="16"/>
        <v>1.5995611891987949E-3</v>
      </c>
      <c r="AO115">
        <f t="shared" si="17"/>
        <v>-4.1932159994928497E-5</v>
      </c>
      <c r="AP115">
        <f t="shared" si="18"/>
        <v>-2.5345207443905338E-5</v>
      </c>
      <c r="AQ115">
        <f t="shared" si="19"/>
        <v>-2.29772789737126E-5</v>
      </c>
    </row>
    <row r="116" spans="5:43">
      <c r="E116">
        <f>economy!A178</f>
        <v>2132</v>
      </c>
      <c r="F116" s="8">
        <f>economy!Z178</f>
        <v>7035.1753960127571</v>
      </c>
      <c r="G116" s="8">
        <f>economy!AA178</f>
        <v>57468.83350121299</v>
      </c>
      <c r="H116" s="8">
        <f>economy!AB178</f>
        <v>6725.4366491760429</v>
      </c>
      <c r="I116" s="8">
        <f>climate!I288</f>
        <v>5.2674496682047582</v>
      </c>
      <c r="J116" s="8">
        <f>economy!BN178</f>
        <v>-25.244822166501113</v>
      </c>
      <c r="K116" s="8">
        <f>economy!BO178</f>
        <v>-17.48026297767785</v>
      </c>
      <c r="L116" s="8">
        <f>economy!BP178</f>
        <v>-17.446627128287062</v>
      </c>
      <c r="M116">
        <v>7035.1753960127571</v>
      </c>
      <c r="N116">
        <v>57468.83350121299</v>
      </c>
      <c r="O116">
        <v>6725.4366491760429</v>
      </c>
      <c r="P116">
        <v>5.2674496682047582</v>
      </c>
      <c r="Q116">
        <v>-25.244822166501113</v>
      </c>
      <c r="R116">
        <v>-17.48026297767785</v>
      </c>
      <c r="S116">
        <v>-17.446627128287062</v>
      </c>
      <c r="T116">
        <v>7035.5126183017655</v>
      </c>
      <c r="U116">
        <v>57470.376028440398</v>
      </c>
      <c r="V116">
        <v>6725.6003310983861</v>
      </c>
      <c r="W116">
        <v>5.2672644325879769</v>
      </c>
      <c r="X116">
        <v>-25.241911794281457</v>
      </c>
      <c r="Y116">
        <v>-17.478510014035269</v>
      </c>
      <c r="Z116">
        <v>-17.445037149384181</v>
      </c>
      <c r="AA116" s="8">
        <v>7035.1705524550971</v>
      </c>
      <c r="AB116" s="8">
        <v>57468.811354729827</v>
      </c>
      <c r="AC116" s="8">
        <v>6725.4343102238172</v>
      </c>
      <c r="AD116" s="8">
        <v>5.2674523304054519</v>
      </c>
      <c r="AE116" s="8">
        <v>-25.244863993758166</v>
      </c>
      <c r="AF116" s="8">
        <v>-17.480288170533704</v>
      </c>
      <c r="AG116" s="8">
        <v>-17.446649972156617</v>
      </c>
      <c r="AH116">
        <f t="shared" si="10"/>
        <v>2.0434314387530321</v>
      </c>
      <c r="AI116">
        <f t="shared" si="11"/>
        <v>-2.9328993055969477E-2</v>
      </c>
      <c r="AJ116">
        <f t="shared" si="12"/>
        <v>-1.8523561678129852E-4</v>
      </c>
      <c r="AK116">
        <f t="shared" si="13"/>
        <v>2.6622006936705134E-6</v>
      </c>
      <c r="AL116">
        <f t="shared" si="14"/>
        <v>2.9103722196559545E-3</v>
      </c>
      <c r="AM116">
        <f t="shared" si="15"/>
        <v>1.7529636425805961E-3</v>
      </c>
      <c r="AN116">
        <f t="shared" si="16"/>
        <v>1.5899789028814837E-3</v>
      </c>
      <c r="AO116">
        <f t="shared" si="17"/>
        <v>-4.1827257053483891E-5</v>
      </c>
      <c r="AP116">
        <f t="shared" si="18"/>
        <v>-2.5192855854783147E-5</v>
      </c>
      <c r="AQ116">
        <f t="shared" si="19"/>
        <v>-2.2843869555089213E-5</v>
      </c>
    </row>
    <row r="117" spans="5:43">
      <c r="E117">
        <f>economy!A179</f>
        <v>2133</v>
      </c>
      <c r="F117" s="8">
        <f>economy!Z179</f>
        <v>6930.3096476893061</v>
      </c>
      <c r="G117" s="8">
        <f>economy!AA179</f>
        <v>57231.777006307762</v>
      </c>
      <c r="H117" s="8">
        <f>economy!AB179</f>
        <v>6678.7319807119029</v>
      </c>
      <c r="I117" s="8">
        <f>climate!I289</f>
        <v>5.2965449785956595</v>
      </c>
      <c r="J117" s="8">
        <f>economy!BN179</f>
        <v>-25.655542558152874</v>
      </c>
      <c r="K117" s="8">
        <f>economy!BO179</f>
        <v>-17.707139023804462</v>
      </c>
      <c r="L117" s="8">
        <f>economy!BP179</f>
        <v>-17.661374647937006</v>
      </c>
      <c r="M117">
        <v>6930.3096476893061</v>
      </c>
      <c r="N117">
        <v>57231.777006307762</v>
      </c>
      <c r="O117">
        <v>6678.7319807119029</v>
      </c>
      <c r="P117">
        <v>5.2965449785956595</v>
      </c>
      <c r="Q117">
        <v>-25.655542558152874</v>
      </c>
      <c r="R117">
        <v>-17.707139023804462</v>
      </c>
      <c r="S117">
        <v>-17.661374647937006</v>
      </c>
      <c r="T117">
        <v>6930.6428694451852</v>
      </c>
      <c r="U117">
        <v>57233.3085677614</v>
      </c>
      <c r="V117">
        <v>6678.8940420006884</v>
      </c>
      <c r="W117">
        <v>5.2963620554833328</v>
      </c>
      <c r="X117">
        <v>-25.652640129538621</v>
      </c>
      <c r="Y117">
        <v>-17.705397033309655</v>
      </c>
      <c r="Z117">
        <v>-17.659794321606793</v>
      </c>
      <c r="AA117" s="8">
        <v>6930.3048608278832</v>
      </c>
      <c r="AB117" s="8">
        <v>57231.755013040492</v>
      </c>
      <c r="AC117" s="8">
        <v>6678.7296636078572</v>
      </c>
      <c r="AD117" s="8">
        <v>5.2965476079771365</v>
      </c>
      <c r="AE117" s="8">
        <v>-25.655584277772157</v>
      </c>
      <c r="AF117" s="8">
        <v>-17.707164062932019</v>
      </c>
      <c r="AG117" s="8">
        <v>-17.661397357152516</v>
      </c>
      <c r="AH117">
        <f t="shared" si="10"/>
        <v>2.0268444983084919</v>
      </c>
      <c r="AI117">
        <f t="shared" si="11"/>
        <v>-2.9097232734784484E-2</v>
      </c>
      <c r="AJ117">
        <f t="shared" si="12"/>
        <v>-1.82923112326705E-4</v>
      </c>
      <c r="AK117">
        <f t="shared" si="13"/>
        <v>2.6293814769928758E-6</v>
      </c>
      <c r="AL117">
        <f t="shared" si="14"/>
        <v>2.9024286142522726E-3</v>
      </c>
      <c r="AM117">
        <f t="shared" si="15"/>
        <v>1.7419904948070553E-3</v>
      </c>
      <c r="AN117">
        <f t="shared" si="16"/>
        <v>1.5803263302132109E-3</v>
      </c>
      <c r="AO117">
        <f t="shared" si="17"/>
        <v>-4.1719619282787335E-5</v>
      </c>
      <c r="AP117">
        <f t="shared" si="18"/>
        <v>-2.5039127557135998E-5</v>
      </c>
      <c r="AQ117">
        <f t="shared" si="19"/>
        <v>-2.2709215510730019E-5</v>
      </c>
    </row>
    <row r="118" spans="5:43">
      <c r="E118">
        <f>economy!A180</f>
        <v>2134</v>
      </c>
      <c r="F118" s="8">
        <f>economy!Z180</f>
        <v>6826.3305684877159</v>
      </c>
      <c r="G118" s="8">
        <f>economy!AA180</f>
        <v>56990.067920433663</v>
      </c>
      <c r="H118" s="8">
        <f>economy!AB180</f>
        <v>6631.8512147393703</v>
      </c>
      <c r="I118" s="8">
        <f>climate!I290</f>
        <v>5.3253345422276457</v>
      </c>
      <c r="J118" s="8">
        <f>economy!BN180</f>
        <v>-26.065500829291715</v>
      </c>
      <c r="K118" s="8">
        <f>economy!BO180</f>
        <v>-17.93263343736497</v>
      </c>
      <c r="L118" s="8">
        <f>economy!BP180</f>
        <v>-17.87498049745939</v>
      </c>
      <c r="M118">
        <v>6826.3305684877159</v>
      </c>
      <c r="N118">
        <v>56990.067920433663</v>
      </c>
      <c r="O118">
        <v>6631.8512147393703</v>
      </c>
      <c r="P118">
        <v>5.3253345422276457</v>
      </c>
      <c r="Q118">
        <v>-26.065500829291715</v>
      </c>
      <c r="R118">
        <v>-17.93263343736497</v>
      </c>
      <c r="S118">
        <v>-17.87498049745939</v>
      </c>
      <c r="T118">
        <v>6826.6597856502513</v>
      </c>
      <c r="U118">
        <v>56991.588285089325</v>
      </c>
      <c r="V118">
        <v>6632.011643604953</v>
      </c>
      <c r="W118">
        <v>5.3251539004451063</v>
      </c>
      <c r="X118">
        <v>-26.062606498861037</v>
      </c>
      <c r="Y118">
        <v>-17.930902491635152</v>
      </c>
      <c r="Z118">
        <v>-17.873409886534287</v>
      </c>
      <c r="AA118" s="8">
        <v>6826.3258384213614</v>
      </c>
      <c r="AB118" s="8">
        <v>56990.046083920977</v>
      </c>
      <c r="AC118" s="8">
        <v>6631.8489197644476</v>
      </c>
      <c r="AD118" s="8">
        <v>5.3253371392102471</v>
      </c>
      <c r="AE118" s="8">
        <v>-26.06554243874594</v>
      </c>
      <c r="AF118" s="8">
        <v>-17.932658321519479</v>
      </c>
      <c r="AG118" s="8">
        <v>-17.8750030708918</v>
      </c>
      <c r="AH118">
        <f t="shared" si="10"/>
        <v>2.0100106837780913</v>
      </c>
      <c r="AI118">
        <f t="shared" si="11"/>
        <v>-2.8861553961178288E-2</v>
      </c>
      <c r="AJ118">
        <f t="shared" si="12"/>
        <v>-1.8064178253940355E-4</v>
      </c>
      <c r="AK118">
        <f t="shared" si="13"/>
        <v>2.5969826014105024E-6</v>
      </c>
      <c r="AL118">
        <f t="shared" si="14"/>
        <v>2.8943304306778828E-3</v>
      </c>
      <c r="AM118">
        <f t="shared" si="15"/>
        <v>1.7309457298182451E-3</v>
      </c>
      <c r="AN118">
        <f t="shared" si="16"/>
        <v>1.5706109251034661E-3</v>
      </c>
      <c r="AO118">
        <f t="shared" si="17"/>
        <v>-4.1609454225266518E-5</v>
      </c>
      <c r="AP118">
        <f t="shared" si="18"/>
        <v>-2.4884154509408063E-5</v>
      </c>
      <c r="AQ118">
        <f t="shared" si="19"/>
        <v>-2.2573432410410987E-5</v>
      </c>
    </row>
    <row r="119" spans="5:43">
      <c r="E119">
        <f>economy!A181</f>
        <v>2135</v>
      </c>
      <c r="F119" s="8">
        <f>economy!Z181</f>
        <v>6723.2570102751824</v>
      </c>
      <c r="G119" s="8">
        <f>economy!AA181</f>
        <v>56743.880698968991</v>
      </c>
      <c r="H119" s="8">
        <f>economy!AB181</f>
        <v>6584.8137963741347</v>
      </c>
      <c r="I119" s="8">
        <f>climate!I291</f>
        <v>5.3538185834016518</v>
      </c>
      <c r="J119" s="8">
        <f>economy!BN181</f>
        <v>-26.474625602234219</v>
      </c>
      <c r="K119" s="8">
        <f>economy!BO181</f>
        <v>-18.156708457695633</v>
      </c>
      <c r="L119" s="8">
        <f>economy!BP181</f>
        <v>-18.087407943655052</v>
      </c>
      <c r="M119">
        <v>6723.2570102751824</v>
      </c>
      <c r="N119">
        <v>56743.880698968991</v>
      </c>
      <c r="O119">
        <v>6584.8137963741347</v>
      </c>
      <c r="P119">
        <v>5.3538185834016518</v>
      </c>
      <c r="Q119">
        <v>-26.474625602234219</v>
      </c>
      <c r="R119">
        <v>-18.156708457695633</v>
      </c>
      <c r="S119">
        <v>-18.087407943655052</v>
      </c>
      <c r="T119">
        <v>6723.5822218664443</v>
      </c>
      <c r="U119">
        <v>56745.389649821343</v>
      </c>
      <c r="V119">
        <v>6584.972582471657</v>
      </c>
      <c r="W119">
        <v>5.353640191830765</v>
      </c>
      <c r="X119">
        <v>-26.471739511051961</v>
      </c>
      <c r="Y119">
        <v>-18.15498861993693</v>
      </c>
      <c r="Z119">
        <v>-18.085847103753597</v>
      </c>
      <c r="AA119" s="8">
        <v>6723.2523370578592</v>
      </c>
      <c r="AB119" s="8">
        <v>56743.859022542449</v>
      </c>
      <c r="AC119" s="8">
        <v>6584.8115237800876</v>
      </c>
      <c r="AD119" s="8">
        <v>5.3538211484061771</v>
      </c>
      <c r="AE119" s="8">
        <v>-26.474667099197994</v>
      </c>
      <c r="AF119" s="8">
        <v>-18.156733185759897</v>
      </c>
      <c r="AG119" s="8">
        <v>-18.08743038028711</v>
      </c>
      <c r="AH119">
        <f t="shared" si="10"/>
        <v>1.9929485411266796</v>
      </c>
      <c r="AI119">
        <f t="shared" si="11"/>
        <v>-2.8622237921808846E-2</v>
      </c>
      <c r="AJ119">
        <f t="shared" si="12"/>
        <v>-1.7839157088683777E-4</v>
      </c>
      <c r="AK119">
        <f t="shared" si="13"/>
        <v>2.5650045252234577E-6</v>
      </c>
      <c r="AL119">
        <f t="shared" si="14"/>
        <v>2.8860911822583546E-3</v>
      </c>
      <c r="AM119">
        <f t="shared" si="15"/>
        <v>1.7198377587028801E-3</v>
      </c>
      <c r="AN119">
        <f t="shared" si="16"/>
        <v>1.5608399014546137E-3</v>
      </c>
      <c r="AO119">
        <f t="shared" si="17"/>
        <v>-4.1496963774534379E-5</v>
      </c>
      <c r="AP119">
        <f t="shared" si="18"/>
        <v>-2.4728064264678551E-5</v>
      </c>
      <c r="AQ119">
        <f t="shared" si="19"/>
        <v>-2.2436632058031591E-5</v>
      </c>
    </row>
    <row r="120" spans="5:43">
      <c r="E120">
        <f>economy!A182</f>
        <v>2136</v>
      </c>
      <c r="F120" s="8">
        <f>economy!Z182</f>
        <v>6621.1066540848715</v>
      </c>
      <c r="G120" s="8">
        <f>economy!AA182</f>
        <v>56493.387368007498</v>
      </c>
      <c r="H120" s="8">
        <f>economy!AB182</f>
        <v>6537.638631075979</v>
      </c>
      <c r="I120" s="8">
        <f>climate!I292</f>
        <v>5.3819974246122237</v>
      </c>
      <c r="J120" s="8">
        <f>economy!BN182</f>
        <v>-26.882847211812404</v>
      </c>
      <c r="K120" s="8">
        <f>economy!BO182</f>
        <v>-18.379327668431635</v>
      </c>
      <c r="L120" s="8">
        <f>economy!BP182</f>
        <v>-18.298621426226312</v>
      </c>
      <c r="M120">
        <v>6621.1066540848715</v>
      </c>
      <c r="N120">
        <v>56493.387368007498</v>
      </c>
      <c r="O120">
        <v>6537.638631075979</v>
      </c>
      <c r="P120">
        <v>5.3819974246122237</v>
      </c>
      <c r="Q120">
        <v>-26.882847211812404</v>
      </c>
      <c r="R120">
        <v>-18.379327668431635</v>
      </c>
      <c r="S120">
        <v>-18.298621426226312</v>
      </c>
      <c r="T120">
        <v>6621.4278620712739</v>
      </c>
      <c r="U120">
        <v>56494.884701769384</v>
      </c>
      <c r="V120">
        <v>6537.7957654576903</v>
      </c>
      <c r="W120">
        <v>5.3818212522108437</v>
      </c>
      <c r="X120">
        <v>-26.879969487813195</v>
      </c>
      <c r="Y120">
        <v>-18.377618993727314</v>
      </c>
      <c r="Z120">
        <v>-18.297070405990045</v>
      </c>
      <c r="AA120" s="8">
        <v>6621.1020377275418</v>
      </c>
      <c r="AB120" s="8">
        <v>56493.365854796102</v>
      </c>
      <c r="AC120" s="8">
        <v>6537.6363810867624</v>
      </c>
      <c r="AD120" s="8">
        <v>5.3819999580596027</v>
      </c>
      <c r="AE120" s="8">
        <v>-26.8828885941567</v>
      </c>
      <c r="AF120" s="8">
        <v>-18.379352239411801</v>
      </c>
      <c r="AG120" s="8">
        <v>-18.298643725148935</v>
      </c>
      <c r="AH120">
        <f t="shared" si="10"/>
        <v>1.9756761300086509</v>
      </c>
      <c r="AI120">
        <f t="shared" si="11"/>
        <v>-2.8379557945299894E-2</v>
      </c>
      <c r="AJ120">
        <f t="shared" si="12"/>
        <v>-1.7617240138001478E-4</v>
      </c>
      <c r="AK120">
        <f t="shared" si="13"/>
        <v>2.5334473789939693E-6</v>
      </c>
      <c r="AL120">
        <f t="shared" si="14"/>
        <v>2.8777239992088255E-3</v>
      </c>
      <c r="AM120">
        <f t="shared" si="15"/>
        <v>1.7086747043215667E-3</v>
      </c>
      <c r="AN120">
        <f t="shared" si="16"/>
        <v>1.5510202362669645E-3</v>
      </c>
      <c r="AO120">
        <f t="shared" si="17"/>
        <v>-4.1382344296181373E-5</v>
      </c>
      <c r="AP120">
        <f t="shared" si="18"/>
        <v>-2.4570980166060963E-5</v>
      </c>
      <c r="AQ120">
        <f t="shared" si="19"/>
        <v>-2.2298922623065209E-5</v>
      </c>
    </row>
    <row r="121" spans="5:43">
      <c r="E121">
        <f>economy!A183</f>
        <v>2137</v>
      </c>
      <c r="F121" s="8">
        <f>economy!Z183</f>
        <v>6519.896036218508</v>
      </c>
      <c r="G121" s="8">
        <f>economy!AA183</f>
        <v>56238.757459454981</v>
      </c>
      <c r="H121" s="8">
        <f>economy!AB183</f>
        <v>6490.3440904694098</v>
      </c>
      <c r="I121" s="8">
        <f>climate!I293</f>
        <v>5.4098714832510275</v>
      </c>
      <c r="J121" s="8">
        <f>economy!BN183</f>
        <v>-27.290097696064791</v>
      </c>
      <c r="K121" s="8">
        <f>economy!BO183</f>
        <v>-18.600455984874987</v>
      </c>
      <c r="L121" s="8">
        <f>economy!BP183</f>
        <v>-18.50858655010439</v>
      </c>
      <c r="M121">
        <v>6519.896036218508</v>
      </c>
      <c r="N121">
        <v>56238.757459454981</v>
      </c>
      <c r="O121">
        <v>6490.3440904694098</v>
      </c>
      <c r="P121">
        <v>5.4098714832510275</v>
      </c>
      <c r="Q121">
        <v>-27.290097696064791</v>
      </c>
      <c r="R121">
        <v>-18.600455984874987</v>
      </c>
      <c r="S121">
        <v>-18.50858655010439</v>
      </c>
      <c r="T121">
        <v>6520.2132453754448</v>
      </c>
      <c r="U121">
        <v>56240.242986250028</v>
      </c>
      <c r="V121">
        <v>6490.499565537224</v>
      </c>
      <c r="W121">
        <v>5.4096974990713758</v>
      </c>
      <c r="X121">
        <v>-27.287228454431887</v>
      </c>
      <c r="Y121">
        <v>-18.598758520468941</v>
      </c>
      <c r="Z121">
        <v>-18.507045391431358</v>
      </c>
      <c r="AA121" s="8">
        <v>6519.8914766910138</v>
      </c>
      <c r="AB121" s="8">
        <v>56238.736112389408</v>
      </c>
      <c r="AC121" s="8">
        <v>6490.3418632824778</v>
      </c>
      <c r="AD121" s="8">
        <v>5.4098739855620055</v>
      </c>
      <c r="AE121" s="8">
        <v>-27.290138961851383</v>
      </c>
      <c r="AF121" s="8">
        <v>-18.600480397896359</v>
      </c>
      <c r="AG121" s="8">
        <v>-18.508608710513094</v>
      </c>
      <c r="AH121">
        <f t="shared" si="10"/>
        <v>1.9582110197952716</v>
      </c>
      <c r="AI121">
        <f t="shared" si="11"/>
        <v>-2.8133779997006059E-2</v>
      </c>
      <c r="AJ121">
        <f t="shared" si="12"/>
        <v>-1.7398417965175383E-4</v>
      </c>
      <c r="AK121">
        <f t="shared" si="13"/>
        <v>2.5023109779809261E-6</v>
      </c>
      <c r="AL121">
        <f t="shared" si="14"/>
        <v>2.8692416329043624E-3</v>
      </c>
      <c r="AM121">
        <f t="shared" si="15"/>
        <v>1.697464406046123E-3</v>
      </c>
      <c r="AN121">
        <f t="shared" si="16"/>
        <v>1.5411586730316174E-3</v>
      </c>
      <c r="AO121">
        <f t="shared" si="17"/>
        <v>-4.1265786592248332E-5</v>
      </c>
      <c r="AP121">
        <f t="shared" si="18"/>
        <v>-2.4413021371572086E-5</v>
      </c>
      <c r="AQ121">
        <f t="shared" si="19"/>
        <v>-2.2160408704507972E-5</v>
      </c>
    </row>
    <row r="122" spans="5:43">
      <c r="E122">
        <f>economy!A184</f>
        <v>2138</v>
      </c>
      <c r="F122" s="8">
        <f>economy!Z184</f>
        <v>6419.6405746739038</v>
      </c>
      <c r="G122" s="8">
        <f>economy!AA184</f>
        <v>55980.15795157972</v>
      </c>
      <c r="H122" s="8">
        <f>economy!AB184</f>
        <v>6442.9480184244248</v>
      </c>
      <c r="I122" s="8">
        <f>climate!I294</f>
        <v>5.4374412683643873</v>
      </c>
      <c r="J122" s="8">
        <f>economy!BN184</f>
        <v>-27.696310785499843</v>
      </c>
      <c r="K122" s="8">
        <f>economy!BO184</f>
        <v>-18.820059640593772</v>
      </c>
      <c r="L122" s="8">
        <f>economy!BP184</f>
        <v>-18.717270076978561</v>
      </c>
      <c r="M122">
        <v>6419.6405746739038</v>
      </c>
      <c r="N122">
        <v>55980.15795157972</v>
      </c>
      <c r="O122">
        <v>6442.9480184244248</v>
      </c>
      <c r="P122">
        <v>5.4374412683643873</v>
      </c>
      <c r="Q122">
        <v>-27.696310785499843</v>
      </c>
      <c r="R122">
        <v>-18.820059640593772</v>
      </c>
      <c r="S122">
        <v>-18.717270076978561</v>
      </c>
      <c r="T122">
        <v>6419.9537924531051</v>
      </c>
      <c r="U122">
        <v>55981.631494629488</v>
      </c>
      <c r="V122">
        <v>6443.1018278828451</v>
      </c>
      <c r="W122">
        <v>5.4372694415703915</v>
      </c>
      <c r="X122">
        <v>-27.693450129039579</v>
      </c>
      <c r="Y122">
        <v>-18.818373426169128</v>
      </c>
      <c r="Z122">
        <v>-18.71573881525342</v>
      </c>
      <c r="AA122" s="8">
        <v>6419.6360719067789</v>
      </c>
      <c r="AB122" s="8">
        <v>55980.136773396749</v>
      </c>
      <c r="AC122" s="8">
        <v>6442.9458142119729</v>
      </c>
      <c r="AD122" s="8">
        <v>5.437443739959229</v>
      </c>
      <c r="AE122" s="8">
        <v>-27.69635193297589</v>
      </c>
      <c r="AF122" s="8">
        <v>-18.820083894896651</v>
      </c>
      <c r="AG122" s="8">
        <v>-18.717292098169885</v>
      </c>
      <c r="AH122">
        <f t="shared" si="10"/>
        <v>1.9405702873773407</v>
      </c>
      <c r="AI122">
        <f t="shared" si="11"/>
        <v>-2.7885162548045628E-2</v>
      </c>
      <c r="AJ122">
        <f t="shared" si="12"/>
        <v>-1.718267939958551E-4</v>
      </c>
      <c r="AK122">
        <f t="shared" si="13"/>
        <v>2.4715948416798028E-6</v>
      </c>
      <c r="AL122">
        <f t="shared" si="14"/>
        <v>2.8606564602640105E-3</v>
      </c>
      <c r="AM122">
        <f t="shared" si="15"/>
        <v>1.6862144246445609E-3</v>
      </c>
      <c r="AN122">
        <f t="shared" si="16"/>
        <v>1.5312617251410643E-3</v>
      </c>
      <c r="AO122">
        <f t="shared" si="17"/>
        <v>-4.1147476046887732E-5</v>
      </c>
      <c r="AP122">
        <f t="shared" si="18"/>
        <v>-2.4254302879000988E-5</v>
      </c>
      <c r="AQ122">
        <f t="shared" si="19"/>
        <v>-2.2021191323773337E-5</v>
      </c>
    </row>
    <row r="123" spans="5:43">
      <c r="E123">
        <f>economy!A185</f>
        <v>2139</v>
      </c>
      <c r="F123" s="8">
        <f>economy!Z185</f>
        <v>6320.3545958414934</v>
      </c>
      <c r="G123" s="8">
        <f>economy!AA185</f>
        <v>55717.753214874843</v>
      </c>
      <c r="H123" s="8">
        <f>economy!AB185</f>
        <v>6395.4677373807981</v>
      </c>
      <c r="I123" s="8">
        <f>climate!I295</f>
        <v>5.4647073774655999</v>
      </c>
      <c r="J123" s="8">
        <f>economy!BN185</f>
        <v>-28.101421891010283</v>
      </c>
      <c r="K123" s="8">
        <f>economy!BO185</f>
        <v>-19.038106173303259</v>
      </c>
      <c r="L123" s="8">
        <f>economy!BP185</f>
        <v>-18.924639916071765</v>
      </c>
      <c r="M123">
        <v>6320.3545958414934</v>
      </c>
      <c r="N123">
        <v>55717.753214874843</v>
      </c>
      <c r="O123">
        <v>6395.4677373807981</v>
      </c>
      <c r="P123">
        <v>5.4647073774655999</v>
      </c>
      <c r="Q123">
        <v>-28.101421891010283</v>
      </c>
      <c r="R123">
        <v>-19.038106173303259</v>
      </c>
      <c r="S123">
        <v>-18.924639916071765</v>
      </c>
      <c r="T123">
        <v>6320.66383224122</v>
      </c>
      <c r="U123">
        <v>55719.214610181378</v>
      </c>
      <c r="V123">
        <v>6395.6198761902406</v>
      </c>
      <c r="W123">
        <v>5.4645376773492371</v>
      </c>
      <c r="X123">
        <v>-28.098569910521828</v>
      </c>
      <c r="Y123">
        <v>-19.036431241255944</v>
      </c>
      <c r="Z123">
        <v>-18.923118580392259</v>
      </c>
      <c r="AA123" s="8">
        <v>6320.3501497277721</v>
      </c>
      <c r="AB123" s="8">
        <v>55717.732208122121</v>
      </c>
      <c r="AC123" s="8">
        <v>6395.4655562909484</v>
      </c>
      <c r="AD123" s="8">
        <v>5.4647098187638079</v>
      </c>
      <c r="AE123" s="8">
        <v>-28.101462918602859</v>
      </c>
      <c r="AF123" s="8">
        <v>-19.038130268238906</v>
      </c>
      <c r="AG123" s="8">
        <v>-18.924661797439828</v>
      </c>
      <c r="AH123">
        <f t="shared" si="10"/>
        <v>1.922770515709999</v>
      </c>
      <c r="AI123">
        <f t="shared" si="11"/>
        <v>-2.763395628426224E-2</v>
      </c>
      <c r="AJ123">
        <f t="shared" si="12"/>
        <v>-1.6970011636274762E-4</v>
      </c>
      <c r="AK123">
        <f t="shared" si="13"/>
        <v>2.4412982080335155E-6</v>
      </c>
      <c r="AL123">
        <f t="shared" si="14"/>
        <v>2.8519804884545863E-3</v>
      </c>
      <c r="AM123">
        <f t="shared" si="15"/>
        <v>1.6749320473152807E-3</v>
      </c>
      <c r="AN123">
        <f t="shared" si="16"/>
        <v>1.521335679505853E-3</v>
      </c>
      <c r="AO123">
        <f t="shared" si="17"/>
        <v>-4.1027592576625693E-5</v>
      </c>
      <c r="AP123">
        <f t="shared" si="18"/>
        <v>-2.4094935646701288E-5</v>
      </c>
      <c r="AQ123">
        <f t="shared" si="19"/>
        <v>-2.1881368063247919E-5</v>
      </c>
    </row>
    <row r="124" spans="5:43">
      <c r="E124">
        <f>economy!A186</f>
        <v>2140</v>
      </c>
      <c r="F124" s="8">
        <f>economy!Z186</f>
        <v>6222.0513614167612</v>
      </c>
      <c r="G124" s="8">
        <f>economy!AA186</f>
        <v>55451.704963086944</v>
      </c>
      <c r="H124" s="8">
        <f>economy!AB186</f>
        <v>6347.9200549001444</v>
      </c>
      <c r="I124" s="8">
        <f>climate!I296</f>
        <v>5.4916704934026708</v>
      </c>
      <c r="J124" s="8">
        <f>economy!BN186</f>
        <v>-28.505368090514658</v>
      </c>
      <c r="K124" s="8">
        <f>economy!BO186</f>
        <v>-19.254564410077386</v>
      </c>
      <c r="L124" s="8">
        <f>economy!BP186</f>
        <v>-19.130665114206295</v>
      </c>
      <c r="M124">
        <v>6222.0513614167612</v>
      </c>
      <c r="N124">
        <v>55451.704963086944</v>
      </c>
      <c r="O124">
        <v>6347.9200549001444</v>
      </c>
      <c r="P124">
        <v>5.4916704934026708</v>
      </c>
      <c r="Q124">
        <v>-28.505368090514658</v>
      </c>
      <c r="R124">
        <v>-19.254564410077386</v>
      </c>
      <c r="S124">
        <v>-19.130665114206295</v>
      </c>
      <c r="T124">
        <v>6222.3566288548627</v>
      </c>
      <c r="U124">
        <v>55453.154059111395</v>
      </c>
      <c r="V124">
        <v>6348.0705192307441</v>
      </c>
      <c r="W124">
        <v>5.4915028893993618</v>
      </c>
      <c r="X124">
        <v>-28.502524865154808</v>
      </c>
      <c r="Y124">
        <v>-19.252900785784728</v>
      </c>
      <c r="Z124">
        <v>-19.129153727606074</v>
      </c>
      <c r="AA124" s="8">
        <v>6222.0469718137656</v>
      </c>
      <c r="AB124" s="8">
        <v>55451.684130127353</v>
      </c>
      <c r="AC124" s="8">
        <v>6347.9178970580997</v>
      </c>
      <c r="AD124" s="8">
        <v>5.4916729048227229</v>
      </c>
      <c r="AE124" s="8">
        <v>-28.505408996825523</v>
      </c>
      <c r="AF124" s="8">
        <v>-19.254588345104057</v>
      </c>
      <c r="AG124" s="8">
        <v>-19.130686855239365</v>
      </c>
      <c r="AH124">
        <f t="shared" si="10"/>
        <v>1.9048277931578923</v>
      </c>
      <c r="AI124">
        <f t="shared" si="11"/>
        <v>-2.738040461554192E-2</v>
      </c>
      <c r="AJ124">
        <f t="shared" si="12"/>
        <v>-1.6760400330895209E-4</v>
      </c>
      <c r="AK124">
        <f t="shared" si="13"/>
        <v>2.4114200520841678E-6</v>
      </c>
      <c r="AL124">
        <f t="shared" si="14"/>
        <v>2.8432253598502655E-3</v>
      </c>
      <c r="AM124">
        <f t="shared" si="15"/>
        <v>1.6636242926573175E-3</v>
      </c>
      <c r="AN124">
        <f t="shared" si="16"/>
        <v>1.5113866002209875E-3</v>
      </c>
      <c r="AO124">
        <f t="shared" si="17"/>
        <v>-4.0906310864841089E-5</v>
      </c>
      <c r="AP124">
        <f t="shared" si="18"/>
        <v>-2.3935026671750848E-5</v>
      </c>
      <c r="AQ124">
        <f t="shared" si="19"/>
        <v>-2.1741033069844207E-5</v>
      </c>
    </row>
    <row r="125" spans="5:43">
      <c r="E125">
        <f>economy!A187</f>
        <v>2141</v>
      </c>
      <c r="F125" s="8">
        <f>economy!Z187</f>
        <v>6124.7430954771889</v>
      </c>
      <c r="G125" s="8">
        <f>economy!AA187</f>
        <v>55182.172209262615</v>
      </c>
      <c r="H125" s="8">
        <f>economy!AB187</f>
        <v>6300.3212704298312</v>
      </c>
      <c r="I125" s="8">
        <f>climate!I297</f>
        <v>5.518331381282028</v>
      </c>
      <c r="J125" s="8">
        <f>economy!BN187</f>
        <v>-28.908088114400307</v>
      </c>
      <c r="K125" s="8">
        <f>economy!BO187</f>
        <v>-19.46940445193793</v>
      </c>
      <c r="L125" s="8">
        <f>economy!BP187</f>
        <v>-19.335315845201759</v>
      </c>
      <c r="M125">
        <v>6124.7430954771889</v>
      </c>
      <c r="N125">
        <v>55182.172209262615</v>
      </c>
      <c r="O125">
        <v>6300.3212704298312</v>
      </c>
      <c r="P125">
        <v>5.518331381282028</v>
      </c>
      <c r="Q125">
        <v>-28.908088114400307</v>
      </c>
      <c r="R125">
        <v>-19.46940445193793</v>
      </c>
      <c r="S125">
        <v>-19.335315845201759</v>
      </c>
      <c r="T125">
        <v>6125.0444086671723</v>
      </c>
      <c r="U125">
        <v>55183.608866601055</v>
      </c>
      <c r="V125">
        <v>6300.4700576157793</v>
      </c>
      <c r="W125">
        <v>5.5181658429851081</v>
      </c>
      <c r="X125">
        <v>-28.905253712043042</v>
      </c>
      <c r="Y125">
        <v>-19.467752154021973</v>
      </c>
      <c r="Z125">
        <v>-19.333814424869377</v>
      </c>
      <c r="AA125" s="8">
        <v>6124.738762208246</v>
      </c>
      <c r="AB125" s="8">
        <v>55182.15155227916</v>
      </c>
      <c r="AC125" s="8">
        <v>6300.3191359389557</v>
      </c>
      <c r="AD125" s="8">
        <v>5.518333763241122</v>
      </c>
      <c r="AE125" s="8">
        <v>-28.908128898200516</v>
      </c>
      <c r="AF125" s="8">
        <v>-19.469428226616934</v>
      </c>
      <c r="AG125" s="8">
        <v>-19.335337445478856</v>
      </c>
      <c r="AH125">
        <f t="shared" si="10"/>
        <v>1.8867577143682865</v>
      </c>
      <c r="AI125">
        <f t="shared" si="11"/>
        <v>-2.7124743268359452E-2</v>
      </c>
      <c r="AJ125">
        <f t="shared" si="12"/>
        <v>-1.6553829691989819E-4</v>
      </c>
      <c r="AK125">
        <f t="shared" si="13"/>
        <v>2.3819590939666568E-6</v>
      </c>
      <c r="AL125">
        <f t="shared" si="14"/>
        <v>2.8344023572657306E-3</v>
      </c>
      <c r="AM125">
        <f t="shared" si="15"/>
        <v>1.6522979159567797E-3</v>
      </c>
      <c r="AN125">
        <f t="shared" si="16"/>
        <v>1.5014203323815423E-3</v>
      </c>
      <c r="AO125">
        <f t="shared" si="17"/>
        <v>-4.0783800208998855E-5</v>
      </c>
      <c r="AP125">
        <f t="shared" si="18"/>
        <v>-2.3774679004162635E-5</v>
      </c>
      <c r="AQ125">
        <f t="shared" si="19"/>
        <v>-2.1600277097633125E-5</v>
      </c>
    </row>
    <row r="126" spans="5:43">
      <c r="E126">
        <f>economy!A188</f>
        <v>2142</v>
      </c>
      <c r="F126" s="8">
        <f>economy!Z188</f>
        <v>6028.4410116750751</v>
      </c>
      <c r="G126" s="8">
        <f>economy!AA188</f>
        <v>54909.311226662008</v>
      </c>
      <c r="H126" s="8">
        <f>economy!AB188</f>
        <v>6252.6871822635321</v>
      </c>
      <c r="I126" s="8">
        <f>climate!I298</f>
        <v>5.544690885448639</v>
      </c>
      <c r="J126" s="8">
        <f>economy!BN188</f>
        <v>-29.309522329839382</v>
      </c>
      <c r="K126" s="8">
        <f>economy!BO188</f>
        <v>-19.682597657866296</v>
      </c>
      <c r="L126" s="8">
        <f>economy!BP188</f>
        <v>-19.538563398646293</v>
      </c>
      <c r="M126">
        <v>6028.4410116750751</v>
      </c>
      <c r="N126">
        <v>54909.311226662008</v>
      </c>
      <c r="O126">
        <v>6252.6871822635321</v>
      </c>
      <c r="P126">
        <v>5.544690885448639</v>
      </c>
      <c r="Q126">
        <v>-29.309522329839382</v>
      </c>
      <c r="R126">
        <v>-19.682597657866296</v>
      </c>
      <c r="S126">
        <v>-19.538563398646293</v>
      </c>
      <c r="T126">
        <v>6028.7383875051928</v>
      </c>
      <c r="U126">
        <v>54910.735317718616</v>
      </c>
      <c r="V126">
        <v>6252.8342907579745</v>
      </c>
      <c r="W126">
        <v>5.544527382622964</v>
      </c>
      <c r="X126">
        <v>-29.306696807430278</v>
      </c>
      <c r="Y126">
        <v>-19.680956698452</v>
      </c>
      <c r="Z126">
        <v>-19.537071956140402</v>
      </c>
      <c r="AA126" s="8">
        <v>6028.4367345312321</v>
      </c>
      <c r="AB126" s="8">
        <v>54909.290747662439</v>
      </c>
      <c r="AC126" s="8">
        <v>6252.685071206407</v>
      </c>
      <c r="AD126" s="8">
        <v>5.5446932383624619</v>
      </c>
      <c r="AE126" s="8">
        <v>-29.309562990064201</v>
      </c>
      <c r="AF126" s="8">
        <v>-19.682621271858203</v>
      </c>
      <c r="AG126" s="8">
        <v>-19.53858485783396</v>
      </c>
      <c r="AH126">
        <f t="shared" si="10"/>
        <v>1.8685753811732866</v>
      </c>
      <c r="AI126">
        <f t="shared" si="11"/>
        <v>-2.686720053316094E-2</v>
      </c>
      <c r="AJ126">
        <f t="shared" si="12"/>
        <v>-1.635028256750104E-4</v>
      </c>
      <c r="AK126">
        <f t="shared" si="13"/>
        <v>2.3529138228894908E-6</v>
      </c>
      <c r="AL126">
        <f t="shared" si="14"/>
        <v>2.8255224091040532E-3</v>
      </c>
      <c r="AM126">
        <f t="shared" si="15"/>
        <v>1.6409594142956507E-3</v>
      </c>
      <c r="AN126">
        <f t="shared" si="16"/>
        <v>1.4914425058911718E-3</v>
      </c>
      <c r="AO126">
        <f t="shared" si="17"/>
        <v>-4.0660224819077939E-5</v>
      </c>
      <c r="AP126">
        <f t="shared" si="18"/>
        <v>-2.3613991906756837E-5</v>
      </c>
      <c r="AQ126">
        <f t="shared" si="19"/>
        <v>-2.1459187667716151E-5</v>
      </c>
    </row>
    <row r="127" spans="5:43">
      <c r="E127">
        <f>economy!A189</f>
        <v>2143</v>
      </c>
      <c r="F127" s="8">
        <f>economy!Z189</f>
        <v>5933.1553404993965</v>
      </c>
      <c r="G127" s="8">
        <f>economy!AA189</f>
        <v>54633.275514387227</v>
      </c>
      <c r="H127" s="8">
        <f>economy!AB189</f>
        <v>6205.0330946831682</v>
      </c>
      <c r="I127" s="8">
        <f>climate!I299</f>
        <v>5.5707499265229163</v>
      </c>
      <c r="J127" s="8">
        <f>economy!BN189</f>
        <v>-29.709612724047936</v>
      </c>
      <c r="K127" s="8">
        <f>economy!BO189</f>
        <v>-19.894116628281992</v>
      </c>
      <c r="L127" s="8">
        <f>economy!BP189</f>
        <v>-19.740380168080865</v>
      </c>
      <c r="M127">
        <v>5933.1553404993965</v>
      </c>
      <c r="N127">
        <v>54633.275514387227</v>
      </c>
      <c r="O127">
        <v>6205.0330946831682</v>
      </c>
      <c r="P127">
        <v>5.5707499265229163</v>
      </c>
      <c r="Q127">
        <v>-29.709612724047936</v>
      </c>
      <c r="R127">
        <v>-19.894116628281992</v>
      </c>
      <c r="S127">
        <v>-19.740380168080865</v>
      </c>
      <c r="T127">
        <v>5933.4487979148271</v>
      </c>
      <c r="U127">
        <v>54634.686923046138</v>
      </c>
      <c r="V127">
        <v>6205.178524013736</v>
      </c>
      <c r="W127">
        <v>5.5705884291176186</v>
      </c>
      <c r="X127">
        <v>-29.706796127952909</v>
      </c>
      <c r="Y127">
        <v>-19.892487013250054</v>
      </c>
      <c r="Z127">
        <v>-19.738898709541417</v>
      </c>
      <c r="AA127" s="8">
        <v>5933.1511192410881</v>
      </c>
      <c r="AB127" s="8">
        <v>54633.255215208701</v>
      </c>
      <c r="AC127" s="8">
        <v>6205.031007122574</v>
      </c>
      <c r="AD127" s="8">
        <v>5.5707522508054179</v>
      </c>
      <c r="AE127" s="8">
        <v>-29.709653259791637</v>
      </c>
      <c r="AF127" s="8">
        <v>-19.894140081342808</v>
      </c>
      <c r="AG127" s="8">
        <v>-19.740401485929866</v>
      </c>
      <c r="AH127">
        <f t="shared" si="10"/>
        <v>1.8502954049035907</v>
      </c>
      <c r="AI127">
        <f t="shared" si="11"/>
        <v>-2.660799742443487E-2</v>
      </c>
      <c r="AJ127">
        <f t="shared" si="12"/>
        <v>-1.6149740529769474E-4</v>
      </c>
      <c r="AK127">
        <f t="shared" si="13"/>
        <v>2.3242825015756807E-6</v>
      </c>
      <c r="AL127">
        <f t="shared" si="14"/>
        <v>2.8165960950268243E-3</v>
      </c>
      <c r="AM127">
        <f t="shared" si="15"/>
        <v>1.6296150319377034E-3</v>
      </c>
      <c r="AN127">
        <f t="shared" si="16"/>
        <v>1.4814585394482549E-3</v>
      </c>
      <c r="AO127">
        <f t="shared" si="17"/>
        <v>-4.053574370033175E-5</v>
      </c>
      <c r="AP127">
        <f t="shared" si="18"/>
        <v>-2.3453060816081006E-5</v>
      </c>
      <c r="AQ127">
        <f t="shared" si="19"/>
        <v>-2.1317849000723754E-5</v>
      </c>
    </row>
    <row r="128" spans="5:43">
      <c r="E128">
        <f>economy!A190</f>
        <v>2144</v>
      </c>
      <c r="F128" s="8">
        <f>economy!Z190</f>
        <v>5838.8953565624925</v>
      </c>
      <c r="G128" s="8">
        <f>economy!AA190</f>
        <v>54354.21576757107</v>
      </c>
      <c r="H128" s="8">
        <f>economy!AB190</f>
        <v>6157.3738252676449</v>
      </c>
      <c r="I128" s="8">
        <f>climate!I300</f>
        <v>5.5965094984946582</v>
      </c>
      <c r="J128" s="8">
        <f>economy!BN190</f>
        <v>-30.108302886555265</v>
      </c>
      <c r="K128" s="8">
        <f>economy!BO190</f>
        <v>-20.103935188029549</v>
      </c>
      <c r="L128" s="8">
        <f>economy!BP190</f>
        <v>-19.940739638635073</v>
      </c>
      <c r="M128">
        <v>5838.8953565624925</v>
      </c>
      <c r="N128">
        <v>54354.21576757107</v>
      </c>
      <c r="O128">
        <v>6157.3738252676449</v>
      </c>
      <c r="P128">
        <v>5.5965094984946582</v>
      </c>
      <c r="Q128">
        <v>-30.108302886555265</v>
      </c>
      <c r="R128">
        <v>-20.103935188029549</v>
      </c>
      <c r="S128">
        <v>-19.940739638635073</v>
      </c>
      <c r="T128">
        <v>5839.1849164506693</v>
      </c>
      <c r="U128">
        <v>54355.614388867078</v>
      </c>
      <c r="V128">
        <v>6157.5175759926815</v>
      </c>
      <c r="W128">
        <v>5.5963499766550973</v>
      </c>
      <c r="X128">
        <v>-30.105495252903715</v>
      </c>
      <c r="Y128">
        <v>-20.102316917263938</v>
      </c>
      <c r="Z128">
        <v>-19.93926816499048</v>
      </c>
      <c r="AA128" s="8">
        <v>5838.8911909211756</v>
      </c>
      <c r="AB128" s="8">
        <v>54354.19564988518</v>
      </c>
      <c r="AC128" s="8">
        <v>6157.3717612475511</v>
      </c>
      <c r="AD128" s="8">
        <v>5.596511794557844</v>
      </c>
      <c r="AE128" s="8">
        <v>-30.108343297066153</v>
      </c>
      <c r="AF128" s="8">
        <v>-20.103958480007101</v>
      </c>
      <c r="AG128" s="8">
        <v>-19.940760814977263</v>
      </c>
      <c r="AH128">
        <f t="shared" si="10"/>
        <v>1.8319319092261139</v>
      </c>
      <c r="AI128">
        <f t="shared" si="11"/>
        <v>-2.6347347302362323E-2</v>
      </c>
      <c r="AJ128">
        <f t="shared" si="12"/>
        <v>-1.5952183956091659E-4</v>
      </c>
      <c r="AK128">
        <f t="shared" si="13"/>
        <v>2.2960631858026659E-6</v>
      </c>
      <c r="AL128">
        <f t="shared" si="14"/>
        <v>2.8076336515496791E-3</v>
      </c>
      <c r="AM128">
        <f t="shared" si="15"/>
        <v>1.6182707656113848E-3</v>
      </c>
      <c r="AN128">
        <f t="shared" si="16"/>
        <v>1.4714736445924359E-3</v>
      </c>
      <c r="AO128">
        <f t="shared" si="17"/>
        <v>-4.0410510887767259E-5</v>
      </c>
      <c r="AP128">
        <f t="shared" si="18"/>
        <v>-2.3291977552020171E-5</v>
      </c>
      <c r="AQ128">
        <f t="shared" si="19"/>
        <v>-2.1176342190898367E-5</v>
      </c>
    </row>
    <row r="129" spans="5:43">
      <c r="E129">
        <f>economy!A191</f>
        <v>2145</v>
      </c>
      <c r="F129" s="8">
        <f>economy!Z191</f>
        <v>5745.6694058692965</v>
      </c>
      <c r="G129" s="8">
        <f>economy!AA191</f>
        <v>54072.279851971391</v>
      </c>
      <c r="H129" s="8">
        <f>economy!AB191</f>
        <v>6109.723712353868</v>
      </c>
      <c r="I129" s="8">
        <f>climate!I301</f>
        <v>5.621970665874227</v>
      </c>
      <c r="J129" s="8">
        <f>economy!BN191</f>
        <v>-30.505537990548813</v>
      </c>
      <c r="K129" s="8">
        <f>economy!BO191</f>
        <v>-20.312028368914579</v>
      </c>
      <c r="L129" s="8">
        <f>economy!BP191</f>
        <v>-20.139616374151647</v>
      </c>
      <c r="M129">
        <v>5745.6694058692965</v>
      </c>
      <c r="N129">
        <v>54072.279851971391</v>
      </c>
      <c r="O129">
        <v>6109.723712353868</v>
      </c>
      <c r="P129">
        <v>5.621970665874227</v>
      </c>
      <c r="Q129">
        <v>-30.505537990548813</v>
      </c>
      <c r="R129">
        <v>-20.312028368914579</v>
      </c>
      <c r="S129">
        <v>-20.139616374151647</v>
      </c>
      <c r="T129">
        <v>5745.9550909483478</v>
      </c>
      <c r="U129">
        <v>54073.6655917604</v>
      </c>
      <c r="V129">
        <v>6109.8657860193262</v>
      </c>
      <c r="W129">
        <v>5.6218130899531715</v>
      </c>
      <c r="X129">
        <v>-30.502739345570944</v>
      </c>
      <c r="Y129">
        <v>-20.310421436544704</v>
      </c>
      <c r="Z129">
        <v>-20.13815488132196</v>
      </c>
      <c r="AA129" s="8">
        <v>5745.6652955490226</v>
      </c>
      <c r="AB129" s="8">
        <v>54072.259917288706</v>
      </c>
      <c r="AC129" s="8">
        <v>6109.7216719003418</v>
      </c>
      <c r="AD129" s="8">
        <v>5.6219729341279603</v>
      </c>
      <c r="AE129" s="8">
        <v>-30.505578275224238</v>
      </c>
      <c r="AF129" s="8">
        <v>-20.312051499744896</v>
      </c>
      <c r="AG129" s="8">
        <v>-20.139637408896856</v>
      </c>
      <c r="AH129">
        <f t="shared" si="10"/>
        <v>1.8134985335054807</v>
      </c>
      <c r="AI129">
        <f t="shared" si="11"/>
        <v>-2.6085456483997405E-2</v>
      </c>
      <c r="AJ129">
        <f t="shared" si="12"/>
        <v>-1.5757592105547502E-4</v>
      </c>
      <c r="AK129">
        <f t="shared" si="13"/>
        <v>2.268253733284098E-6</v>
      </c>
      <c r="AL129">
        <f t="shared" si="14"/>
        <v>2.7986449778687472E-3</v>
      </c>
      <c r="AM129">
        <f t="shared" si="15"/>
        <v>1.6069323698744142E-3</v>
      </c>
      <c r="AN129">
        <f t="shared" si="16"/>
        <v>1.4614928296872165E-3</v>
      </c>
      <c r="AO129">
        <f t="shared" si="17"/>
        <v>-4.028467542482872E-5</v>
      </c>
      <c r="AP129">
        <f t="shared" si="18"/>
        <v>-2.3130830317796836E-5</v>
      </c>
      <c r="AQ129">
        <f t="shared" si="19"/>
        <v>-2.1034745209647099E-5</v>
      </c>
    </row>
    <row r="130" spans="5:43">
      <c r="E130">
        <f>economy!A192</f>
        <v>2146</v>
      </c>
      <c r="F130" s="8">
        <f>economy!Z192</f>
        <v>5653.4849330290708</v>
      </c>
      <c r="G130" s="8">
        <f>economy!AA192</f>
        <v>53787.612782814678</v>
      </c>
      <c r="H130" s="8">
        <f>economy!AB192</f>
        <v>6062.096622636167</v>
      </c>
      <c r="I130" s="8">
        <f>climate!I302</f>
        <v>5.6471345609010744</v>
      </c>
      <c r="J130" s="8">
        <f>economy!BN192</f>
        <v>-30.901264773357742</v>
      </c>
      <c r="K130" s="8">
        <f>economy!BO192</f>
        <v>-20.518372391827736</v>
      </c>
      <c r="L130" s="8">
        <f>economy!BP192</f>
        <v>-20.336986003835754</v>
      </c>
      <c r="M130">
        <v>5653.4849330290708</v>
      </c>
      <c r="N130">
        <v>53787.612782814678</v>
      </c>
      <c r="O130">
        <v>6062.096622636167</v>
      </c>
      <c r="P130">
        <v>5.6471345609010744</v>
      </c>
      <c r="Q130">
        <v>-30.901264773357742</v>
      </c>
      <c r="R130">
        <v>-20.518372391827736</v>
      </c>
      <c r="S130">
        <v>-20.336986003835754</v>
      </c>
      <c r="T130">
        <v>5653.7667677394948</v>
      </c>
      <c r="U130">
        <v>53788.985557444503</v>
      </c>
      <c r="V130">
        <v>6062.2370217332791</v>
      </c>
      <c r="W130">
        <v>5.6469789014691436</v>
      </c>
      <c r="X130">
        <v>-30.898475133716101</v>
      </c>
      <c r="Y130">
        <v>-20.516776786465204</v>
      </c>
      <c r="Z130">
        <v>-20.335534482931685</v>
      </c>
      <c r="AA130" s="8">
        <v>5653.4808777080534</v>
      </c>
      <c r="AB130" s="8">
        <v>53787.593032489502</v>
      </c>
      <c r="AC130" s="8">
        <v>6062.0946057582578</v>
      </c>
      <c r="AD130" s="8">
        <v>5.6471368017528931</v>
      </c>
      <c r="AE130" s="8">
        <v>-30.901304931739212</v>
      </c>
      <c r="AF130" s="8">
        <v>-20.518395361531496</v>
      </c>
      <c r="AG130" s="8">
        <v>-20.337006896968742</v>
      </c>
      <c r="AH130">
        <f t="shared" si="10"/>
        <v>1.7950084373660502</v>
      </c>
      <c r="AI130">
        <f t="shared" si="11"/>
        <v>-2.5822524097748101E-2</v>
      </c>
      <c r="AJ130">
        <f t="shared" si="12"/>
        <v>-1.5565943193074361E-4</v>
      </c>
      <c r="AK130">
        <f t="shared" si="13"/>
        <v>2.2408518187688742E-6</v>
      </c>
      <c r="AL130">
        <f t="shared" si="14"/>
        <v>2.7896396416409175E-3</v>
      </c>
      <c r="AM130">
        <f t="shared" si="15"/>
        <v>1.5956053625316713E-3</v>
      </c>
      <c r="AN130">
        <f t="shared" si="16"/>
        <v>1.4515209040695254E-3</v>
      </c>
      <c r="AO130">
        <f t="shared" si="17"/>
        <v>-4.0158381469979076E-5</v>
      </c>
      <c r="AP130">
        <f t="shared" si="18"/>
        <v>-2.2969703760367111E-5</v>
      </c>
      <c r="AQ130">
        <f t="shared" si="19"/>
        <v>-2.0893132987254148E-5</v>
      </c>
    </row>
    <row r="131" spans="5:43">
      <c r="E131">
        <f>economy!A193</f>
        <v>2147</v>
      </c>
      <c r="F131" s="8">
        <f>economy!Z193</f>
        <v>5562.348508371977</v>
      </c>
      <c r="G131" s="8">
        <f>economy!AA193</f>
        <v>53500.356707734012</v>
      </c>
      <c r="H131" s="8">
        <f>economy!AB193</f>
        <v>6014.5059588902786</v>
      </c>
      <c r="I131" s="8">
        <f>climate!I303</f>
        <v>5.6720023808096647</v>
      </c>
      <c r="J131" s="8">
        <f>economy!BN193</f>
        <v>-31.29543151613629</v>
      </c>
      <c r="K131" s="8">
        <f>economy!BO193</f>
        <v>-20.722944648494106</v>
      </c>
      <c r="L131" s="8">
        <f>economy!BP193</f>
        <v>-20.532825208463965</v>
      </c>
      <c r="M131">
        <v>5562.348508371977</v>
      </c>
      <c r="N131">
        <v>53500.356707734012</v>
      </c>
      <c r="O131">
        <v>6014.5059588902786</v>
      </c>
      <c r="P131">
        <v>5.6720023808096647</v>
      </c>
      <c r="Q131">
        <v>-31.29543151613629</v>
      </c>
      <c r="R131">
        <v>-20.722944648494106</v>
      </c>
      <c r="S131">
        <v>-20.532825208463965</v>
      </c>
      <c r="T131">
        <v>5562.6265187714735</v>
      </c>
      <c r="U131">
        <v>53501.716443715879</v>
      </c>
      <c r="V131">
        <v>6014.6446868139901</v>
      </c>
      <c r="W131">
        <v>5.6718486086650586</v>
      </c>
      <c r="X131">
        <v>-31.292650889251203</v>
      </c>
      <c r="Y131">
        <v>-20.721360353464114</v>
      </c>
      <c r="Z131">
        <v>-20.531383645981737</v>
      </c>
      <c r="AA131" s="8">
        <v>5562.3445077040915</v>
      </c>
      <c r="AB131" s="8">
        <v>53500.337142969438</v>
      </c>
      <c r="AC131" s="8">
        <v>6014.5039655808914</v>
      </c>
      <c r="AD131" s="8">
        <v>5.6720045946646058</v>
      </c>
      <c r="AE131" s="8">
        <v>-31.295471547904704</v>
      </c>
      <c r="AF131" s="8">
        <v>-20.722967457173208</v>
      </c>
      <c r="AG131" s="8">
        <v>-20.532845960041417</v>
      </c>
      <c r="AH131">
        <f t="shared" si="10"/>
        <v>1.7764743050720426</v>
      </c>
      <c r="AI131">
        <f t="shared" si="11"/>
        <v>-2.555874185054563E-2</v>
      </c>
      <c r="AJ131">
        <f t="shared" si="12"/>
        <v>-1.5377214460610134E-4</v>
      </c>
      <c r="AK131">
        <f t="shared" si="13"/>
        <v>2.2138549411465647E-6</v>
      </c>
      <c r="AL131">
        <f t="shared" si="14"/>
        <v>2.7806268850874005E-3</v>
      </c>
      <c r="AM131">
        <f t="shared" si="15"/>
        <v>1.5842950299926883E-3</v>
      </c>
      <c r="AN131">
        <f t="shared" si="16"/>
        <v>1.4415624822277096E-3</v>
      </c>
      <c r="AO131">
        <f t="shared" si="17"/>
        <v>-4.0031768413939517E-5</v>
      </c>
      <c r="AP131">
        <f t="shared" si="18"/>
        <v>-2.2808679101871121E-5</v>
      </c>
      <c r="AQ131">
        <f t="shared" si="19"/>
        <v>-2.0751577451960657E-5</v>
      </c>
    </row>
    <row r="132" spans="5:43">
      <c r="E132">
        <f>economy!A194</f>
        <v>2148</v>
      </c>
      <c r="F132" s="8">
        <f>economy!Z194</f>
        <v>5472.2658549344951</v>
      </c>
      <c r="G132" s="8">
        <f>economy!AA194</f>
        <v>53210.650893644524</v>
      </c>
      <c r="H132" s="8">
        <f>economy!AB194</f>
        <v>5966.9646678087229</v>
      </c>
      <c r="I132" s="8">
        <f>climate!I304</f>
        <v>5.6965753851527561</v>
      </c>
      <c r="J132" s="8">
        <f>economy!BN194</f>
        <v>-31.687988022805403</v>
      </c>
      <c r="K132" s="8">
        <f>economy!BO194</f>
        <v>-20.92572368288382</v>
      </c>
      <c r="L132" s="8">
        <f>economy!BP194</f>
        <v>-20.727111706186196</v>
      </c>
      <c r="M132">
        <v>5472.2658549344951</v>
      </c>
      <c r="N132">
        <v>53210.650893644524</v>
      </c>
      <c r="O132">
        <v>5966.9646678087229</v>
      </c>
      <c r="P132">
        <v>5.6965753851527561</v>
      </c>
      <c r="Q132">
        <v>-31.687988022805403</v>
      </c>
      <c r="R132">
        <v>-20.92572368288382</v>
      </c>
      <c r="S132">
        <v>-20.727111706186196</v>
      </c>
      <c r="T132">
        <v>5472.5400685960203</v>
      </c>
      <c r="U132">
        <v>53211.997527326028</v>
      </c>
      <c r="V132">
        <v>5967.1017288169314</v>
      </c>
      <c r="W132">
        <v>5.6964234713303101</v>
      </c>
      <c r="X132">
        <v>-31.685216407174458</v>
      </c>
      <c r="Y132">
        <v>-20.924150676451124</v>
      </c>
      <c r="Z132">
        <v>-20.72568008419832</v>
      </c>
      <c r="AA132" s="8">
        <v>5472.2619085507586</v>
      </c>
      <c r="AB132" s="8">
        <v>53210.631515496934</v>
      </c>
      <c r="AC132" s="8">
        <v>5966.9626980454195</v>
      </c>
      <c r="AD132" s="8">
        <v>5.6965775724131973</v>
      </c>
      <c r="AE132" s="8">
        <v>-31.688027927776353</v>
      </c>
      <c r="AF132" s="8">
        <v>-20.925746330718031</v>
      </c>
      <c r="AG132" s="8">
        <v>-20.727132316333883</v>
      </c>
      <c r="AH132">
        <f t="shared" si="10"/>
        <v>1.7579083512391662</v>
      </c>
      <c r="AI132">
        <f t="shared" si="11"/>
        <v>-2.5294294624472968E-2</v>
      </c>
      <c r="AJ132">
        <f t="shared" si="12"/>
        <v>-1.519138224459482E-4</v>
      </c>
      <c r="AK132">
        <f t="shared" si="13"/>
        <v>2.1872604412109808E-6</v>
      </c>
      <c r="AL132">
        <f t="shared" si="14"/>
        <v>2.7716156309445239E-3</v>
      </c>
      <c r="AM132">
        <f t="shared" si="15"/>
        <v>1.5730064326966442E-3</v>
      </c>
      <c r="AN132">
        <f t="shared" si="16"/>
        <v>1.4316219878764969E-3</v>
      </c>
      <c r="AO132">
        <f t="shared" si="17"/>
        <v>-3.9904970950743746E-5</v>
      </c>
      <c r="AP132">
        <f t="shared" si="18"/>
        <v>-2.2647834210687279E-5</v>
      </c>
      <c r="AQ132">
        <f t="shared" si="19"/>
        <v>-2.0610147686284108E-5</v>
      </c>
    </row>
    <row r="133" spans="5:43">
      <c r="E133">
        <f>economy!A195</f>
        <v>2149</v>
      </c>
      <c r="F133" s="8">
        <f>economy!Z195</f>
        <v>5383.2418752802851</v>
      </c>
      <c r="G133" s="8">
        <f>economy!AA195</f>
        <v>52918.631717401011</v>
      </c>
      <c r="H133" s="8">
        <f>economy!AB195</f>
        <v>5919.4852479346373</v>
      </c>
      <c r="I133" s="8">
        <f>climate!I305</f>
        <v>5.7208548931819685</v>
      </c>
      <c r="J133" s="8">
        <f>economy!BN195</f>
        <v>-32.078885598309739</v>
      </c>
      <c r="K133" s="8">
        <f>economy!BO195</f>
        <v>-21.126689172318446</v>
      </c>
      <c r="L133" s="8">
        <f>economy!BP195</f>
        <v>-20.91982423795352</v>
      </c>
      <c r="M133">
        <v>5383.2418752802851</v>
      </c>
      <c r="N133">
        <v>52918.631717401011</v>
      </c>
      <c r="O133">
        <v>5919.4852479346373</v>
      </c>
      <c r="P133">
        <v>5.7208548931819685</v>
      </c>
      <c r="Q133">
        <v>-32.078885598309739</v>
      </c>
      <c r="R133">
        <v>-21.126689172318446</v>
      </c>
      <c r="S133">
        <v>-20.91982423795352</v>
      </c>
      <c r="T133">
        <v>5383.5123211932741</v>
      </c>
      <c r="U133">
        <v>52919.965194640899</v>
      </c>
      <c r="V133">
        <v>5919.620647108266</v>
      </c>
      <c r="W133">
        <v>5.7207048089615569</v>
      </c>
      <c r="X133">
        <v>-32.07612298382108</v>
      </c>
      <c r="Y133">
        <v>-21.125127427907877</v>
      </c>
      <c r="Z133">
        <v>-20.918402534295247</v>
      </c>
      <c r="AA133" s="8">
        <v>5383.237982790256</v>
      </c>
      <c r="AB133" s="8">
        <v>52918.612526784957</v>
      </c>
      <c r="AC133" s="8">
        <v>5919.483301680445</v>
      </c>
      <c r="AD133" s="8">
        <v>5.7208570542474728</v>
      </c>
      <c r="AE133" s="8">
        <v>-32.078925376428856</v>
      </c>
      <c r="AF133" s="8">
        <v>-21.126711659562076</v>
      </c>
      <c r="AG133" s="8">
        <v>-20.919844706863383</v>
      </c>
      <c r="AH133">
        <f t="shared" ref="AH133:AH196" si="20">SUM(T133:V133)-SUM(M133:O133)</f>
        <v>1.7393223265025881</v>
      </c>
      <c r="AI133">
        <f t="shared" ref="AI133:AI196" si="21">SUM(AA133:AC133)-SUM(M133:O133)</f>
        <v>-2.5029360273038037E-2</v>
      </c>
      <c r="AJ133">
        <f t="shared" ref="AJ133:AJ196" si="22">W133-P133</f>
        <v>-1.5008422041162817E-4</v>
      </c>
      <c r="AK133">
        <f t="shared" ref="AK133:AK196" si="23">AD133-P133</f>
        <v>2.1610655043247107E-6</v>
      </c>
      <c r="AL133">
        <f t="shared" ref="AL133:AL196" si="24">X133-Q133</f>
        <v>2.7626144886596649E-3</v>
      </c>
      <c r="AM133">
        <f t="shared" ref="AM133:AM196" si="25">Y133-R133</f>
        <v>1.5617444105693323E-3</v>
      </c>
      <c r="AN133">
        <f t="shared" ref="AN133:AN196" si="26">Z133-S133</f>
        <v>1.4217036582735432E-3</v>
      </c>
      <c r="AO133">
        <f t="shared" ref="AO133:AO196" si="27">AE133-Q133</f>
        <v>-3.9778119116817834E-5</v>
      </c>
      <c r="AP133">
        <f t="shared" ref="AP133:AP196" si="28">AF133-R133</f>
        <v>-2.2487243629853992E-5</v>
      </c>
      <c r="AQ133">
        <f t="shared" ref="AQ133:AQ196" si="29">AG133-S133</f>
        <v>-2.0468909863069484E-5</v>
      </c>
    </row>
    <row r="134" spans="5:43">
      <c r="E134">
        <f>economy!A196</f>
        <v>2150</v>
      </c>
      <c r="F134" s="8">
        <f>economy!Z196</f>
        <v>5295.2806781246782</v>
      </c>
      <c r="G134" s="8">
        <f>economy!AA196</f>
        <v>52624.432660084</v>
      </c>
      <c r="H134" s="8">
        <f>economy!AB196</f>
        <v>5872.0797576814684</v>
      </c>
      <c r="I134" s="8">
        <f>climate!I306</f>
        <v>5.7448422812854778</v>
      </c>
      <c r="J134" s="8">
        <f>economy!BN196</f>
        <v>-32.468077026244515</v>
      </c>
      <c r="K134" s="8">
        <f>economy!BO196</f>
        <v>-21.325821908306128</v>
      </c>
      <c r="L134" s="8">
        <f>economy!BP196</f>
        <v>-21.110942552602616</v>
      </c>
      <c r="M134">
        <v>5295.2806781246782</v>
      </c>
      <c r="N134">
        <v>52624.432660084</v>
      </c>
      <c r="O134">
        <v>5872.0797576814684</v>
      </c>
      <c r="P134">
        <v>5.7448422812854778</v>
      </c>
      <c r="Q134">
        <v>-32.468077026244515</v>
      </c>
      <c r="R134">
        <v>-21.325821908306128</v>
      </c>
      <c r="S134">
        <v>-21.110942552602616</v>
      </c>
      <c r="T134">
        <v>5295.5473865994763</v>
      </c>
      <c r="U134">
        <v>52625.752935929166</v>
      </c>
      <c r="V134">
        <v>5872.2135008853866</v>
      </c>
      <c r="W134">
        <v>5.7446939981997955</v>
      </c>
      <c r="X134">
        <v>-32.465323394484024</v>
      </c>
      <c r="Y134">
        <v>-21.324271394717815</v>
      </c>
      <c r="Z134">
        <v>-21.109530741054296</v>
      </c>
      <c r="AA134" s="8">
        <v>5295.2768391178652</v>
      </c>
      <c r="AB134" s="8">
        <v>52624.413657776866</v>
      </c>
      <c r="AC134" s="8">
        <v>5872.0778348856156</v>
      </c>
      <c r="AD134" s="8">
        <v>5.7448444165526542</v>
      </c>
      <c r="AE134" s="8">
        <v>-32.468116677582941</v>
      </c>
      <c r="AF134" s="8">
        <v>-21.325844235284837</v>
      </c>
      <c r="AG134" s="8">
        <v>-21.11096288053</v>
      </c>
      <c r="AH134">
        <f t="shared" si="20"/>
        <v>1.7207275238906732</v>
      </c>
      <c r="AI134">
        <f t="shared" si="21"/>
        <v>-2.4764109788520727E-2</v>
      </c>
      <c r="AJ134">
        <f t="shared" si="22"/>
        <v>-1.4828308568226589E-4</v>
      </c>
      <c r="AK134">
        <f t="shared" si="23"/>
        <v>2.1352671764063302E-6</v>
      </c>
      <c r="AL134">
        <f t="shared" si="24"/>
        <v>2.7536317604912597E-3</v>
      </c>
      <c r="AM134">
        <f t="shared" si="25"/>
        <v>1.5505135883131516E-3</v>
      </c>
      <c r="AN134">
        <f t="shared" si="26"/>
        <v>1.4118115483192639E-3</v>
      </c>
      <c r="AO134">
        <f t="shared" si="27"/>
        <v>-3.965133842598334E-5</v>
      </c>
      <c r="AP134">
        <f t="shared" si="28"/>
        <v>-2.2326978708520073E-5</v>
      </c>
      <c r="AQ134">
        <f t="shared" si="29"/>
        <v>-2.0327927384045097E-5</v>
      </c>
    </row>
    <row r="135" spans="5:43">
      <c r="E135">
        <f>economy!A197</f>
        <v>2151</v>
      </c>
      <c r="F135" s="8">
        <f>economy!Z197</f>
        <v>5208.3856047333193</v>
      </c>
      <c r="G135" s="8">
        <f>economy!AA197</f>
        <v>52328.184304758674</v>
      </c>
      <c r="H135" s="8">
        <f>economy!AB197</f>
        <v>5824.7598234264951</v>
      </c>
      <c r="I135" s="8">
        <f>climate!I307</f>
        <v>5.7685389804826448</v>
      </c>
      <c r="J135" s="8">
        <f>economy!BN197</f>
        <v>-32.855516545904912</v>
      </c>
      <c r="K135" s="8">
        <f>economy!BO197</f>
        <v>-21.523103777137106</v>
      </c>
      <c r="L135" s="8">
        <f>economy!BP197</f>
        <v>-21.300447391627376</v>
      </c>
      <c r="M135">
        <v>5208.3856047333193</v>
      </c>
      <c r="N135">
        <v>52328.184304758674</v>
      </c>
      <c r="O135">
        <v>5824.7598234264951</v>
      </c>
      <c r="P135">
        <v>5.7685389804826448</v>
      </c>
      <c r="Q135">
        <v>-32.855516545904912</v>
      </c>
      <c r="R135">
        <v>-21.523103777137106</v>
      </c>
      <c r="S135">
        <v>-21.300447391627376</v>
      </c>
      <c r="T135">
        <v>5208.6486073087754</v>
      </c>
      <c r="U135">
        <v>52329.491343124042</v>
      </c>
      <c r="V135">
        <v>5824.8919172713013</v>
      </c>
      <c r="W135">
        <v>5.7683924703243941</v>
      </c>
      <c r="X135">
        <v>-32.852771870457211</v>
      </c>
      <c r="Y135">
        <v>-21.521564458756231</v>
      </c>
      <c r="Z135">
        <v>-21.299045442092535</v>
      </c>
      <c r="AA135" s="8">
        <v>5208.3818187805009</v>
      </c>
      <c r="AB135" s="8">
        <v>52328.165491405329</v>
      </c>
      <c r="AC135" s="8">
        <v>5824.757924025158</v>
      </c>
      <c r="AD135" s="8">
        <v>5.7685410903450149</v>
      </c>
      <c r="AE135" s="8">
        <v>-32.855556070654863</v>
      </c>
      <c r="AF135" s="8">
        <v>-21.523125944244754</v>
      </c>
      <c r="AG135" s="8">
        <v>-21.30046757888832</v>
      </c>
      <c r="AH135">
        <f t="shared" si="20"/>
        <v>1.7021347856280045</v>
      </c>
      <c r="AI135">
        <f t="shared" si="21"/>
        <v>-2.4498707498423755E-2</v>
      </c>
      <c r="AJ135">
        <f t="shared" si="22"/>
        <v>-1.4651015825073443E-4</v>
      </c>
      <c r="AK135">
        <f t="shared" si="23"/>
        <v>2.1098623701476527E-6</v>
      </c>
      <c r="AL135">
        <f t="shared" si="24"/>
        <v>2.7446754477011837E-3</v>
      </c>
      <c r="AM135">
        <f t="shared" si="25"/>
        <v>1.5393183808747324E-3</v>
      </c>
      <c r="AN135">
        <f t="shared" si="26"/>
        <v>1.4019495348414068E-3</v>
      </c>
      <c r="AO135">
        <f t="shared" si="27"/>
        <v>-3.9524749951169724E-5</v>
      </c>
      <c r="AP135">
        <f t="shared" si="28"/>
        <v>-2.2167107648130013E-5</v>
      </c>
      <c r="AQ135">
        <f t="shared" si="29"/>
        <v>-2.0187260943771435E-5</v>
      </c>
    </row>
    <row r="136" spans="5:43">
      <c r="E136">
        <f>economy!A198</f>
        <v>2152</v>
      </c>
      <c r="F136" s="8">
        <f>economy!Z198</f>
        <v>5122.5592550671781</v>
      </c>
      <c r="G136" s="8">
        <f>economy!AA198</f>
        <v>52030.014337556619</v>
      </c>
      <c r="H136" s="8">
        <f>economy!AB198</f>
        <v>5777.5366476663266</v>
      </c>
      <c r="I136" s="8">
        <f>climate!I308</f>
        <v>5.7919464739753144</v>
      </c>
      <c r="J136" s="8">
        <f>economy!BN198</f>
        <v>-33.241159828808868</v>
      </c>
      <c r="K136" s="8">
        <f>economy!BO198</f>
        <v>-21.718517740270062</v>
      </c>
      <c r="L136" s="8">
        <f>economy!BP198</f>
        <v>-21.488320473666427</v>
      </c>
      <c r="M136">
        <v>5122.5592550671781</v>
      </c>
      <c r="N136">
        <v>52030.014337556619</v>
      </c>
      <c r="O136">
        <v>5777.5366476663266</v>
      </c>
      <c r="P136">
        <v>5.7919464739753144</v>
      </c>
      <c r="Q136">
        <v>-33.241159828808868</v>
      </c>
      <c r="R136">
        <v>-21.718517740270062</v>
      </c>
      <c r="S136">
        <v>-21.488320473666427</v>
      </c>
      <c r="T136">
        <v>5122.8185844213785</v>
      </c>
      <c r="U136">
        <v>52031.308110908059</v>
      </c>
      <c r="V136">
        <v>5777.6670994710339</v>
      </c>
      <c r="W136">
        <v>5.7918017088038223</v>
      </c>
      <c r="X136">
        <v>-33.238424075552118</v>
      </c>
      <c r="Y136">
        <v>-21.716989577271328</v>
      </c>
      <c r="Z136">
        <v>-21.486928352345625</v>
      </c>
      <c r="AA136" s="8">
        <v>5122.5555217217197</v>
      </c>
      <c r="AB136" s="8">
        <v>52029.995713674158</v>
      </c>
      <c r="AC136" s="8">
        <v>5777.5347715833459</v>
      </c>
      <c r="AD136" s="8">
        <v>5.7919485588231927</v>
      </c>
      <c r="AE136" s="8">
        <v>-33.24119922727931</v>
      </c>
      <c r="AF136" s="8">
        <v>-21.718539747965664</v>
      </c>
      <c r="AG136" s="8">
        <v>-21.488340520634999</v>
      </c>
      <c r="AH136">
        <f t="shared" si="20"/>
        <v>1.6835545103531331</v>
      </c>
      <c r="AI136">
        <f t="shared" si="21"/>
        <v>-2.4233310898125637E-2</v>
      </c>
      <c r="AJ136">
        <f t="shared" si="22"/>
        <v>-1.4476517149208945E-4</v>
      </c>
      <c r="AK136">
        <f t="shared" si="23"/>
        <v>2.0848478783364044E-6</v>
      </c>
      <c r="AL136">
        <f t="shared" si="24"/>
        <v>2.7357532567506837E-3</v>
      </c>
      <c r="AM136">
        <f t="shared" si="25"/>
        <v>1.5281629987349277E-3</v>
      </c>
      <c r="AN136">
        <f t="shared" si="26"/>
        <v>1.3921213208014649E-3</v>
      </c>
      <c r="AO136">
        <f t="shared" si="27"/>
        <v>-3.9398470441653899E-5</v>
      </c>
      <c r="AP136">
        <f t="shared" si="28"/>
        <v>-2.2007695601899968E-5</v>
      </c>
      <c r="AQ136">
        <f t="shared" si="29"/>
        <v>-2.0046968572273727E-5</v>
      </c>
    </row>
    <row r="137" spans="5:43">
      <c r="E137">
        <f>economy!A199</f>
        <v>2153</v>
      </c>
      <c r="F137" s="8">
        <f>economy!Z199</f>
        <v>5037.803513648224</v>
      </c>
      <c r="G137" s="8">
        <f>economy!AA199</f>
        <v>51730.047551927346</v>
      </c>
      <c r="H137" s="8">
        <f>economy!AB199</f>
        <v>5730.4210172231315</v>
      </c>
      <c r="I137" s="8">
        <f>climate!I309</f>
        <v>5.8150662947554901</v>
      </c>
      <c r="J137" s="8">
        <f>economy!BN199</f>
        <v>-33.624963954741915</v>
      </c>
      <c r="K137" s="8">
        <f>economy!BO199</f>
        <v>-21.912047814538113</v>
      </c>
      <c r="L137" s="8">
        <f>economy!BP199</f>
        <v>-21.674544478734607</v>
      </c>
      <c r="M137">
        <v>5037.803513648224</v>
      </c>
      <c r="N137">
        <v>51730.047551927346</v>
      </c>
      <c r="O137">
        <v>5730.4210172231315</v>
      </c>
      <c r="P137">
        <v>5.8150662947554901</v>
      </c>
      <c r="Q137">
        <v>-33.624963954741915</v>
      </c>
      <c r="R137">
        <v>-21.912047814538113</v>
      </c>
      <c r="S137">
        <v>-21.674544478734607</v>
      </c>
      <c r="T137">
        <v>5038.05920351234</v>
      </c>
      <c r="U137">
        <v>51731.328040968096</v>
      </c>
      <c r="V137">
        <v>5730.5498349787349</v>
      </c>
      <c r="W137">
        <v>5.8149232469027838</v>
      </c>
      <c r="X137">
        <v>-33.622237082136394</v>
      </c>
      <c r="Y137">
        <v>-21.910530763084871</v>
      </c>
      <c r="Z137">
        <v>-21.67316214829517</v>
      </c>
      <c r="AA137" s="8">
        <v>5037.7998324473074</v>
      </c>
      <c r="AB137" s="8">
        <v>51730.029117909566</v>
      </c>
      <c r="AC137" s="8">
        <v>5730.4191643706681</v>
      </c>
      <c r="AD137" s="8">
        <v>5.8150683549758684</v>
      </c>
      <c r="AE137" s="8">
        <v>-33.625003227354242</v>
      </c>
      <c r="AF137" s="8">
        <v>-21.912069663342873</v>
      </c>
      <c r="AG137" s="8">
        <v>-21.674564385840352</v>
      </c>
      <c r="AH137">
        <f t="shared" si="20"/>
        <v>1.6649966604745714</v>
      </c>
      <c r="AI137">
        <f t="shared" si="21"/>
        <v>-2.3968071160197724E-2</v>
      </c>
      <c r="AJ137">
        <f t="shared" si="22"/>
        <v>-1.430478527062462E-4</v>
      </c>
      <c r="AK137">
        <f t="shared" si="23"/>
        <v>2.0602203782971173E-6</v>
      </c>
      <c r="AL137">
        <f t="shared" si="24"/>
        <v>2.72687260552118E-3</v>
      </c>
      <c r="AM137">
        <f t="shared" si="25"/>
        <v>1.5170514532414359E-3</v>
      </c>
      <c r="AN137">
        <f t="shared" si="26"/>
        <v>1.3823304394371405E-3</v>
      </c>
      <c r="AO137">
        <f t="shared" si="27"/>
        <v>-3.9272612326612943E-5</v>
      </c>
      <c r="AP137">
        <f t="shared" si="28"/>
        <v>-2.1848804760082885E-5</v>
      </c>
      <c r="AQ137">
        <f t="shared" si="29"/>
        <v>-1.9907105745176068E-5</v>
      </c>
    </row>
    <row r="138" spans="5:43">
      <c r="E138">
        <f>economy!A200</f>
        <v>2154</v>
      </c>
      <c r="F138" s="8">
        <f>economy!Z200</f>
        <v>4954.1195751216974</v>
      </c>
      <c r="G138" s="8">
        <f>economy!AA200</f>
        <v>51428.405855911958</v>
      </c>
      <c r="H138" s="8">
        <f>economy!AB200</f>
        <v>5683.4233114905282</v>
      </c>
      <c r="I138" s="8">
        <f>climate!I310</f>
        <v>5.8379000232690315</v>
      </c>
      <c r="J138" s="8">
        <f>economy!BN200</f>
        <v>-34.006887387370739</v>
      </c>
      <c r="K138" s="8">
        <f>economy!BO200</f>
        <v>-22.103679052202203</v>
      </c>
      <c r="L138" s="8">
        <f>economy!BP200</f>
        <v>-21.859103032225107</v>
      </c>
      <c r="M138">
        <v>4954.1195751216974</v>
      </c>
      <c r="N138">
        <v>51428.405855911958</v>
      </c>
      <c r="O138">
        <v>5683.4233114905282</v>
      </c>
      <c r="P138">
        <v>5.8379000232690315</v>
      </c>
      <c r="Q138">
        <v>-34.006887387370739</v>
      </c>
      <c r="R138">
        <v>-22.103679052202203</v>
      </c>
      <c r="S138">
        <v>-21.859103032225107</v>
      </c>
      <c r="T138">
        <v>4954.3716601969536</v>
      </c>
      <c r="U138">
        <v>51429.673049272926</v>
      </c>
      <c r="V138">
        <v>5683.5505038244892</v>
      </c>
      <c r="W138">
        <v>5.8377586653453903</v>
      </c>
      <c r="X138">
        <v>-34.004169346741222</v>
      </c>
      <c r="Y138">
        <v>-22.102173064640287</v>
      </c>
      <c r="Z138">
        <v>-21.857730451966543</v>
      </c>
      <c r="AA138" s="8">
        <v>4954.1159455875604</v>
      </c>
      <c r="AB138" s="8">
        <v>51428.387612034006</v>
      </c>
      <c r="AC138" s="8">
        <v>5683.421481769722</v>
      </c>
      <c r="AD138" s="8">
        <v>5.8379020592454749</v>
      </c>
      <c r="AE138" s="8">
        <v>-34.006926534654632</v>
      </c>
      <c r="AF138" s="8">
        <v>-22.103700742696592</v>
      </c>
      <c r="AG138" s="8">
        <v>-21.859122799950487</v>
      </c>
      <c r="AH138">
        <f t="shared" si="20"/>
        <v>1.6464707701816224</v>
      </c>
      <c r="AI138">
        <f t="shared" si="21"/>
        <v>-2.3703132894297596E-2</v>
      </c>
      <c r="AJ138">
        <f t="shared" si="22"/>
        <v>-1.4135792364111666E-4</v>
      </c>
      <c r="AK138">
        <f t="shared" si="23"/>
        <v>2.0359764434374483E-6</v>
      </c>
      <c r="AL138">
        <f t="shared" si="24"/>
        <v>2.7180406295173043E-3</v>
      </c>
      <c r="AM138">
        <f t="shared" si="25"/>
        <v>1.5059875619165553E-3</v>
      </c>
      <c r="AN138">
        <f t="shared" si="26"/>
        <v>1.3725802585646818E-3</v>
      </c>
      <c r="AO138">
        <f t="shared" si="27"/>
        <v>-3.9147283892759788E-5</v>
      </c>
      <c r="AP138">
        <f t="shared" si="28"/>
        <v>-2.1690494389048354E-5</v>
      </c>
      <c r="AQ138">
        <f t="shared" si="29"/>
        <v>-1.9767725380148704E-5</v>
      </c>
    </row>
    <row r="139" spans="5:43">
      <c r="E139">
        <f>economy!A201</f>
        <v>2155</v>
      </c>
      <c r="F139" s="8">
        <f>economy!Z201</f>
        <v>4871.5079694930209</v>
      </c>
      <c r="G139" s="8">
        <f>economy!AA201</f>
        <v>51125.208282292275</v>
      </c>
      <c r="H139" s="8">
        <f>economy!AB201</f>
        <v>5636.5535107087353</v>
      </c>
      <c r="I139" s="8">
        <f>climate!I311</f>
        <v>5.860449285134985</v>
      </c>
      <c r="J139" s="8">
        <f>economy!BN201</f>
        <v>-34.38688994947087</v>
      </c>
      <c r="K139" s="8">
        <f>economy!BO201</f>
        <v>-22.29339752087855</v>
      </c>
      <c r="L139" s="8">
        <f>economy!BP201</f>
        <v>-22.041980688708165</v>
      </c>
      <c r="M139">
        <v>4871.5079694930209</v>
      </c>
      <c r="N139">
        <v>51125.208282292275</v>
      </c>
      <c r="O139">
        <v>5636.5535107087353</v>
      </c>
      <c r="P139">
        <v>5.860449285134985</v>
      </c>
      <c r="Q139">
        <v>-34.38688994947087</v>
      </c>
      <c r="R139">
        <v>-22.29339752087855</v>
      </c>
      <c r="S139">
        <v>-22.041980688708165</v>
      </c>
      <c r="T139">
        <v>4871.7564853706672</v>
      </c>
      <c r="U139">
        <v>51126.462176226465</v>
      </c>
      <c r="V139">
        <v>5636.6790868503849</v>
      </c>
      <c r="W139">
        <v>5.8603095900339968</v>
      </c>
      <c r="X139">
        <v>-34.384180685282871</v>
      </c>
      <c r="Y139">
        <v>-22.291902545924913</v>
      </c>
      <c r="Z139">
        <v>-22.040617814723493</v>
      </c>
      <c r="AA139" s="8">
        <v>4871.5043911341072</v>
      </c>
      <c r="AB139" s="8">
        <v>51125.190228715051</v>
      </c>
      <c r="AC139" s="8">
        <v>5636.5517040103405</v>
      </c>
      <c r="AD139" s="8">
        <v>5.8604512972475344</v>
      </c>
      <c r="AE139" s="8">
        <v>-34.386928972060197</v>
      </c>
      <c r="AF139" s="8">
        <v>-22.293419053699498</v>
      </c>
      <c r="AG139" s="8">
        <v>-22.042000317586112</v>
      </c>
      <c r="AH139">
        <f t="shared" si="20"/>
        <v>1.6279859534843126</v>
      </c>
      <c r="AI139">
        <f t="shared" si="21"/>
        <v>-2.343863454007078E-2</v>
      </c>
      <c r="AJ139">
        <f t="shared" si="22"/>
        <v>-1.3969510098821303E-4</v>
      </c>
      <c r="AK139">
        <f t="shared" si="23"/>
        <v>2.0121125494654279E-6</v>
      </c>
      <c r="AL139">
        <f t="shared" si="24"/>
        <v>2.7092641879988832E-3</v>
      </c>
      <c r="AM139">
        <f t="shared" si="25"/>
        <v>1.4949749536370405E-3</v>
      </c>
      <c r="AN139">
        <f t="shared" si="26"/>
        <v>1.3628739846716087E-3</v>
      </c>
      <c r="AO139">
        <f t="shared" si="27"/>
        <v>-3.9022589326975776E-5</v>
      </c>
      <c r="AP139">
        <f t="shared" si="28"/>
        <v>-2.1532820948522158E-5</v>
      </c>
      <c r="AQ139">
        <f t="shared" si="29"/>
        <v>-1.9628877947042156E-5</v>
      </c>
    </row>
    <row r="140" spans="5:43">
      <c r="E140">
        <f>economy!A202</f>
        <v>2156</v>
      </c>
      <c r="F140" s="8">
        <f>economy!Z202</f>
        <v>4789.9685870187232</v>
      </c>
      <c r="G140" s="8">
        <f>economy!AA202</f>
        <v>50820.571001468372</v>
      </c>
      <c r="H140" s="8">
        <f>economy!AB202</f>
        <v>5589.8212042586783</v>
      </c>
      <c r="I140" s="8">
        <f>climate!I312</f>
        <v>5.8827157489201181</v>
      </c>
      <c r="J140" s="8">
        <f>economy!BN202</f>
        <v>-34.764932797811241</v>
      </c>
      <c r="K140" s="8">
        <f>economy!BO202</f>
        <v>-22.481190283365137</v>
      </c>
      <c r="L140" s="8">
        <f>economy!BP202</f>
        <v>-22.22316291555099</v>
      </c>
      <c r="M140">
        <v>4789.9685870187232</v>
      </c>
      <c r="N140">
        <v>50820.571001468372</v>
      </c>
      <c r="O140">
        <v>5589.8212042586783</v>
      </c>
      <c r="P140">
        <v>5.8827157489201181</v>
      </c>
      <c r="Q140">
        <v>-34.764932797811241</v>
      </c>
      <c r="R140">
        <v>-22.481190283365137</v>
      </c>
      <c r="S140">
        <v>-22.22316291555099</v>
      </c>
      <c r="T140">
        <v>4790.2135701030429</v>
      </c>
      <c r="U140">
        <v>50821.811599549699</v>
      </c>
      <c r="V140">
        <v>5589.9451740055356</v>
      </c>
      <c r="W140">
        <v>5.8825776898232602</v>
      </c>
      <c r="X140">
        <v>-34.762232247941057</v>
      </c>
      <c r="Y140">
        <v>-22.479706266291252</v>
      </c>
      <c r="Z140">
        <v>-22.221809700883846</v>
      </c>
      <c r="AA140" s="8">
        <v>4789.9650593308215</v>
      </c>
      <c r="AB140" s="8">
        <v>50820.553138242954</v>
      </c>
      <c r="AC140" s="8">
        <v>5589.8194204636611</v>
      </c>
      <c r="AD140" s="8">
        <v>5.8827177375452013</v>
      </c>
      <c r="AE140" s="8">
        <v>-34.764971696440064</v>
      </c>
      <c r="AF140" s="8">
        <v>-22.481211659203282</v>
      </c>
      <c r="AG140" s="8">
        <v>-22.223182406162522</v>
      </c>
      <c r="AH140">
        <f t="shared" si="20"/>
        <v>1.6095509125007084</v>
      </c>
      <c r="AI140">
        <f t="shared" si="21"/>
        <v>-2.3174708338046912E-2</v>
      </c>
      <c r="AJ140">
        <f t="shared" si="22"/>
        <v>-1.3805909685782325E-4</v>
      </c>
      <c r="AK140">
        <f t="shared" si="23"/>
        <v>1.9886250832712449E-6</v>
      </c>
      <c r="AL140">
        <f t="shared" si="24"/>
        <v>2.700549870183977E-3</v>
      </c>
      <c r="AM140">
        <f t="shared" si="25"/>
        <v>1.4840170738850134E-3</v>
      </c>
      <c r="AN140">
        <f t="shared" si="26"/>
        <v>1.3532146671444423E-3</v>
      </c>
      <c r="AO140">
        <f t="shared" si="27"/>
        <v>-3.8898628822892078E-5</v>
      </c>
      <c r="AP140">
        <f t="shared" si="28"/>
        <v>-2.137583814487698E-5</v>
      </c>
      <c r="AQ140">
        <f t="shared" si="29"/>
        <v>-1.9490611531836066E-5</v>
      </c>
    </row>
    <row r="141" spans="5:43">
      <c r="E141">
        <f>economy!A203</f>
        <v>2157</v>
      </c>
      <c r="F141" s="8">
        <f>economy!Z203</f>
        <v>4709.5007027327774</v>
      </c>
      <c r="G141" s="8">
        <f>economy!AA203</f>
        <v>50514.607336925597</v>
      </c>
      <c r="H141" s="8">
        <f>economy!AB203</f>
        <v>5543.2355989654016</v>
      </c>
      <c r="I141" s="8">
        <f>climate!I313</f>
        <v>5.9047011239681932</v>
      </c>
      <c r="J141" s="8">
        <f>economy!BN203</f>
        <v>-35.140978397737392</v>
      </c>
      <c r="K141" s="8">
        <f>economy!BO203</f>
        <v>-22.667045377391673</v>
      </c>
      <c r="L141" s="8">
        <f>economy!BP203</f>
        <v>-22.402636076382674</v>
      </c>
      <c r="M141">
        <v>4709.5007027327774</v>
      </c>
      <c r="N141">
        <v>50514.607336925597</v>
      </c>
      <c r="O141">
        <v>5543.2355989654016</v>
      </c>
      <c r="P141">
        <v>5.9047011239681932</v>
      </c>
      <c r="Q141">
        <v>-35.140978397737392</v>
      </c>
      <c r="R141">
        <v>-22.667045377391673</v>
      </c>
      <c r="S141">
        <v>-22.402636076382674</v>
      </c>
      <c r="T141">
        <v>4709.7421901670532</v>
      </c>
      <c r="U141">
        <v>50515.834649752476</v>
      </c>
      <c r="V141">
        <v>5543.3579726504195</v>
      </c>
      <c r="W141">
        <v>5.9045646743489604</v>
      </c>
      <c r="X141">
        <v>-35.138286493736047</v>
      </c>
      <c r="Y141">
        <v>-22.665572260201795</v>
      </c>
      <c r="Z141">
        <v>-22.401292471180305</v>
      </c>
      <c r="AA141" s="8">
        <v>4709.4972252001053</v>
      </c>
      <c r="AB141" s="8">
        <v>50514.589663997591</v>
      </c>
      <c r="AC141" s="8">
        <v>5543.2338379455177</v>
      </c>
      <c r="AD141" s="8">
        <v>5.9047030894785424</v>
      </c>
      <c r="AE141" s="8">
        <v>-35.141017173235973</v>
      </c>
      <c r="AF141" s="8">
        <v>-22.667066596988626</v>
      </c>
      <c r="AG141" s="8">
        <v>-22.402655429354517</v>
      </c>
      <c r="AH141">
        <f t="shared" si="20"/>
        <v>1.5911739461735124</v>
      </c>
      <c r="AI141">
        <f t="shared" si="21"/>
        <v>-2.2911480562470388E-2</v>
      </c>
      <c r="AJ141">
        <f t="shared" si="22"/>
        <v>-1.3644961923287013E-4</v>
      </c>
      <c r="AK141">
        <f t="shared" si="23"/>
        <v>1.9655103491444947E-6</v>
      </c>
      <c r="AL141">
        <f t="shared" si="24"/>
        <v>2.6919040013453355E-3</v>
      </c>
      <c r="AM141">
        <f t="shared" si="25"/>
        <v>1.4731171898780815E-3</v>
      </c>
      <c r="AN141">
        <f t="shared" si="26"/>
        <v>1.3436052023685363E-3</v>
      </c>
      <c r="AO141">
        <f t="shared" si="27"/>
        <v>-3.8775498580889689E-5</v>
      </c>
      <c r="AP141">
        <f t="shared" si="28"/>
        <v>-2.1219596952448683E-5</v>
      </c>
      <c r="AQ141">
        <f t="shared" si="29"/>
        <v>-1.9352971843744626E-5</v>
      </c>
    </row>
    <row r="142" spans="5:43">
      <c r="E142">
        <f>economy!A204</f>
        <v>2158</v>
      </c>
      <c r="F142" s="8">
        <f>economy!Z204</f>
        <v>4630.103000591168</v>
      </c>
      <c r="G142" s="8">
        <f>economy!AA204</f>
        <v>50207.427783147541</v>
      </c>
      <c r="H142" s="8">
        <f>economy!AB204</f>
        <v>5496.8055274013859</v>
      </c>
      <c r="I142" s="8">
        <f>climate!I314</f>
        <v>5.9264071582834763</v>
      </c>
      <c r="J142" s="8">
        <f>economy!BN204</f>
        <v>-35.514990497492576</v>
      </c>
      <c r="K142" s="8">
        <f>economy!BO204</f>
        <v>-22.850951795315645</v>
      </c>
      <c r="L142" s="8">
        <f>economy!BP204</f>
        <v>-22.580387414426738</v>
      </c>
      <c r="M142">
        <v>4630.103000591168</v>
      </c>
      <c r="N142">
        <v>50207.427783147541</v>
      </c>
      <c r="O142">
        <v>5496.8055274013859</v>
      </c>
      <c r="P142">
        <v>5.9264071582834763</v>
      </c>
      <c r="Q142">
        <v>-35.514990497492576</v>
      </c>
      <c r="R142">
        <v>-22.850951795315645</v>
      </c>
      <c r="S142">
        <v>-22.580387414426738</v>
      </c>
      <c r="T142">
        <v>4630.3410301865615</v>
      </c>
      <c r="U142">
        <v>50208.641828051565</v>
      </c>
      <c r="V142">
        <v>5496.9263158611457</v>
      </c>
      <c r="W142">
        <v>5.9262722919110757</v>
      </c>
      <c r="X142">
        <v>-35.512307164843776</v>
      </c>
      <c r="Y142">
        <v>-22.849489516920066</v>
      </c>
      <c r="Z142">
        <v>-22.579053366088939</v>
      </c>
      <c r="AA142" s="8">
        <v>4630.0995726874116</v>
      </c>
      <c r="AB142" s="8">
        <v>50207.410300361509</v>
      </c>
      <c r="AC142" s="8">
        <v>5496.8037890197584</v>
      </c>
      <c r="AD142" s="8">
        <v>5.9264091010480549</v>
      </c>
      <c r="AE142" s="8">
        <v>-35.51502915078369</v>
      </c>
      <c r="AF142" s="8">
        <v>-22.850972859461489</v>
      </c>
      <c r="AG142" s="8">
        <v>-22.58040663042912</v>
      </c>
      <c r="AH142">
        <f t="shared" si="20"/>
        <v>1.5728629591685603</v>
      </c>
      <c r="AI142">
        <f t="shared" si="21"/>
        <v>-2.264907141943695E-2</v>
      </c>
      <c r="AJ142">
        <f t="shared" si="22"/>
        <v>-1.3486637240056609E-4</v>
      </c>
      <c r="AK142">
        <f t="shared" si="23"/>
        <v>1.9427645785441428E-6</v>
      </c>
      <c r="AL142">
        <f t="shared" si="24"/>
        <v>2.683332648800274E-3</v>
      </c>
      <c r="AM142">
        <f t="shared" si="25"/>
        <v>1.4622783955786645E-3</v>
      </c>
      <c r="AN142">
        <f t="shared" si="26"/>
        <v>1.3340483377994872E-3</v>
      </c>
      <c r="AO142">
        <f t="shared" si="27"/>
        <v>-3.8653291113632804E-5</v>
      </c>
      <c r="AP142">
        <f t="shared" si="28"/>
        <v>-2.1064145844462701E-5</v>
      </c>
      <c r="AQ142">
        <f t="shared" si="29"/>
        <v>-1.9216002382194119E-5</v>
      </c>
    </row>
    <row r="143" spans="5:43">
      <c r="E143">
        <f>economy!A205</f>
        <v>2159</v>
      </c>
      <c r="F143" s="8">
        <f>economy!Z205</f>
        <v>4551.7735972191567</v>
      </c>
      <c r="G143" s="8">
        <f>economy!AA205</f>
        <v>49899.140025841392</v>
      </c>
      <c r="H143" s="8">
        <f>economy!AB205</f>
        <v>5450.5394561808653</v>
      </c>
      <c r="I143" s="8">
        <f>climate!I315</f>
        <v>5.9478356364679534</v>
      </c>
      <c r="J143" s="8">
        <f>economy!BN205</f>
        <v>-35.886934102315287</v>
      </c>
      <c r="K143" s="8">
        <f>economy!BO205</f>
        <v>-23.032899463786809</v>
      </c>
      <c r="L143" s="8">
        <f>economy!BP205</f>
        <v>-22.756405035723375</v>
      </c>
      <c r="M143">
        <v>4551.7735972191567</v>
      </c>
      <c r="N143">
        <v>49899.140025841392</v>
      </c>
      <c r="O143">
        <v>5450.5394561808653</v>
      </c>
      <c r="P143">
        <v>5.9478356364679534</v>
      </c>
      <c r="Q143">
        <v>-35.886934102315287</v>
      </c>
      <c r="R143">
        <v>-23.032899463786809</v>
      </c>
      <c r="S143">
        <v>-22.756405035723375</v>
      </c>
      <c r="T143">
        <v>4552.0082073864496</v>
      </c>
      <c r="U143">
        <v>49900.340826600739</v>
      </c>
      <c r="V143">
        <v>5450.6586707246615</v>
      </c>
      <c r="W143">
        <v>5.9477023274105871</v>
      </c>
      <c r="X143">
        <v>-35.884259260687244</v>
      </c>
      <c r="Y143">
        <v>-23.031447960170009</v>
      </c>
      <c r="Z143">
        <v>-22.755080489047256</v>
      </c>
      <c r="AA143" s="8">
        <v>4551.7702184084919</v>
      </c>
      <c r="AB143" s="8">
        <v>49899.122732944888</v>
      </c>
      <c r="AC143" s="8">
        <v>5450.537740292506</v>
      </c>
      <c r="AD143" s="8">
        <v>5.947837556851888</v>
      </c>
      <c r="AE143" s="8">
        <v>-35.886972634410405</v>
      </c>
      <c r="AF143" s="8">
        <v>-23.032920373317516</v>
      </c>
      <c r="AG143" s="8">
        <v>-22.756424115467791</v>
      </c>
      <c r="AH143">
        <f t="shared" si="20"/>
        <v>1.5546254704313469</v>
      </c>
      <c r="AI143">
        <f t="shared" si="21"/>
        <v>-2.2387595527106896E-2</v>
      </c>
      <c r="AJ143">
        <f t="shared" si="22"/>
        <v>-1.3330905736630427E-4</v>
      </c>
      <c r="AK143">
        <f t="shared" si="23"/>
        <v>1.9203839345394158E-6</v>
      </c>
      <c r="AL143">
        <f t="shared" si="24"/>
        <v>2.6748416280426568E-3</v>
      </c>
      <c r="AM143">
        <f t="shared" si="25"/>
        <v>1.4515036167992434E-3</v>
      </c>
      <c r="AN143">
        <f t="shared" si="26"/>
        <v>1.3245466761198088E-3</v>
      </c>
      <c r="AO143">
        <f t="shared" si="27"/>
        <v>-3.8532095118171128E-5</v>
      </c>
      <c r="AP143">
        <f t="shared" si="28"/>
        <v>-2.0909530707768909E-5</v>
      </c>
      <c r="AQ143">
        <f t="shared" si="29"/>
        <v>-1.9079744415506639E-5</v>
      </c>
    </row>
    <row r="144" spans="5:43">
      <c r="E144">
        <f>economy!A206</f>
        <v>2160</v>
      </c>
      <c r="F144" s="8">
        <f>economy!Z206</f>
        <v>4474.5100652472092</v>
      </c>
      <c r="G144" s="8">
        <f>economy!AA206</f>
        <v>49589.848964337929</v>
      </c>
      <c r="H144" s="8">
        <f>economy!AB206</f>
        <v>5404.44549423649</v>
      </c>
      <c r="I144" s="8">
        <f>climate!I316</f>
        <v>5.9689883777116952</v>
      </c>
      <c r="J144" s="8">
        <f>economy!BN206</f>
        <v>-36.256775448349082</v>
      </c>
      <c r="K144" s="8">
        <f>economy!BO206</f>
        <v>-23.212879223400481</v>
      </c>
      <c r="L144" s="8">
        <f>economy!BP206</f>
        <v>-22.93067789226194</v>
      </c>
      <c r="M144">
        <v>4474.5100652472092</v>
      </c>
      <c r="N144">
        <v>49589.848964337929</v>
      </c>
      <c r="O144">
        <v>5404.44549423649</v>
      </c>
      <c r="P144">
        <v>5.9689883777116952</v>
      </c>
      <c r="Q144">
        <v>-36.256775448349082</v>
      </c>
      <c r="R144">
        <v>-23.212879223400481</v>
      </c>
      <c r="S144">
        <v>-22.93067789226194</v>
      </c>
      <c r="T144">
        <v>4474.7412949313557</v>
      </c>
      <c r="U144">
        <v>49591.036550896584</v>
      </c>
      <c r="V144">
        <v>5404.563146616375</v>
      </c>
      <c r="W144">
        <v>5.9688566003394481</v>
      </c>
      <c r="X144">
        <v>-36.254109011840512</v>
      </c>
      <c r="Y144">
        <v>-23.211438427784373</v>
      </c>
      <c r="Z144">
        <v>-22.929362789582736</v>
      </c>
      <c r="AA144" s="8">
        <v>4474.5067349852498</v>
      </c>
      <c r="AB144" s="8">
        <v>49589.831860985745</v>
      </c>
      <c r="AC144" s="8">
        <v>5404.443800688824</v>
      </c>
      <c r="AD144" s="8">
        <v>5.9689902760762124</v>
      </c>
      <c r="AE144" s="8">
        <v>-36.256813860344685</v>
      </c>
      <c r="AF144" s="8">
        <v>-23.212899979195477</v>
      </c>
      <c r="AG144" s="8">
        <v>-22.930696836498988</v>
      </c>
      <c r="AH144">
        <f t="shared" si="20"/>
        <v>1.5364686226894264</v>
      </c>
      <c r="AI144">
        <f t="shared" si="21"/>
        <v>-2.2127161813841667E-2</v>
      </c>
      <c r="AJ144">
        <f t="shared" si="22"/>
        <v>-1.317773722471216E-4</v>
      </c>
      <c r="AK144">
        <f t="shared" si="23"/>
        <v>1.898364517138873E-6</v>
      </c>
      <c r="AL144">
        <f t="shared" si="24"/>
        <v>2.6664365085693476E-3</v>
      </c>
      <c r="AM144">
        <f t="shared" si="25"/>
        <v>1.4407956161086588E-3</v>
      </c>
      <c r="AN144">
        <f t="shared" si="26"/>
        <v>1.3151026792037612E-3</v>
      </c>
      <c r="AO144">
        <f t="shared" si="27"/>
        <v>-3.8411995603837568E-5</v>
      </c>
      <c r="AP144">
        <f t="shared" si="28"/>
        <v>-2.0755794995608312E-5</v>
      </c>
      <c r="AQ144">
        <f t="shared" si="29"/>
        <v>-1.8944237048401646E-5</v>
      </c>
    </row>
    <row r="145" spans="5:43">
      <c r="E145">
        <f>economy!A207</f>
        <v>2161</v>
      </c>
      <c r="F145" s="8">
        <f>economy!Z207</f>
        <v>4398.3094562229571</v>
      </c>
      <c r="G145" s="8">
        <f>economy!AA207</f>
        <v>49279.656736037861</v>
      </c>
      <c r="H145" s="8">
        <f>economy!AB207</f>
        <v>5358.5314010702059</v>
      </c>
      <c r="I145" s="8">
        <f>climate!I317</f>
        <v>5.9898672338357786</v>
      </c>
      <c r="J145" s="8">
        <f>economy!BN207</f>
        <v>-36.6244819763997</v>
      </c>
      <c r="K145" s="8">
        <f>economy!BO207</f>
        <v>-23.390882808359706</v>
      </c>
      <c r="L145" s="8">
        <f>economy!BP207</f>
        <v>-23.103195765043772</v>
      </c>
      <c r="M145">
        <v>4398.3094562229571</v>
      </c>
      <c r="N145">
        <v>49279.656736037861</v>
      </c>
      <c r="O145">
        <v>5358.5314010702059</v>
      </c>
      <c r="P145">
        <v>5.9898672338357786</v>
      </c>
      <c r="Q145">
        <v>-36.6244819763997</v>
      </c>
      <c r="R145">
        <v>-23.390882808359706</v>
      </c>
      <c r="S145">
        <v>-23.103195765043772</v>
      </c>
      <c r="T145">
        <v>4398.5373448403907</v>
      </c>
      <c r="U145">
        <v>49280.831144229967</v>
      </c>
      <c r="V145">
        <v>5358.6475034519453</v>
      </c>
      <c r="W145">
        <v>5.9897369628231303</v>
      </c>
      <c r="X145">
        <v>-36.621823853779858</v>
      </c>
      <c r="Y145">
        <v>-23.389452651361957</v>
      </c>
      <c r="Z145">
        <v>-23.101890046371668</v>
      </c>
      <c r="AA145" s="8">
        <v>4398.3061739576879</v>
      </c>
      <c r="AB145" s="8">
        <v>49279.63982179598</v>
      </c>
      <c r="AC145" s="8">
        <v>5358.5297297035695</v>
      </c>
      <c r="AD145" s="8">
        <v>5.9898691105381516</v>
      </c>
      <c r="AE145" s="8">
        <v>-36.62452026947377</v>
      </c>
      <c r="AF145" s="8">
        <v>-23.390903411339494</v>
      </c>
      <c r="AG145" s="8">
        <v>-23.103214574561093</v>
      </c>
      <c r="AH145">
        <f t="shared" si="20"/>
        <v>1.5183991912781494</v>
      </c>
      <c r="AI145">
        <f t="shared" si="21"/>
        <v>-2.1867873787414283E-2</v>
      </c>
      <c r="AJ145">
        <f t="shared" si="22"/>
        <v>-1.3027101264828644E-4</v>
      </c>
      <c r="AK145">
        <f t="shared" si="23"/>
        <v>1.8767023730603682E-6</v>
      </c>
      <c r="AL145">
        <f t="shared" si="24"/>
        <v>2.658122619841663E-3</v>
      </c>
      <c r="AM145">
        <f t="shared" si="25"/>
        <v>1.4301569977490658E-3</v>
      </c>
      <c r="AN145">
        <f t="shared" si="26"/>
        <v>1.3057186721034952E-3</v>
      </c>
      <c r="AO145">
        <f t="shared" si="27"/>
        <v>-3.8293074069883914E-5</v>
      </c>
      <c r="AP145">
        <f t="shared" si="28"/>
        <v>-2.0602979788009179E-5</v>
      </c>
      <c r="AQ145">
        <f t="shared" si="29"/>
        <v>-1.8809517321471958E-5</v>
      </c>
    </row>
    <row r="146" spans="5:43">
      <c r="E146">
        <f>economy!A208</f>
        <v>2162</v>
      </c>
      <c r="F146" s="8">
        <f>economy!Z208</f>
        <v>4323.168323088039</v>
      </c>
      <c r="G146" s="8">
        <f>economy!AA208</f>
        <v>48968.662742774854</v>
      </c>
      <c r="H146" s="8">
        <f>economy!AB208</f>
        <v>5312.8045949706375</v>
      </c>
      <c r="I146" s="8">
        <f>climate!I318</f>
        <v>6.01047408738716</v>
      </c>
      <c r="J146" s="8">
        <f>economy!BN208</f>
        <v>-36.990022305572701</v>
      </c>
      <c r="K146" s="8">
        <f>economy!BO208</f>
        <v>-23.566902826165222</v>
      </c>
      <c r="L146" s="8">
        <f>economy!BP208</f>
        <v>-23.273949247094507</v>
      </c>
      <c r="M146">
        <v>4323.168323088039</v>
      </c>
      <c r="N146">
        <v>48968.662742774854</v>
      </c>
      <c r="O146">
        <v>5312.8045949706375</v>
      </c>
      <c r="P146">
        <v>6.01047408738716</v>
      </c>
      <c r="Q146">
        <v>-36.990022305572701</v>
      </c>
      <c r="R146">
        <v>-23.566902826165222</v>
      </c>
      <c r="S146">
        <v>-23.273949247094507</v>
      </c>
      <c r="T146">
        <v>4323.3929104666731</v>
      </c>
      <c r="U146">
        <v>48969.824014054961</v>
      </c>
      <c r="V146">
        <v>5312.9191599055775</v>
      </c>
      <c r="W146">
        <v>6.0103452977151406</v>
      </c>
      <c r="X146">
        <v>-36.987372400515689</v>
      </c>
      <c r="Y146">
        <v>-23.565483235952723</v>
      </c>
      <c r="Z146">
        <v>-23.272652850247425</v>
      </c>
      <c r="AA146" s="8">
        <v>4323.1650882607155</v>
      </c>
      <c r="AB146" s="8">
        <v>48968.646017124498</v>
      </c>
      <c r="AC146" s="8">
        <v>5312.8029456187578</v>
      </c>
      <c r="AD146" s="8">
        <v>6.0104759427806584</v>
      </c>
      <c r="AE146" s="8">
        <v>-36.990060480981199</v>
      </c>
      <c r="AF146" s="8">
        <v>-23.566923277289007</v>
      </c>
      <c r="AG146" s="8">
        <v>-23.27396792271475</v>
      </c>
      <c r="AH146">
        <f t="shared" si="20"/>
        <v>1.500423593686719</v>
      </c>
      <c r="AI146">
        <f t="shared" si="21"/>
        <v>-2.1609829556837212E-2</v>
      </c>
      <c r="AJ146">
        <f t="shared" si="22"/>
        <v>-1.2878967201945812E-4</v>
      </c>
      <c r="AK146">
        <f t="shared" si="23"/>
        <v>1.8553934983955855E-6</v>
      </c>
      <c r="AL146">
        <f t="shared" si="24"/>
        <v>2.6499050570123472E-3</v>
      </c>
      <c r="AM146">
        <f t="shared" si="25"/>
        <v>1.4195902124995996E-3</v>
      </c>
      <c r="AN146">
        <f t="shared" si="26"/>
        <v>1.2963968470813825E-3</v>
      </c>
      <c r="AO146">
        <f t="shared" si="27"/>
        <v>-3.8175408498375418E-5</v>
      </c>
      <c r="AP146">
        <f t="shared" si="28"/>
        <v>-2.0451123784681613E-5</v>
      </c>
      <c r="AQ146">
        <f t="shared" si="29"/>
        <v>-1.8675620243158164E-5</v>
      </c>
    </row>
    <row r="147" spans="5:43">
      <c r="E147">
        <f>economy!A209</f>
        <v>2163</v>
      </c>
      <c r="F147" s="8">
        <f>economy!Z209</f>
        <v>4249.0827422099346</v>
      </c>
      <c r="G147" s="8">
        <f>economy!AA209</f>
        <v>48656.963678969129</v>
      </c>
      <c r="H147" s="8">
        <f>economy!AB209</f>
        <v>5267.2721611893994</v>
      </c>
      <c r="I147" s="8">
        <f>climate!I319</f>
        <v>6.03081084978486</v>
      </c>
      <c r="J147" s="8">
        <f>economy!BN209</f>
        <v>-37.353366206823239</v>
      </c>
      <c r="K147" s="8">
        <f>economy!BO209</f>
        <v>-23.740932737350512</v>
      </c>
      <c r="L147" s="8">
        <f>economy!BP209</f>
        <v>-23.4429297264439</v>
      </c>
      <c r="M147">
        <v>4249.0827422099346</v>
      </c>
      <c r="N147">
        <v>48656.963678969129</v>
      </c>
      <c r="O147">
        <v>5267.2721611893994</v>
      </c>
      <c r="P147">
        <v>6.03081084978486</v>
      </c>
      <c r="Q147">
        <v>-37.353366206823239</v>
      </c>
      <c r="R147">
        <v>-23.740932737350512</v>
      </c>
      <c r="S147">
        <v>-23.4429297264439</v>
      </c>
      <c r="T147">
        <v>4249.3040685317992</v>
      </c>
      <c r="U147">
        <v>48658.111860148267</v>
      </c>
      <c r="V147">
        <v>5267.3852015872526</v>
      </c>
      <c r="W147">
        <v>6.0306835167428661</v>
      </c>
      <c r="X147">
        <v>-37.350724418136636</v>
      </c>
      <c r="Y147">
        <v>-23.739523639788246</v>
      </c>
      <c r="Z147">
        <v>-23.441642587176499</v>
      </c>
      <c r="AA147" s="8">
        <v>4249.0795542559154</v>
      </c>
      <c r="AB147" s="8">
        <v>48656.947141310782</v>
      </c>
      <c r="AC147" s="8">
        <v>5267.2705336798563</v>
      </c>
      <c r="AD147" s="8">
        <v>6.0308126842187075</v>
      </c>
      <c r="AE147" s="8">
        <v>-37.353404265896771</v>
      </c>
      <c r="AF147" s="8">
        <v>-23.740953037614069</v>
      </c>
      <c r="AG147" s="8">
        <v>-23.442948269022747</v>
      </c>
      <c r="AH147">
        <f t="shared" si="20"/>
        <v>1.4825478988568648</v>
      </c>
      <c r="AI147">
        <f t="shared" si="21"/>
        <v>-2.135312191239791E-2</v>
      </c>
      <c r="AJ147">
        <f t="shared" si="22"/>
        <v>-1.2733304199397111E-4</v>
      </c>
      <c r="AK147">
        <f t="shared" si="23"/>
        <v>1.8344338474918231E-6</v>
      </c>
      <c r="AL147">
        <f t="shared" si="24"/>
        <v>2.6417886866028084E-3</v>
      </c>
      <c r="AM147">
        <f t="shared" si="25"/>
        <v>1.4090975622664814E-3</v>
      </c>
      <c r="AN147">
        <f t="shared" si="26"/>
        <v>1.2871392674007609E-3</v>
      </c>
      <c r="AO147">
        <f t="shared" si="27"/>
        <v>-3.8059073531826471E-5</v>
      </c>
      <c r="AP147">
        <f t="shared" si="28"/>
        <v>-2.0300263557260223E-5</v>
      </c>
      <c r="AQ147">
        <f t="shared" si="29"/>
        <v>-1.854257884659205E-5</v>
      </c>
    </row>
    <row r="148" spans="5:43">
      <c r="E148">
        <f>economy!A210</f>
        <v>2164</v>
      </c>
      <c r="F148" s="8">
        <f>economy!Z210</f>
        <v>4176.0483349601545</v>
      </c>
      <c r="G148" s="8">
        <f>economy!AA210</f>
        <v>48344.653561452891</v>
      </c>
      <c r="H148" s="8">
        <f>economy!AB210</f>
        <v>5221.9408600694378</v>
      </c>
      <c r="I148" s="8">
        <f>climate!I320</f>
        <v>6.0508794595168194</v>
      </c>
      <c r="J148" s="8">
        <f>economy!BN210</f>
        <v>-37.714484576448527</v>
      </c>
      <c r="K148" s="8">
        <f>economy!BO210</f>
        <v>-23.912966835279793</v>
      </c>
      <c r="L148" s="8">
        <f>economy!BP210</f>
        <v>-23.610129369090686</v>
      </c>
      <c r="M148">
        <v>4176.0483349601545</v>
      </c>
      <c r="N148">
        <v>48344.653561452891</v>
      </c>
      <c r="O148">
        <v>5221.9408600694378</v>
      </c>
      <c r="P148">
        <v>6.0508794595168194</v>
      </c>
      <c r="Q148">
        <v>-37.714484576448527</v>
      </c>
      <c r="R148">
        <v>-23.912966835279793</v>
      </c>
      <c r="S148">
        <v>-23.610129369090686</v>
      </c>
      <c r="T148">
        <v>4176.2664407066031</v>
      </c>
      <c r="U148">
        <v>48345.788704440361</v>
      </c>
      <c r="V148">
        <v>5222.0523891719777</v>
      </c>
      <c r="W148">
        <v>6.0507535587041001</v>
      </c>
      <c r="X148">
        <v>-37.711850798296254</v>
      </c>
      <c r="Y148">
        <v>-23.911568154074811</v>
      </c>
      <c r="Z148">
        <v>-23.608851421219441</v>
      </c>
      <c r="AA148" s="8">
        <v>4176.045193309732</v>
      </c>
      <c r="AB148" s="8">
        <v>48344.637211109926</v>
      </c>
      <c r="AC148" s="8">
        <v>5221.9392542241021</v>
      </c>
      <c r="AD148" s="8">
        <v>6.0508812733361523</v>
      </c>
      <c r="AE148" s="8">
        <v>-37.714522520588908</v>
      </c>
      <c r="AF148" s="8">
        <v>-23.912986985713193</v>
      </c>
      <c r="AG148" s="8">
        <v>-23.610147779514953</v>
      </c>
      <c r="AH148">
        <f t="shared" si="20"/>
        <v>1.4647778364596888</v>
      </c>
      <c r="AI148">
        <f t="shared" si="21"/>
        <v>-2.1097838725836482E-2</v>
      </c>
      <c r="AJ148">
        <f t="shared" si="22"/>
        <v>-1.2590081271923736E-4</v>
      </c>
      <c r="AK148">
        <f t="shared" si="23"/>
        <v>1.8138193329519936E-6</v>
      </c>
      <c r="AL148">
        <f t="shared" si="24"/>
        <v>2.6337781522727255E-3</v>
      </c>
      <c r="AM148">
        <f t="shared" si="25"/>
        <v>1.3986812049822106E-3</v>
      </c>
      <c r="AN148">
        <f t="shared" si="26"/>
        <v>1.277947871244578E-3</v>
      </c>
      <c r="AO148">
        <f t="shared" si="27"/>
        <v>-3.7944140380830049E-5</v>
      </c>
      <c r="AP148">
        <f t="shared" si="28"/>
        <v>-2.0150433400090151E-5</v>
      </c>
      <c r="AQ148">
        <f t="shared" si="29"/>
        <v>-1.8410424267756298E-5</v>
      </c>
    </row>
    <row r="149" spans="5:43">
      <c r="E149">
        <f>economy!A211</f>
        <v>2165</v>
      </c>
      <c r="F149" s="8">
        <f>economy!Z211</f>
        <v>4104.0602888315188</v>
      </c>
      <c r="G149" s="8">
        <f>economy!AA211</f>
        <v>48031.823760845647</v>
      </c>
      <c r="H149" s="8">
        <f>economy!AB211</f>
        <v>5176.817135118682</v>
      </c>
      <c r="I149" s="8">
        <f>climate!I321</f>
        <v>6.0706818803867302</v>
      </c>
      <c r="J149" s="8">
        <f>economy!BN211</f>
        <v>-38.073349409551312</v>
      </c>
      <c r="K149" s="8">
        <f>economy!BO211</f>
        <v>-24.083000226023923</v>
      </c>
      <c r="L149" s="8">
        <f>economy!BP211</f>
        <v>-23.775541101968884</v>
      </c>
      <c r="M149">
        <v>4104.0602888315188</v>
      </c>
      <c r="N149">
        <v>48031.823760845647</v>
      </c>
      <c r="O149">
        <v>5176.817135118682</v>
      </c>
      <c r="P149">
        <v>6.0706818803867302</v>
      </c>
      <c r="Q149">
        <v>-38.073349409551312</v>
      </c>
      <c r="R149">
        <v>-24.083000226023923</v>
      </c>
      <c r="S149">
        <v>-23.775541101968884</v>
      </c>
      <c r="T149">
        <v>4104.2752147309429</v>
      </c>
      <c r="U149">
        <v>48032.945922396793</v>
      </c>
      <c r="V149">
        <v>5176.9271664743046</v>
      </c>
      <c r="W149">
        <v>6.0705573877135732</v>
      </c>
      <c r="X149">
        <v>-38.070723531671149</v>
      </c>
      <c r="Y149">
        <v>-24.08161188286493</v>
      </c>
      <c r="Z149">
        <v>-23.774272277493349</v>
      </c>
      <c r="AA149" s="8">
        <v>4104.05719291068</v>
      </c>
      <c r="AB149" s="8">
        <v>48031.807597068095</v>
      </c>
      <c r="AC149" s="8">
        <v>5176.8155507541433</v>
      </c>
      <c r="AD149" s="8">
        <v>6.0706836739325682</v>
      </c>
      <c r="AE149" s="8">
        <v>-38.073387240228428</v>
      </c>
      <c r="AF149" s="8">
        <v>-24.083020227689524</v>
      </c>
      <c r="AG149" s="8">
        <v>-23.775559381154686</v>
      </c>
      <c r="AH149">
        <f t="shared" si="20"/>
        <v>1.4471188061943394</v>
      </c>
      <c r="AI149">
        <f t="shared" si="21"/>
        <v>-2.0844062928517815E-2</v>
      </c>
      <c r="AJ149">
        <f t="shared" si="22"/>
        <v>-1.2449267315695067E-4</v>
      </c>
      <c r="AK149">
        <f t="shared" si="23"/>
        <v>1.7935458380691216E-6</v>
      </c>
      <c r="AL149">
        <f t="shared" si="24"/>
        <v>2.6258778801633298E-3</v>
      </c>
      <c r="AM149">
        <f t="shared" si="25"/>
        <v>1.3883431589931661E-3</v>
      </c>
      <c r="AN149">
        <f t="shared" si="26"/>
        <v>1.2688244755345579E-3</v>
      </c>
      <c r="AO149">
        <f t="shared" si="27"/>
        <v>-3.783067711538024E-5</v>
      </c>
      <c r="AP149">
        <f t="shared" si="28"/>
        <v>-2.0001665600233309E-5</v>
      </c>
      <c r="AQ149">
        <f t="shared" si="29"/>
        <v>-1.8279185802327902E-5</v>
      </c>
    </row>
    <row r="150" spans="5:43">
      <c r="E150">
        <f>economy!A212</f>
        <v>2166</v>
      </c>
      <c r="F150" s="8">
        <f>economy!Z212</f>
        <v>4033.1133780882237</v>
      </c>
      <c r="G150" s="8">
        <f>economy!AA212</f>
        <v>47718.563034366613</v>
      </c>
      <c r="H150" s="8">
        <f>economy!AB212</f>
        <v>5131.9071210227157</v>
      </c>
      <c r="I150" s="8">
        <f>climate!I322</f>
        <v>6.0902200998101836</v>
      </c>
      <c r="J150" s="8">
        <f>economy!BN212</f>
        <v>-38.429933773502619</v>
      </c>
      <c r="K150" s="8">
        <f>economy!BO212</f>
        <v>-24.251028808330393</v>
      </c>
      <c r="L150" s="8">
        <f>economy!BP212</f>
        <v>-23.939158595931509</v>
      </c>
      <c r="M150">
        <v>4033.1133780882237</v>
      </c>
      <c r="N150">
        <v>47718.563034366613</v>
      </c>
      <c r="O150">
        <v>5131.9071210227157</v>
      </c>
      <c r="P150">
        <v>6.0902200998101836</v>
      </c>
      <c r="Q150">
        <v>-38.429933773502619</v>
      </c>
      <c r="R150">
        <v>-24.251028808330393</v>
      </c>
      <c r="S150">
        <v>-23.939158595931509</v>
      </c>
      <c r="T150">
        <v>4033.3251650662205</v>
      </c>
      <c r="U150">
        <v>47719.672275836972</v>
      </c>
      <c r="V150">
        <v>5132.0156684619342</v>
      </c>
      <c r="W150">
        <v>6.0900969914988003</v>
      </c>
      <c r="X150">
        <v>-38.427315681418165</v>
      </c>
      <c r="Y150">
        <v>-24.249650723022651</v>
      </c>
      <c r="Z150">
        <v>-23.937898825151887</v>
      </c>
      <c r="AA150" s="8">
        <v>4033.1103273194049</v>
      </c>
      <c r="AB150" s="8">
        <v>47718.54705633485</v>
      </c>
      <c r="AC150" s="8">
        <v>5131.9055579506976</v>
      </c>
      <c r="AD150" s="8">
        <v>6.0902218734193996</v>
      </c>
      <c r="AE150" s="8">
        <v>-38.429971492251255</v>
      </c>
      <c r="AF150" s="8">
        <v>-24.251048662320759</v>
      </c>
      <c r="AG150" s="8">
        <v>-23.939176744822426</v>
      </c>
      <c r="AH150">
        <f t="shared" si="20"/>
        <v>1.4295758875814499</v>
      </c>
      <c r="AI150">
        <f t="shared" si="21"/>
        <v>-2.0591872598743066E-2</v>
      </c>
      <c r="AJ150">
        <f t="shared" si="22"/>
        <v>-1.2310831138329092E-4</v>
      </c>
      <c r="AK150">
        <f t="shared" si="23"/>
        <v>1.7736092159381656E-6</v>
      </c>
      <c r="AL150">
        <f t="shared" si="24"/>
        <v>2.6180920844538491E-3</v>
      </c>
      <c r="AM150">
        <f t="shared" si="25"/>
        <v>1.3780853077420829E-3</v>
      </c>
      <c r="AN150">
        <f t="shared" si="26"/>
        <v>1.2597707796224711E-3</v>
      </c>
      <c r="AO150">
        <f t="shared" si="27"/>
        <v>-3.7718748636450528E-5</v>
      </c>
      <c r="AP150">
        <f t="shared" si="28"/>
        <v>-1.9853990366414109E-5</v>
      </c>
      <c r="AQ150">
        <f t="shared" si="29"/>
        <v>-1.8148890916336313E-5</v>
      </c>
    </row>
    <row r="151" spans="5:43">
      <c r="E151">
        <f>economy!A213</f>
        <v>2167</v>
      </c>
      <c r="F151" s="8">
        <f>economy!Z213</f>
        <v>3963.2019839436512</v>
      </c>
      <c r="G151" s="8">
        <f>economy!AA213</f>
        <v>47404.957559971102</v>
      </c>
      <c r="H151" s="8">
        <f>economy!AB213</f>
        <v>5087.2166515905164</v>
      </c>
      <c r="I151" s="8">
        <f>climate!I323</f>
        <v>6.109496127159403</v>
      </c>
      <c r="J151" s="8">
        <f>economy!BN213</f>
        <v>-38.784211781429292</v>
      </c>
      <c r="K151" s="8">
        <f>economy!BO213</f>
        <v>-24.417049253700942</v>
      </c>
      <c r="L151" s="8">
        <f>economy!BP213</f>
        <v>-24.100976248766404</v>
      </c>
      <c r="M151">
        <v>3963.2019839436512</v>
      </c>
      <c r="N151">
        <v>47404.957559971102</v>
      </c>
      <c r="O151">
        <v>5087.2166515905164</v>
      </c>
      <c r="P151">
        <v>6.109496127159403</v>
      </c>
      <c r="Q151">
        <v>-38.784211781429292</v>
      </c>
      <c r="R151">
        <v>-24.417049253700942</v>
      </c>
      <c r="S151">
        <v>-24.100976248766404</v>
      </c>
      <c r="T151">
        <v>3963.410673075578</v>
      </c>
      <c r="U151">
        <v>47406.053947076281</v>
      </c>
      <c r="V151">
        <v>5087.3237292022786</v>
      </c>
      <c r="W151">
        <v>6.1093743797445432</v>
      </c>
      <c r="X151">
        <v>-38.781601356656822</v>
      </c>
      <c r="Y151">
        <v>-24.415681344296846</v>
      </c>
      <c r="Z151">
        <v>-24.099725460397448</v>
      </c>
      <c r="AA151" s="8">
        <v>3963.1989777464469</v>
      </c>
      <c r="AB151" s="8">
        <v>47404.941766799362</v>
      </c>
      <c r="AC151" s="8">
        <v>5087.2151096182652</v>
      </c>
      <c r="AD151" s="8">
        <v>6.1094978811646996</v>
      </c>
      <c r="AE151" s="8">
        <v>-38.784249389846039</v>
      </c>
      <c r="AF151" s="8">
        <v>-24.417068961136856</v>
      </c>
      <c r="AG151" s="8">
        <v>-24.100994268331807</v>
      </c>
      <c r="AH151">
        <f t="shared" si="20"/>
        <v>1.4121538488689112</v>
      </c>
      <c r="AI151">
        <f t="shared" si="21"/>
        <v>-2.0341341201856267E-2</v>
      </c>
      <c r="AJ151">
        <f t="shared" si="22"/>
        <v>-1.2174741485981855E-4</v>
      </c>
      <c r="AK151">
        <f t="shared" si="23"/>
        <v>1.754005296561445E-6</v>
      </c>
      <c r="AL151">
        <f t="shared" si="24"/>
        <v>2.61042477247031E-3</v>
      </c>
      <c r="AM151">
        <f t="shared" si="25"/>
        <v>1.3679094040952577E-3</v>
      </c>
      <c r="AN151">
        <f t="shared" si="26"/>
        <v>1.2507883689565347E-3</v>
      </c>
      <c r="AO151">
        <f t="shared" si="27"/>
        <v>-3.7608416747048068E-5</v>
      </c>
      <c r="AP151">
        <f t="shared" si="28"/>
        <v>-1.9707435914284588E-5</v>
      </c>
      <c r="AQ151">
        <f t="shared" si="29"/>
        <v>-1.801956540248284E-5</v>
      </c>
    </row>
    <row r="152" spans="5:43">
      <c r="E152">
        <f>economy!A214</f>
        <v>2168</v>
      </c>
      <c r="F152" s="8">
        <f>economy!Z214</f>
        <v>3894.3201142618968</v>
      </c>
      <c r="G152" s="8">
        <f>economy!AA214</f>
        <v>47091.090971704078</v>
      </c>
      <c r="H152" s="8">
        <f>economy!AB214</f>
        <v>5042.7512676276992</v>
      </c>
      <c r="I152" s="8">
        <f>climate!I324</f>
        <v>6.1285119921558664</v>
      </c>
      <c r="J152" s="8">
        <f>economy!BN214</f>
        <v>-39.136158565751906</v>
      </c>
      <c r="K152" s="8">
        <f>economy!BO214</f>
        <v>-24.581058986590836</v>
      </c>
      <c r="L152" s="8">
        <f>economy!BP214</f>
        <v>-24.260989168258838</v>
      </c>
      <c r="M152">
        <v>3894.3201142618968</v>
      </c>
      <c r="N152">
        <v>47091.090971704078</v>
      </c>
      <c r="O152">
        <v>5042.7512676276992</v>
      </c>
      <c r="P152">
        <v>6.1285119921558664</v>
      </c>
      <c r="Q152">
        <v>-39.136158565751906</v>
      </c>
      <c r="R152">
        <v>-24.581058986590836</v>
      </c>
      <c r="S152">
        <v>-24.260989168258838</v>
      </c>
      <c r="T152">
        <v>3894.525746727722</v>
      </c>
      <c r="U152">
        <v>47092.174574286211</v>
      </c>
      <c r="V152">
        <v>5042.8568897365913</v>
      </c>
      <c r="W152">
        <v>6.1283915824851585</v>
      </c>
      <c r="X152">
        <v>-39.133555686001678</v>
      </c>
      <c r="Y152">
        <v>-24.579701169516039</v>
      </c>
      <c r="Z152">
        <v>-24.259747289539984</v>
      </c>
      <c r="AA152" s="8">
        <v>3894.3171520537189</v>
      </c>
      <c r="AB152" s="8">
        <v>47091.075362443953</v>
      </c>
      <c r="AC152" s="8">
        <v>5042.7497465583456</v>
      </c>
      <c r="AD152" s="8">
        <v>6.1285137268857541</v>
      </c>
      <c r="AE152" s="8">
        <v>-39.136196065492094</v>
      </c>
      <c r="AF152" s="8">
        <v>-24.581078548619399</v>
      </c>
      <c r="AG152" s="8">
        <v>-24.261007059492133</v>
      </c>
      <c r="AH152">
        <f t="shared" si="20"/>
        <v>1.394857156847138</v>
      </c>
      <c r="AI152">
        <f t="shared" si="21"/>
        <v>-2.0092537655727938E-2</v>
      </c>
      <c r="AJ152">
        <f t="shared" si="22"/>
        <v>-1.2040967070792163E-4</v>
      </c>
      <c r="AK152">
        <f t="shared" si="23"/>
        <v>1.7347298877368189E-6</v>
      </c>
      <c r="AL152">
        <f t="shared" si="24"/>
        <v>2.6028797502277712E-3</v>
      </c>
      <c r="AM152">
        <f t="shared" si="25"/>
        <v>1.3578170747976515E-3</v>
      </c>
      <c r="AN152">
        <f t="shared" si="26"/>
        <v>1.2418787188543945E-3</v>
      </c>
      <c r="AO152">
        <f t="shared" si="27"/>
        <v>-3.7499740187740827E-5</v>
      </c>
      <c r="AP152">
        <f t="shared" si="28"/>
        <v>-1.9562028562347678E-5</v>
      </c>
      <c r="AQ152">
        <f t="shared" si="29"/>
        <v>-1.7891233294875519E-5</v>
      </c>
    </row>
    <row r="153" spans="5:43">
      <c r="E153">
        <f>economy!A215</f>
        <v>2169</v>
      </c>
      <c r="F153" s="8">
        <f>economy!Z215</f>
        <v>3826.4614227799116</v>
      </c>
      <c r="G153" s="8">
        <f>economy!AA215</f>
        <v>46777.044396164478</v>
      </c>
      <c r="H153" s="8">
        <f>economy!AB215</f>
        <v>4998.5162247319795</v>
      </c>
      <c r="I153" s="8">
        <f>climate!I325</f>
        <v>6.1472697433100718</v>
      </c>
      <c r="J153" s="8">
        <f>economy!BN215</f>
        <v>-39.485750251796183</v>
      </c>
      <c r="K153" s="8">
        <f>economy!BO215</f>
        <v>-24.743056164742413</v>
      </c>
      <c r="L153" s="8">
        <f>economy!BP215</f>
        <v>-24.419193155314044</v>
      </c>
      <c r="M153">
        <v>3826.4614227799116</v>
      </c>
      <c r="N153">
        <v>46777.044396164478</v>
      </c>
      <c r="O153">
        <v>4998.5162247319795</v>
      </c>
      <c r="P153">
        <v>6.1472697433100718</v>
      </c>
      <c r="Q153">
        <v>-39.485750251796183</v>
      </c>
      <c r="R153">
        <v>-24.743056164742413</v>
      </c>
      <c r="S153">
        <v>-24.419193155314044</v>
      </c>
      <c r="T153">
        <v>3826.6640398213403</v>
      </c>
      <c r="U153">
        <v>46778.115287964618</v>
      </c>
      <c r="V153">
        <v>4998.6204058762751</v>
      </c>
      <c r="W153">
        <v>6.1471506485441205</v>
      </c>
      <c r="X153">
        <v>-39.483154791169014</v>
      </c>
      <c r="Y153">
        <v>-24.741708354917723</v>
      </c>
      <c r="Z153">
        <v>-24.417960112116113</v>
      </c>
      <c r="AA153" s="8">
        <v>3826.4585039766512</v>
      </c>
      <c r="AB153" s="8">
        <v>46777.028969808263</v>
      </c>
      <c r="AC153" s="8">
        <v>4998.5147243649162</v>
      </c>
      <c r="AD153" s="8">
        <v>6.1472714590888575</v>
      </c>
      <c r="AE153" s="8">
        <v>-39.485787644571026</v>
      </c>
      <c r="AF153" s="8">
        <v>-24.743075582535202</v>
      </c>
      <c r="AG153" s="8">
        <v>-24.419210919231094</v>
      </c>
      <c r="AH153">
        <f t="shared" si="20"/>
        <v>1.3776899858639808</v>
      </c>
      <c r="AI153">
        <f t="shared" si="21"/>
        <v>-1.9845526534481905E-2</v>
      </c>
      <c r="AJ153">
        <f t="shared" si="22"/>
        <v>-1.1909476595128865E-4</v>
      </c>
      <c r="AK153">
        <f t="shared" si="23"/>
        <v>1.7157787857158269E-6</v>
      </c>
      <c r="AL153">
        <f t="shared" si="24"/>
        <v>2.5954606271696434E-3</v>
      </c>
      <c r="AM153">
        <f t="shared" si="25"/>
        <v>1.3478098246899606E-3</v>
      </c>
      <c r="AN153">
        <f t="shared" si="26"/>
        <v>1.2330431979314938E-3</v>
      </c>
      <c r="AO153">
        <f t="shared" si="27"/>
        <v>-3.7392774842714971E-5</v>
      </c>
      <c r="AP153">
        <f t="shared" si="28"/>
        <v>-1.9417792788800625E-5</v>
      </c>
      <c r="AQ153">
        <f t="shared" si="29"/>
        <v>-1.7763917050217515E-5</v>
      </c>
    </row>
    <row r="154" spans="5:43">
      <c r="E154">
        <f>economy!A216</f>
        <v>2170</v>
      </c>
      <c r="F154" s="8">
        <f>economy!Z216</f>
        <v>3759.6192278482699</v>
      </c>
      <c r="G154" s="8">
        <f>economy!AA216</f>
        <v>46462.896489979743</v>
      </c>
      <c r="H154" s="8">
        <f>economy!AB216</f>
        <v>4954.5165010058945</v>
      </c>
      <c r="I154" s="8">
        <f>climate!I326</f>
        <v>6.1657714464077209</v>
      </c>
      <c r="J154" s="8">
        <f>economy!BN216</f>
        <v>-39.832963931501098</v>
      </c>
      <c r="K154" s="8">
        <f>economy!BO216</f>
        <v>-24.90303965966487</v>
      </c>
      <c r="L154" s="8">
        <f>economy!BP216</f>
        <v>-24.575584687152684</v>
      </c>
      <c r="M154">
        <v>3759.6192278482699</v>
      </c>
      <c r="N154">
        <v>46462.896489979743</v>
      </c>
      <c r="O154">
        <v>4954.5165010058945</v>
      </c>
      <c r="P154">
        <v>6.1657714464077209</v>
      </c>
      <c r="Q154">
        <v>-39.832963931501098</v>
      </c>
      <c r="R154">
        <v>-24.90303965966487</v>
      </c>
      <c r="S154">
        <v>-24.575584687152684</v>
      </c>
      <c r="T154">
        <v>3759.8188707280378</v>
      </c>
      <c r="U154">
        <v>46463.954748416487</v>
      </c>
      <c r="V154">
        <v>4954.6192559164392</v>
      </c>
      <c r="W154">
        <v>6.1656536440199634</v>
      </c>
      <c r="X154">
        <v>-39.830375760679729</v>
      </c>
      <c r="Y154">
        <v>-24.901701770623987</v>
      </c>
      <c r="Z154">
        <v>-24.574360404080984</v>
      </c>
      <c r="AA154" s="8">
        <v>3759.6163518648955</v>
      </c>
      <c r="AB154" s="8">
        <v>46462.881245463759</v>
      </c>
      <c r="AC154" s="8">
        <v>4954.5150211371129</v>
      </c>
      <c r="AD154" s="8">
        <v>6.1657731435554934</v>
      </c>
      <c r="AE154" s="8">
        <v>-39.833001219074795</v>
      </c>
      <c r="AF154" s="8">
        <v>-24.90305893441619</v>
      </c>
      <c r="AG154" s="8">
        <v>-24.575602324790204</v>
      </c>
      <c r="AH154">
        <f t="shared" si="20"/>
        <v>1.3606562270579161</v>
      </c>
      <c r="AI154">
        <f t="shared" si="21"/>
        <v>-1.9600368133978918E-2</v>
      </c>
      <c r="AJ154">
        <f t="shared" si="22"/>
        <v>-1.1780238775749297E-4</v>
      </c>
      <c r="AK154">
        <f t="shared" si="23"/>
        <v>1.6971477725391537E-6</v>
      </c>
      <c r="AL154">
        <f t="shared" si="24"/>
        <v>2.5881708213688626E-3</v>
      </c>
      <c r="AM154">
        <f t="shared" si="25"/>
        <v>1.3378890408830557E-3</v>
      </c>
      <c r="AN154">
        <f t="shared" si="26"/>
        <v>1.224283071699972E-3</v>
      </c>
      <c r="AO154">
        <f t="shared" si="27"/>
        <v>-3.7287573697142307E-5</v>
      </c>
      <c r="AP154">
        <f t="shared" si="28"/>
        <v>-1.9274751320352834E-5</v>
      </c>
      <c r="AQ154">
        <f t="shared" si="29"/>
        <v>-1.7637637519385407E-5</v>
      </c>
    </row>
    <row r="155" spans="5:43">
      <c r="E155">
        <f>economy!A217</f>
        <v>2171</v>
      </c>
      <c r="F155" s="8">
        <f>economy!Z217</f>
        <v>3693.7865306892545</v>
      </c>
      <c r="G155" s="8">
        <f>economy!AA217</f>
        <v>46148.723478192936</v>
      </c>
      <c r="H155" s="8">
        <f>economy!AB217</f>
        <v>4910.7568046824208</v>
      </c>
      <c r="I155" s="8">
        <f>climate!I327</f>
        <v>6.184019183041559</v>
      </c>
      <c r="J155" s="8">
        <f>economy!BN217</f>
        <v>-40.177777637244553</v>
      </c>
      <c r="K155" s="8">
        <f>economy!BO217</f>
        <v>-25.061009037271685</v>
      </c>
      <c r="L155" s="8">
        <f>economy!BP217</f>
        <v>-24.730160900591542</v>
      </c>
      <c r="M155">
        <v>3693.7865306892545</v>
      </c>
      <c r="N155">
        <v>46148.723478192936</v>
      </c>
      <c r="O155">
        <v>4910.7568046824208</v>
      </c>
      <c r="P155">
        <v>6.184019183041559</v>
      </c>
      <c r="Q155">
        <v>-40.177777637244553</v>
      </c>
      <c r="R155">
        <v>-25.061009037271685</v>
      </c>
      <c r="S155">
        <v>-24.730160900591542</v>
      </c>
      <c r="T155">
        <v>3693.9832406525488</v>
      </c>
      <c r="U155">
        <v>46149.76918414743</v>
      </c>
      <c r="V155">
        <v>4910.8581482623313</v>
      </c>
      <c r="W155">
        <v>6.1839026508178971</v>
      </c>
      <c r="X155">
        <v>-40.1751966236803</v>
      </c>
      <c r="Y155">
        <v>-25.059680981274738</v>
      </c>
      <c r="Z155">
        <v>-24.728945301085545</v>
      </c>
      <c r="AA155" s="8">
        <v>3693.7836969403979</v>
      </c>
      <c r="AB155" s="8">
        <v>46148.7084144006</v>
      </c>
      <c r="AC155" s="8">
        <v>4910.7553451048416</v>
      </c>
      <c r="AD155" s="8">
        <v>6.1840208618741839</v>
      </c>
      <c r="AE155" s="8">
        <v>-40.177814821431554</v>
      </c>
      <c r="AF155" s="8">
        <v>-25.061028170196789</v>
      </c>
      <c r="AG155" s="8">
        <v>-24.730178413005575</v>
      </c>
      <c r="AH155">
        <f t="shared" si="20"/>
        <v>1.3437594976930995</v>
      </c>
      <c r="AI155">
        <f t="shared" si="21"/>
        <v>-1.9357118777406868E-2</v>
      </c>
      <c r="AJ155">
        <f t="shared" si="22"/>
        <v>-1.1653222366181382E-4</v>
      </c>
      <c r="AK155">
        <f t="shared" si="23"/>
        <v>1.6788326249184138E-6</v>
      </c>
      <c r="AL155">
        <f t="shared" si="24"/>
        <v>2.5810135642529985E-3</v>
      </c>
      <c r="AM155">
        <f t="shared" si="25"/>
        <v>1.328055996946631E-3</v>
      </c>
      <c r="AN155">
        <f t="shared" si="26"/>
        <v>1.2155995059970337E-3</v>
      </c>
      <c r="AO155">
        <f t="shared" si="27"/>
        <v>-3.7184187000605107E-5</v>
      </c>
      <c r="AP155">
        <f t="shared" si="28"/>
        <v>-1.9132925103804155E-5</v>
      </c>
      <c r="AQ155">
        <f t="shared" si="29"/>
        <v>-1.7512414032694323E-5</v>
      </c>
    </row>
    <row r="156" spans="5:43">
      <c r="E156">
        <f>economy!A218</f>
        <v>2172</v>
      </c>
      <c r="F156" s="8">
        <f>economy!Z218</f>
        <v>3628.9560331720359</v>
      </c>
      <c r="G156" s="8">
        <f>economy!AA218</f>
        <v>45834.599193467882</v>
      </c>
      <c r="H156" s="8">
        <f>economy!AB218</f>
        <v>4867.2415816588546</v>
      </c>
      <c r="I156" s="8">
        <f>climate!I328</f>
        <v>6.2020150491881276</v>
      </c>
      <c r="J156" s="8">
        <f>economy!BN218</f>
        <v>-40.520170315807583</v>
      </c>
      <c r="K156" s="8">
        <f>economy!BO218</f>
        <v>-25.21696453868622</v>
      </c>
      <c r="L156" s="8">
        <f>economy!BP218</f>
        <v>-24.882919575420647</v>
      </c>
      <c r="M156">
        <v>3628.9560331720359</v>
      </c>
      <c r="N156">
        <v>45834.599193467882</v>
      </c>
      <c r="O156">
        <v>4867.2415816588546</v>
      </c>
      <c r="P156">
        <v>6.2020150491881276</v>
      </c>
      <c r="Q156">
        <v>-40.520170315807583</v>
      </c>
      <c r="R156">
        <v>-25.21696453868622</v>
      </c>
      <c r="S156">
        <v>-24.882919575420647</v>
      </c>
      <c r="T156">
        <v>3629.149851409974</v>
      </c>
      <c r="U156">
        <v>45835.632431075028</v>
      </c>
      <c r="V156">
        <v>4867.3415289640307</v>
      </c>
      <c r="W156">
        <v>6.2018997652263455</v>
      </c>
      <c r="X156">
        <v>-40.517596323902261</v>
      </c>
      <c r="Y156">
        <v>-25.215646226829353</v>
      </c>
      <c r="Z156">
        <v>-24.881712581850337</v>
      </c>
      <c r="AA156" s="8">
        <v>3628.9532410725324</v>
      </c>
      <c r="AB156" s="8">
        <v>45834.584309233003</v>
      </c>
      <c r="AC156" s="8">
        <v>4867.24014216266</v>
      </c>
      <c r="AD156" s="8">
        <v>6.2020167100172419</v>
      </c>
      <c r="AE156" s="8">
        <v>-40.520207398469822</v>
      </c>
      <c r="AF156" s="8">
        <v>-25.216983531019704</v>
      </c>
      <c r="AG156" s="8">
        <v>-24.882936963685147</v>
      </c>
      <c r="AH156">
        <f t="shared" si="20"/>
        <v>1.3270031502615893</v>
      </c>
      <c r="AI156">
        <f t="shared" si="21"/>
        <v>-1.9115830575174186E-2</v>
      </c>
      <c r="AJ156">
        <f t="shared" si="22"/>
        <v>-1.1528396178217548E-4</v>
      </c>
      <c r="AK156">
        <f t="shared" si="23"/>
        <v>1.6608291142361509E-6</v>
      </c>
      <c r="AL156">
        <f t="shared" si="24"/>
        <v>2.5739919053222593E-3</v>
      </c>
      <c r="AM156">
        <f t="shared" si="25"/>
        <v>1.3183118568669272E-3</v>
      </c>
      <c r="AN156">
        <f t="shared" si="26"/>
        <v>1.2069935703102885E-3</v>
      </c>
      <c r="AO156">
        <f t="shared" si="27"/>
        <v>-3.7082662238674402E-5</v>
      </c>
      <c r="AP156">
        <f t="shared" si="28"/>
        <v>-1.8992333483680568E-5</v>
      </c>
      <c r="AQ156">
        <f t="shared" si="29"/>
        <v>-1.7388264499373918E-5</v>
      </c>
    </row>
    <row r="157" spans="5:43">
      <c r="E157">
        <f>economy!A219</f>
        <v>2173</v>
      </c>
      <c r="F157" s="8">
        <f>economy!Z219</f>
        <v>3565.1201551052932</v>
      </c>
      <c r="G157" s="8">
        <f>economy!AA219</f>
        <v>45520.595116021439</v>
      </c>
      <c r="H157" s="8">
        <f>economy!AB219</f>
        <v>4823.9750229353731</v>
      </c>
      <c r="I157" s="8">
        <f>climate!I329</f>
        <v>6.2197611538286575</v>
      </c>
      <c r="J157" s="8">
        <f>economy!BN219</f>
        <v>-40.860121802496003</v>
      </c>
      <c r="K157" s="8">
        <f>economy!BO219</f>
        <v>-25.370907061225637</v>
      </c>
      <c r="L157" s="8">
        <f>economy!BP219</f>
        <v>-25.033859117888174</v>
      </c>
      <c r="M157">
        <v>3565.1201551052932</v>
      </c>
      <c r="N157">
        <v>45520.595116021439</v>
      </c>
      <c r="O157">
        <v>4823.9750229353731</v>
      </c>
      <c r="P157">
        <v>6.2197611538286575</v>
      </c>
      <c r="Q157">
        <v>-40.860121802496003</v>
      </c>
      <c r="R157">
        <v>-25.370907061225637</v>
      </c>
      <c r="S157">
        <v>-25.033859117888174</v>
      </c>
      <c r="T157">
        <v>3565.3111227203908</v>
      </c>
      <c r="U157">
        <v>45521.615972467247</v>
      </c>
      <c r="V157">
        <v>4824.0735891557906</v>
      </c>
      <c r="W157">
        <v>6.2196470965376394</v>
      </c>
      <c r="X157">
        <v>-40.857554693779129</v>
      </c>
      <c r="Y157">
        <v>-25.369598403546608</v>
      </c>
      <c r="Z157">
        <v>-25.032660651646935</v>
      </c>
      <c r="AA157" s="8">
        <v>3565.117404070711</v>
      </c>
      <c r="AB157" s="8">
        <v>45520.580410131079</v>
      </c>
      <c r="AC157" s="8">
        <v>4823.9736033082827</v>
      </c>
      <c r="AD157" s="8">
        <v>6.2197627969616702</v>
      </c>
      <c r="AE157" s="8">
        <v>-40.860158785540264</v>
      </c>
      <c r="AF157" s="8">
        <v>-25.370925914219821</v>
      </c>
      <c r="AG157" s="8">
        <v>-25.033876383093503</v>
      </c>
      <c r="AH157">
        <f t="shared" si="20"/>
        <v>1.3103902813236346</v>
      </c>
      <c r="AI157">
        <f t="shared" si="21"/>
        <v>-1.8876552036090288E-2</v>
      </c>
      <c r="AJ157">
        <f t="shared" si="22"/>
        <v>-1.1405729101809925E-4</v>
      </c>
      <c r="AK157">
        <f t="shared" si="23"/>
        <v>1.6431330127630872E-6</v>
      </c>
      <c r="AL157">
        <f t="shared" si="24"/>
        <v>2.5671087168745998E-3</v>
      </c>
      <c r="AM157">
        <f t="shared" si="25"/>
        <v>1.3086576790293236E-3</v>
      </c>
      <c r="AN157">
        <f t="shared" si="26"/>
        <v>1.1984662412380942E-3</v>
      </c>
      <c r="AO157">
        <f t="shared" si="27"/>
        <v>-3.6983044260807674E-5</v>
      </c>
      <c r="AP157">
        <f t="shared" si="28"/>
        <v>-1.8852994184470617E-5</v>
      </c>
      <c r="AQ157">
        <f t="shared" si="29"/>
        <v>-1.7265205329408673E-5</v>
      </c>
    </row>
    <row r="158" spans="5:43">
      <c r="E158">
        <f>economy!A220</f>
        <v>2174</v>
      </c>
      <c r="F158" s="8">
        <f>economy!Z220</f>
        <v>3502.2710510485645</v>
      </c>
      <c r="G158" s="8">
        <f>economy!AA220</f>
        <v>45206.780414195026</v>
      </c>
      <c r="H158" s="8">
        <f>economy!AB220</f>
        <v>4780.961071954348</v>
      </c>
      <c r="I158" s="8">
        <f>climate!I330</f>
        <v>6.2372596176133372</v>
      </c>
      <c r="J158" s="8">
        <f>economy!BN220</f>
        <v>-41.197612795438154</v>
      </c>
      <c r="K158" s="8">
        <f>economy!BO220</f>
        <v>-25.522838139572109</v>
      </c>
      <c r="L158" s="8">
        <f>economy!BP220</f>
        <v>-25.182978544302834</v>
      </c>
      <c r="M158">
        <v>3502.2710510485645</v>
      </c>
      <c r="N158">
        <v>45206.780414195026</v>
      </c>
      <c r="O158">
        <v>4780.961071954348</v>
      </c>
      <c r="P158">
        <v>6.2372596176133372</v>
      </c>
      <c r="Q158">
        <v>-41.197612795438154</v>
      </c>
      <c r="R158">
        <v>-25.522838139572109</v>
      </c>
      <c r="S158">
        <v>-25.182978544302834</v>
      </c>
      <c r="T158">
        <v>3502.4592090221076</v>
      </c>
      <c r="U158">
        <v>45207.788979520163</v>
      </c>
      <c r="V158">
        <v>4781.0582723961215</v>
      </c>
      <c r="W158">
        <v>6.2371467657120911</v>
      </c>
      <c r="X158">
        <v>-41.195052428739807</v>
      </c>
      <c r="Y158">
        <v>-25.521539045152043</v>
      </c>
      <c r="Z158">
        <v>-25.181788525897165</v>
      </c>
      <c r="AA158" s="8">
        <v>3502.2683404956924</v>
      </c>
      <c r="AB158" s="8">
        <v>45206.765885392473</v>
      </c>
      <c r="AC158" s="8">
        <v>4780.9596719819256</v>
      </c>
      <c r="AD158" s="8">
        <v>6.23726124335343</v>
      </c>
      <c r="AE158" s="8">
        <v>-41.19764968081347</v>
      </c>
      <c r="AF158" s="8">
        <v>-25.522856854495451</v>
      </c>
      <c r="AG158" s="8">
        <v>-25.182995687554435</v>
      </c>
      <c r="AH158">
        <f t="shared" si="20"/>
        <v>1.2939237404498272</v>
      </c>
      <c r="AI158">
        <f t="shared" si="21"/>
        <v>-1.863932784908684E-2</v>
      </c>
      <c r="AJ158">
        <f t="shared" si="22"/>
        <v>-1.1285190124610267E-4</v>
      </c>
      <c r="AK158">
        <f t="shared" si="23"/>
        <v>1.625740092769945E-6</v>
      </c>
      <c r="AL158">
        <f t="shared" si="24"/>
        <v>2.5603666983471385E-3</v>
      </c>
      <c r="AM158">
        <f t="shared" si="25"/>
        <v>1.2990944200659271E-3</v>
      </c>
      <c r="AN158">
        <f t="shared" si="26"/>
        <v>1.1900184056692353E-3</v>
      </c>
      <c r="AO158">
        <f t="shared" si="27"/>
        <v>-3.688537531587599E-5</v>
      </c>
      <c r="AP158">
        <f t="shared" si="28"/>
        <v>-1.8714923342599832E-5</v>
      </c>
      <c r="AQ158">
        <f t="shared" si="29"/>
        <v>-1.7143251600515441E-5</v>
      </c>
    </row>
    <row r="159" spans="5:43">
      <c r="E159">
        <f>economy!A221</f>
        <v>2175</v>
      </c>
      <c r="F159" s="8">
        <f>economy!Z221</f>
        <v>3440.4006266441543</v>
      </c>
      <c r="G159" s="8">
        <f>economy!AA221</f>
        <v>44893.221985582757</v>
      </c>
      <c r="H159" s="8">
        <f>economy!AB221</f>
        <v>4738.203431837198</v>
      </c>
      <c r="I159" s="8">
        <f>climate!I331</f>
        <v>6.2545125715681804</v>
      </c>
      <c r="J159" s="8">
        <f>economy!BN221</f>
        <v>-41.532624830075896</v>
      </c>
      <c r="K159" s="8">
        <f>economy!BO221</f>
        <v>-25.672759927140351</v>
      </c>
      <c r="L159" s="8">
        <f>economy!BP221</f>
        <v>-25.330277464763942</v>
      </c>
      <c r="M159">
        <v>3440.4006266441543</v>
      </c>
      <c r="N159">
        <v>44893.221985582757</v>
      </c>
      <c r="O159">
        <v>4738.203431837198</v>
      </c>
      <c r="P159">
        <v>6.2545125715681804</v>
      </c>
      <c r="Q159">
        <v>-41.532624830075896</v>
      </c>
      <c r="R159">
        <v>-25.672759927140351</v>
      </c>
      <c r="S159">
        <v>-25.330277464763942</v>
      </c>
      <c r="T159">
        <v>3440.5860158054575</v>
      </c>
      <c r="U159">
        <v>44894.218352492193</v>
      </c>
      <c r="V159">
        <v>4738.2992819054298</v>
      </c>
      <c r="W159">
        <v>6.2544009040846857</v>
      </c>
      <c r="X159">
        <v>-41.530071061695239</v>
      </c>
      <c r="Y159">
        <v>-25.671470304201737</v>
      </c>
      <c r="Z159">
        <v>-25.329095813899972</v>
      </c>
      <c r="AA159" s="8">
        <v>3440.3979559914651</v>
      </c>
      <c r="AB159" s="8">
        <v>44893.20763257036</v>
      </c>
      <c r="AC159" s="8">
        <v>4738.2020513031302</v>
      </c>
      <c r="AD159" s="8">
        <v>6.2545141802143167</v>
      </c>
      <c r="AE159" s="8">
        <v>-41.532661619771048</v>
      </c>
      <c r="AF159" s="8">
        <v>-25.672778505276014</v>
      </c>
      <c r="AG159" s="8">
        <v>-25.330294487181007</v>
      </c>
      <c r="AH159">
        <f t="shared" si="20"/>
        <v>1.277606138966803</v>
      </c>
      <c r="AI159">
        <f t="shared" si="21"/>
        <v>-1.8404199152428191E-2</v>
      </c>
      <c r="AJ159">
        <f t="shared" si="22"/>
        <v>-1.1166748349467071E-4</v>
      </c>
      <c r="AK159">
        <f t="shared" si="23"/>
        <v>1.6086461362974092E-6</v>
      </c>
      <c r="AL159">
        <f t="shared" si="24"/>
        <v>2.5537683806575728E-3</v>
      </c>
      <c r="AM159">
        <f t="shared" si="25"/>
        <v>1.2896229386143432E-3</v>
      </c>
      <c r="AN159">
        <f t="shared" si="26"/>
        <v>1.1816508639697076E-3</v>
      </c>
      <c r="AO159">
        <f t="shared" si="27"/>
        <v>-3.6789695151639989E-5</v>
      </c>
      <c r="AP159">
        <f t="shared" si="28"/>
        <v>-1.8578135662750128E-5</v>
      </c>
      <c r="AQ159">
        <f t="shared" si="29"/>
        <v>-1.7022417065248874E-5</v>
      </c>
    </row>
    <row r="160" spans="5:43">
      <c r="E160">
        <f>economy!A222</f>
        <v>2176</v>
      </c>
      <c r="F160" s="8">
        <f>economy!Z222</f>
        <v>3379.5005544722421</v>
      </c>
      <c r="G160" s="8">
        <f>economy!AA222</f>
        <v>44579.984498634316</v>
      </c>
      <c r="H160" s="8">
        <f>economy!AB222</f>
        <v>4695.7055725156642</v>
      </c>
      <c r="I160" s="8">
        <f>climate!I332</f>
        <v>6.2715221558437264</v>
      </c>
      <c r="J160" s="8">
        <f>economy!BN222</f>
        <v>-41.865140253865825</v>
      </c>
      <c r="K160" s="8">
        <f>economy!BO222</f>
        <v>-25.820675177649459</v>
      </c>
      <c r="L160" s="8">
        <f>economy!BP222</f>
        <v>-25.47575606702793</v>
      </c>
      <c r="M160">
        <v>3379.5005544722421</v>
      </c>
      <c r="N160">
        <v>44579.984498634316</v>
      </c>
      <c r="O160">
        <v>4695.7055725156642</v>
      </c>
      <c r="P160">
        <v>6.2715221558437264</v>
      </c>
      <c r="Q160">
        <v>-41.865140253865825</v>
      </c>
      <c r="R160">
        <v>-25.820675177649459</v>
      </c>
      <c r="S160">
        <v>-25.47575606702793</v>
      </c>
      <c r="T160">
        <v>3379.6832154696917</v>
      </c>
      <c r="U160">
        <v>44580.968762313285</v>
      </c>
      <c r="V160">
        <v>4695.800087697985</v>
      </c>
      <c r="W160">
        <v>6.2714116521136116</v>
      </c>
      <c r="X160">
        <v>-41.862592937735378</v>
      </c>
      <c r="Y160">
        <v>-25.819394933650418</v>
      </c>
      <c r="Z160">
        <v>-25.474582702694757</v>
      </c>
      <c r="AA160" s="8">
        <v>3379.4979231403349</v>
      </c>
      <c r="AB160" s="8">
        <v>44579.970320076238</v>
      </c>
      <c r="AC160" s="8">
        <v>4695.7042112020172</v>
      </c>
      <c r="AD160" s="8">
        <v>6.2715237476906562</v>
      </c>
      <c r="AE160" s="8">
        <v>-41.865176949906896</v>
      </c>
      <c r="AF160" s="8">
        <v>-25.820693620293852</v>
      </c>
      <c r="AG160" s="8">
        <v>-25.47577296974212</v>
      </c>
      <c r="AH160">
        <f t="shared" si="20"/>
        <v>1.2614398587320466</v>
      </c>
      <c r="AI160">
        <f t="shared" si="21"/>
        <v>-1.8171203642850742E-2</v>
      </c>
      <c r="AJ160">
        <f t="shared" si="22"/>
        <v>-1.1050373011478598E-4</v>
      </c>
      <c r="AK160">
        <f t="shared" si="23"/>
        <v>1.5918469298270566E-6</v>
      </c>
      <c r="AL160">
        <f t="shared" si="24"/>
        <v>2.54731613044612E-3</v>
      </c>
      <c r="AM160">
        <f t="shared" si="25"/>
        <v>1.2802439990409198E-3</v>
      </c>
      <c r="AN160">
        <f t="shared" si="26"/>
        <v>1.1733643331730548E-3</v>
      </c>
      <c r="AO160">
        <f t="shared" si="27"/>
        <v>-3.6696041071593299E-5</v>
      </c>
      <c r="AP160">
        <f t="shared" si="28"/>
        <v>-1.8442644392990815E-5</v>
      </c>
      <c r="AQ160">
        <f t="shared" si="29"/>
        <v>-1.6902714190081269E-5</v>
      </c>
    </row>
    <row r="161" spans="5:43">
      <c r="E161">
        <f>economy!A223</f>
        <v>2177</v>
      </c>
      <c r="F161" s="8">
        <f>economy!Z223</f>
        <v>3319.5622894323387</v>
      </c>
      <c r="G161" s="8">
        <f>economy!AA223</f>
        <v>44267.130434656065</v>
      </c>
      <c r="H161" s="8">
        <f>economy!AB223</f>
        <v>4653.4707377547347</v>
      </c>
      <c r="I161" s="8">
        <f>climate!I333</f>
        <v>6.2882905185047813</v>
      </c>
      <c r="J161" s="8">
        <f>economy!BN223</f>
        <v>-42.195142201206025</v>
      </c>
      <c r="K161" s="8">
        <f>economy!BO223</f>
        <v>-25.966587226906558</v>
      </c>
      <c r="L161" s="8">
        <f>economy!BP223</f>
        <v>-25.619415100520161</v>
      </c>
      <c r="M161">
        <v>3319.5622894323387</v>
      </c>
      <c r="N161">
        <v>44267.130434656065</v>
      </c>
      <c r="O161">
        <v>4653.4707377547347</v>
      </c>
      <c r="P161">
        <v>6.2882905185047813</v>
      </c>
      <c r="Q161">
        <v>-42.195142201206025</v>
      </c>
      <c r="R161">
        <v>-25.966587226906558</v>
      </c>
      <c r="S161">
        <v>-25.619415100520161</v>
      </c>
      <c r="T161">
        <v>3319.7422627061646</v>
      </c>
      <c r="U161">
        <v>44268.10269259179</v>
      </c>
      <c r="V161">
        <v>4653.5639336056192</v>
      </c>
      <c r="W161">
        <v>6.2881811581698388</v>
      </c>
      <c r="X161">
        <v>-42.192601189051885</v>
      </c>
      <c r="Y161">
        <v>-25.965316268631589</v>
      </c>
      <c r="Z161">
        <v>-25.618249941070186</v>
      </c>
      <c r="AA161" s="8">
        <v>3319.5596968443497</v>
      </c>
      <c r="AB161" s="8">
        <v>44267.116429180867</v>
      </c>
      <c r="AC161" s="8">
        <v>4653.4693954422037</v>
      </c>
      <c r="AD161" s="8">
        <v>6.2882920938430553</v>
      </c>
      <c r="AE161" s="8">
        <v>-42.195178805653995</v>
      </c>
      <c r="AF161" s="8">
        <v>-25.966605535367961</v>
      </c>
      <c r="AG161" s="8">
        <v>-25.619431884674388</v>
      </c>
      <c r="AH161">
        <f t="shared" si="20"/>
        <v>1.2454270604357589</v>
      </c>
      <c r="AI161">
        <f t="shared" si="21"/>
        <v>-1.7940375721082091E-2</v>
      </c>
      <c r="AJ161">
        <f t="shared" si="22"/>
        <v>-1.0936033494246544E-4</v>
      </c>
      <c r="AK161">
        <f t="shared" si="23"/>
        <v>1.5753382740513189E-6</v>
      </c>
      <c r="AL161">
        <f t="shared" si="24"/>
        <v>2.5410121541398212E-3</v>
      </c>
      <c r="AM161">
        <f t="shared" si="25"/>
        <v>1.2709582749685921E-3</v>
      </c>
      <c r="AN161">
        <f t="shared" si="26"/>
        <v>1.165159449975306E-3</v>
      </c>
      <c r="AO161">
        <f t="shared" si="27"/>
        <v>-3.6604447970489673E-5</v>
      </c>
      <c r="AP161">
        <f t="shared" si="28"/>
        <v>-1.8308461402938292E-5</v>
      </c>
      <c r="AQ161">
        <f t="shared" si="29"/>
        <v>-1.6784154226456849E-5</v>
      </c>
    </row>
    <row r="162" spans="5:43">
      <c r="E162">
        <f>economy!A224</f>
        <v>2178</v>
      </c>
      <c r="F162" s="8">
        <f>economy!Z224</f>
        <v>3260.5770836547981</v>
      </c>
      <c r="G162" s="8">
        <f>economy!AA224</f>
        <v>43954.720130136338</v>
      </c>
      <c r="H162" s="8">
        <f>economy!AB224</f>
        <v>4611.5019520646028</v>
      </c>
      <c r="I162" s="8">
        <f>climate!I334</f>
        <v>6.3048198143604335</v>
      </c>
      <c r="J162" s="8">
        <f>economy!BN224</f>
        <v>-42.522614568603451</v>
      </c>
      <c r="K162" s="8">
        <f>economy!BO224</f>
        <v>-26.110499974809287</v>
      </c>
      <c r="L162" s="8">
        <f>economy!BP224</f>
        <v>-25.761255860499737</v>
      </c>
      <c r="M162">
        <v>3260.5770836547981</v>
      </c>
      <c r="N162">
        <v>43954.720130136338</v>
      </c>
      <c r="O162">
        <v>4611.5019520646028</v>
      </c>
      <c r="P162">
        <v>6.3048198143604335</v>
      </c>
      <c r="Q162">
        <v>-42.522614568603451</v>
      </c>
      <c r="R162">
        <v>-26.110499974809287</v>
      </c>
      <c r="S162">
        <v>-25.761255860499737</v>
      </c>
      <c r="T162">
        <v>3260.7544094115251</v>
      </c>
      <c r="U162">
        <v>43955.68048194595</v>
      </c>
      <c r="V162">
        <v>4611.5938441903527</v>
      </c>
      <c r="W162">
        <v>6.3047115773669855</v>
      </c>
      <c r="X162">
        <v>-42.520079710101605</v>
      </c>
      <c r="Y162">
        <v>-26.109238208456372</v>
      </c>
      <c r="Z162">
        <v>-25.760098823725887</v>
      </c>
      <c r="AA162" s="8">
        <v>3260.5745292367928</v>
      </c>
      <c r="AB162" s="8">
        <v>43954.706296339667</v>
      </c>
      <c r="AC162" s="8">
        <v>4611.5006285327599</v>
      </c>
      <c r="AD162" s="8">
        <v>6.3048213734764147</v>
      </c>
      <c r="AE162" s="8">
        <v>-42.522651083551821</v>
      </c>
      <c r="AF162" s="8">
        <v>-26.110518150406506</v>
      </c>
      <c r="AG162" s="8">
        <v>-25.761272527246934</v>
      </c>
      <c r="AH162">
        <f t="shared" si="20"/>
        <v>1.229569692084624</v>
      </c>
      <c r="AI162">
        <f t="shared" si="21"/>
        <v>-1.7711746513668913E-2</v>
      </c>
      <c r="AJ162">
        <f t="shared" si="22"/>
        <v>-1.0823699344797433E-4</v>
      </c>
      <c r="AK162">
        <f t="shared" si="23"/>
        <v>1.5591159812089472E-6</v>
      </c>
      <c r="AL162">
        <f t="shared" si="24"/>
        <v>2.5348585018463154E-3</v>
      </c>
      <c r="AM162">
        <f t="shared" si="25"/>
        <v>1.2617663529148615E-3</v>
      </c>
      <c r="AN162">
        <f t="shared" si="26"/>
        <v>1.1570367738507059E-3</v>
      </c>
      <c r="AO162">
        <f t="shared" si="27"/>
        <v>-3.6514948369870126E-5</v>
      </c>
      <c r="AP162">
        <f t="shared" si="28"/>
        <v>-1.817559721928319E-5</v>
      </c>
      <c r="AQ162">
        <f t="shared" si="29"/>
        <v>-1.66667471965809E-5</v>
      </c>
    </row>
    <row r="163" spans="5:43">
      <c r="E163">
        <f>economy!A225</f>
        <v>2179</v>
      </c>
      <c r="F163" s="8">
        <f>economy!Z225</f>
        <v>3202.5360009467636</v>
      </c>
      <c r="G163" s="8">
        <f>economy!AA225</f>
        <v>43642.811819324954</v>
      </c>
      <c r="H163" s="8">
        <f>economy!AB225</f>
        <v>4569.8020274995661</v>
      </c>
      <c r="I163" s="8">
        <f>climate!I335</f>
        <v>6.3211122038335477</v>
      </c>
      <c r="J163" s="8">
        <f>economy!BN225</f>
        <v>-42.847541990095905</v>
      </c>
      <c r="K163" s="8">
        <f>economy!BO225</f>
        <v>-26.252417867573758</v>
      </c>
      <c r="L163" s="8">
        <f>economy!BP225</f>
        <v>-25.901280172385121</v>
      </c>
      <c r="M163">
        <v>3202.5360009467636</v>
      </c>
      <c r="N163">
        <v>43642.811819324954</v>
      </c>
      <c r="O163">
        <v>4569.8020274995661</v>
      </c>
      <c r="P163">
        <v>6.3211122038335477</v>
      </c>
      <c r="Q163">
        <v>-42.847541990095905</v>
      </c>
      <c r="R163">
        <v>-26.252417867573758</v>
      </c>
      <c r="S163">
        <v>-25.901280172385121</v>
      </c>
      <c r="T163">
        <v>3202.7107191352652</v>
      </c>
      <c r="U163">
        <v>43643.760366589224</v>
      </c>
      <c r="V163">
        <v>4569.8926315440031</v>
      </c>
      <c r="W163">
        <v>6.3210050704306751</v>
      </c>
      <c r="X163">
        <v>-42.845013133024793</v>
      </c>
      <c r="Y163">
        <v>-26.251165198838113</v>
      </c>
      <c r="Z163">
        <v>-25.900131175595277</v>
      </c>
      <c r="AA163" s="8">
        <v>3202.5334841280924</v>
      </c>
      <c r="AB163" s="8">
        <v>43642.798155771874</v>
      </c>
      <c r="AC163" s="8">
        <v>4569.800722527084</v>
      </c>
      <c r="AD163" s="8">
        <v>6.3211137470094307</v>
      </c>
      <c r="AE163" s="8">
        <v>-42.847578417668466</v>
      </c>
      <c r="AF163" s="8">
        <v>-26.252435911634869</v>
      </c>
      <c r="AG163" s="8">
        <v>-25.901296722887164</v>
      </c>
      <c r="AH163">
        <f t="shared" si="20"/>
        <v>1.2138694972090889</v>
      </c>
      <c r="AI163">
        <f t="shared" si="21"/>
        <v>-1.7485344229498878E-2</v>
      </c>
      <c r="AJ163">
        <f t="shared" si="22"/>
        <v>-1.0713340287260564E-4</v>
      </c>
      <c r="AK163">
        <f t="shared" si="23"/>
        <v>1.543175883078618E-6</v>
      </c>
      <c r="AL163">
        <f t="shared" si="24"/>
        <v>2.5288570711126113E-3</v>
      </c>
      <c r="AM163">
        <f t="shared" si="25"/>
        <v>1.2526687356455568E-3</v>
      </c>
      <c r="AN163">
        <f t="shared" si="26"/>
        <v>1.1489967898441478E-3</v>
      </c>
      <c r="AO163">
        <f t="shared" si="27"/>
        <v>-3.6427572560171484E-5</v>
      </c>
      <c r="AP163">
        <f t="shared" si="28"/>
        <v>-1.8044061111055498E-5</v>
      </c>
      <c r="AQ163">
        <f t="shared" si="29"/>
        <v>-1.6550502042633752E-5</v>
      </c>
    </row>
    <row r="164" spans="5:43">
      <c r="E164">
        <f>economy!A226</f>
        <v>2180</v>
      </c>
      <c r="F164" s="8">
        <f>economy!Z226</f>
        <v>3145.4299307772453</v>
      </c>
      <c r="G164" s="8">
        <f>economy!AA226</f>
        <v>43331.461676998239</v>
      </c>
      <c r="H164" s="8">
        <f>economy!AB226</f>
        <v>4528.3735703416269</v>
      </c>
      <c r="I164" s="8">
        <f>climate!I336</f>
        <v>6.3371698518689783</v>
      </c>
      <c r="J164" s="8">
        <f>economy!BN226</f>
        <v>-43.169909812942386</v>
      </c>
      <c r="K164" s="8">
        <f>economy!BO226</f>
        <v>-26.392345880193584</v>
      </c>
      <c r="L164" s="8">
        <f>economy!BP226</f>
        <v>-26.039490376247528</v>
      </c>
      <c r="M164">
        <v>3145.4299307772453</v>
      </c>
      <c r="N164">
        <v>43331.461676998239</v>
      </c>
      <c r="O164">
        <v>4528.3735703416269</v>
      </c>
      <c r="P164">
        <v>6.3371698518689783</v>
      </c>
      <c r="Q164">
        <v>-43.169909812942386</v>
      </c>
      <c r="R164">
        <v>-26.392345880193584</v>
      </c>
      <c r="S164">
        <v>-26.039490376247528</v>
      </c>
      <c r="T164">
        <v>3145.6020810663513</v>
      </c>
      <c r="U164">
        <v>43332.398523101234</v>
      </c>
      <c r="V164">
        <v>4528.462901972448</v>
      </c>
      <c r="W164">
        <v>6.3370638026066102</v>
      </c>
      <c r="X164">
        <v>-43.167386803331745</v>
      </c>
      <c r="Y164">
        <v>-26.391102214348081</v>
      </c>
      <c r="Z164">
        <v>-26.038349336335958</v>
      </c>
      <c r="AA164" s="8">
        <v>3145.4274509908983</v>
      </c>
      <c r="AB164" s="8">
        <v>43331.448182225802</v>
      </c>
      <c r="AC164" s="8">
        <v>4528.3722837065052</v>
      </c>
      <c r="AD164" s="8">
        <v>6.3371713793828048</v>
      </c>
      <c r="AE164" s="8">
        <v>-43.16994615529098</v>
      </c>
      <c r="AF164" s="8">
        <v>-26.392363794054695</v>
      </c>
      <c r="AG164" s="8">
        <v>-26.039506811674094</v>
      </c>
      <c r="AH164">
        <f t="shared" si="20"/>
        <v>1.198328022925125</v>
      </c>
      <c r="AI164">
        <f t="shared" si="21"/>
        <v>-1.7261193897866178E-2</v>
      </c>
      <c r="AJ164">
        <f t="shared" si="22"/>
        <v>-1.0604926236812418E-4</v>
      </c>
      <c r="AK164">
        <f t="shared" si="23"/>
        <v>1.5275138265380406E-6</v>
      </c>
      <c r="AL164">
        <f t="shared" si="24"/>
        <v>2.5230096106412248E-3</v>
      </c>
      <c r="AM164">
        <f t="shared" si="25"/>
        <v>1.2436658455037275E-3</v>
      </c>
      <c r="AN164">
        <f t="shared" si="26"/>
        <v>1.1410399115696634E-3</v>
      </c>
      <c r="AO164">
        <f t="shared" si="27"/>
        <v>-3.6342348593620954E-5</v>
      </c>
      <c r="AP164">
        <f t="shared" si="28"/>
        <v>-1.7913861110940843E-5</v>
      </c>
      <c r="AQ164">
        <f t="shared" si="29"/>
        <v>-1.6435426566374645E-5</v>
      </c>
    </row>
    <row r="165" spans="5:43">
      <c r="E165">
        <f>economy!A227</f>
        <v>2181</v>
      </c>
      <c r="F165" s="8">
        <f>economy!Z227</f>
        <v>3089.2496018065854</v>
      </c>
      <c r="G165" s="8">
        <f>economy!AA227</f>
        <v>43020.723861347564</v>
      </c>
      <c r="H165" s="8">
        <f>economy!AB227</f>
        <v>4487.2189876671846</v>
      </c>
      <c r="I165" s="8">
        <f>climate!I337</f>
        <v>6.3529949268797017</v>
      </c>
      <c r="J165" s="8">
        <f>economy!BN227</f>
        <v>-43.489704073593934</v>
      </c>
      <c r="K165" s="8">
        <f>economy!BO227</f>
        <v>-26.530289499135932</v>
      </c>
      <c r="L165" s="8">
        <f>economy!BP227</f>
        <v>-26.175889311478475</v>
      </c>
      <c r="M165">
        <v>3089.2496018065854</v>
      </c>
      <c r="N165">
        <v>43020.723861347564</v>
      </c>
      <c r="O165">
        <v>4487.2189876671846</v>
      </c>
      <c r="P165">
        <v>6.3529949268797017</v>
      </c>
      <c r="Q165">
        <v>-43.489704073593934</v>
      </c>
      <c r="R165">
        <v>-26.530289499135932</v>
      </c>
      <c r="S165">
        <v>-26.175889311478475</v>
      </c>
      <c r="T165">
        <v>3089.4192235641731</v>
      </c>
      <c r="U165">
        <v>43021.649111321924</v>
      </c>
      <c r="V165">
        <v>4487.3070625629789</v>
      </c>
      <c r="W165">
        <v>6.3528899426065877</v>
      </c>
      <c r="X165">
        <v>-43.487186755870233</v>
      </c>
      <c r="Y165">
        <v>-26.529054741108236</v>
      </c>
      <c r="Z165">
        <v>-26.17475614499455</v>
      </c>
      <c r="AA165" s="8">
        <v>3089.247158489502</v>
      </c>
      <c r="AB165" s="8">
        <v>43020.710533866921</v>
      </c>
      <c r="AC165" s="8">
        <v>4487.2177191469482</v>
      </c>
      <c r="AD165" s="8">
        <v>6.3529964390053824</v>
      </c>
      <c r="AE165" s="8">
        <v>-43.489740332896211</v>
      </c>
      <c r="AF165" s="8">
        <v>-26.530307284140001</v>
      </c>
      <c r="AG165" s="8">
        <v>-26.175905633005979</v>
      </c>
      <c r="AH165">
        <f t="shared" si="20"/>
        <v>1.1829466277413303</v>
      </c>
      <c r="AI165">
        <f t="shared" si="21"/>
        <v>-1.7039317965100054E-2</v>
      </c>
      <c r="AJ165">
        <f t="shared" si="22"/>
        <v>-1.0498427311400604E-4</v>
      </c>
      <c r="AK165">
        <f t="shared" si="23"/>
        <v>1.512125680669385E-6</v>
      </c>
      <c r="AL165">
        <f t="shared" si="24"/>
        <v>2.5173177237007849E-3</v>
      </c>
      <c r="AM165">
        <f t="shared" si="25"/>
        <v>1.2347580276959036E-3</v>
      </c>
      <c r="AN165">
        <f t="shared" si="26"/>
        <v>1.1331664839246969E-3</v>
      </c>
      <c r="AO165">
        <f t="shared" si="27"/>
        <v>-3.6259302277130701E-5</v>
      </c>
      <c r="AP165">
        <f t="shared" si="28"/>
        <v>-1.7785004068571197E-5</v>
      </c>
      <c r="AQ165">
        <f t="shared" si="29"/>
        <v>-1.6321527503748712E-5</v>
      </c>
    </row>
    <row r="166" spans="5:43">
      <c r="E166">
        <f>economy!A228</f>
        <v>2182</v>
      </c>
      <c r="F166" s="8">
        <f>economy!Z228</f>
        <v>3033.98559496597</v>
      </c>
      <c r="G166" s="8">
        <f>economy!AA228</f>
        <v>42710.650556928158</v>
      </c>
      <c r="H166" s="8">
        <f>economy!AB228</f>
        <v>4446.3404937951873</v>
      </c>
      <c r="I166" s="8">
        <f>climate!I338</f>
        <v>6.3685895997301056</v>
      </c>
      <c r="J166" s="8">
        <f>economy!BN228</f>
        <v>-43.806911473957747</v>
      </c>
      <c r="K166" s="8">
        <f>economy!BO228</f>
        <v>-26.666254705279318</v>
      </c>
      <c r="L166" s="8">
        <f>economy!BP228</f>
        <v>-26.310480301637767</v>
      </c>
      <c r="M166">
        <v>3033.98559496597</v>
      </c>
      <c r="N166">
        <v>42710.650556928158</v>
      </c>
      <c r="O166">
        <v>4446.3404937951873</v>
      </c>
      <c r="P166">
        <v>6.3685895997301056</v>
      </c>
      <c r="Q166">
        <v>-43.806911473957747</v>
      </c>
      <c r="R166">
        <v>-26.666254705279318</v>
      </c>
      <c r="S166">
        <v>-26.310480301637767</v>
      </c>
      <c r="T166">
        <v>3034.1527272394983</v>
      </c>
      <c r="U166">
        <v>42711.564317306154</v>
      </c>
      <c r="V166">
        <v>4446.4273276330769</v>
      </c>
      <c r="W166">
        <v>6.3684856615916638</v>
      </c>
      <c r="X166">
        <v>-43.804399691086147</v>
      </c>
      <c r="Y166">
        <v>-26.665028759725722</v>
      </c>
      <c r="Z166">
        <v>-26.309354924851874</v>
      </c>
      <c r="AA166" s="8">
        <v>3033.9831875593422</v>
      </c>
      <c r="AB166" s="8">
        <v>42710.63739522695</v>
      </c>
      <c r="AC166" s="8">
        <v>4446.3392431670809</v>
      </c>
      <c r="AD166" s="8">
        <v>6.3685910967374424</v>
      </c>
      <c r="AE166" s="8">
        <v>-43.80694765241514</v>
      </c>
      <c r="AF166" s="8">
        <v>-26.666272362775015</v>
      </c>
      <c r="AG166" s="8">
        <v>-26.310496510448377</v>
      </c>
      <c r="AH166">
        <f t="shared" si="20"/>
        <v>1.1677264894169639</v>
      </c>
      <c r="AI166">
        <f t="shared" si="21"/>
        <v>-1.6819735938042868E-2</v>
      </c>
      <c r="AJ166">
        <f t="shared" si="22"/>
        <v>-1.0393813844178368E-4</v>
      </c>
      <c r="AK166">
        <f t="shared" si="23"/>
        <v>1.4970073367592818E-6</v>
      </c>
      <c r="AL166">
        <f t="shared" si="24"/>
        <v>2.5117828716005874E-3</v>
      </c>
      <c r="AM166">
        <f t="shared" si="25"/>
        <v>1.2259455535961195E-3</v>
      </c>
      <c r="AN166">
        <f t="shared" si="26"/>
        <v>1.1253767858931951E-3</v>
      </c>
      <c r="AO166">
        <f t="shared" si="27"/>
        <v>-3.6178457392566088E-5</v>
      </c>
      <c r="AP166">
        <f t="shared" si="28"/>
        <v>-1.7657495696710157E-5</v>
      </c>
      <c r="AQ166">
        <f t="shared" si="29"/>
        <v>-1.6208810610152113E-5</v>
      </c>
    </row>
    <row r="167" spans="5:43">
      <c r="E167">
        <f>economy!A229</f>
        <v>2183</v>
      </c>
      <c r="F167" s="8">
        <f>economy!Z229</f>
        <v>2979.6283560929983</v>
      </c>
      <c r="G167" s="8">
        <f>economy!AA229</f>
        <v>42401.292017612082</v>
      </c>
      <c r="H167" s="8">
        <f>economy!AB229</f>
        <v>4405.740116615455</v>
      </c>
      <c r="I167" s="8">
        <f>climate!I339</f>
        <v>6.383956042755651</v>
      </c>
      <c r="J167" s="8">
        <f>economy!BN229</f>
        <v>-44.121519357965433</v>
      </c>
      <c r="K167" s="8">
        <f>economy!BO229</f>
        <v>-26.800247957097731</v>
      </c>
      <c r="L167" s="8">
        <f>economy!BP229</f>
        <v>-26.443267139487528</v>
      </c>
      <c r="M167">
        <v>2979.6283560929983</v>
      </c>
      <c r="N167">
        <v>42401.292017612082</v>
      </c>
      <c r="O167">
        <v>4405.740116615455</v>
      </c>
      <c r="P167">
        <v>6.383956042755651</v>
      </c>
      <c r="Q167">
        <v>-44.121519357965433</v>
      </c>
      <c r="R167">
        <v>-26.800247957097731</v>
      </c>
      <c r="S167">
        <v>-26.443267139487528</v>
      </c>
      <c r="T167">
        <v>2979.7930375913975</v>
      </c>
      <c r="U167">
        <v>42402.194396282292</v>
      </c>
      <c r="V167">
        <v>4405.825725059357</v>
      </c>
      <c r="W167">
        <v>6.3838531321917173</v>
      </c>
      <c r="X167">
        <v>-44.119012951588672</v>
      </c>
      <c r="Y167">
        <v>-26.799030728474097</v>
      </c>
      <c r="Z167">
        <v>-26.442149468454343</v>
      </c>
      <c r="AA167" s="8">
        <v>2979.6259840425455</v>
      </c>
      <c r="AB167" s="8">
        <v>42401.279020156537</v>
      </c>
      <c r="AC167" s="8">
        <v>4405.7388836566397</v>
      </c>
      <c r="AD167" s="8">
        <v>6.3839575249103619</v>
      </c>
      <c r="AE167" s="8">
        <v>-44.121555457801009</v>
      </c>
      <c r="AF167" s="8">
        <v>-26.800265488438377</v>
      </c>
      <c r="AG167" s="8">
        <v>-26.443283236768178</v>
      </c>
      <c r="AH167">
        <f t="shared" si="20"/>
        <v>1.1526686125216656</v>
      </c>
      <c r="AI167">
        <f t="shared" si="21"/>
        <v>-1.660246480605565E-2</v>
      </c>
      <c r="AJ167">
        <f t="shared" si="22"/>
        <v>-1.0291056393363363E-4</v>
      </c>
      <c r="AK167">
        <f t="shared" si="23"/>
        <v>1.482154710963357E-6</v>
      </c>
      <c r="AL167">
        <f t="shared" si="24"/>
        <v>2.5064063767601397E-3</v>
      </c>
      <c r="AM167">
        <f t="shared" si="25"/>
        <v>1.21722862363427E-3</v>
      </c>
      <c r="AN167">
        <f t="shared" si="26"/>
        <v>1.1176710331852746E-3</v>
      </c>
      <c r="AO167">
        <f t="shared" si="27"/>
        <v>-3.6099835575953421E-5</v>
      </c>
      <c r="AP167">
        <f t="shared" si="28"/>
        <v>-1.7531340645859927E-5</v>
      </c>
      <c r="AQ167">
        <f t="shared" si="29"/>
        <v>-1.6097280649773893E-5</v>
      </c>
    </row>
    <row r="168" spans="5:43">
      <c r="E168">
        <f>economy!A230</f>
        <v>2184</v>
      </c>
      <c r="F168" s="8">
        <f>economy!Z230</f>
        <v>2926.1682081296808</v>
      </c>
      <c r="G168" s="8">
        <f>economy!AA230</f>
        <v>42092.69660948954</v>
      </c>
      <c r="H168" s="8">
        <f>economy!AB230</f>
        <v>4365.419703796013</v>
      </c>
      <c r="I168" s="8">
        <f>climate!I340</f>
        <v>6.3990964288181438</v>
      </c>
      <c r="J168" s="8">
        <f>economy!BN230</f>
        <v>-44.433515688456907</v>
      </c>
      <c r="K168" s="8">
        <f>economy!BO230</f>
        <v>-26.932276174095552</v>
      </c>
      <c r="L168" s="8">
        <f>economy!BP230</f>
        <v>-26.574254072217414</v>
      </c>
      <c r="M168">
        <v>2926.1682081296808</v>
      </c>
      <c r="N168">
        <v>42092.69660948954</v>
      </c>
      <c r="O168">
        <v>4365.419703796013</v>
      </c>
      <c r="P168">
        <v>6.3990964288181438</v>
      </c>
      <c r="Q168">
        <v>-44.433515688456907</v>
      </c>
      <c r="R168">
        <v>-26.932276174095552</v>
      </c>
      <c r="S168">
        <v>-26.574254072217414</v>
      </c>
      <c r="T168">
        <v>2926.3304772065881</v>
      </c>
      <c r="U168">
        <v>42093.58771555889</v>
      </c>
      <c r="V168">
        <v>4365.5041024855145</v>
      </c>
      <c r="W168">
        <v>6.3989945275606139</v>
      </c>
      <c r="X168">
        <v>-44.431014499030965</v>
      </c>
      <c r="Y168">
        <v>-26.93106756672503</v>
      </c>
      <c r="Z168">
        <v>-26.573144022836566</v>
      </c>
      <c r="AA168" s="8">
        <v>2926.1658708859136</v>
      </c>
      <c r="AB168" s="8">
        <v>42092.683774726494</v>
      </c>
      <c r="AC168" s="8">
        <v>4365.4184882837344</v>
      </c>
      <c r="AD168" s="8">
        <v>6.3990978963818907</v>
      </c>
      <c r="AE168" s="8">
        <v>-44.433551711913353</v>
      </c>
      <c r="AF168" s="8">
        <v>-26.932293580638053</v>
      </c>
      <c r="AG168" s="8">
        <v>-26.57427005915887</v>
      </c>
      <c r="AH168">
        <f t="shared" si="20"/>
        <v>1.1377738357623457</v>
      </c>
      <c r="AI168">
        <f t="shared" si="21"/>
        <v>-1.6387519091949798E-2</v>
      </c>
      <c r="AJ168">
        <f t="shared" si="22"/>
        <v>-1.0190125752984613E-4</v>
      </c>
      <c r="AK168">
        <f t="shared" si="23"/>
        <v>1.4675637469707681E-6</v>
      </c>
      <c r="AL168">
        <f t="shared" si="24"/>
        <v>2.5011894259421297E-3</v>
      </c>
      <c r="AM168">
        <f t="shared" si="25"/>
        <v>1.2086073705219746E-3</v>
      </c>
      <c r="AN168">
        <f t="shared" si="26"/>
        <v>1.1100493808484657E-3</v>
      </c>
      <c r="AO168">
        <f t="shared" si="27"/>
        <v>-3.6023456445377633E-5</v>
      </c>
      <c r="AP168">
        <f t="shared" si="28"/>
        <v>-1.7406542500708611E-5</v>
      </c>
      <c r="AQ168">
        <f t="shared" si="29"/>
        <v>-1.598694145599211E-5</v>
      </c>
    </row>
    <row r="169" spans="5:43">
      <c r="E169">
        <f>economy!A231</f>
        <v>2185</v>
      </c>
      <c r="F169" s="8">
        <f>economy!Z231</f>
        <v>2873.5953628895872</v>
      </c>
      <c r="G169" s="8">
        <f>economy!AA231</f>
        <v>41784.910853666603</v>
      </c>
      <c r="H169" s="8">
        <f>economy!AB231</f>
        <v>4325.3809288685688</v>
      </c>
      <c r="I169" s="8">
        <f>climate!I341</f>
        <v>6.4140129303958409</v>
      </c>
      <c r="J169" s="8">
        <f>economy!BN231</f>
        <v>-44.742889024389761</v>
      </c>
      <c r="K169" s="8">
        <f>economy!BO231</f>
        <v>-27.06234672049651</v>
      </c>
      <c r="L169" s="8">
        <f>economy!BP231</f>
        <v>-26.703445786865874</v>
      </c>
      <c r="M169">
        <v>2873.5953628895872</v>
      </c>
      <c r="N169">
        <v>41784.910853666603</v>
      </c>
      <c r="O169">
        <v>4325.3809288685688</v>
      </c>
      <c r="P169">
        <v>6.4140129303958409</v>
      </c>
      <c r="Q169">
        <v>-44.742889024389761</v>
      </c>
      <c r="R169">
        <v>-27.06234672049651</v>
      </c>
      <c r="S169">
        <v>-26.703445786865874</v>
      </c>
      <c r="T169">
        <v>2873.755257527821</v>
      </c>
      <c r="U169">
        <v>41785.790797327871</v>
      </c>
      <c r="V169">
        <v>4325.4641334083708</v>
      </c>
      <c r="W169">
        <v>6.4139120204662206</v>
      </c>
      <c r="X169">
        <v>-44.740392891316787</v>
      </c>
      <c r="Y169">
        <v>-27.061146638634508</v>
      </c>
      <c r="Z169">
        <v>-26.702343274940048</v>
      </c>
      <c r="AA169" s="8">
        <v>2873.593059908048</v>
      </c>
      <c r="AB169" s="8">
        <v>41784.898180025521</v>
      </c>
      <c r="AC169" s="8">
        <v>4325.3797305803328</v>
      </c>
      <c r="AD169" s="8">
        <v>6.4140143836262551</v>
      </c>
      <c r="AE169" s="8">
        <v>-44.742924973727419</v>
      </c>
      <c r="AF169" s="8">
        <v>-27.062364003600376</v>
      </c>
      <c r="AG169" s="8">
        <v>-26.703461664661823</v>
      </c>
      <c r="AH169">
        <f t="shared" si="20"/>
        <v>1.1230428393100738</v>
      </c>
      <c r="AI169">
        <f t="shared" si="21"/>
        <v>-1.6174910859263036E-2</v>
      </c>
      <c r="AJ169">
        <f t="shared" si="22"/>
        <v>-1.0090992962030754E-4</v>
      </c>
      <c r="AK169">
        <f t="shared" si="23"/>
        <v>1.4532304142278463E-6</v>
      </c>
      <c r="AL169">
        <f t="shared" si="24"/>
        <v>2.4961330729738052E-3</v>
      </c>
      <c r="AM169">
        <f t="shared" si="25"/>
        <v>1.2000818620023779E-3</v>
      </c>
      <c r="AN169">
        <f t="shared" si="26"/>
        <v>1.1025119258256666E-3</v>
      </c>
      <c r="AO169">
        <f t="shared" si="27"/>
        <v>-3.5949337657825708E-5</v>
      </c>
      <c r="AP169">
        <f t="shared" si="28"/>
        <v>-1.7283103865395333E-5</v>
      </c>
      <c r="AQ169">
        <f t="shared" si="29"/>
        <v>-1.5877795949137408E-5</v>
      </c>
    </row>
    <row r="170" spans="5:43">
      <c r="E170">
        <f>economy!A232</f>
        <v>2186</v>
      </c>
      <c r="F170" s="8">
        <f>economy!Z232</f>
        <v>2821.8999324010974</v>
      </c>
      <c r="G170" s="8">
        <f>economy!AA232</f>
        <v>41477.979468910613</v>
      </c>
      <c r="H170" s="8">
        <f>economy!AB232</f>
        <v>4285.6252971914655</v>
      </c>
      <c r="I170" s="8">
        <f>climate!I342</f>
        <v>6.4287077187076314</v>
      </c>
      <c r="J170" s="8">
        <f>economy!BN232</f>
        <v>-45.049628498384649</v>
      </c>
      <c r="K170" s="8">
        <f>economy!BO232</f>
        <v>-27.19046738919063</v>
      </c>
      <c r="L170" s="8">
        <f>economy!BP232</f>
        <v>-26.830847395941912</v>
      </c>
      <c r="M170">
        <v>2821.8999324010974</v>
      </c>
      <c r="N170">
        <v>41477.979468910613</v>
      </c>
      <c r="O170">
        <v>4285.6252971914655</v>
      </c>
      <c r="P170">
        <v>6.4287077187076314</v>
      </c>
      <c r="Q170">
        <v>-45.049628498384649</v>
      </c>
      <c r="R170">
        <v>-27.19046738919063</v>
      </c>
      <c r="S170">
        <v>-26.830847395941912</v>
      </c>
      <c r="T170">
        <v>2822.0574901983578</v>
      </c>
      <c r="U170">
        <v>41478.848361315242</v>
      </c>
      <c r="V170">
        <v>4285.7073231413915</v>
      </c>
      <c r="W170">
        <v>6.4286077824144989</v>
      </c>
      <c r="X170">
        <v>-45.047137260142918</v>
      </c>
      <c r="Y170">
        <v>-27.189275737086763</v>
      </c>
      <c r="Z170">
        <v>-26.829752337232481</v>
      </c>
      <c r="AA170" s="8">
        <v>2821.8976631425717</v>
      </c>
      <c r="AB170" s="8">
        <v>41477.966954805517</v>
      </c>
      <c r="AC170" s="8">
        <v>4285.6241159051897</v>
      </c>
      <c r="AD170" s="8">
        <v>6.4287091578583455</v>
      </c>
      <c r="AE170" s="8">
        <v>-45.049664375879559</v>
      </c>
      <c r="AF170" s="8">
        <v>-27.190484550217022</v>
      </c>
      <c r="AG170" s="8">
        <v>-26.830863165788141</v>
      </c>
      <c r="AH170">
        <f t="shared" si="20"/>
        <v>1.1084761518141022</v>
      </c>
      <c r="AI170">
        <f t="shared" si="21"/>
        <v>-1.5964649901434314E-2</v>
      </c>
      <c r="AJ170">
        <f t="shared" si="22"/>
        <v>-9.993629313242991E-5</v>
      </c>
      <c r="AK170">
        <f t="shared" si="23"/>
        <v>1.4391507141553461E-6</v>
      </c>
      <c r="AL170">
        <f t="shared" si="24"/>
        <v>2.4912382417312529E-3</v>
      </c>
      <c r="AM170">
        <f t="shared" si="25"/>
        <v>1.191652103866403E-3</v>
      </c>
      <c r="AN170">
        <f t="shared" si="26"/>
        <v>1.0950587094313846E-3</v>
      </c>
      <c r="AO170">
        <f t="shared" si="27"/>
        <v>-3.587749490918668E-5</v>
      </c>
      <c r="AP170">
        <f t="shared" si="28"/>
        <v>-1.7161026391931955E-5</v>
      </c>
      <c r="AQ170">
        <f t="shared" si="29"/>
        <v>-1.5769846228863571E-5</v>
      </c>
    </row>
    <row r="171" spans="5:43">
      <c r="E171">
        <f>economy!A233</f>
        <v>2187</v>
      </c>
      <c r="F171" s="8">
        <f>economy!Z233</f>
        <v>2771.0719398339797</v>
      </c>
      <c r="G171" s="8">
        <f>economy!AA233</f>
        <v>41171.945414096619</v>
      </c>
      <c r="H171" s="8">
        <f>economy!AB233</f>
        <v>4246.1541517894539</v>
      </c>
      <c r="I171" s="8">
        <f>climate!I343</f>
        <v>6.4431829628705319</v>
      </c>
      <c r="J171" s="8">
        <f>economy!BN233</f>
        <v>-45.353723794615632</v>
      </c>
      <c r="K171" s="8">
        <f>economy!BO233</f>
        <v>-27.316646385941571</v>
      </c>
      <c r="L171" s="8">
        <f>economy!BP233</f>
        <v>-26.956464423251358</v>
      </c>
      <c r="M171">
        <v>2771.0719398339797</v>
      </c>
      <c r="N171">
        <v>41171.945414096619</v>
      </c>
      <c r="O171">
        <v>4246.1541517894539</v>
      </c>
      <c r="P171">
        <v>6.4431829628705319</v>
      </c>
      <c r="Q171">
        <v>-45.353723794615632</v>
      </c>
      <c r="R171">
        <v>-27.316646385941571</v>
      </c>
      <c r="S171">
        <v>-26.956464423251358</v>
      </c>
      <c r="T171">
        <v>2771.2271979896987</v>
      </c>
      <c r="U171">
        <v>41172.80336723262</v>
      </c>
      <c r="V171">
        <v>4246.2350146550125</v>
      </c>
      <c r="W171">
        <v>6.44308398280692</v>
      </c>
      <c r="X171">
        <v>-45.351237288886914</v>
      </c>
      <c r="Y171">
        <v>-27.31546306789884</v>
      </c>
      <c r="Z171">
        <v>-26.955376733531605</v>
      </c>
      <c r="AA171" s="8">
        <v>2771.069703764711</v>
      </c>
      <c r="AB171" s="8">
        <v>41171.93305792789</v>
      </c>
      <c r="AC171" s="8">
        <v>4246.1529872836172</v>
      </c>
      <c r="AD171" s="8">
        <v>6.4431843881912094</v>
      </c>
      <c r="AE171" s="8">
        <v>-45.353759602557595</v>
      </c>
      <c r="AF171" s="8">
        <v>-27.316663426252397</v>
      </c>
      <c r="AG171" s="8">
        <v>-26.956480086344886</v>
      </c>
      <c r="AH171">
        <f t="shared" si="20"/>
        <v>1.094074157284922</v>
      </c>
      <c r="AI171">
        <f t="shared" si="21"/>
        <v>-1.5756743829115294E-2</v>
      </c>
      <c r="AJ171">
        <f t="shared" si="22"/>
        <v>-9.8980063611975311E-5</v>
      </c>
      <c r="AK171">
        <f t="shared" si="23"/>
        <v>1.42532067748391E-6</v>
      </c>
      <c r="AL171">
        <f t="shared" si="24"/>
        <v>2.4865057287186687E-3</v>
      </c>
      <c r="AM171">
        <f t="shared" si="25"/>
        <v>1.1833180427309742E-3</v>
      </c>
      <c r="AN171">
        <f t="shared" si="26"/>
        <v>1.0876897197533708E-3</v>
      </c>
      <c r="AO171">
        <f t="shared" si="27"/>
        <v>-3.580794196267334E-5</v>
      </c>
      <c r="AP171">
        <f t="shared" si="28"/>
        <v>-1.704031082638835E-5</v>
      </c>
      <c r="AQ171">
        <f t="shared" si="29"/>
        <v>-1.5663093527962246E-5</v>
      </c>
    </row>
    <row r="172" spans="5:43">
      <c r="E172">
        <f>economy!A234</f>
        <v>2188</v>
      </c>
      <c r="F172" s="8">
        <f>economy!Z234</f>
        <v>2721.1013300167806</v>
      </c>
      <c r="G172" s="8">
        <f>economy!AA234</f>
        <v>40866.849930411649</v>
      </c>
      <c r="H172" s="8">
        <f>economy!AB234</f>
        <v>4206.9686790700252</v>
      </c>
      <c r="I172" s="8">
        <f>climate!I344</f>
        <v>6.4574408290897463</v>
      </c>
      <c r="J172" s="8">
        <f>economy!BN234</f>
        <v>-45.655165127055007</v>
      </c>
      <c r="K172" s="8">
        <f>economy!BO234</f>
        <v>-27.440892313857461</v>
      </c>
      <c r="L172" s="8">
        <f>economy!BP234</f>
        <v>-27.080302789931178</v>
      </c>
      <c r="M172">
        <v>2721.1013300167806</v>
      </c>
      <c r="N172">
        <v>40866.849930411649</v>
      </c>
      <c r="O172">
        <v>4206.9686790700252</v>
      </c>
      <c r="P172">
        <v>6.4574408290897463</v>
      </c>
      <c r="Q172">
        <v>-45.655165127055007</v>
      </c>
      <c r="R172">
        <v>-27.440892313857461</v>
      </c>
      <c r="S172">
        <v>-27.080302789931178</v>
      </c>
      <c r="T172">
        <v>2721.2543253200984</v>
      </c>
      <c r="U172">
        <v>40867.69705698661</v>
      </c>
      <c r="V172">
        <v>4207.0483942935116</v>
      </c>
      <c r="W172">
        <v>6.4573427881304504</v>
      </c>
      <c r="X172">
        <v>-45.652683190849551</v>
      </c>
      <c r="Y172">
        <v>-27.439717234288874</v>
      </c>
      <c r="Z172">
        <v>-27.079222385037145</v>
      </c>
      <c r="AA172" s="8">
        <v>2721.0991266086603</v>
      </c>
      <c r="AB172" s="8">
        <v>40866.837730567771</v>
      </c>
      <c r="AC172" s="8">
        <v>4206.9675311238198</v>
      </c>
      <c r="AD172" s="8">
        <v>6.4574422408261123</v>
      </c>
      <c r="AE172" s="8">
        <v>-45.655200867745727</v>
      </c>
      <c r="AF172" s="8">
        <v>-27.440909234814473</v>
      </c>
      <c r="AG172" s="8">
        <v>-27.080318347469476</v>
      </c>
      <c r="AH172">
        <f t="shared" si="20"/>
        <v>1.0798371017590398</v>
      </c>
      <c r="AI172">
        <f t="shared" si="21"/>
        <v>-1.5551198208413552E-2</v>
      </c>
      <c r="AJ172">
        <f t="shared" si="22"/>
        <v>-9.804095929588641E-5</v>
      </c>
      <c r="AK172">
        <f t="shared" si="23"/>
        <v>1.411736366030425E-6</v>
      </c>
      <c r="AL172">
        <f t="shared" si="24"/>
        <v>2.4819362054557814E-3</v>
      </c>
      <c r="AM172">
        <f t="shared" si="25"/>
        <v>1.1750795685863125E-3</v>
      </c>
      <c r="AN172">
        <f t="shared" si="26"/>
        <v>1.080404894032938E-3</v>
      </c>
      <c r="AO172">
        <f t="shared" si="27"/>
        <v>-3.5740690719876511E-5</v>
      </c>
      <c r="AP172">
        <f t="shared" si="28"/>
        <v>-1.6920957012445115E-5</v>
      </c>
      <c r="AQ172">
        <f t="shared" si="29"/>
        <v>-1.5557538297628071E-5</v>
      </c>
    </row>
    <row r="173" spans="5:43">
      <c r="E173">
        <f>economy!A235</f>
        <v>2189</v>
      </c>
      <c r="F173" s="8">
        <f>economy!Z235</f>
        <v>2671.9779795526624</v>
      </c>
      <c r="G173" s="8">
        <f>economy!AA235</f>
        <v>40562.732583275305</v>
      </c>
      <c r="H173" s="8">
        <f>economy!AB235</f>
        <v>4168.069914416229</v>
      </c>
      <c r="I173" s="8">
        <f>climate!I345</f>
        <v>6.4714834798805336</v>
      </c>
      <c r="J173" s="8">
        <f>economy!BN235</f>
        <v>-45.953943218080937</v>
      </c>
      <c r="K173" s="8">
        <f>economy!BO235</f>
        <v>-27.563214158127153</v>
      </c>
      <c r="L173" s="8">
        <f>economy!BP235</f>
        <v>-27.20236880069546</v>
      </c>
      <c r="M173">
        <v>2671.9779795526624</v>
      </c>
      <c r="N173">
        <v>40562.732583275305</v>
      </c>
      <c r="O173">
        <v>4168.069914416229</v>
      </c>
      <c r="P173">
        <v>6.4714834798805336</v>
      </c>
      <c r="Q173">
        <v>-45.953943218080937</v>
      </c>
      <c r="R173">
        <v>-27.563214158127153</v>
      </c>
      <c r="S173">
        <v>-27.20236880069546</v>
      </c>
      <c r="T173">
        <v>2672.1287483714377</v>
      </c>
      <c r="U173">
        <v>40563.568996604408</v>
      </c>
      <c r="V173">
        <v>4168.1484973683091</v>
      </c>
      <c r="W173">
        <v>6.4713863611793521</v>
      </c>
      <c r="X173">
        <v>-45.951465687860022</v>
      </c>
      <c r="Y173">
        <v>-27.562047221609543</v>
      </c>
      <c r="Z173">
        <v>-27.201295596574528</v>
      </c>
      <c r="AA173" s="8">
        <v>2671.9758082833928</v>
      </c>
      <c r="AB173" s="8">
        <v>40562.720538134519</v>
      </c>
      <c r="AC173" s="8">
        <v>4168.0687828096825</v>
      </c>
      <c r="AD173" s="8">
        <v>6.4714848782744108</v>
      </c>
      <c r="AE173" s="8">
        <v>-45.953978893832193</v>
      </c>
      <c r="AF173" s="8">
        <v>-27.563230961091119</v>
      </c>
      <c r="AG173" s="8">
        <v>-27.202384253875717</v>
      </c>
      <c r="AH173">
        <f t="shared" si="20"/>
        <v>1.0657650999637553</v>
      </c>
      <c r="AI173">
        <f t="shared" si="21"/>
        <v>-1.5348016597272363E-2</v>
      </c>
      <c r="AJ173">
        <f t="shared" si="22"/>
        <v>-9.7118701181564404E-5</v>
      </c>
      <c r="AK173">
        <f t="shared" si="23"/>
        <v>1.3983938771389148E-6</v>
      </c>
      <c r="AL173">
        <f t="shared" si="24"/>
        <v>2.4775302209150141E-3</v>
      </c>
      <c r="AM173">
        <f t="shared" si="25"/>
        <v>1.1669365176096846E-3</v>
      </c>
      <c r="AN173">
        <f t="shared" si="26"/>
        <v>1.0732041209315923E-3</v>
      </c>
      <c r="AO173">
        <f t="shared" si="27"/>
        <v>-3.5675751256292187E-5</v>
      </c>
      <c r="AP173">
        <f t="shared" si="28"/>
        <v>-1.6802963966000561E-5</v>
      </c>
      <c r="AQ173">
        <f t="shared" si="29"/>
        <v>-1.5453180257196664E-5</v>
      </c>
    </row>
    <row r="174" spans="5:43">
      <c r="E174">
        <f>economy!A236</f>
        <v>2190</v>
      </c>
      <c r="F174" s="8">
        <f>economy!Z236</f>
        <v>2623.6917065415328</v>
      </c>
      <c r="G174" s="8">
        <f>economy!AA236</f>
        <v>40259.631303939226</v>
      </c>
      <c r="H174" s="8">
        <f>economy!AB236</f>
        <v>4129.4587476556862</v>
      </c>
      <c r="I174" s="8">
        <f>climate!I346</f>
        <v>6.485313073321155</v>
      </c>
      <c r="J174" s="8">
        <f>economy!BN236</f>
        <v>-46.250049277456711</v>
      </c>
      <c r="K174" s="8">
        <f>economy!BO236</f>
        <v>-27.683621271024066</v>
      </c>
      <c r="L174" s="8">
        <f>economy!BP236</f>
        <v>-27.322669130295665</v>
      </c>
      <c r="M174">
        <v>2623.6917065415328</v>
      </c>
      <c r="N174">
        <v>40259.631303939226</v>
      </c>
      <c r="O174">
        <v>4129.4587476556862</v>
      </c>
      <c r="P174">
        <v>6.485313073321155</v>
      </c>
      <c r="Q174">
        <v>-46.250049277456711</v>
      </c>
      <c r="R174">
        <v>-27.683621271024066</v>
      </c>
      <c r="S174">
        <v>-27.322669130295665</v>
      </c>
      <c r="T174">
        <v>2623.8402848123806</v>
      </c>
      <c r="U174">
        <v>40260.457117838007</v>
      </c>
      <c r="V174">
        <v>4129.5362136275153</v>
      </c>
      <c r="W174">
        <v>6.4852168603080651</v>
      </c>
      <c r="X174">
        <v>-46.247575989252923</v>
      </c>
      <c r="Y174">
        <v>-27.682462382349435</v>
      </c>
      <c r="Z174">
        <v>-27.3216030430529</v>
      </c>
      <c r="AA174" s="8">
        <v>2623.6895668947936</v>
      </c>
      <c r="AB174" s="8">
        <v>40259.619411871288</v>
      </c>
      <c r="AC174" s="8">
        <v>4129.4576321697914</v>
      </c>
      <c r="AD174" s="8">
        <v>6.4853144586104996</v>
      </c>
      <c r="AE174" s="8">
        <v>-46.250084890588575</v>
      </c>
      <c r="AF174" s="8">
        <v>-27.683637957353991</v>
      </c>
      <c r="AG174" s="8">
        <v>-27.322684480314052</v>
      </c>
      <c r="AH174">
        <f t="shared" si="20"/>
        <v>1.0518581414580694</v>
      </c>
      <c r="AI174">
        <f t="shared" si="21"/>
        <v>-1.5147200574574526E-2</v>
      </c>
      <c r="AJ174">
        <f t="shared" si="22"/>
        <v>-9.6213013089929689E-5</v>
      </c>
      <c r="AK174">
        <f t="shared" si="23"/>
        <v>1.3852893445687187E-6</v>
      </c>
      <c r="AL174">
        <f t="shared" si="24"/>
        <v>2.4732882037881154E-3</v>
      </c>
      <c r="AM174">
        <f t="shared" si="25"/>
        <v>1.1588886746309868E-3</v>
      </c>
      <c r="AN174">
        <f t="shared" si="26"/>
        <v>1.0660872427656898E-3</v>
      </c>
      <c r="AO174">
        <f t="shared" si="27"/>
        <v>-3.5613131863954095E-5</v>
      </c>
      <c r="AP174">
        <f t="shared" si="28"/>
        <v>-1.6686329924908705E-5</v>
      </c>
      <c r="AQ174">
        <f t="shared" si="29"/>
        <v>-1.5350018387039199E-5</v>
      </c>
    </row>
    <row r="175" spans="5:43">
      <c r="E175">
        <f>economy!A237</f>
        <v>2191</v>
      </c>
      <c r="F175" s="8">
        <f>economy!Z237</f>
        <v>2576.232279916449</v>
      </c>
      <c r="G175" s="8">
        <f>economy!AA237</f>
        <v>39957.582430728537</v>
      </c>
      <c r="H175" s="8">
        <f>economy!AB237</f>
        <v>4091.1359284062614</v>
      </c>
      <c r="I175" s="8">
        <f>climate!I347</f>
        <v>6.4989317623361558</v>
      </c>
      <c r="J175" s="8">
        <f>economy!BN237</f>
        <v>-46.543474981689265</v>
      </c>
      <c r="K175" s="8">
        <f>economy!BO237</f>
        <v>-27.802123357179156</v>
      </c>
      <c r="L175" s="8">
        <f>economy!BP237</f>
        <v>-27.441210810198097</v>
      </c>
      <c r="M175">
        <v>2576.232279916449</v>
      </c>
      <c r="N175">
        <v>39957.582430728537</v>
      </c>
      <c r="O175">
        <v>4091.1359284062614</v>
      </c>
      <c r="P175">
        <v>6.4989317623361558</v>
      </c>
      <c r="Q175">
        <v>-46.543474981689265</v>
      </c>
      <c r="R175">
        <v>-27.802123357179156</v>
      </c>
      <c r="S175">
        <v>-27.441210810198097</v>
      </c>
      <c r="T175">
        <v>2576.3787031357419</v>
      </c>
      <c r="U175">
        <v>39958.39775941048</v>
      </c>
      <c r="V175">
        <v>4091.2122926020475</v>
      </c>
      <c r="W175">
        <v>6.4988364387144353</v>
      </c>
      <c r="X175">
        <v>-46.541005771224903</v>
      </c>
      <c r="Y175">
        <v>-27.800972421403575</v>
      </c>
      <c r="Z175">
        <v>-27.44015175614043</v>
      </c>
      <c r="AA175" s="8">
        <v>2576.2301713820343</v>
      </c>
      <c r="AB175" s="8">
        <v>39957.570690096079</v>
      </c>
      <c r="AC175" s="8">
        <v>4091.1348288231015</v>
      </c>
      <c r="AD175" s="8">
        <v>6.4989331347550916</v>
      </c>
      <c r="AE175" s="8">
        <v>-46.543510534528309</v>
      </c>
      <c r="AF175" s="8">
        <v>-27.802139928231561</v>
      </c>
      <c r="AG175" s="8">
        <v>-27.441226058249114</v>
      </c>
      <c r="AH175">
        <f t="shared" si="20"/>
        <v>1.0381160970209748</v>
      </c>
      <c r="AI175">
        <f t="shared" si="21"/>
        <v>-1.494875003118068E-2</v>
      </c>
      <c r="AJ175">
        <f t="shared" si="22"/>
        <v>-9.5323621720488916E-5</v>
      </c>
      <c r="AK175">
        <f t="shared" si="23"/>
        <v>1.3724189358299554E-6</v>
      </c>
      <c r="AL175">
        <f t="shared" si="24"/>
        <v>2.4692104643619928E-3</v>
      </c>
      <c r="AM175">
        <f t="shared" si="25"/>
        <v>1.1509357755805638E-3</v>
      </c>
      <c r="AN175">
        <f t="shared" si="26"/>
        <v>1.0590540576664864E-3</v>
      </c>
      <c r="AO175">
        <f t="shared" si="27"/>
        <v>-3.5552839044328266E-5</v>
      </c>
      <c r="AP175">
        <f t="shared" si="28"/>
        <v>-1.6571052405822684E-5</v>
      </c>
      <c r="AQ175">
        <f t="shared" si="29"/>
        <v>-1.5248051017380249E-5</v>
      </c>
    </row>
    <row r="176" spans="5:43">
      <c r="E176">
        <f>economy!A238</f>
        <v>2192</v>
      </c>
      <c r="F176" s="8">
        <f>economy!Z238</f>
        <v>2529.5894284023821</v>
      </c>
      <c r="G176" s="8">
        <f>economy!AA238</f>
        <v>39656.620749892718</v>
      </c>
      <c r="H176" s="8">
        <f>economy!AB238</f>
        <v>4053.1020712984646</v>
      </c>
      <c r="I176" s="8">
        <f>climate!I348</f>
        <v>6.5123416940092582</v>
      </c>
      <c r="J176" s="8">
        <f>economy!BN238</f>
        <v>-46.834212453775152</v>
      </c>
      <c r="K176" s="8">
        <f>economy!BO238</f>
        <v>-27.91873045912433</v>
      </c>
      <c r="L176" s="8">
        <f>economy!BP238</f>
        <v>-27.558001215480839</v>
      </c>
      <c r="M176">
        <v>2529.5894284023821</v>
      </c>
      <c r="N176">
        <v>39656.620749892718</v>
      </c>
      <c r="O176">
        <v>4053.1020712984646</v>
      </c>
      <c r="P176">
        <v>6.5123416940092582</v>
      </c>
      <c r="Q176">
        <v>-46.834212453775152</v>
      </c>
      <c r="R176">
        <v>-27.91873045912433</v>
      </c>
      <c r="S176">
        <v>-27.558001215480839</v>
      </c>
      <c r="T176">
        <v>2529.7337316181647</v>
      </c>
      <c r="U176">
        <v>39657.425707871393</v>
      </c>
      <c r="V176">
        <v>4053.1773488285212</v>
      </c>
      <c r="W176">
        <v>6.5122472437525509</v>
      </c>
      <c r="X176">
        <v>-46.831747156578544</v>
      </c>
      <c r="Y176">
        <v>-27.917587381614361</v>
      </c>
      <c r="Z176">
        <v>-27.55694911115912</v>
      </c>
      <c r="AA176" s="8">
        <v>2529.5873504763335</v>
      </c>
      <c r="AB176" s="8">
        <v>39656.60915905283</v>
      </c>
      <c r="AC176" s="8">
        <v>4053.1009874013066</v>
      </c>
      <c r="AD176" s="8">
        <v>6.5123430537881113</v>
      </c>
      <c r="AE176" s="8">
        <v>-46.83424794865271</v>
      </c>
      <c r="AF176" s="8">
        <v>-27.918746916252477</v>
      </c>
      <c r="AG176" s="8">
        <v>-27.558016362756593</v>
      </c>
      <c r="AH176">
        <f t="shared" si="20"/>
        <v>1.0245387245086022</v>
      </c>
      <c r="AI176">
        <f t="shared" si="21"/>
        <v>-1.4752663097169716E-2</v>
      </c>
      <c r="AJ176">
        <f t="shared" si="22"/>
        <v>-9.4450256707290237E-5</v>
      </c>
      <c r="AK176">
        <f t="shared" si="23"/>
        <v>1.3597788530717025E-6</v>
      </c>
      <c r="AL176">
        <f t="shared" si="24"/>
        <v>2.4652971966077075E-3</v>
      </c>
      <c r="AM176">
        <f t="shared" si="25"/>
        <v>1.1430775099690038E-3</v>
      </c>
      <c r="AN176">
        <f t="shared" si="26"/>
        <v>1.0521043217188719E-3</v>
      </c>
      <c r="AO176">
        <f t="shared" si="27"/>
        <v>-3.549487755805103E-5</v>
      </c>
      <c r="AP176">
        <f t="shared" si="28"/>
        <v>-1.6457128147351341E-5</v>
      </c>
      <c r="AQ176">
        <f t="shared" si="29"/>
        <v>-1.5147275753690792E-5</v>
      </c>
    </row>
    <row r="177" spans="5:43">
      <c r="E177">
        <f>economy!A239</f>
        <v>2193</v>
      </c>
      <c r="F177" s="8">
        <f>economy!Z239</f>
        <v>2483.7528491055941</v>
      </c>
      <c r="G177" s="8">
        <f>economy!AA239</f>
        <v>39356.779536034788</v>
      </c>
      <c r="H177" s="8">
        <f>economy!AB239</f>
        <v>4015.3576610750542</v>
      </c>
      <c r="I177" s="8">
        <f>climate!I349</f>
        <v>6.5255450089251408</v>
      </c>
      <c r="J177" s="8">
        <f>economy!BN239</f>
        <v>-47.122254243341374</v>
      </c>
      <c r="K177" s="8">
        <f>economy!BO239</f>
        <v>-28.033452943107417</v>
      </c>
      <c r="L177" s="8">
        <f>economy!BP239</f>
        <v>-27.673048051952097</v>
      </c>
      <c r="M177">
        <v>2483.7528491055941</v>
      </c>
      <c r="N177">
        <v>39356.779536034788</v>
      </c>
      <c r="O177">
        <v>4015.3576610750542</v>
      </c>
      <c r="P177">
        <v>6.5255450089251408</v>
      </c>
      <c r="Q177">
        <v>-47.122254243341374</v>
      </c>
      <c r="R177">
        <v>-28.033452943107417</v>
      </c>
      <c r="S177">
        <v>-27.673048051952097</v>
      </c>
      <c r="T177">
        <v>2483.895066910382</v>
      </c>
      <c r="U177">
        <v>39357.574238030553</v>
      </c>
      <c r="V177">
        <v>4015.4318669492832</v>
      </c>
      <c r="W177">
        <v>6.5254514162744792</v>
      </c>
      <c r="X177">
        <v>-47.119792694861509</v>
      </c>
      <c r="Y177">
        <v>-28.032317629584224</v>
      </c>
      <c r="Z177">
        <v>-27.672002814201146</v>
      </c>
      <c r="AA177" s="8">
        <v>2483.7508012903158</v>
      </c>
      <c r="AB177" s="8">
        <v>39356.768093340397</v>
      </c>
      <c r="AC177" s="8">
        <v>4015.3565926484735</v>
      </c>
      <c r="AD177" s="8">
        <v>6.5255463562904801</v>
      </c>
      <c r="AE177" s="8">
        <v>-47.122289682591848</v>
      </c>
      <c r="AF177" s="8">
        <v>-28.033469287660612</v>
      </c>
      <c r="AG177" s="8">
        <v>-27.673063099641734</v>
      </c>
      <c r="AH177">
        <f t="shared" si="20"/>
        <v>1.0111256747841253</v>
      </c>
      <c r="AI177">
        <f t="shared" si="21"/>
        <v>-1.4558936250978149E-2</v>
      </c>
      <c r="AJ177">
        <f t="shared" si="22"/>
        <v>-9.3592650661555865E-5</v>
      </c>
      <c r="AK177">
        <f t="shared" si="23"/>
        <v>1.3473653392992446E-6</v>
      </c>
      <c r="AL177">
        <f t="shared" si="24"/>
        <v>2.4615484798644616E-3</v>
      </c>
      <c r="AM177">
        <f t="shared" si="25"/>
        <v>1.1353135231928491E-3</v>
      </c>
      <c r="AN177">
        <f t="shared" si="26"/>
        <v>1.0452377509508892E-3</v>
      </c>
      <c r="AO177">
        <f t="shared" si="27"/>
        <v>-3.5439250474667006E-5</v>
      </c>
      <c r="AP177">
        <f t="shared" si="28"/>
        <v>-1.6344553195324352E-5</v>
      </c>
      <c r="AQ177">
        <f t="shared" si="29"/>
        <v>-1.5047689636560335E-5</v>
      </c>
    </row>
    <row r="178" spans="5:43">
      <c r="E178">
        <f>economy!A240</f>
        <v>2194</v>
      </c>
      <c r="F178" s="8">
        <f>economy!Z240</f>
        <v>2438.712215741893</v>
      </c>
      <c r="G178" s="8">
        <f>economy!AA240</f>
        <v>39058.090592089276</v>
      </c>
      <c r="H178" s="8">
        <f>economy!AB240</f>
        <v>3977.9030575684792</v>
      </c>
      <c r="I178" s="8">
        <f>climate!I350</f>
        <v>6.5385438405393979</v>
      </c>
      <c r="J178" s="8">
        <f>economy!BN240</f>
        <v>-47.407593307188414</v>
      </c>
      <c r="K178" s="8">
        <f>economy!BO240</f>
        <v>-28.146301485179315</v>
      </c>
      <c r="L178" s="8">
        <f>economy!BP240</f>
        <v>-27.786359343491828</v>
      </c>
      <c r="M178">
        <v>2438.712215741893</v>
      </c>
      <c r="N178">
        <v>39058.090592089276</v>
      </c>
      <c r="O178">
        <v>3977.9030575684792</v>
      </c>
      <c r="P178">
        <v>6.5385438405393979</v>
      </c>
      <c r="Q178">
        <v>-47.407593307188414</v>
      </c>
      <c r="R178">
        <v>-28.146301485179315</v>
      </c>
      <c r="S178">
        <v>-27.786359343491828</v>
      </c>
      <c r="T178">
        <v>2438.8523822662901</v>
      </c>
      <c r="U178">
        <v>39058.875152940265</v>
      </c>
      <c r="V178">
        <v>3977.9762066902858</v>
      </c>
      <c r="W178">
        <v>6.53845109000018</v>
      </c>
      <c r="X178">
        <v>-47.405135342907855</v>
      </c>
      <c r="Y178">
        <v>-28.145173841760528</v>
      </c>
      <c r="Z178">
        <v>-27.785320889468462</v>
      </c>
      <c r="AA178" s="8">
        <v>2438.7101975462515</v>
      </c>
      <c r="AB178" s="8">
        <v>39058.079295890493</v>
      </c>
      <c r="AC178" s="8">
        <v>3977.9020043984392</v>
      </c>
      <c r="AD178" s="8">
        <v>6.5385451757140736</v>
      </c>
      <c r="AE178" s="8">
        <v>-47.407628693147544</v>
      </c>
      <c r="AF178" s="8">
        <v>-28.146317718502317</v>
      </c>
      <c r="AG178" s="8">
        <v>-27.786374292780931</v>
      </c>
      <c r="AH178">
        <f t="shared" si="20"/>
        <v>0.99787649718928151</v>
      </c>
      <c r="AI178">
        <f t="shared" si="21"/>
        <v>-1.4367564464919269E-2</v>
      </c>
      <c r="AJ178">
        <f t="shared" si="22"/>
        <v>-9.2750539217867356E-5</v>
      </c>
      <c r="AK178">
        <f t="shared" si="23"/>
        <v>1.3351746757095384E-6</v>
      </c>
      <c r="AL178">
        <f t="shared" si="24"/>
        <v>2.4579642805591106E-3</v>
      </c>
      <c r="AM178">
        <f t="shared" si="25"/>
        <v>1.1276434187870166E-3</v>
      </c>
      <c r="AN178">
        <f t="shared" si="26"/>
        <v>1.0384540233658868E-3</v>
      </c>
      <c r="AO178">
        <f t="shared" si="27"/>
        <v>-3.5385959129996536E-5</v>
      </c>
      <c r="AP178">
        <f t="shared" si="28"/>
        <v>-1.6233323002268207E-5</v>
      </c>
      <c r="AQ178">
        <f t="shared" si="29"/>
        <v>-1.4949289102617058E-5</v>
      </c>
    </row>
    <row r="179" spans="5:43">
      <c r="E179">
        <f>economy!A241</f>
        <v>2195</v>
      </c>
      <c r="F179" s="8">
        <f>economy!Z241</f>
        <v>2394.4571865121443</v>
      </c>
      <c r="G179" s="8">
        <f>economy!AA241</f>
        <v>38760.584288823338</v>
      </c>
      <c r="H179" s="8">
        <f>economy!AB241</f>
        <v>3940.738500556728</v>
      </c>
      <c r="I179" s="8">
        <f>climate!I351</f>
        <v>6.5513403145759712</v>
      </c>
      <c r="J179" s="8">
        <f>economy!BN241</f>
        <v>-47.69022299024293</v>
      </c>
      <c r="K179" s="8">
        <f>economy!BO241</f>
        <v>-28.25728705755397</v>
      </c>
      <c r="L179" s="8">
        <f>economy!BP241</f>
        <v>-27.897943419618127</v>
      </c>
      <c r="M179">
        <v>2394.4571865121443</v>
      </c>
      <c r="N179">
        <v>38760.584288823338</v>
      </c>
      <c r="O179">
        <v>3940.738500556728</v>
      </c>
      <c r="P179">
        <v>6.5513403145759712</v>
      </c>
      <c r="Q179">
        <v>-47.69022299024293</v>
      </c>
      <c r="R179">
        <v>-28.25728705755397</v>
      </c>
      <c r="S179">
        <v>-27.897943419618127</v>
      </c>
      <c r="T179">
        <v>2394.5953354192684</v>
      </c>
      <c r="U179">
        <v>38761.35882340074</v>
      </c>
      <c r="V179">
        <v>3940.810607717357</v>
      </c>
      <c r="W179">
        <v>6.5512483909149015</v>
      </c>
      <c r="X179">
        <v>-47.687768445789345</v>
      </c>
      <c r="Y179">
        <v>-28.256166990793346</v>
      </c>
      <c r="Z179">
        <v>-27.896911666837244</v>
      </c>
      <c r="AA179" s="8">
        <v>2394.4551974515684</v>
      </c>
      <c r="AB179" s="8">
        <v>38760.573137468666</v>
      </c>
      <c r="AC179" s="8">
        <v>3940.7374624306808</v>
      </c>
      <c r="AD179" s="8">
        <v>6.551341637779152</v>
      </c>
      <c r="AE179" s="8">
        <v>-47.69025832524617</v>
      </c>
      <c r="AF179" s="8">
        <v>-28.257303180986298</v>
      </c>
      <c r="AG179" s="8">
        <v>-27.897958271688122</v>
      </c>
      <c r="AH179">
        <f t="shared" si="20"/>
        <v>0.98479064515413484</v>
      </c>
      <c r="AI179">
        <f t="shared" si="21"/>
        <v>-1.4178541292494629E-2</v>
      </c>
      <c r="AJ179">
        <f t="shared" si="22"/>
        <v>-9.1923661069692741E-5</v>
      </c>
      <c r="AK179">
        <f t="shared" si="23"/>
        <v>1.3232031808030342E-6</v>
      </c>
      <c r="AL179">
        <f t="shared" si="24"/>
        <v>2.4545444535846173E-3</v>
      </c>
      <c r="AM179">
        <f t="shared" si="25"/>
        <v>1.1200667606239278E-3</v>
      </c>
      <c r="AN179">
        <f t="shared" si="26"/>
        <v>1.0317527808823002E-3</v>
      </c>
      <c r="AO179">
        <f t="shared" si="27"/>
        <v>-3.5335003239822527E-5</v>
      </c>
      <c r="AP179">
        <f t="shared" si="28"/>
        <v>-1.6123432327930232E-5</v>
      </c>
      <c r="AQ179">
        <f t="shared" si="29"/>
        <v>-1.4852069995185957E-5</v>
      </c>
    </row>
    <row r="180" spans="5:43">
      <c r="E180">
        <f>economy!A242</f>
        <v>2196</v>
      </c>
      <c r="F180" s="8">
        <f>economy!Z242</f>
        <v>2350.9774116334424</v>
      </c>
      <c r="G180" s="8">
        <f>economy!AA242</f>
        <v>38464.28960383607</v>
      </c>
      <c r="H180" s="8">
        <f>economy!AB242</f>
        <v>3903.8641144984967</v>
      </c>
      <c r="I180" s="8">
        <f>climate!I352</f>
        <v>6.5639365484513519</v>
      </c>
      <c r="J180" s="8">
        <f>economy!BN242</f>
        <v>-47.97013700692689</v>
      </c>
      <c r="K180" s="8">
        <f>economy!BO242</f>
        <v>-28.366420915241225</v>
      </c>
      <c r="L180" s="8">
        <f>economy!BP242</f>
        <v>-28.0078089032795</v>
      </c>
      <c r="M180">
        <v>2350.9774116334424</v>
      </c>
      <c r="N180">
        <v>38464.28960383607</v>
      </c>
      <c r="O180">
        <v>3903.8641144984967</v>
      </c>
      <c r="P180">
        <v>6.5639365484513519</v>
      </c>
      <c r="Q180">
        <v>-47.97013700692689</v>
      </c>
      <c r="R180">
        <v>-28.366420915241225</v>
      </c>
      <c r="S180">
        <v>-28.0078089032795</v>
      </c>
      <c r="T180">
        <v>2351.1135761140954</v>
      </c>
      <c r="U180">
        <v>38465.054226963708</v>
      </c>
      <c r="V180">
        <v>3903.9351943717666</v>
      </c>
      <c r="W180">
        <v>6.5638454366933479</v>
      </c>
      <c r="X180">
        <v>-47.967685718183105</v>
      </c>
      <c r="Y180">
        <v>-28.365308332166205</v>
      </c>
      <c r="Z180">
        <v>-28.006783769648312</v>
      </c>
      <c r="AA180" s="8">
        <v>2350.9754512299978</v>
      </c>
      <c r="AB180" s="8">
        <v>38464.278595673793</v>
      </c>
      <c r="AC180" s="8">
        <v>3903.8630912054646</v>
      </c>
      <c r="AD180" s="8">
        <v>6.5639378598985667</v>
      </c>
      <c r="AE180" s="8">
        <v>-47.970172293307748</v>
      </c>
      <c r="AF180" s="8">
        <v>-28.366436930116652</v>
      </c>
      <c r="AG180" s="8">
        <v>-28.007823659307146</v>
      </c>
      <c r="AH180">
        <f t="shared" si="20"/>
        <v>0.97186748156673275</v>
      </c>
      <c r="AI180">
        <f t="shared" si="21"/>
        <v>-1.3991858751978725E-2</v>
      </c>
      <c r="AJ180">
        <f t="shared" si="22"/>
        <v>-9.1111758004025489E-5</v>
      </c>
      <c r="AK180">
        <f t="shared" si="23"/>
        <v>1.3114472148245682E-6</v>
      </c>
      <c r="AL180">
        <f t="shared" si="24"/>
        <v>2.451288743785085E-3</v>
      </c>
      <c r="AM180">
        <f t="shared" si="25"/>
        <v>1.1125830750202681E-3</v>
      </c>
      <c r="AN180">
        <f t="shared" si="26"/>
        <v>1.0251336311881687E-3</v>
      </c>
      <c r="AO180">
        <f t="shared" si="27"/>
        <v>-3.5286380857257882E-5</v>
      </c>
      <c r="AP180">
        <f t="shared" si="28"/>
        <v>-1.6014875427572406E-5</v>
      </c>
      <c r="AQ180">
        <f t="shared" si="29"/>
        <v>-1.4756027646001257E-5</v>
      </c>
    </row>
    <row r="181" spans="5:43">
      <c r="E181">
        <f>economy!A243</f>
        <v>2197</v>
      </c>
      <c r="F181" s="8">
        <f>economy!Z243</f>
        <v>2308.2625405343829</v>
      </c>
      <c r="G181" s="8">
        <f>economy!AA243</f>
        <v>38169.234160033971</v>
      </c>
      <c r="H181" s="8">
        <f>economy!AB243</f>
        <v>3867.2799131484348</v>
      </c>
      <c r="I181" s="8">
        <f>climate!I353</f>
        <v>6.5763346507248723</v>
      </c>
      <c r="J181" s="8">
        <f>economy!BN243</f>
        <v>-48.247329422950422</v>
      </c>
      <c r="K181" s="8">
        <f>economy!BO243</f>
        <v>-28.473714582952848</v>
      </c>
      <c r="L181" s="8">
        <f>economy!BP243</f>
        <v>-28.115964698873999</v>
      </c>
      <c r="M181">
        <v>2308.2625405343829</v>
      </c>
      <c r="N181">
        <v>38169.234160033971</v>
      </c>
      <c r="O181">
        <v>3867.2799131484348</v>
      </c>
      <c r="P181">
        <v>6.5763346507248723</v>
      </c>
      <c r="Q181">
        <v>-48.247329422950422</v>
      </c>
      <c r="R181">
        <v>-28.473714582952848</v>
      </c>
      <c r="S181">
        <v>-28.115964698873999</v>
      </c>
      <c r="T181">
        <v>2308.3967533029231</v>
      </c>
      <c r="U181">
        <v>38169.988986411561</v>
      </c>
      <c r="V181">
        <v>3867.3499802858491</v>
      </c>
      <c r="W181">
        <v>6.5762443361499461</v>
      </c>
      <c r="X181">
        <v>-48.244881226163393</v>
      </c>
      <c r="Y181">
        <v>-28.472609391100043</v>
      </c>
      <c r="Z181">
        <v>-28.114946102724549</v>
      </c>
      <c r="AA181" s="8">
        <v>2308.2606083168384</v>
      </c>
      <c r="AB181" s="8">
        <v>38169.22329341311</v>
      </c>
      <c r="AC181" s="8">
        <v>3867.2789044790916</v>
      </c>
      <c r="AD181" s="8">
        <v>6.5763359506280512</v>
      </c>
      <c r="AE181" s="8">
        <v>-48.24736466303888</v>
      </c>
      <c r="AF181" s="8">
        <v>-28.473730490598797</v>
      </c>
      <c r="AG181" s="8">
        <v>-28.115979360030888</v>
      </c>
      <c r="AH181">
        <f t="shared" si="20"/>
        <v>0.95910628353885841</v>
      </c>
      <c r="AI181">
        <f t="shared" si="21"/>
        <v>-1.3807507755700499E-2</v>
      </c>
      <c r="AJ181">
        <f t="shared" si="22"/>
        <v>-9.0314574926253499E-5</v>
      </c>
      <c r="AK181">
        <f t="shared" si="23"/>
        <v>1.2999031788751836E-6</v>
      </c>
      <c r="AL181">
        <f t="shared" si="24"/>
        <v>2.448196787028678E-3</v>
      </c>
      <c r="AM181">
        <f t="shared" si="25"/>
        <v>1.1051918528046656E-3</v>
      </c>
      <c r="AN181">
        <f t="shared" si="26"/>
        <v>1.0185961494499907E-3</v>
      </c>
      <c r="AO181">
        <f t="shared" si="27"/>
        <v>-3.5240088458010632E-5</v>
      </c>
      <c r="AP181">
        <f t="shared" si="28"/>
        <v>-1.5907645948942672E-5</v>
      </c>
      <c r="AQ181">
        <f t="shared" si="29"/>
        <v>-1.4661156889417271E-5</v>
      </c>
    </row>
    <row r="182" spans="5:43">
      <c r="E182">
        <f>economy!A244</f>
        <v>2198</v>
      </c>
      <c r="F182" s="8">
        <f>economy!Z244</f>
        <v>2266.3022287228769</v>
      </c>
      <c r="G182" s="8">
        <f>economy!AA244</f>
        <v>37875.444263561163</v>
      </c>
      <c r="H182" s="8">
        <f>economy!AB244</f>
        <v>3830.9858040536665</v>
      </c>
      <c r="I182" s="8">
        <f>climate!I354</f>
        <v>6.5885367205744068</v>
      </c>
      <c r="J182" s="8">
        <f>economy!BN244</f>
        <v>-48.521794637535024</v>
      </c>
      <c r="K182" s="8">
        <f>economy!BO244</f>
        <v>-28.579179842281096</v>
      </c>
      <c r="L182" s="8">
        <f>economy!BP244</f>
        <v>-28.222419980496088</v>
      </c>
      <c r="M182">
        <v>2266.3022287228769</v>
      </c>
      <c r="N182">
        <v>37875.444263561163</v>
      </c>
      <c r="O182">
        <v>3830.9858040536665</v>
      </c>
      <c r="P182">
        <v>6.5885367205744068</v>
      </c>
      <c r="Q182">
        <v>-48.521794637535024</v>
      </c>
      <c r="R182">
        <v>-28.579179842281096</v>
      </c>
      <c r="S182">
        <v>-28.222419980496088</v>
      </c>
      <c r="T182">
        <v>2266.4345220137998</v>
      </c>
      <c r="U182">
        <v>37876.189407691891</v>
      </c>
      <c r="V182">
        <v>3831.054872879894</v>
      </c>
      <c r="W182">
        <v>6.5884471887145146</v>
      </c>
      <c r="X182">
        <v>-48.519349369423551</v>
      </c>
      <c r="Y182">
        <v>-28.578081949729725</v>
      </c>
      <c r="Z182">
        <v>-28.221407840615782</v>
      </c>
      <c r="AA182" s="8">
        <v>2266.300324226775</v>
      </c>
      <c r="AB182" s="8">
        <v>37875.433536832716</v>
      </c>
      <c r="AC182" s="8">
        <v>3830.9848098004036</v>
      </c>
      <c r="AD182" s="8">
        <v>6.5885380091419217</v>
      </c>
      <c r="AE182" s="8">
        <v>-48.521829833655865</v>
      </c>
      <c r="AF182" s="8">
        <v>-28.579195644018135</v>
      </c>
      <c r="AG182" s="8">
        <v>-28.222434547948147</v>
      </c>
      <c r="AH182">
        <f t="shared" si="20"/>
        <v>0.94650624788482673</v>
      </c>
      <c r="AI182">
        <f t="shared" si="21"/>
        <v>-1.362547781172907E-2</v>
      </c>
      <c r="AJ182">
        <f t="shared" si="22"/>
        <v>-8.9531859892133525E-5</v>
      </c>
      <c r="AK182">
        <f t="shared" si="23"/>
        <v>1.2885675149121312E-6</v>
      </c>
      <c r="AL182">
        <f t="shared" si="24"/>
        <v>2.4452681114723873E-3</v>
      </c>
      <c r="AM182">
        <f t="shared" si="25"/>
        <v>1.0978925513711602E-3</v>
      </c>
      <c r="AN182">
        <f t="shared" si="26"/>
        <v>1.0121398803057957E-3</v>
      </c>
      <c r="AO182">
        <f t="shared" si="27"/>
        <v>-3.5196120840907952E-5</v>
      </c>
      <c r="AP182">
        <f t="shared" si="28"/>
        <v>-1.5801737038856345E-5</v>
      </c>
      <c r="AQ182">
        <f t="shared" si="29"/>
        <v>-1.4567452058855679E-5</v>
      </c>
    </row>
    <row r="183" spans="5:43">
      <c r="E183">
        <f>economy!A245</f>
        <v>2199</v>
      </c>
      <c r="F183" s="8">
        <f>economy!Z245</f>
        <v>2225.0861443349895</v>
      </c>
      <c r="G183" s="8">
        <f>economy!AA245</f>
        <v>37582.944941167589</v>
      </c>
      <c r="H183" s="8">
        <f>economy!AB245</f>
        <v>3794.9815929324886</v>
      </c>
      <c r="I183" s="8">
        <f>climate!I355</f>
        <v>6.6005448472968071</v>
      </c>
      <c r="J183" s="8">
        <f>economy!BN245</f>
        <v>-48.793527366074272</v>
      </c>
      <c r="K183" s="8">
        <f>economy!BO245</f>
        <v>-28.68282871914974</v>
      </c>
      <c r="L183" s="8">
        <f>economy!BP245</f>
        <v>-28.327184180411471</v>
      </c>
      <c r="M183">
        <v>2225.0861443349895</v>
      </c>
      <c r="N183">
        <v>37582.944941167589</v>
      </c>
      <c r="O183">
        <v>3794.9815929324886</v>
      </c>
      <c r="P183">
        <v>6.6005448472968071</v>
      </c>
      <c r="Q183">
        <v>-48.793527366074272</v>
      </c>
      <c r="R183">
        <v>-28.68282871914974</v>
      </c>
      <c r="S183">
        <v>-28.327184180411471</v>
      </c>
      <c r="T183">
        <v>2225.2165499001112</v>
      </c>
      <c r="U183">
        <v>37583.68051728922</v>
      </c>
      <c r="V183">
        <v>3795.0496777412059</v>
      </c>
      <c r="W183">
        <v>6.6004560839326789</v>
      </c>
      <c r="X183">
        <v>-48.791084863935872</v>
      </c>
      <c r="Y183">
        <v>-28.681738034553252</v>
      </c>
      <c r="Z183">
        <v>-28.326178416072086</v>
      </c>
      <c r="AA183" s="8">
        <v>2225.0842671026862</v>
      </c>
      <c r="AB183" s="8">
        <v>37582.934352685508</v>
      </c>
      <c r="AC183" s="8">
        <v>3794.9806128894884</v>
      </c>
      <c r="AD183" s="8">
        <v>6.600546124733512</v>
      </c>
      <c r="AE183" s="8">
        <v>-48.793562520545528</v>
      </c>
      <c r="AF183" s="8">
        <v>-28.682844416291051</v>
      </c>
      <c r="AG183" s="8">
        <v>-28.327198655318476</v>
      </c>
      <c r="AH183">
        <f t="shared" si="20"/>
        <v>0.93406649547250709</v>
      </c>
      <c r="AI183">
        <f t="shared" si="21"/>
        <v>-1.344575738767162E-2</v>
      </c>
      <c r="AJ183">
        <f t="shared" si="22"/>
        <v>-8.876336412821928E-5</v>
      </c>
      <c r="AK183">
        <f t="shared" si="23"/>
        <v>1.2774367048606905E-6</v>
      </c>
      <c r="AL183">
        <f t="shared" si="24"/>
        <v>2.4425021384004708E-3</v>
      </c>
      <c r="AM183">
        <f t="shared" si="25"/>
        <v>1.0906845964875345E-3</v>
      </c>
      <c r="AN183">
        <f t="shared" si="26"/>
        <v>1.0057643393857063E-3</v>
      </c>
      <c r="AO183">
        <f t="shared" si="27"/>
        <v>-3.5154471255793851E-5</v>
      </c>
      <c r="AP183">
        <f t="shared" si="28"/>
        <v>-1.5697141311221685E-5</v>
      </c>
      <c r="AQ183">
        <f t="shared" si="29"/>
        <v>-1.4474907004569104E-5</v>
      </c>
    </row>
    <row r="184" spans="5:43">
      <c r="E184">
        <f>economy!A246</f>
        <v>2200</v>
      </c>
      <c r="F184" s="8">
        <f>economy!Z246</f>
        <v>2184.6039743731899</v>
      </c>
      <c r="G184" s="8">
        <f>economy!AA246</f>
        <v>37291.759976996531</v>
      </c>
      <c r="H184" s="8">
        <f>economy!AB246</f>
        <v>3759.2669879366331</v>
      </c>
      <c r="I184" s="8">
        <f>climate!I356</f>
        <v>6.6123611098324107</v>
      </c>
      <c r="J184" s="8">
        <f>economy!BN246</f>
        <v>-49.06252262323855</v>
      </c>
      <c r="K184" s="8">
        <f>economy!BO246</f>
        <v>-28.784673471536529</v>
      </c>
      <c r="L184" s="8">
        <f>economy!BP246</f>
        <v>-28.430266977760315</v>
      </c>
      <c r="M184">
        <v>2184.6039743731899</v>
      </c>
      <c r="N184">
        <v>37291.759976996531</v>
      </c>
      <c r="O184">
        <v>3759.2669879366331</v>
      </c>
      <c r="P184">
        <v>6.6123611098324107</v>
      </c>
      <c r="Q184">
        <v>-49.06252262323855</v>
      </c>
      <c r="R184">
        <v>-28.784673471536529</v>
      </c>
      <c r="S184">
        <v>-28.430266977760315</v>
      </c>
      <c r="T184">
        <v>2184.7325234794603</v>
      </c>
      <c r="U184">
        <v>37292.486099016241</v>
      </c>
      <c r="V184">
        <v>3759.3341028867007</v>
      </c>
      <c r="W184">
        <v>6.6122731009903672</v>
      </c>
      <c r="X184">
        <v>-49.060082725055501</v>
      </c>
      <c r="Y184">
        <v>-28.783589904152247</v>
      </c>
      <c r="Z184">
        <v>-28.42926750874533</v>
      </c>
      <c r="AA184" s="8">
        <v>2184.6021239539004</v>
      </c>
      <c r="AB184" s="8">
        <v>37291.749525118728</v>
      </c>
      <c r="AC184" s="8">
        <v>3759.2660218999258</v>
      </c>
      <c r="AD184" s="8">
        <v>6.6123623763396848</v>
      </c>
      <c r="AE184" s="8">
        <v>-49.062557738369925</v>
      </c>
      <c r="AF184" s="8">
        <v>-28.784689065387461</v>
      </c>
      <c r="AG184" s="8">
        <v>-28.430281361275508</v>
      </c>
      <c r="AH184">
        <f t="shared" si="20"/>
        <v>0.92178607604728313</v>
      </c>
      <c r="AI184">
        <f t="shared" si="21"/>
        <v>-1.3268333801534027E-2</v>
      </c>
      <c r="AJ184">
        <f t="shared" si="22"/>
        <v>-8.8008842043407753E-5</v>
      </c>
      <c r="AK184">
        <f t="shared" si="23"/>
        <v>1.2665072741668837E-6</v>
      </c>
      <c r="AL184">
        <f t="shared" si="24"/>
        <v>2.4398981830486832E-3</v>
      </c>
      <c r="AM184">
        <f t="shared" si="25"/>
        <v>1.083567384281281E-3</v>
      </c>
      <c r="AN184">
        <f t="shared" si="26"/>
        <v>9.9946901498526586E-4</v>
      </c>
      <c r="AO184">
        <f t="shared" si="27"/>
        <v>-3.5115131375107467E-5</v>
      </c>
      <c r="AP184">
        <f t="shared" si="28"/>
        <v>-1.5593850932305031E-5</v>
      </c>
      <c r="AQ184">
        <f t="shared" si="29"/>
        <v>-1.4383515193117091E-5</v>
      </c>
    </row>
    <row r="185" spans="5:43">
      <c r="E185">
        <f>economy!A247</f>
        <v>2201</v>
      </c>
      <c r="F185" s="8">
        <f>economy!Z247</f>
        <v>2144.8454306424355</v>
      </c>
      <c r="G185" s="8">
        <f>economy!AA247</f>
        <v>37001.911948778281</v>
      </c>
      <c r="H185" s="8">
        <f>economy!AB247</f>
        <v>3723.8416037981833</v>
      </c>
      <c r="I185" s="8">
        <f>climate!I357</f>
        <v>6.6239875763129756</v>
      </c>
      <c r="J185" s="8">
        <f>economy!BN247</f>
        <v>-49.328775706530884</v>
      </c>
      <c r="K185" s="8">
        <f>economy!BO247</f>
        <v>-28.884726577466591</v>
      </c>
      <c r="L185" s="8">
        <f>economy!BP247</f>
        <v>-28.53167828748893</v>
      </c>
      <c r="M185">
        <v>2144.8454306424355</v>
      </c>
      <c r="N185">
        <v>37001.911948778281</v>
      </c>
      <c r="O185">
        <v>3723.8416037981833</v>
      </c>
      <c r="P185">
        <v>6.6239875763129756</v>
      </c>
      <c r="Q185">
        <v>-49.328775706530884</v>
      </c>
      <c r="R185">
        <v>-28.884726577466591</v>
      </c>
      <c r="S185">
        <v>-28.53167828748893</v>
      </c>
      <c r="T185">
        <v>2144.9721540703217</v>
      </c>
      <c r="U185">
        <v>37002.628730211087</v>
      </c>
      <c r="V185">
        <v>3723.9077629101494</v>
      </c>
      <c r="W185">
        <v>6.6239003082617245</v>
      </c>
      <c r="X185">
        <v>-49.326338251075526</v>
      </c>
      <c r="Y185">
        <v>-28.883650037183653</v>
      </c>
      <c r="Z185">
        <v>-28.530685034119198</v>
      </c>
      <c r="AA185" s="8">
        <v>2144.8436065922629</v>
      </c>
      <c r="AB185" s="8">
        <v>37001.901631867586</v>
      </c>
      <c r="AC185" s="8">
        <v>3723.8406515657107</v>
      </c>
      <c r="AD185" s="8">
        <v>6.6239888320887665</v>
      </c>
      <c r="AE185" s="8">
        <v>-49.328810784622142</v>
      </c>
      <c r="AF185" s="8">
        <v>-28.884742069324204</v>
      </c>
      <c r="AG185" s="8">
        <v>-28.531692580758591</v>
      </c>
      <c r="AH185">
        <f t="shared" si="20"/>
        <v>0.90966397267038701</v>
      </c>
      <c r="AI185">
        <f t="shared" si="21"/>
        <v>-1.3093193330860231E-2</v>
      </c>
      <c r="AJ185">
        <f t="shared" si="22"/>
        <v>-8.7268051251143675E-5</v>
      </c>
      <c r="AK185">
        <f t="shared" si="23"/>
        <v>1.255775790909297E-6</v>
      </c>
      <c r="AL185">
        <f t="shared" si="24"/>
        <v>2.4374554553574512E-3</v>
      </c>
      <c r="AM185">
        <f t="shared" si="25"/>
        <v>1.076540282937799E-3</v>
      </c>
      <c r="AN185">
        <f t="shared" si="26"/>
        <v>9.9325336973166145E-4</v>
      </c>
      <c r="AO185">
        <f t="shared" si="27"/>
        <v>-3.5078091258355926E-5</v>
      </c>
      <c r="AP185">
        <f t="shared" si="28"/>
        <v>-1.5491857613625371E-5</v>
      </c>
      <c r="AQ185">
        <f t="shared" si="29"/>
        <v>-1.429326966118083E-5</v>
      </c>
    </row>
    <row r="186" spans="5:43">
      <c r="E186">
        <f>economy!A248</f>
        <v>2202</v>
      </c>
      <c r="F186" s="8">
        <f>economy!Z248</f>
        <v>2105.8002553924753</v>
      </c>
      <c r="G186" s="8">
        <f>economy!AA248</f>
        <v>36713.422263414832</v>
      </c>
      <c r="H186" s="8">
        <f>economy!AB248</f>
        <v>3688.7049658626602</v>
      </c>
      <c r="I186" s="8">
        <f>climate!I358</f>
        <v>6.6354263036323937</v>
      </c>
      <c r="J186" s="8">
        <f>economy!BN248</f>
        <v>-49.592282180300529</v>
      </c>
      <c r="K186" s="8">
        <f>economy!BO248</f>
        <v>-28.983000723275293</v>
      </c>
      <c r="L186" s="8">
        <f>economy!BP248</f>
        <v>-28.631428249509629</v>
      </c>
      <c r="M186">
        <v>2105.8002553924753</v>
      </c>
      <c r="N186">
        <v>36713.422263414832</v>
      </c>
      <c r="O186">
        <v>3688.7049658626602</v>
      </c>
      <c r="P186">
        <v>6.6354263036323937</v>
      </c>
      <c r="Q186">
        <v>-49.592282180300529</v>
      </c>
      <c r="R186">
        <v>-28.983000723275293</v>
      </c>
      <c r="S186">
        <v>-28.631428249509629</v>
      </c>
      <c r="T186">
        <v>2105.9251834348784</v>
      </c>
      <c r="U186">
        <v>36714.129817325484</v>
      </c>
      <c r="V186">
        <v>3688.7701830155761</v>
      </c>
      <c r="W186">
        <v>6.6353397628798181</v>
      </c>
      <c r="X186">
        <v>-49.589847007240074</v>
      </c>
      <c r="Y186">
        <v>-28.981931120640844</v>
      </c>
      <c r="Z186">
        <v>-28.630441132667553</v>
      </c>
      <c r="AA186" s="8">
        <v>2105.798457274439</v>
      </c>
      <c r="AB186" s="8">
        <v>36713.412079839843</v>
      </c>
      <c r="AC186" s="8">
        <v>3688.704027234322</v>
      </c>
      <c r="AD186" s="8">
        <v>6.6354275488712586</v>
      </c>
      <c r="AE186" s="8">
        <v>-49.592317223640016</v>
      </c>
      <c r="AF186" s="8">
        <v>-28.983016114428008</v>
      </c>
      <c r="AG186" s="8">
        <v>-28.631442453672687</v>
      </c>
      <c r="AH186">
        <f t="shared" si="20"/>
        <v>0.89769910596805857</v>
      </c>
      <c r="AI186">
        <f t="shared" si="21"/>
        <v>-1.2920321365527343E-2</v>
      </c>
      <c r="AJ186">
        <f t="shared" si="22"/>
        <v>-8.6540752575636759E-5</v>
      </c>
      <c r="AK186">
        <f t="shared" si="23"/>
        <v>1.2452388649109025E-6</v>
      </c>
      <c r="AL186">
        <f t="shared" si="24"/>
        <v>2.4351730604550426E-3</v>
      </c>
      <c r="AM186">
        <f t="shared" si="25"/>
        <v>1.06960263444833E-3</v>
      </c>
      <c r="AN186">
        <f t="shared" si="26"/>
        <v>9.8711684207586359E-4</v>
      </c>
      <c r="AO186">
        <f t="shared" si="27"/>
        <v>-3.5043339487117464E-5</v>
      </c>
      <c r="AP186">
        <f t="shared" si="28"/>
        <v>-1.5391152714983036E-5</v>
      </c>
      <c r="AQ186">
        <f t="shared" si="29"/>
        <v>-1.4204163058195718E-5</v>
      </c>
    </row>
    <row r="187" spans="5:43">
      <c r="E187">
        <f>economy!A249</f>
        <v>2203</v>
      </c>
      <c r="F187" s="8">
        <f>economy!Z249</f>
        <v>2067.458226674642</v>
      </c>
      <c r="G187" s="8">
        <f>economy!AA249</f>
        <v>36426.311191945912</v>
      </c>
      <c r="H187" s="8">
        <f>economy!AB249</f>
        <v>3653.8565140095684</v>
      </c>
      <c r="I187" s="8">
        <f>climate!I359</f>
        <v>6.6466793370395516</v>
      </c>
      <c r="J187" s="8">
        <f>economy!BN249</f>
        <v>-49.853037860221463</v>
      </c>
      <c r="K187" s="8">
        <f>economy!BO249</f>
        <v>-29.079508792139816</v>
      </c>
      <c r="L187" s="8">
        <f>economy!BP249</f>
        <v>-28.729527218088467</v>
      </c>
      <c r="M187">
        <v>2067.458226674642</v>
      </c>
      <c r="N187">
        <v>36426.311191945912</v>
      </c>
      <c r="O187">
        <v>3653.8565140095684</v>
      </c>
      <c r="P187">
        <v>6.6466793370395516</v>
      </c>
      <c r="Q187">
        <v>-49.853037860221463</v>
      </c>
      <c r="R187">
        <v>-29.079508792139816</v>
      </c>
      <c r="S187">
        <v>-28.729527218088467</v>
      </c>
      <c r="T187">
        <v>2067.5813891363318</v>
      </c>
      <c r="U187">
        <v>36427.009630894063</v>
      </c>
      <c r="V187">
        <v>3653.9208029381061</v>
      </c>
      <c r="W187">
        <v>6.6465935103294864</v>
      </c>
      <c r="X187">
        <v>-49.850604810222201</v>
      </c>
      <c r="Y187">
        <v>-29.078446038383408</v>
      </c>
      <c r="Z187">
        <v>-28.728546159240668</v>
      </c>
      <c r="AA187" s="8">
        <v>2067.4564540586903</v>
      </c>
      <c r="AB187" s="8">
        <v>36426.301140081829</v>
      </c>
      <c r="AC187" s="8">
        <v>3653.8555887872694</v>
      </c>
      <c r="AD187" s="8">
        <v>6.6466805719327002</v>
      </c>
      <c r="AE187" s="8">
        <v>-49.853072871084507</v>
      </c>
      <c r="AF187" s="8">
        <v>-29.079524083866904</v>
      </c>
      <c r="AG187" s="8">
        <v>-28.729541334276131</v>
      </c>
      <c r="AH187">
        <f t="shared" si="20"/>
        <v>0.88589033837342868</v>
      </c>
      <c r="AI187">
        <f t="shared" si="21"/>
        <v>-1.2749702334986068E-2</v>
      </c>
      <c r="AJ187">
        <f t="shared" si="22"/>
        <v>-8.5826710065184386E-5</v>
      </c>
      <c r="AK187">
        <f t="shared" si="23"/>
        <v>1.2348931486272363E-6</v>
      </c>
      <c r="AL187">
        <f t="shared" si="24"/>
        <v>2.4330499992615273E-3</v>
      </c>
      <c r="AM187">
        <f t="shared" si="25"/>
        <v>1.0627537564076306E-3</v>
      </c>
      <c r="AN187">
        <f t="shared" si="26"/>
        <v>9.8105884779897679E-4</v>
      </c>
      <c r="AO187">
        <f t="shared" si="27"/>
        <v>-3.5010863044249163E-5</v>
      </c>
      <c r="AP187">
        <f t="shared" si="28"/>
        <v>-1.5291727088140306E-5</v>
      </c>
      <c r="AQ187">
        <f t="shared" si="29"/>
        <v>-1.4116187664114932E-5</v>
      </c>
    </row>
    <row r="188" spans="5:43">
      <c r="E188">
        <f>economy!A250</f>
        <v>2204</v>
      </c>
      <c r="F188" s="8">
        <f>economy!Z250</f>
        <v>2029.8091634214081</v>
      </c>
      <c r="G188" s="8">
        <f>economy!AA250</f>
        <v>36140.597903884402</v>
      </c>
      <c r="H188" s="8">
        <f>economy!AB250</f>
        <v>3619.2956064620216</v>
      </c>
      <c r="I188" s="8">
        <f>climate!I360</f>
        <v>6.6577487097527106</v>
      </c>
      <c r="J188" s="8">
        <f>economy!BN250</f>
        <v>-50.111038798242369</v>
      </c>
      <c r="K188" s="8">
        <f>economy!BO250</f>
        <v>-29.17426385287736</v>
      </c>
      <c r="L188" s="8">
        <f>economy!BP250</f>
        <v>-28.825985751460461</v>
      </c>
      <c r="M188">
        <v>2029.8091634214081</v>
      </c>
      <c r="N188">
        <v>36140.597903884402</v>
      </c>
      <c r="O188">
        <v>3619.2956064620216</v>
      </c>
      <c r="P188">
        <v>6.6577487097527106</v>
      </c>
      <c r="Q188">
        <v>-50.111038798242369</v>
      </c>
      <c r="R188">
        <v>-29.17426385287736</v>
      </c>
      <c r="S188">
        <v>-28.825985751460461</v>
      </c>
      <c r="T188">
        <v>2029.9305896189371</v>
      </c>
      <c r="U188">
        <v>36141.287339873044</v>
      </c>
      <c r="V188">
        <v>3619.3589807538674</v>
      </c>
      <c r="W188">
        <v>6.6576635840617175</v>
      </c>
      <c r="X188">
        <v>-50.108607713073717</v>
      </c>
      <c r="Y188">
        <v>-29.173207859933875</v>
      </c>
      <c r="Z188">
        <v>-28.825010672678957</v>
      </c>
      <c r="AA188" s="8">
        <v>2029.8074158844274</v>
      </c>
      <c r="AB188" s="8">
        <v>36140.587982113851</v>
      </c>
      <c r="AC188" s="8">
        <v>3619.294694449718</v>
      </c>
      <c r="AD188" s="8">
        <v>6.6577499344880504</v>
      </c>
      <c r="AE188" s="8">
        <v>-50.111073778889747</v>
      </c>
      <c r="AF188" s="8">
        <v>-29.174279046448678</v>
      </c>
      <c r="AG188" s="8">
        <v>-28.825999780795904</v>
      </c>
      <c r="AH188">
        <f t="shared" si="20"/>
        <v>0.87423647801915649</v>
      </c>
      <c r="AI188">
        <f t="shared" si="21"/>
        <v>-1.2581319839227945E-2</v>
      </c>
      <c r="AJ188">
        <f t="shared" si="22"/>
        <v>-8.5125690993059777E-5</v>
      </c>
      <c r="AK188">
        <f t="shared" si="23"/>
        <v>1.224735339810934E-6</v>
      </c>
      <c r="AL188">
        <f t="shared" si="24"/>
        <v>2.4310851686522028E-3</v>
      </c>
      <c r="AM188">
        <f t="shared" si="25"/>
        <v>1.0559929434847959E-3</v>
      </c>
      <c r="AN188">
        <f t="shared" si="26"/>
        <v>9.7507878150437932E-4</v>
      </c>
      <c r="AO188">
        <f t="shared" si="27"/>
        <v>-3.4980647377835794E-5</v>
      </c>
      <c r="AP188">
        <f t="shared" si="28"/>
        <v>-1.519357131840593E-5</v>
      </c>
      <c r="AQ188">
        <f t="shared" si="29"/>
        <v>-1.402933544270013E-5</v>
      </c>
    </row>
    <row r="189" spans="5:43">
      <c r="E189">
        <f>economy!A251</f>
        <v>2205</v>
      </c>
      <c r="F189" s="8">
        <f>economy!Z251</f>
        <v>1992.8429302568645</v>
      </c>
      <c r="G189" s="8">
        <f>economy!AA251</f>
        <v>35856.300500913923</v>
      </c>
      <c r="H189" s="8">
        <f>economy!AB251</f>
        <v>3585.0215234868274</v>
      </c>
      <c r="I189" s="8">
        <f>climate!I361</f>
        <v>6.6686364425948037</v>
      </c>
      <c r="J189" s="8">
        <f>economy!BN251</f>
        <v>-50.366281268015669</v>
      </c>
      <c r="K189" s="8">
        <f>economy!BO251</f>
        <v>-29.267279149009141</v>
      </c>
      <c r="L189" s="8">
        <f>economy!BP251</f>
        <v>-28.920814601671296</v>
      </c>
      <c r="M189">
        <v>1992.8429302568645</v>
      </c>
      <c r="N189">
        <v>35856.300500913923</v>
      </c>
      <c r="O189">
        <v>3585.0215234868274</v>
      </c>
      <c r="P189">
        <v>6.6686364425948037</v>
      </c>
      <c r="Q189">
        <v>-50.366281268015669</v>
      </c>
      <c r="R189">
        <v>-29.267279149009141</v>
      </c>
      <c r="S189">
        <v>-28.920814601671296</v>
      </c>
      <c r="T189">
        <v>1992.9626490189301</v>
      </c>
      <c r="U189">
        <v>35856.981045340886</v>
      </c>
      <c r="V189">
        <v>3585.0839965803616</v>
      </c>
      <c r="W189">
        <v>6.6685520051289409</v>
      </c>
      <c r="X189">
        <v>-50.363851990653856</v>
      </c>
      <c r="Y189">
        <v>-29.26622982954003</v>
      </c>
      <c r="Z189">
        <v>-28.919845425653378</v>
      </c>
      <c r="AA189" s="8">
        <v>1992.8412073826826</v>
      </c>
      <c r="AB189" s="8">
        <v>35856.290707627668</v>
      </c>
      <c r="AC189" s="8">
        <v>3585.0206244905639</v>
      </c>
      <c r="AD189" s="8">
        <v>6.6686376573569817</v>
      </c>
      <c r="AE189" s="8">
        <v>-50.366316220692077</v>
      </c>
      <c r="AF189" s="8">
        <v>-29.267294245684752</v>
      </c>
      <c r="AG189" s="8">
        <v>-28.920828545269323</v>
      </c>
      <c r="AH189">
        <f t="shared" si="20"/>
        <v>0.86273628256458323</v>
      </c>
      <c r="AI189">
        <f t="shared" si="21"/>
        <v>-1.2415156699717045E-2</v>
      </c>
      <c r="AJ189">
        <f t="shared" si="22"/>
        <v>-8.4437465862841066E-5</v>
      </c>
      <c r="AK189">
        <f t="shared" si="23"/>
        <v>1.2147621779590168E-6</v>
      </c>
      <c r="AL189">
        <f t="shared" si="24"/>
        <v>2.4292773618128649E-3</v>
      </c>
      <c r="AM189">
        <f t="shared" si="25"/>
        <v>1.0493194691107988E-3</v>
      </c>
      <c r="AN189">
        <f t="shared" si="26"/>
        <v>9.6917601791801644E-4</v>
      </c>
      <c r="AO189">
        <f t="shared" si="27"/>
        <v>-3.4952676408295247E-5</v>
      </c>
      <c r="AP189">
        <f t="shared" si="28"/>
        <v>-1.5096675610948296E-5</v>
      </c>
      <c r="AQ189">
        <f t="shared" si="29"/>
        <v>-1.39435980273106E-5</v>
      </c>
    </row>
    <row r="190" spans="5:43">
      <c r="E190">
        <f>economy!A252</f>
        <v>2206</v>
      </c>
      <c r="F190" s="8">
        <f>economy!Z252</f>
        <v>1956.5494420462089</v>
      </c>
      <c r="G190" s="8">
        <f>economy!AA252</f>
        <v>35573.436049940006</v>
      </c>
      <c r="H190" s="8">
        <f>economy!AB252</f>
        <v>3551.0334709868212</v>
      </c>
      <c r="I190" s="8">
        <f>climate!I362</f>
        <v>6.6793445436490293</v>
      </c>
      <c r="J190" s="8">
        <f>economy!BN252</f>
        <v>-50.618761750812219</v>
      </c>
      <c r="K190" s="8">
        <f>economy!BO252</f>
        <v>-29.35856808808779</v>
      </c>
      <c r="L190" s="8">
        <f>economy!BP252</f>
        <v>-29.014024704644946</v>
      </c>
      <c r="M190">
        <v>1956.5494420462089</v>
      </c>
      <c r="N190">
        <v>35573.436049940006</v>
      </c>
      <c r="O190">
        <v>3551.0334709868212</v>
      </c>
      <c r="P190">
        <v>6.6793445436490293</v>
      </c>
      <c r="Q190">
        <v>-50.618761750812219</v>
      </c>
      <c r="R190">
        <v>-29.35856808808779</v>
      </c>
      <c r="S190">
        <v>-29.014024704644946</v>
      </c>
      <c r="T190">
        <v>1956.6674817144549</v>
      </c>
      <c r="U190">
        <v>35574.107813552568</v>
      </c>
      <c r="V190">
        <v>3551.0950561690561</v>
      </c>
      <c r="W190">
        <v>6.6792607818406244</v>
      </c>
      <c r="X190">
        <v>-50.616334125544036</v>
      </c>
      <c r="Y190">
        <v>-29.357525355500918</v>
      </c>
      <c r="Z190">
        <v>-29.013061354731629</v>
      </c>
      <c r="AA190" s="8">
        <v>1956.5477434255904</v>
      </c>
      <c r="AB190" s="8">
        <v>35573.426383537611</v>
      </c>
      <c r="AC190" s="8">
        <v>3551.0325848147691</v>
      </c>
      <c r="AD190" s="8">
        <v>6.6793457486194754</v>
      </c>
      <c r="AE190" s="8">
        <v>-50.618796677744719</v>
      </c>
      <c r="AF190" s="8">
        <v>-29.358583089117666</v>
      </c>
      <c r="AG190" s="8">
        <v>-29.014038563611695</v>
      </c>
      <c r="AH190">
        <f t="shared" si="20"/>
        <v>0.85138846304471372</v>
      </c>
      <c r="AI190">
        <f t="shared" si="21"/>
        <v>-1.2251195061253384E-2</v>
      </c>
      <c r="AJ190">
        <f t="shared" si="22"/>
        <v>-8.3761808404858584E-5</v>
      </c>
      <c r="AK190">
        <f t="shared" si="23"/>
        <v>1.2049704460892485E-6</v>
      </c>
      <c r="AL190">
        <f t="shared" si="24"/>
        <v>2.4276252681829646E-3</v>
      </c>
      <c r="AM190">
        <f t="shared" si="25"/>
        <v>1.0427325868711534E-3</v>
      </c>
      <c r="AN190">
        <f t="shared" si="26"/>
        <v>9.6334991331659126E-4</v>
      </c>
      <c r="AO190">
        <f t="shared" si="27"/>
        <v>-3.492693249995682E-5</v>
      </c>
      <c r="AP190">
        <f t="shared" si="28"/>
        <v>-1.5001029876060556E-5</v>
      </c>
      <c r="AQ190">
        <f t="shared" si="29"/>
        <v>-1.3858966749324964E-5</v>
      </c>
    </row>
    <row r="191" spans="5:43">
      <c r="E191">
        <f>economy!A253</f>
        <v>2207</v>
      </c>
      <c r="F191" s="8">
        <f>economy!Z253</f>
        <v>1920.918668192257</v>
      </c>
      <c r="G191" s="8">
        <f>economy!AA253</f>
        <v>35292.020615489979</v>
      </c>
      <c r="H191" s="8">
        <f>economy!AB253</f>
        <v>3517.3305839869486</v>
      </c>
      <c r="I191" s="8">
        <f>climate!I363</f>
        <v>6.6898750079341642</v>
      </c>
      <c r="J191" s="8">
        <f>economy!BN253</f>
        <v>-50.868476921929414</v>
      </c>
      <c r="K191" s="8">
        <f>economy!BO253</f>
        <v>-29.448144231286669</v>
      </c>
      <c r="L191" s="8">
        <f>economy!BP253</f>
        <v>-29.105627170475916</v>
      </c>
      <c r="M191">
        <v>1920.918668192257</v>
      </c>
      <c r="N191">
        <v>35292.020615489979</v>
      </c>
      <c r="O191">
        <v>3517.3305839869486</v>
      </c>
      <c r="P191">
        <v>6.6898750079341642</v>
      </c>
      <c r="Q191">
        <v>-50.868476921929414</v>
      </c>
      <c r="R191">
        <v>-29.448144231286669</v>
      </c>
      <c r="S191">
        <v>-29.105627170475916</v>
      </c>
      <c r="T191">
        <v>1921.0350566224572</v>
      </c>
      <c r="U191">
        <v>35292.683708342294</v>
      </c>
      <c r="V191">
        <v>3517.3912943917035</v>
      </c>
      <c r="W191">
        <v>6.6897919094385845</v>
      </c>
      <c r="X191">
        <v>-50.866050794455781</v>
      </c>
      <c r="Y191">
        <v>-29.447107999754603</v>
      </c>
      <c r="Z191">
        <v>-29.104669570669088</v>
      </c>
      <c r="AA191" s="8">
        <v>1920.9169934228912</v>
      </c>
      <c r="AB191" s="8">
        <v>35292.011074380513</v>
      </c>
      <c r="AC191" s="8">
        <v>3517.3297104494313</v>
      </c>
      <c r="AD191" s="8">
        <v>6.6898762032911359</v>
      </c>
      <c r="AE191" s="8">
        <v>-50.868511825325939</v>
      </c>
      <c r="AF191" s="8">
        <v>-29.448159137910348</v>
      </c>
      <c r="AG191" s="8">
        <v>-29.105640945908583</v>
      </c>
      <c r="AH191">
        <f t="shared" si="20"/>
        <v>0.84019168726808857</v>
      </c>
      <c r="AI191">
        <f t="shared" si="21"/>
        <v>-1.2089416348317172E-2</v>
      </c>
      <c r="AJ191">
        <f t="shared" si="22"/>
        <v>-8.3098495579747578E-5</v>
      </c>
      <c r="AK191">
        <f t="shared" si="23"/>
        <v>1.1953569716283141E-6</v>
      </c>
      <c r="AL191">
        <f t="shared" si="24"/>
        <v>2.4261274736332439E-3</v>
      </c>
      <c r="AM191">
        <f t="shared" si="25"/>
        <v>1.0362315320655568E-3</v>
      </c>
      <c r="AN191">
        <f t="shared" si="26"/>
        <v>9.5759980682785795E-4</v>
      </c>
      <c r="AO191">
        <f t="shared" si="27"/>
        <v>-3.4903396525010066E-5</v>
      </c>
      <c r="AP191">
        <f t="shared" si="28"/>
        <v>-1.4906623679422637E-5</v>
      </c>
      <c r="AQ191">
        <f t="shared" si="29"/>
        <v>-1.3775432666562892E-5</v>
      </c>
    </row>
    <row r="192" spans="5:43">
      <c r="E192">
        <f>economy!A254</f>
        <v>2208</v>
      </c>
      <c r="F192" s="8">
        <f>economy!Z254</f>
        <v>1885.9406366868639</v>
      </c>
      <c r="G192" s="8">
        <f>economy!AA254</f>
        <v>35012.069291456282</v>
      </c>
      <c r="H192" s="8">
        <f>economy!AB254</f>
        <v>3483.9119300158764</v>
      </c>
      <c r="I192" s="8">
        <f>climate!I364</f>
        <v>6.7002298170989967</v>
      </c>
      <c r="J192" s="8">
        <f>economy!BN254</f>
        <v>-51.115423637599619</v>
      </c>
      <c r="K192" s="8">
        <f>economy!BO254</f>
        <v>-29.536021283248822</v>
      </c>
      <c r="L192" s="8">
        <f>economy!BP254</f>
        <v>-29.195633273945116</v>
      </c>
      <c r="M192">
        <v>1885.9406366868639</v>
      </c>
      <c r="N192">
        <v>35012.069291456282</v>
      </c>
      <c r="O192">
        <v>3483.9119300158764</v>
      </c>
      <c r="P192">
        <v>6.7002298170989967</v>
      </c>
      <c r="Q192">
        <v>-51.115423637599619</v>
      </c>
      <c r="R192">
        <v>-29.536021283248822</v>
      </c>
      <c r="S192">
        <v>-29.195633273945116</v>
      </c>
      <c r="T192">
        <v>1886.0554012504938</v>
      </c>
      <c r="U192">
        <v>35012.723822869571</v>
      </c>
      <c r="V192">
        <v>3483.9717786221995</v>
      </c>
      <c r="W192">
        <v>6.7001473697914307</v>
      </c>
      <c r="X192">
        <v>-51.112998855139423</v>
      </c>
      <c r="Y192">
        <v>-29.534991467725774</v>
      </c>
      <c r="Z192">
        <v>-29.194681348923492</v>
      </c>
      <c r="AA192" s="8">
        <v>1885.9389853733501</v>
      </c>
      <c r="AB192" s="8">
        <v>35012.059874058956</v>
      </c>
      <c r="AC192" s="8">
        <v>3483.9110689253939</v>
      </c>
      <c r="AD192" s="8">
        <v>6.7002310030176231</v>
      </c>
      <c r="AE192" s="8">
        <v>-51.115458519647419</v>
      </c>
      <c r="AF192" s="8">
        <v>-29.536036096695163</v>
      </c>
      <c r="AG192" s="8">
        <v>-29.195646966931694</v>
      </c>
      <c r="AH192">
        <f t="shared" si="20"/>
        <v>0.82914458324376028</v>
      </c>
      <c r="AI192">
        <f t="shared" si="21"/>
        <v>-1.1929801323276479E-2</v>
      </c>
      <c r="AJ192">
        <f t="shared" si="22"/>
        <v>-8.2447307566013706E-5</v>
      </c>
      <c r="AK192">
        <f t="shared" si="23"/>
        <v>1.1859186264118193E-6</v>
      </c>
      <c r="AL192">
        <f t="shared" si="24"/>
        <v>2.4247824601957291E-3</v>
      </c>
      <c r="AM192">
        <f t="shared" si="25"/>
        <v>1.0298155230472616E-3</v>
      </c>
      <c r="AN192">
        <f t="shared" si="26"/>
        <v>9.5192502162433357E-4</v>
      </c>
      <c r="AO192">
        <f t="shared" si="27"/>
        <v>-3.4882047799555949E-5</v>
      </c>
      <c r="AP192">
        <f t="shared" si="28"/>
        <v>-1.4813446341577219E-5</v>
      </c>
      <c r="AQ192">
        <f t="shared" si="29"/>
        <v>-1.3692986577495958E-5</v>
      </c>
    </row>
    <row r="193" spans="5:43">
      <c r="E193">
        <f>economy!A255</f>
        <v>2209</v>
      </c>
      <c r="F193" s="8">
        <f>economy!Z255</f>
        <v>1851.6054379250822</v>
      </c>
      <c r="G193" s="8">
        <f>economy!AA255</f>
        <v>34733.596232179974</v>
      </c>
      <c r="H193" s="8">
        <f>economy!AB255</f>
        <v>3450.7765123848062</v>
      </c>
      <c r="I193" s="8">
        <f>climate!I365</f>
        <v>6.7104109391353202</v>
      </c>
      <c r="J193" s="8">
        <f>economy!BN255</f>
        <v>-51.359598922407159</v>
      </c>
      <c r="K193" s="8">
        <f>economy!BO255</f>
        <v>-29.622213082193522</v>
      </c>
      <c r="L193" s="8">
        <f>economy!BP255</f>
        <v>-29.284054445257851</v>
      </c>
      <c r="M193">
        <v>1851.6054379250822</v>
      </c>
      <c r="N193">
        <v>34733.596232179974</v>
      </c>
      <c r="O193">
        <v>3450.7765123848062</v>
      </c>
      <c r="P193">
        <v>6.7104109391353202</v>
      </c>
      <c r="Q193">
        <v>-51.359598922407159</v>
      </c>
      <c r="R193">
        <v>-29.622213082193522</v>
      </c>
      <c r="S193">
        <v>-29.284054445257851</v>
      </c>
      <c r="T193">
        <v>1851.7186055112395</v>
      </c>
      <c r="U193">
        <v>34734.242310705507</v>
      </c>
      <c r="V193">
        <v>3450.8355120156371</v>
      </c>
      <c r="W193">
        <v>6.7103291311075601</v>
      </c>
      <c r="X193">
        <v>-51.357175333801173</v>
      </c>
      <c r="Y193">
        <v>-29.621189598430934</v>
      </c>
      <c r="Z193">
        <v>-29.283108120391653</v>
      </c>
      <c r="AA193" s="8">
        <v>1851.6038096789057</v>
      </c>
      <c r="AB193" s="8">
        <v>34733.586936924643</v>
      </c>
      <c r="AC193" s="8">
        <v>3450.77566355607</v>
      </c>
      <c r="AD193" s="8">
        <v>6.7104121157876424</v>
      </c>
      <c r="AE193" s="8">
        <v>-51.359633785271235</v>
      </c>
      <c r="AF193" s="8">
        <v>-29.622227803680467</v>
      </c>
      <c r="AG193" s="8">
        <v>-29.284068056876894</v>
      </c>
      <c r="AH193">
        <f t="shared" si="20"/>
        <v>0.81824574251368176</v>
      </c>
      <c r="AI193">
        <f t="shared" si="21"/>
        <v>-1.1772330246458296E-2</v>
      </c>
      <c r="AJ193">
        <f t="shared" si="22"/>
        <v>-8.1808027760033042E-5</v>
      </c>
      <c r="AK193">
        <f t="shared" si="23"/>
        <v>1.1766523222433989E-6</v>
      </c>
      <c r="AL193">
        <f t="shared" si="24"/>
        <v>2.4235886059855716E-3</v>
      </c>
      <c r="AM193">
        <f t="shared" si="25"/>
        <v>1.0234837625873183E-3</v>
      </c>
      <c r="AN193">
        <f t="shared" si="26"/>
        <v>9.4632486619872225E-4</v>
      </c>
      <c r="AO193">
        <f t="shared" si="27"/>
        <v>-3.486286407650141E-5</v>
      </c>
      <c r="AP193">
        <f t="shared" si="28"/>
        <v>-1.4721486945035167E-5</v>
      </c>
      <c r="AQ193">
        <f t="shared" si="29"/>
        <v>-1.3611619042563916E-5</v>
      </c>
    </row>
    <row r="194" spans="5:43">
      <c r="E194">
        <f>economy!A256</f>
        <v>2210</v>
      </c>
      <c r="F194" s="8">
        <f>economy!Z256</f>
        <v>1817.9032282896867</v>
      </c>
      <c r="G194" s="8">
        <f>economy!AA256</f>
        <v>34456.614682871819</v>
      </c>
      <c r="H194" s="8">
        <f>economy!AB256</f>
        <v>3417.9232733653516</v>
      </c>
      <c r="I194" s="8">
        <f>climate!I366</f>
        <v>6.7204203281089105</v>
      </c>
      <c r="J194" s="8">
        <f>economy!BN256</f>
        <v>-51.600999957220608</v>
      </c>
      <c r="K194" s="8">
        <f>economy!BO256</f>
        <v>-29.706733590278102</v>
      </c>
      <c r="L194" s="8">
        <f>economy!BP256</f>
        <v>-29.370902261002609</v>
      </c>
      <c r="M194">
        <v>1817.9032282896867</v>
      </c>
      <c r="N194">
        <v>34456.614682871819</v>
      </c>
      <c r="O194">
        <v>3417.9232733653516</v>
      </c>
      <c r="P194">
        <v>6.7204203281089105</v>
      </c>
      <c r="Q194">
        <v>-51.600999957220608</v>
      </c>
      <c r="R194">
        <v>-29.706733590278102</v>
      </c>
      <c r="S194">
        <v>-29.370902261002609</v>
      </c>
      <c r="T194">
        <v>1818.0148253073419</v>
      </c>
      <c r="U194">
        <v>34457.252416256357</v>
      </c>
      <c r="V194">
        <v>3417.9814366863634</v>
      </c>
      <c r="W194">
        <v>6.7203391476661478</v>
      </c>
      <c r="X194">
        <v>-51.598577413035819</v>
      </c>
      <c r="Y194">
        <v>-29.705716354838902</v>
      </c>
      <c r="Z194">
        <v>-29.369961462367094</v>
      </c>
      <c r="AA194" s="8">
        <v>1817.901622729195</v>
      </c>
      <c r="AB194" s="8">
        <v>34456.605508199464</v>
      </c>
      <c r="AC194" s="8">
        <v>3417.9224366152971</v>
      </c>
      <c r="AD194" s="8">
        <v>6.7204214956639312</v>
      </c>
      <c r="AE194" s="8">
        <v>-51.601034803042268</v>
      </c>
      <c r="AF194" s="8">
        <v>-29.706748221012386</v>
      </c>
      <c r="AG194" s="8">
        <v>-29.370915792323</v>
      </c>
      <c r="AH194">
        <f t="shared" si="20"/>
        <v>0.80749372320133261</v>
      </c>
      <c r="AI194">
        <f t="shared" si="21"/>
        <v>-1.1616982905252371E-2</v>
      </c>
      <c r="AJ194">
        <f t="shared" si="22"/>
        <v>-8.1180442762729399E-5</v>
      </c>
      <c r="AK194">
        <f t="shared" si="23"/>
        <v>1.167555020664679E-6</v>
      </c>
      <c r="AL194">
        <f t="shared" si="24"/>
        <v>2.4225441847889329E-3</v>
      </c>
      <c r="AM194">
        <f t="shared" si="25"/>
        <v>1.0172354391997374E-3</v>
      </c>
      <c r="AN194">
        <f t="shared" si="26"/>
        <v>9.4079863551499443E-4</v>
      </c>
      <c r="AO194">
        <f t="shared" si="27"/>
        <v>-3.4845821659246212E-5</v>
      </c>
      <c r="AP194">
        <f t="shared" si="28"/>
        <v>-1.4630734284537539E-5</v>
      </c>
      <c r="AQ194">
        <f t="shared" si="29"/>
        <v>-1.3531320391280133E-5</v>
      </c>
    </row>
    <row r="195" spans="5:43">
      <c r="E195">
        <f>economy!A257</f>
        <v>2211</v>
      </c>
      <c r="F195" s="8">
        <f>economy!Z257</f>
        <v>1784.8242335137284</v>
      </c>
      <c r="G195" s="8">
        <f>economy!AA257</f>
        <v>34181.13700937001</v>
      </c>
      <c r="H195" s="8">
        <f>economy!AB257</f>
        <v>3385.3510972681611</v>
      </c>
      <c r="I195" s="8">
        <f>climate!I367</f>
        <v>6.730259923907945</v>
      </c>
      <c r="J195" s="8">
        <f>economy!BN257</f>
        <v>-51.839624067649304</v>
      </c>
      <c r="K195" s="8">
        <f>economy!BO257</f>
        <v>-29.789596884212532</v>
      </c>
      <c r="L195" s="8">
        <f>economy!BP257</f>
        <v>-29.456188435328862</v>
      </c>
      <c r="M195">
        <v>1784.8242335137284</v>
      </c>
      <c r="N195">
        <v>34181.13700937001</v>
      </c>
      <c r="O195">
        <v>3385.3510972681611</v>
      </c>
      <c r="P195">
        <v>6.730259923907945</v>
      </c>
      <c r="Q195">
        <v>-51.839624067649304</v>
      </c>
      <c r="R195">
        <v>-29.789596884212532</v>
      </c>
      <c r="S195">
        <v>-29.456188435328862</v>
      </c>
      <c r="T195">
        <v>1784.9342858942794</v>
      </c>
      <c r="U195">
        <v>34181.766504523883</v>
      </c>
      <c r="V195">
        <v>3385.4084367868409</v>
      </c>
      <c r="W195">
        <v>6.7301793595655761</v>
      </c>
      <c r="X195">
        <v>-51.837202420283475</v>
      </c>
      <c r="Y195">
        <v>-29.788585814484204</v>
      </c>
      <c r="Z195">
        <v>-29.455253089716752</v>
      </c>
      <c r="AA195" s="8">
        <v>1784.8226502640975</v>
      </c>
      <c r="AB195" s="8">
        <v>34181.127953733412</v>
      </c>
      <c r="AC195" s="8">
        <v>3385.3502724159648</v>
      </c>
      <c r="AD195" s="8">
        <v>6.7302610825316673</v>
      </c>
      <c r="AE195" s="8">
        <v>-51.839658898544521</v>
      </c>
      <c r="AF195" s="8">
        <v>-29.789611425389534</v>
      </c>
      <c r="AG195" s="8">
        <v>-29.456201887409623</v>
      </c>
      <c r="AH195">
        <f t="shared" si="20"/>
        <v>0.7968870531040011</v>
      </c>
      <c r="AI195">
        <f t="shared" si="21"/>
        <v>-1.1463738424936309E-2</v>
      </c>
      <c r="AJ195">
        <f t="shared" si="22"/>
        <v>-8.0564342368916186E-5</v>
      </c>
      <c r="AK195">
        <f t="shared" si="23"/>
        <v>1.1586237222971363E-6</v>
      </c>
      <c r="AL195">
        <f t="shared" si="24"/>
        <v>2.4216473658285054E-3</v>
      </c>
      <c r="AM195">
        <f t="shared" si="25"/>
        <v>1.0110697283280956E-3</v>
      </c>
      <c r="AN195">
        <f t="shared" si="26"/>
        <v>9.3534561210972811E-4</v>
      </c>
      <c r="AO195">
        <f t="shared" si="27"/>
        <v>-3.4830895216941826E-5</v>
      </c>
      <c r="AP195">
        <f t="shared" si="28"/>
        <v>-1.4541177002058703E-5</v>
      </c>
      <c r="AQ195">
        <f t="shared" si="29"/>
        <v>-1.3452080761311436E-5</v>
      </c>
    </row>
    <row r="196" spans="5:43">
      <c r="E196">
        <f>economy!A258</f>
        <v>2212</v>
      </c>
      <c r="F196" s="8">
        <f>economy!Z258</f>
        <v>1752.3587518284685</v>
      </c>
      <c r="G196" s="8">
        <f>economy!AA258</f>
        <v>33907.174727233993</v>
      </c>
      <c r="H196" s="8">
        <f>economy!AB258</f>
        <v>3353.0588134242148</v>
      </c>
      <c r="I196" s="8">
        <f>climate!I368</f>
        <v>6.7399316520083117</v>
      </c>
      <c r="J196" s="8">
        <f>economy!BN258</f>
        <v>-52.075468713031157</v>
      </c>
      <c r="K196" s="8">
        <f>economy!BO258</f>
        <v>-29.870817146124438</v>
      </c>
      <c r="L196" s="8">
        <f>economy!BP258</f>
        <v>-29.539924811342427</v>
      </c>
      <c r="M196">
        <v>1752.3587518284685</v>
      </c>
      <c r="N196">
        <v>33907.174727233993</v>
      </c>
      <c r="O196">
        <v>3353.0588134242148</v>
      </c>
      <c r="P196">
        <v>6.7399316520083117</v>
      </c>
      <c r="Q196">
        <v>-52.075468713031157</v>
      </c>
      <c r="R196">
        <v>-29.870817146124438</v>
      </c>
      <c r="S196">
        <v>-29.539924811342427</v>
      </c>
      <c r="T196">
        <v>1752.4672850285906</v>
      </c>
      <c r="U196">
        <v>33907.796090201497</v>
      </c>
      <c r="V196">
        <v>3353.1153414891201</v>
      </c>
      <c r="W196">
        <v>6.739851692488755</v>
      </c>
      <c r="X196">
        <v>-52.073047816818011</v>
      </c>
      <c r="Y196">
        <v>-29.869812160330827</v>
      </c>
      <c r="Z196">
        <v>-29.538994846275227</v>
      </c>
      <c r="AA196" s="8">
        <v>1752.3571905216672</v>
      </c>
      <c r="AB196" s="8">
        <v>33907.165789098064</v>
      </c>
      <c r="AC196" s="8">
        <v>3353.0580002913111</v>
      </c>
      <c r="AD196" s="8">
        <v>6.7399328018637839</v>
      </c>
      <c r="AE196" s="8">
        <v>-52.075503531089069</v>
      </c>
      <c r="AF196" s="8">
        <v>-29.870831598927932</v>
      </c>
      <c r="AG196" s="8">
        <v>-29.539938185232508</v>
      </c>
      <c r="AH196">
        <f t="shared" si="20"/>
        <v>0.78642423253768357</v>
      </c>
      <c r="AI196">
        <f t="shared" si="21"/>
        <v>-1.1312575632473454E-2</v>
      </c>
      <c r="AJ196">
        <f t="shared" si="22"/>
        <v>-7.995951955663827E-5</v>
      </c>
      <c r="AK196">
        <f t="shared" si="23"/>
        <v>1.1498554721711685E-6</v>
      </c>
      <c r="AL196">
        <f t="shared" si="24"/>
        <v>2.4208962131453404E-3</v>
      </c>
      <c r="AM196">
        <f t="shared" si="25"/>
        <v>1.0049857936103024E-3</v>
      </c>
      <c r="AN196">
        <f t="shared" si="26"/>
        <v>9.299650672005555E-4</v>
      </c>
      <c r="AO196">
        <f t="shared" si="27"/>
        <v>-3.4818057912389122E-5</v>
      </c>
      <c r="AP196">
        <f t="shared" si="28"/>
        <v>-1.4452803494435784E-5</v>
      </c>
      <c r="AQ196">
        <f t="shared" si="29"/>
        <v>-1.3373890080714546E-5</v>
      </c>
    </row>
    <row r="197" spans="5:43">
      <c r="E197">
        <f>economy!A259</f>
        <v>2213</v>
      </c>
      <c r="F197" s="8">
        <f>economy!Z259</f>
        <v>1720.4971569041072</v>
      </c>
      <c r="G197" s="8">
        <f>economy!AA259</f>
        <v>33634.738530175258</v>
      </c>
      <c r="H197" s="8">
        <f>economy!AB259</f>
        <v>3321.0451990705751</v>
      </c>
      <c r="I197" s="8">
        <f>climate!I369</f>
        <v>6.7494374232552747</v>
      </c>
      <c r="J197" s="8">
        <f>economy!BN259</f>
        <v>-52.308531475960422</v>
      </c>
      <c r="K197" s="8">
        <f>economy!BO259</f>
        <v>-29.950408654671548</v>
      </c>
      <c r="L197" s="8">
        <f>economy!BP259</f>
        <v>-29.622123352716176</v>
      </c>
      <c r="M197">
        <v>1720.4971569041072</v>
      </c>
      <c r="N197">
        <v>33634.738530175258</v>
      </c>
      <c r="O197">
        <v>3321.0451990705751</v>
      </c>
      <c r="P197">
        <v>6.7494374232552747</v>
      </c>
      <c r="Q197">
        <v>-52.308531475960422</v>
      </c>
      <c r="R197">
        <v>-29.950408654671548</v>
      </c>
      <c r="S197">
        <v>-29.622123352716176</v>
      </c>
      <c r="T197">
        <v>1720.6041959088604</v>
      </c>
      <c r="U197">
        <v>33635.351866107252</v>
      </c>
      <c r="V197">
        <v>3321.1009278707857</v>
      </c>
      <c r="W197">
        <v>6.7493580574848062</v>
      </c>
      <c r="X197">
        <v>-52.306111187275384</v>
      </c>
      <c r="Y197">
        <v>-29.949409671883572</v>
      </c>
      <c r="Z197">
        <v>-29.621198696454478</v>
      </c>
      <c r="AA197" s="8">
        <v>1720.495617178856</v>
      </c>
      <c r="AB197" s="8">
        <v>33634.729708017425</v>
      </c>
      <c r="AC197" s="8">
        <v>3321.044397480669</v>
      </c>
      <c r="AD197" s="8">
        <v>6.7494385645026345</v>
      </c>
      <c r="AE197" s="8">
        <v>-52.308566283241831</v>
      </c>
      <c r="AF197" s="8">
        <v>-29.950423020273554</v>
      </c>
      <c r="AG197" s="8">
        <v>-29.622136649454283</v>
      </c>
      <c r="AH197">
        <f t="shared" ref="AH197:AH260" si="30">SUM(T197:V197)-SUM(M197:O197)</f>
        <v>0.7761037369564292</v>
      </c>
      <c r="AI197">
        <f t="shared" ref="AI197:AI260" si="31">SUM(AA197:AC197)-SUM(M197:O197)</f>
        <v>-1.1163472991029266E-2</v>
      </c>
      <c r="AJ197">
        <f t="shared" ref="AJ197:AJ260" si="32">W197-P197</f>
        <v>-7.9365770468520225E-5</v>
      </c>
      <c r="AK197">
        <f t="shared" ref="AK197:AK260" si="33">AD197-P197</f>
        <v>1.1412473597260941E-6</v>
      </c>
      <c r="AL197">
        <f t="shared" ref="AL197:AL260" si="34">X197-Q197</f>
        <v>2.4202886850375194E-3</v>
      </c>
      <c r="AM197">
        <f t="shared" ref="AM197:AM260" si="35">Y197-R197</f>
        <v>9.9898278797638795E-4</v>
      </c>
      <c r="AN197">
        <f t="shared" ref="AN197:AN260" si="36">Z197-S197</f>
        <v>9.2465626169868642E-4</v>
      </c>
      <c r="AO197">
        <f t="shared" ref="AO197:AO260" si="37">AE197-Q197</f>
        <v>-3.4807281409143798E-5</v>
      </c>
      <c r="AP197">
        <f t="shared" ref="AP197:AP260" si="38">AF197-R197</f>
        <v>-1.436560200573922E-5</v>
      </c>
      <c r="AQ197">
        <f t="shared" ref="AQ197:AQ260" si="39">AG197-S197</f>
        <v>-1.3296738107015926E-5</v>
      </c>
    </row>
    <row r="198" spans="5:43">
      <c r="E198">
        <f>economy!A260</f>
        <v>2214</v>
      </c>
      <c r="F198" s="8">
        <f>economy!Z260</f>
        <v>1689.229900590457</v>
      </c>
      <c r="G198" s="8">
        <f>economy!AA260</f>
        <v>33363.838317826681</v>
      </c>
      <c r="H198" s="8">
        <f>economy!AB260</f>
        <v>3289.3089821425101</v>
      </c>
      <c r="I198" s="8">
        <f>climate!I370</f>
        <v>6.7587791336609824</v>
      </c>
      <c r="J198" s="8">
        <f>economy!BN260</f>
        <v>-52.538810052363893</v>
      </c>
      <c r="K198" s="8">
        <f>economy!BO260</f>
        <v>-30.028385776399254</v>
      </c>
      <c r="L198" s="8">
        <f>economy!BP260</f>
        <v>-29.702796135514493</v>
      </c>
      <c r="M198">
        <v>1689.229900590457</v>
      </c>
      <c r="N198">
        <v>33363.838317826681</v>
      </c>
      <c r="O198">
        <v>3289.3089821425101</v>
      </c>
      <c r="P198">
        <v>6.7587791336609824</v>
      </c>
      <c r="Q198">
        <v>-52.538810052363893</v>
      </c>
      <c r="R198">
        <v>-30.028385776399254</v>
      </c>
      <c r="S198">
        <v>-29.702796135514493</v>
      </c>
      <c r="T198">
        <v>1689.3354699166614</v>
      </c>
      <c r="U198">
        <v>33364.443730955587</v>
      </c>
      <c r="V198">
        <v>3289.3639237072357</v>
      </c>
      <c r="W198">
        <v>6.7587003507665857</v>
      </c>
      <c r="X198">
        <v>-52.53639022973023</v>
      </c>
      <c r="Y198">
        <v>-30.027392716544441</v>
      </c>
      <c r="Z198">
        <v>-29.70187671706724</v>
      </c>
      <c r="AA198" s="8">
        <v>1689.2283820921873</v>
      </c>
      <c r="AB198" s="8">
        <v>33363.829610137378</v>
      </c>
      <c r="AC198" s="8">
        <v>3289.3081919215815</v>
      </c>
      <c r="AD198" s="8">
        <v>6.7587802664575003</v>
      </c>
      <c r="AE198" s="8">
        <v>-52.538844850899565</v>
      </c>
      <c r="AF198" s="8">
        <v>-30.028400055959828</v>
      </c>
      <c r="AG198" s="8">
        <v>-29.702809356128974</v>
      </c>
      <c r="AH198">
        <f t="shared" si="30"/>
        <v>0.76592401983361924</v>
      </c>
      <c r="AI198">
        <f t="shared" si="31"/>
        <v>-1.1016408498107921E-2</v>
      </c>
      <c r="AJ198">
        <f t="shared" si="32"/>
        <v>-7.8782894396667302E-5</v>
      </c>
      <c r="AK198">
        <f t="shared" si="33"/>
        <v>1.1327965179219746E-6</v>
      </c>
      <c r="AL198">
        <f t="shared" si="34"/>
        <v>2.4198226336622497E-3</v>
      </c>
      <c r="AM198">
        <f t="shared" si="35"/>
        <v>9.9305985481379366E-4</v>
      </c>
      <c r="AN198">
        <f t="shared" si="36"/>
        <v>9.1941844725340616E-4</v>
      </c>
      <c r="AO198">
        <f t="shared" si="37"/>
        <v>-3.4798535672564412E-5</v>
      </c>
      <c r="AP198">
        <f t="shared" si="38"/>
        <v>-1.4279560573982053E-5</v>
      </c>
      <c r="AQ198">
        <f t="shared" si="39"/>
        <v>-1.3220614480502491E-5</v>
      </c>
    </row>
    <row r="199" spans="5:43">
      <c r="E199">
        <f>economy!A261</f>
        <v>2215</v>
      </c>
      <c r="F199" s="8">
        <f>economy!Z261</f>
        <v>1658.547515464649</v>
      </c>
      <c r="G199" s="8">
        <f>economy!AA261</f>
        <v>33094.483222853029</v>
      </c>
      <c r="H199" s="8">
        <f>economy!AB261</f>
        <v>3257.8488439738276</v>
      </c>
      <c r="I199" s="8">
        <f>climate!I371</f>
        <v>6.7679586642172955</v>
      </c>
      <c r="J199" s="8">
        <f>economy!BN261</f>
        <v>-52.766302242133371</v>
      </c>
      <c r="K199" s="8">
        <f>economy!BO261</f>
        <v>-30.104762957340089</v>
      </c>
      <c r="L199" s="8">
        <f>economy!BP261</f>
        <v>-29.781955340229135</v>
      </c>
      <c r="M199">
        <v>1658.547515464649</v>
      </c>
      <c r="N199">
        <v>33094.483222853029</v>
      </c>
      <c r="O199">
        <v>3257.8488439738276</v>
      </c>
      <c r="P199">
        <v>6.7679586642172955</v>
      </c>
      <c r="Q199">
        <v>-52.766302242133371</v>
      </c>
      <c r="R199">
        <v>-30.104762957340089</v>
      </c>
      <c r="S199">
        <v>-29.781955340229135</v>
      </c>
      <c r="T199">
        <v>1658.6516391644686</v>
      </c>
      <c r="U199">
        <v>33095.080816469817</v>
      </c>
      <c r="V199">
        <v>3257.9030101722092</v>
      </c>
      <c r="W199">
        <v>6.767880453523528</v>
      </c>
      <c r="X199">
        <v>-52.763882746329308</v>
      </c>
      <c r="Y199">
        <v>-30.103775741211109</v>
      </c>
      <c r="Z199">
        <v>-29.781041089361999</v>
      </c>
      <c r="AA199" s="8">
        <v>1658.5460178454521</v>
      </c>
      <c r="AB199" s="8">
        <v>33094.474628136006</v>
      </c>
      <c r="AC199" s="8">
        <v>3257.8480649501385</v>
      </c>
      <c r="AD199" s="8">
        <v>6.767959788717417</v>
      </c>
      <c r="AE199" s="8">
        <v>-52.766337033922646</v>
      </c>
      <c r="AF199" s="8">
        <v>-30.104777152007244</v>
      </c>
      <c r="AG199" s="8">
        <v>-29.781968485737782</v>
      </c>
      <c r="AH199">
        <f t="shared" si="30"/>
        <v>0.7558835149902734</v>
      </c>
      <c r="AI199">
        <f t="shared" si="31"/>
        <v>-1.0871359911106993E-2</v>
      </c>
      <c r="AJ199">
        <f t="shared" si="32"/>
        <v>-7.8210693767566397E-5</v>
      </c>
      <c r="AK199">
        <f t="shared" si="33"/>
        <v>1.1245001214632566E-6</v>
      </c>
      <c r="AL199">
        <f t="shared" si="34"/>
        <v>2.4194958040624215E-3</v>
      </c>
      <c r="AM199">
        <f t="shared" si="35"/>
        <v>9.872161289798953E-4</v>
      </c>
      <c r="AN199">
        <f t="shared" si="36"/>
        <v>9.1425086713670112E-4</v>
      </c>
      <c r="AO199">
        <f t="shared" si="37"/>
        <v>-3.4791789275345764E-5</v>
      </c>
      <c r="AP199">
        <f t="shared" si="38"/>
        <v>-1.4194667155464913E-5</v>
      </c>
      <c r="AQ199">
        <f t="shared" si="39"/>
        <v>-1.3145508646061899E-5</v>
      </c>
    </row>
    <row r="200" spans="5:43">
      <c r="E200">
        <f>economy!A262</f>
        <v>2216</v>
      </c>
      <c r="F200" s="8">
        <f>economy!Z262</f>
        <v>1628.4406171927953</v>
      </c>
      <c r="G200" s="8">
        <f>economy!AA262</f>
        <v>32826.681637405512</v>
      </c>
      <c r="H200" s="8">
        <f>economy!AB262</f>
        <v>3226.663421907363</v>
      </c>
      <c r="I200" s="8">
        <f>climate!I372</f>
        <v>6.7769778807234378</v>
      </c>
      <c r="J200" s="8">
        <f>economy!BN262</f>
        <v>-52.991005940323923</v>
      </c>
      <c r="K200" s="8">
        <f>economy!BO262</f>
        <v>-30.179554714852511</v>
      </c>
      <c r="L200" s="8">
        <f>economy!BP262</f>
        <v>-29.859613244024665</v>
      </c>
      <c r="M200">
        <v>1628.4406171927953</v>
      </c>
      <c r="N200">
        <v>32826.681637405512</v>
      </c>
      <c r="O200">
        <v>3226.663421907363</v>
      </c>
      <c r="P200">
        <v>6.7769778807234378</v>
      </c>
      <c r="Q200">
        <v>-52.991005940323923</v>
      </c>
      <c r="R200">
        <v>-30.179554714852511</v>
      </c>
      <c r="S200">
        <v>-29.859613244024665</v>
      </c>
      <c r="T200">
        <v>1628.5433188575605</v>
      </c>
      <c r="U200">
        <v>32827.271513838685</v>
      </c>
      <c r="V200">
        <v>3226.7168244484074</v>
      </c>
      <c r="W200">
        <v>6.776900231749317</v>
      </c>
      <c r="X200">
        <v>-52.988586634490147</v>
      </c>
      <c r="Y200">
        <v>-30.178573264114615</v>
      </c>
      <c r="Z200">
        <v>-29.858704091267331</v>
      </c>
      <c r="AA200" s="8">
        <v>1628.4391401113749</v>
      </c>
      <c r="AB200" s="8">
        <v>32826.673154178156</v>
      </c>
      <c r="AC200" s="8">
        <v>3226.6626539114636</v>
      </c>
      <c r="AD200" s="8">
        <v>6.7769789970788255</v>
      </c>
      <c r="AE200" s="8">
        <v>-52.991040727332944</v>
      </c>
      <c r="AF200" s="8">
        <v>-30.179568825762008</v>
      </c>
      <c r="AG200" s="8">
        <v>-29.859626315434586</v>
      </c>
      <c r="AH200">
        <f t="shared" si="30"/>
        <v>0.74598063898156397</v>
      </c>
      <c r="AI200">
        <f t="shared" si="31"/>
        <v>-1.0728304674557876E-2</v>
      </c>
      <c r="AJ200">
        <f t="shared" si="32"/>
        <v>-7.7648974120769765E-5</v>
      </c>
      <c r="AK200">
        <f t="shared" si="33"/>
        <v>1.1163553876869514E-6</v>
      </c>
      <c r="AL200">
        <f t="shared" si="34"/>
        <v>2.4193058337758089E-3</v>
      </c>
      <c r="AM200">
        <f t="shared" si="35"/>
        <v>9.8145073789623893E-4</v>
      </c>
      <c r="AN200">
        <f t="shared" si="36"/>
        <v>9.0915275733394196E-4</v>
      </c>
      <c r="AO200">
        <f t="shared" si="37"/>
        <v>-3.4787009020931237E-5</v>
      </c>
      <c r="AP200">
        <f t="shared" si="38"/>
        <v>-1.4110909496878321E-5</v>
      </c>
      <c r="AQ200">
        <f t="shared" si="39"/>
        <v>-1.3071409920684118E-5</v>
      </c>
    </row>
    <row r="201" spans="5:43">
      <c r="E201">
        <f>economy!A263</f>
        <v>2217</v>
      </c>
      <c r="F201" s="8">
        <f>economy!Z263</f>
        <v>1598.8999067124307</v>
      </c>
      <c r="G201" s="8">
        <f>economy!AA263</f>
        <v>32560.441238924526</v>
      </c>
      <c r="H201" s="8">
        <f>economy!AB263</f>
        <v>3195.7513118174643</v>
      </c>
      <c r="I201" s="8">
        <f>climate!I373</f>
        <v>6.7858386336279679</v>
      </c>
      <c r="J201" s="8">
        <f>economy!BN263</f>
        <v>-53.212919128925691</v>
      </c>
      <c r="K201" s="8">
        <f>economy!BO263</f>
        <v>-30.252775629695563</v>
      </c>
      <c r="L201" s="8">
        <f>economy!BP263</f>
        <v>-29.935782213190631</v>
      </c>
      <c r="M201">
        <v>1598.8999067124307</v>
      </c>
      <c r="N201">
        <v>32560.441238924526</v>
      </c>
      <c r="O201">
        <v>3195.7513118174643</v>
      </c>
      <c r="P201">
        <v>6.7858386336279679</v>
      </c>
      <c r="Q201">
        <v>-53.212919128925691</v>
      </c>
      <c r="R201">
        <v>-30.252775629695563</v>
      </c>
      <c r="S201">
        <v>-29.935782213190631</v>
      </c>
      <c r="T201">
        <v>1599.0012094766471</v>
      </c>
      <c r="U201">
        <v>32561.023499521198</v>
      </c>
      <c r="V201">
        <v>3195.8039622501306</v>
      </c>
      <c r="W201">
        <v>6.7857615360838839</v>
      </c>
      <c r="X201">
        <v>-53.210499878673986</v>
      </c>
      <c r="Y201">
        <v>-30.251799866893155</v>
      </c>
      <c r="Z201">
        <v>-29.934878089843444</v>
      </c>
      <c r="AA201" s="8">
        <v>1598.8984498340442</v>
      </c>
      <c r="AB201" s="8">
        <v>32560.432865718205</v>
      </c>
      <c r="AC201" s="8">
        <v>3195.7505546821922</v>
      </c>
      <c r="AD201" s="8">
        <v>6.7858397419875471</v>
      </c>
      <c r="AE201" s="8">
        <v>-53.212953913085983</v>
      </c>
      <c r="AF201" s="8">
        <v>-30.252789657970833</v>
      </c>
      <c r="AG201" s="8">
        <v>-29.935795211498181</v>
      </c>
      <c r="AH201">
        <f t="shared" si="30"/>
        <v>0.73621379355608951</v>
      </c>
      <c r="AI201">
        <f t="shared" si="31"/>
        <v>-1.0587219978333451E-2</v>
      </c>
      <c r="AJ201">
        <f t="shared" si="32"/>
        <v>-7.7097544084026026E-5</v>
      </c>
      <c r="AK201">
        <f t="shared" si="33"/>
        <v>1.1083595792271694E-6</v>
      </c>
      <c r="AL201">
        <f t="shared" si="34"/>
        <v>2.4192502517053072E-3</v>
      </c>
      <c r="AM201">
        <f t="shared" si="35"/>
        <v>9.757628024082976E-4</v>
      </c>
      <c r="AN201">
        <f t="shared" si="36"/>
        <v>9.0412334718692478E-4</v>
      </c>
      <c r="AO201">
        <f t="shared" si="37"/>
        <v>-3.4784160291678745E-5</v>
      </c>
      <c r="AP201">
        <f t="shared" si="38"/>
        <v>-1.4028275270305812E-5</v>
      </c>
      <c r="AQ201">
        <f t="shared" si="39"/>
        <v>-1.2998307550304844E-5</v>
      </c>
    </row>
    <row r="202" spans="5:43">
      <c r="E202">
        <f>economy!A264</f>
        <v>2218</v>
      </c>
      <c r="F202" s="8">
        <f>economy!Z264</f>
        <v>1569.9161722423537</v>
      </c>
      <c r="G202" s="8">
        <f>economy!AA264</f>
        <v>32295.769015295831</v>
      </c>
      <c r="H202" s="8">
        <f>economy!AB264</f>
        <v>3165.1110705464725</v>
      </c>
      <c r="I202" s="8">
        <f>climate!I374</f>
        <v>6.7945427578846083</v>
      </c>
      <c r="J202" s="8">
        <f>economy!BN264</f>
        <v>-53.432039869219082</v>
      </c>
      <c r="K202" s="8">
        <f>economy!BO264</f>
        <v>-30.324440338336814</v>
      </c>
      <c r="L202" s="8">
        <f>economy!BP264</f>
        <v>-30.010474695799001</v>
      </c>
      <c r="M202">
        <v>1569.9161722423537</v>
      </c>
      <c r="N202">
        <v>32295.769015295831</v>
      </c>
      <c r="O202">
        <v>3165.1110705464725</v>
      </c>
      <c r="P202">
        <v>6.7945427578846083</v>
      </c>
      <c r="Q202">
        <v>-53.432039869219082</v>
      </c>
      <c r="R202">
        <v>-30.324440338336814</v>
      </c>
      <c r="S202">
        <v>-30.010474695799001</v>
      </c>
      <c r="T202">
        <v>1570.0160987879067</v>
      </c>
      <c r="U202">
        <v>32296.343760404441</v>
      </c>
      <c r="V202">
        <v>3165.1629802599091</v>
      </c>
      <c r="W202">
        <v>6.7944662016692519</v>
      </c>
      <c r="X202">
        <v>-53.429620542741496</v>
      </c>
      <c r="Y202">
        <v>-30.323470186899009</v>
      </c>
      <c r="Z202">
        <v>-30.00957553393858</v>
      </c>
      <c r="AA202" s="8">
        <v>1569.9147352387597</v>
      </c>
      <c r="AB202" s="8">
        <v>32295.760750656129</v>
      </c>
      <c r="AC202" s="8">
        <v>3165.1103241069532</v>
      </c>
      <c r="AD202" s="8">
        <v>6.7945438583946078</v>
      </c>
      <c r="AE202" s="8">
        <v>-53.43207465242584</v>
      </c>
      <c r="AF202" s="8">
        <v>-30.324454285088873</v>
      </c>
      <c r="AG202" s="8">
        <v>-30.010487621989647</v>
      </c>
      <c r="AH202">
        <f t="shared" si="30"/>
        <v>0.72658136759855552</v>
      </c>
      <c r="AI202">
        <f t="shared" si="31"/>
        <v>-1.0448082815855742E-2</v>
      </c>
      <c r="AJ202">
        <f t="shared" si="32"/>
        <v>-7.6556215356404778E-5</v>
      </c>
      <c r="AK202">
        <f t="shared" si="33"/>
        <v>1.1005099995742285E-6</v>
      </c>
      <c r="AL202">
        <f t="shared" si="34"/>
        <v>2.4193264775860257E-3</v>
      </c>
      <c r="AM202">
        <f t="shared" si="35"/>
        <v>9.7015143780510016E-4</v>
      </c>
      <c r="AN202">
        <f t="shared" si="36"/>
        <v>8.9916186042060531E-4</v>
      </c>
      <c r="AO202">
        <f t="shared" si="37"/>
        <v>-3.478320675753821E-5</v>
      </c>
      <c r="AP202">
        <f t="shared" si="38"/>
        <v>-1.3946752059013079E-5</v>
      </c>
      <c r="AQ202">
        <f t="shared" si="39"/>
        <v>-1.292619064585665E-5</v>
      </c>
    </row>
    <row r="203" spans="5:43">
      <c r="E203">
        <f>economy!A265</f>
        <v>2219</v>
      </c>
      <c r="F203" s="8">
        <f>economy!Z265</f>
        <v>1541.4802911264494</v>
      </c>
      <c r="G203" s="8">
        <f>economy!AA265</f>
        <v>32032.671289364716</v>
      </c>
      <c r="H203" s="8">
        <f>economy!AB265</f>
        <v>3134.7412182569778</v>
      </c>
      <c r="I203" s="8">
        <f>climate!I375</f>
        <v>6.8030920728214372</v>
      </c>
      <c r="J203" s="8">
        <f>economy!BN265</f>
        <v>-53.648366294721598</v>
      </c>
      <c r="K203" s="8">
        <f>economy!BO265</f>
        <v>-30.39456352549</v>
      </c>
      <c r="L203" s="8">
        <f>economy!BP265</f>
        <v>-30.083703214563641</v>
      </c>
      <c r="M203">
        <v>1541.4802911264494</v>
      </c>
      <c r="N203">
        <v>32032.671289364716</v>
      </c>
      <c r="O203">
        <v>3134.7412182569778</v>
      </c>
      <c r="P203">
        <v>6.8030920728214372</v>
      </c>
      <c r="Q203">
        <v>-53.648366294721598</v>
      </c>
      <c r="R203">
        <v>-30.39456352549</v>
      </c>
      <c r="S203">
        <v>-30.083703214563641</v>
      </c>
      <c r="T203">
        <v>1541.5788636869711</v>
      </c>
      <c r="U203">
        <v>32033.238618319741</v>
      </c>
      <c r="V203">
        <v>3134.7923984808776</v>
      </c>
      <c r="W203">
        <v>6.8030160480187547</v>
      </c>
      <c r="X203">
        <v>-53.645946762900621</v>
      </c>
      <c r="Y203">
        <v>-30.393598909735331</v>
      </c>
      <c r="Z203">
        <v>-30.082808947047692</v>
      </c>
      <c r="AA203" s="8">
        <v>1541.4788736758462</v>
      </c>
      <c r="AB203" s="8">
        <v>32032.663131851681</v>
      </c>
      <c r="AC203" s="8">
        <v>3134.7404823506208</v>
      </c>
      <c r="AD203" s="8">
        <v>6.803093165625433</v>
      </c>
      <c r="AE203" s="8">
        <v>-53.648401078832208</v>
      </c>
      <c r="AF203" s="8">
        <v>-30.394577391817361</v>
      </c>
      <c r="AG203" s="8">
        <v>-30.083716069611881</v>
      </c>
      <c r="AH203">
        <f t="shared" si="30"/>
        <v>0.71708173945080489</v>
      </c>
      <c r="AI203">
        <f t="shared" si="31"/>
        <v>-1.0310869991371874E-2</v>
      </c>
      <c r="AJ203">
        <f t="shared" si="32"/>
        <v>-7.6024802682539416E-5</v>
      </c>
      <c r="AK203">
        <f t="shared" si="33"/>
        <v>1.0928039957391888E-6</v>
      </c>
      <c r="AL203">
        <f t="shared" si="34"/>
        <v>2.4195318209763172E-3</v>
      </c>
      <c r="AM203">
        <f t="shared" si="35"/>
        <v>9.6461575466832983E-4</v>
      </c>
      <c r="AN203">
        <f t="shared" si="36"/>
        <v>8.94267515949565E-4</v>
      </c>
      <c r="AO203">
        <f t="shared" si="37"/>
        <v>-3.4784110610530661E-5</v>
      </c>
      <c r="AP203">
        <f t="shared" si="38"/>
        <v>-1.3866327361000685E-5</v>
      </c>
      <c r="AQ203">
        <f t="shared" si="39"/>
        <v>-1.285504824011241E-5</v>
      </c>
    </row>
    <row r="204" spans="5:43">
      <c r="E204">
        <f>economy!A266</f>
        <v>2220</v>
      </c>
      <c r="F204" s="8">
        <f>economy!Z266</f>
        <v>1513.5832315178034</v>
      </c>
      <c r="G204" s="8">
        <f>economy!AA266</f>
        <v>31771.153742814593</v>
      </c>
      <c r="H204" s="8">
        <f>economy!AB266</f>
        <v>3104.6402407019091</v>
      </c>
      <c r="I204" s="8">
        <f>climate!I376</f>
        <v>6.8114883820229961</v>
      </c>
      <c r="J204" s="8">
        <f>economy!BN266</f>
        <v>-53.861896604735769</v>
      </c>
      <c r="K204" s="8">
        <f>economy!BO266</f>
        <v>-30.463159916879555</v>
      </c>
      <c r="L204" s="8">
        <f>economy!BP266</f>
        <v>-30.155480359899791</v>
      </c>
      <c r="M204">
        <v>1513.5832315178034</v>
      </c>
      <c r="N204">
        <v>31771.153742814593</v>
      </c>
      <c r="O204">
        <v>3104.6402407019091</v>
      </c>
      <c r="P204">
        <v>6.8114883820229961</v>
      </c>
      <c r="Q204">
        <v>-53.861896604735769</v>
      </c>
      <c r="R204">
        <v>-30.463159916879555</v>
      </c>
      <c r="S204">
        <v>-30.155480359899791</v>
      </c>
      <c r="T204">
        <v>1513.6804718832127</v>
      </c>
      <c r="U204">
        <v>31771.713753922722</v>
      </c>
      <c r="V204">
        <v>3104.6907025069963</v>
      </c>
      <c r="W204">
        <v>6.8114128788991657</v>
      </c>
      <c r="X204">
        <v>-53.859476741255271</v>
      </c>
      <c r="Y204">
        <v>-30.462200762019737</v>
      </c>
      <c r="Z204">
        <v>-30.154590920371213</v>
      </c>
      <c r="AA204" s="8">
        <v>1513.5818333047682</v>
      </c>
      <c r="AB204" s="8">
        <v>31771.145691002908</v>
      </c>
      <c r="AC204" s="8">
        <v>3104.6395151684042</v>
      </c>
      <c r="AD204" s="8">
        <v>6.8114894672619499</v>
      </c>
      <c r="AE204" s="8">
        <v>-53.861931391568021</v>
      </c>
      <c r="AF204" s="8">
        <v>-30.463173703868108</v>
      </c>
      <c r="AG204" s="8">
        <v>-30.155493144769054</v>
      </c>
      <c r="AH204">
        <f t="shared" si="30"/>
        <v>0.707713278621668</v>
      </c>
      <c r="AI204">
        <f t="shared" si="31"/>
        <v>-1.017555822909344E-2</v>
      </c>
      <c r="AJ204">
        <f t="shared" si="32"/>
        <v>-7.550312383042268E-5</v>
      </c>
      <c r="AK204">
        <f t="shared" si="33"/>
        <v>1.0852389538129614E-6</v>
      </c>
      <c r="AL204">
        <f t="shared" si="34"/>
        <v>2.4198634804974972E-3</v>
      </c>
      <c r="AM204">
        <f t="shared" si="35"/>
        <v>9.5915485981734605E-4</v>
      </c>
      <c r="AN204">
        <f t="shared" si="36"/>
        <v>8.8943952857789554E-4</v>
      </c>
      <c r="AO204">
        <f t="shared" si="37"/>
        <v>-3.4786832252109434E-5</v>
      </c>
      <c r="AP204">
        <f t="shared" si="38"/>
        <v>-1.3786988553476931E-5</v>
      </c>
      <c r="AQ204">
        <f t="shared" si="39"/>
        <v>-1.2784869262816301E-5</v>
      </c>
    </row>
    <row r="205" spans="5:43">
      <c r="E205">
        <f>economy!A267</f>
        <v>2221</v>
      </c>
      <c r="F205" s="8">
        <f>economy!Z267</f>
        <v>1486.2160539094291</v>
      </c>
      <c r="G205" s="8">
        <f>economy!AA267</f>
        <v>31511.22143941612</v>
      </c>
      <c r="H205" s="8">
        <f>economy!AB267</f>
        <v>3074.8065914142717</v>
      </c>
      <c r="I205" s="8">
        <f>climate!I377</f>
        <v>6.8197334732248525</v>
      </c>
      <c r="J205" s="8">
        <f>economy!BN267</f>
        <v>-54.072629058507111</v>
      </c>
      <c r="K205" s="8">
        <f>economy!BO267</f>
        <v>-30.530244272228227</v>
      </c>
      <c r="L205" s="8">
        <f>economy!BP267</f>
        <v>-30.225818783180891</v>
      </c>
      <c r="M205">
        <v>1486.2160539094291</v>
      </c>
      <c r="N205">
        <v>31511.22143941612</v>
      </c>
      <c r="O205">
        <v>3074.8065914142717</v>
      </c>
      <c r="P205">
        <v>6.8197334732248525</v>
      </c>
      <c r="Q205">
        <v>-54.072629058507111</v>
      </c>
      <c r="R205">
        <v>-30.530244272228227</v>
      </c>
      <c r="S205">
        <v>-30.225818783180891</v>
      </c>
      <c r="T205">
        <v>1486.3119834306015</v>
      </c>
      <c r="U205">
        <v>31511.774229944236</v>
      </c>
      <c r="V205">
        <v>3074.8563457128976</v>
      </c>
      <c r="W205">
        <v>6.8196584822252904</v>
      </c>
      <c r="X205">
        <v>-54.070208739964166</v>
      </c>
      <c r="Y205">
        <v>-30.529290504371172</v>
      </c>
      <c r="Z205">
        <v>-30.224934106071082</v>
      </c>
      <c r="AA205" s="8">
        <v>1486.2146746248493</v>
      </c>
      <c r="AB205" s="8">
        <v>31511.213491895418</v>
      </c>
      <c r="AC205" s="8">
        <v>3074.8058760955805</v>
      </c>
      <c r="AD205" s="8">
        <v>6.8197345510371576</v>
      </c>
      <c r="AE205" s="8">
        <v>-54.072663849837717</v>
      </c>
      <c r="AF205" s="8">
        <v>-30.530257980951195</v>
      </c>
      <c r="AG205" s="8">
        <v>-30.225831498823503</v>
      </c>
      <c r="AH205">
        <f t="shared" si="30"/>
        <v>0.69847434791881824</v>
      </c>
      <c r="AI205">
        <f t="shared" si="31"/>
        <v>-1.0042123969469685E-2</v>
      </c>
      <c r="AJ205">
        <f t="shared" si="32"/>
        <v>-7.4990999562096761E-5</v>
      </c>
      <c r="AK205">
        <f t="shared" si="33"/>
        <v>1.0778123051835564E-6</v>
      </c>
      <c r="AL205">
        <f t="shared" si="34"/>
        <v>2.4203185429456653E-3</v>
      </c>
      <c r="AM205">
        <f t="shared" si="35"/>
        <v>9.5376785705525435E-4</v>
      </c>
      <c r="AN205">
        <f t="shared" si="36"/>
        <v>8.8467710980921765E-4</v>
      </c>
      <c r="AO205">
        <f t="shared" si="37"/>
        <v>-3.4791330605798976E-5</v>
      </c>
      <c r="AP205">
        <f t="shared" si="38"/>
        <v>-1.3708722967464837E-5</v>
      </c>
      <c r="AQ205">
        <f t="shared" si="39"/>
        <v>-1.2715642611738076E-5</v>
      </c>
    </row>
    <row r="206" spans="5:43">
      <c r="E206">
        <f>economy!A268</f>
        <v>2222</v>
      </c>
      <c r="F206" s="8">
        <f>economy!Z268</f>
        <v>1459.3699125176345</v>
      </c>
      <c r="G206" s="8">
        <f>economy!AA268</f>
        <v>31252.878847655003</v>
      </c>
      <c r="H206" s="8">
        <f>economy!AB268</f>
        <v>3045.2386938184295</v>
      </c>
      <c r="I206" s="8">
        <f>climate!I378</f>
        <v>6.8278291182201771</v>
      </c>
      <c r="J206" s="8">
        <f>economy!BN268</f>
        <v>-54.280561970001067</v>
      </c>
      <c r="K206" s="8">
        <f>economy!BO268</f>
        <v>-30.595831378464855</v>
      </c>
      <c r="L206" s="8">
        <f>economy!BP268</f>
        <v>-30.294731190190056</v>
      </c>
      <c r="M206">
        <v>1459.3699125176345</v>
      </c>
      <c r="N206">
        <v>31252.878847655003</v>
      </c>
      <c r="O206">
        <v>3045.2386938184295</v>
      </c>
      <c r="P206">
        <v>6.8278291182201771</v>
      </c>
      <c r="Q206">
        <v>-54.280561970001067</v>
      </c>
      <c r="R206">
        <v>-30.595831378464855</v>
      </c>
      <c r="S206">
        <v>-30.294731190190056</v>
      </c>
      <c r="T206">
        <v>1459.4645521112243</v>
      </c>
      <c r="U206">
        <v>31253.424513819627</v>
      </c>
      <c r="V206">
        <v>3045.2877513652861</v>
      </c>
      <c r="W206">
        <v>6.8277546299665675</v>
      </c>
      <c r="X206">
        <v>-54.278141076018677</v>
      </c>
      <c r="Y206">
        <v>-30.594882924616957</v>
      </c>
      <c r="Z206">
        <v>-30.293851210721527</v>
      </c>
      <c r="AA206" s="8">
        <v>1459.3685518586472</v>
      </c>
      <c r="AB206" s="8">
        <v>31252.871003029963</v>
      </c>
      <c r="AC206" s="8">
        <v>3045.2379885587807</v>
      </c>
      <c r="AD206" s="8">
        <v>6.8278301887416983</v>
      </c>
      <c r="AE206" s="8">
        <v>-54.280596767563935</v>
      </c>
      <c r="AF206" s="8">
        <v>-30.595845009982749</v>
      </c>
      <c r="AG206" s="8">
        <v>-30.294743837547177</v>
      </c>
      <c r="AH206">
        <f t="shared" si="30"/>
        <v>0.68936330507131061</v>
      </c>
      <c r="AI206">
        <f t="shared" si="31"/>
        <v>-9.9105436747777276E-3</v>
      </c>
      <c r="AJ206">
        <f t="shared" si="32"/>
        <v>-7.4488253609672483E-5</v>
      </c>
      <c r="AK206">
        <f t="shared" si="33"/>
        <v>1.0705215212070129E-6</v>
      </c>
      <c r="AL206">
        <f t="shared" si="34"/>
        <v>2.4208939823893161E-3</v>
      </c>
      <c r="AM206">
        <f t="shared" si="35"/>
        <v>9.4845384789721265E-4</v>
      </c>
      <c r="AN206">
        <f t="shared" si="36"/>
        <v>8.7997946852880204E-4</v>
      </c>
      <c r="AO206">
        <f t="shared" si="37"/>
        <v>-3.4797562868504883E-5</v>
      </c>
      <c r="AP206">
        <f t="shared" si="38"/>
        <v>-1.3631517894907574E-5</v>
      </c>
      <c r="AQ206">
        <f t="shared" si="39"/>
        <v>-1.2647357120698643E-5</v>
      </c>
    </row>
    <row r="207" spans="5:43">
      <c r="E207">
        <f>economy!A269</f>
        <v>2223</v>
      </c>
      <c r="F207" s="8">
        <f>economy!Z269</f>
        <v>1433.0360565240499</v>
      </c>
      <c r="G207" s="8">
        <f>economy!AA269</f>
        <v>30996.129862744187</v>
      </c>
      <c r="H207" s="8">
        <f>economy!AB269</f>
        <v>3015.9349432649042</v>
      </c>
      <c r="I207" s="8">
        <f>climate!I379</f>
        <v>6.8357770727779092</v>
      </c>
      <c r="J207" s="8">
        <f>economy!BN269</f>
        <v>-54.485693703308485</v>
      </c>
      <c r="K207" s="8">
        <f>economy!BO269</f>
        <v>-30.65993604314891</v>
      </c>
      <c r="L207" s="8">
        <f>economy!BP269</f>
        <v>-30.362230334763616</v>
      </c>
      <c r="M207">
        <v>1433.0360565240499</v>
      </c>
      <c r="N207">
        <v>30996.129862744187</v>
      </c>
      <c r="O207">
        <v>3015.9349432649042</v>
      </c>
      <c r="P207">
        <v>6.8357770727779092</v>
      </c>
      <c r="Q207">
        <v>-54.485693703308485</v>
      </c>
      <c r="R207">
        <v>-30.65993604314891</v>
      </c>
      <c r="S207">
        <v>-30.362230334763616</v>
      </c>
      <c r="T207">
        <v>1433.1294266774294</v>
      </c>
      <c r="U207">
        <v>30996.668499702304</v>
      </c>
      <c r="V207">
        <v>3015.9833146578289</v>
      </c>
      <c r="W207">
        <v>6.8357030780652588</v>
      </c>
      <c r="X207">
        <v>-54.483272116649069</v>
      </c>
      <c r="Y207">
        <v>-30.658992831216434</v>
      </c>
      <c r="Z207">
        <v>-30.361354988951877</v>
      </c>
      <c r="AA207" s="8">
        <v>1433.034714193966</v>
      </c>
      <c r="AB207" s="8">
        <v>30996.122119634638</v>
      </c>
      <c r="AC207" s="8">
        <v>3015.93424791078</v>
      </c>
      <c r="AD207" s="8">
        <v>6.8357781361420216</v>
      </c>
      <c r="AE207" s="8">
        <v>-54.485728508793066</v>
      </c>
      <c r="AF207" s="8">
        <v>-30.659949598509499</v>
      </c>
      <c r="AG207" s="8">
        <v>-30.362242914765165</v>
      </c>
      <c r="AH207">
        <f t="shared" si="30"/>
        <v>0.68037850442487979</v>
      </c>
      <c r="AI207">
        <f t="shared" si="31"/>
        <v>-9.7807937490870245E-3</v>
      </c>
      <c r="AJ207">
        <f t="shared" si="32"/>
        <v>-7.3994712650460315E-5</v>
      </c>
      <c r="AK207">
        <f t="shared" si="33"/>
        <v>1.0633641123192206E-6</v>
      </c>
      <c r="AL207">
        <f t="shared" si="34"/>
        <v>2.4215866594161639E-3</v>
      </c>
      <c r="AM207">
        <f t="shared" si="35"/>
        <v>9.4321193247637325E-4</v>
      </c>
      <c r="AN207">
        <f t="shared" si="36"/>
        <v>8.7534581173898118E-4</v>
      </c>
      <c r="AO207">
        <f t="shared" si="37"/>
        <v>-3.480548458156818E-5</v>
      </c>
      <c r="AP207">
        <f t="shared" si="38"/>
        <v>-1.3555360588668464E-5</v>
      </c>
      <c r="AQ207">
        <f t="shared" si="39"/>
        <v>-1.2580001548911923E-5</v>
      </c>
    </row>
    <row r="208" spans="5:43">
      <c r="E208">
        <f>economy!A270</f>
        <v>2224</v>
      </c>
      <c r="F208" s="8">
        <f>economy!Z270</f>
        <v>1407.205831182099</v>
      </c>
      <c r="G208" s="8">
        <f>economy!AA270</f>
        <v>30740.977828030009</v>
      </c>
      <c r="H208" s="8">
        <f>economy!AB270</f>
        <v>2986.8937089905185</v>
      </c>
      <c r="I208" s="8">
        <f>climate!I380</f>
        <v>6.8435790765720697</v>
      </c>
      <c r="J208" s="8">
        <f>economy!BN270</f>
        <v>-54.688022668687921</v>
      </c>
      <c r="K208" s="8">
        <f>economy!BO270</f>
        <v>-30.722573088107985</v>
      </c>
      <c r="L208" s="8">
        <f>economy!BP270</f>
        <v>-30.428329012623909</v>
      </c>
      <c r="M208">
        <v>1407.205831182099</v>
      </c>
      <c r="N208">
        <v>30740.977828030009</v>
      </c>
      <c r="O208">
        <v>2986.8937089905185</v>
      </c>
      <c r="P208">
        <v>6.8435790765720697</v>
      </c>
      <c r="Q208">
        <v>-54.688022668687921</v>
      </c>
      <c r="R208">
        <v>-30.722573088107985</v>
      </c>
      <c r="S208">
        <v>-30.428329012623909</v>
      </c>
      <c r="T208">
        <v>1407.2979519584142</v>
      </c>
      <c r="U208">
        <v>30741.509529871517</v>
      </c>
      <c r="V208">
        <v>2986.941404671406</v>
      </c>
      <c r="W208">
        <v>6.8435055663657982</v>
      </c>
      <c r="X208">
        <v>-54.685600275367761</v>
      </c>
      <c r="Y208">
        <v>-30.721635046897873</v>
      </c>
      <c r="Z208">
        <v>-30.427458237278767</v>
      </c>
      <c r="AA208" s="8">
        <v>1407.2045068903401</v>
      </c>
      <c r="AB208" s="8">
        <v>30740.970185071157</v>
      </c>
      <c r="AC208" s="8">
        <v>2986.8930233906458</v>
      </c>
      <c r="AD208" s="8">
        <v>6.8435801329097021</v>
      </c>
      <c r="AE208" s="8">
        <v>-54.688057483737623</v>
      </c>
      <c r="AF208" s="8">
        <v>-30.722586568346237</v>
      </c>
      <c r="AG208" s="8">
        <v>-30.428341526188561</v>
      </c>
      <c r="AH208">
        <f t="shared" si="30"/>
        <v>0.67151829870999791</v>
      </c>
      <c r="AI208">
        <f t="shared" si="31"/>
        <v>-9.6528504873276688E-3</v>
      </c>
      <c r="AJ208">
        <f t="shared" si="32"/>
        <v>-7.3510206271443224E-5</v>
      </c>
      <c r="AK208">
        <f t="shared" si="33"/>
        <v>1.0563376324768115E-6</v>
      </c>
      <c r="AL208">
        <f t="shared" si="34"/>
        <v>2.4223933201596992E-3</v>
      </c>
      <c r="AM208">
        <f t="shared" si="35"/>
        <v>9.38041210112317E-4</v>
      </c>
      <c r="AN208">
        <f t="shared" si="36"/>
        <v>8.7077534514179433E-4</v>
      </c>
      <c r="AO208">
        <f t="shared" si="37"/>
        <v>-3.4815049701819589E-5</v>
      </c>
      <c r="AP208">
        <f t="shared" si="38"/>
        <v>-1.3480238251872834E-5</v>
      </c>
      <c r="AQ208">
        <f t="shared" si="39"/>
        <v>-1.2513564652039122E-5</v>
      </c>
    </row>
    <row r="209" spans="5:43">
      <c r="E209">
        <f>economy!A271</f>
        <v>2225</v>
      </c>
      <c r="F209" s="8">
        <f>economy!Z271</f>
        <v>1381.8706787936114</v>
      </c>
      <c r="G209" s="8">
        <f>economy!AA271</f>
        <v>30487.425555799884</v>
      </c>
      <c r="H209" s="8">
        <f>economy!AB271</f>
        <v>2958.113336005747</v>
      </c>
      <c r="I209" s="8">
        <f>climate!I381</f>
        <v>6.8512368531218302</v>
      </c>
      <c r="J209" s="8">
        <f>economy!BN271</f>
        <v>-54.887547319254367</v>
      </c>
      <c r="K209" s="8">
        <f>economy!BO271</f>
        <v>-30.783757343285206</v>
      </c>
      <c r="L209" s="8">
        <f>economy!BP271</f>
        <v>-30.493040055398609</v>
      </c>
      <c r="M209">
        <v>1381.8706787936114</v>
      </c>
      <c r="N209">
        <v>30487.425555799884</v>
      </c>
      <c r="O209">
        <v>2958.113336005747</v>
      </c>
      <c r="P209">
        <v>6.8512368531218302</v>
      </c>
      <c r="Q209">
        <v>-54.887547319254367</v>
      </c>
      <c r="R209">
        <v>-30.783757343285206</v>
      </c>
      <c r="S209">
        <v>-30.493040055398609</v>
      </c>
      <c r="T209">
        <v>1381.9615698369496</v>
      </c>
      <c r="U209">
        <v>30487.95041554109</v>
      </c>
      <c r="V209">
        <v>2958.1603662615344</v>
      </c>
      <c r="W209">
        <v>6.851163818554884</v>
      </c>
      <c r="X209">
        <v>-54.8851240086587</v>
      </c>
      <c r="Y209">
        <v>-30.782824402505195</v>
      </c>
      <c r="Z209">
        <v>-30.492173788124813</v>
      </c>
      <c r="AA209" s="8">
        <v>1381.8693722556352</v>
      </c>
      <c r="AB209" s="8">
        <v>30487.418011642341</v>
      </c>
      <c r="AC209" s="8">
        <v>2958.112660011082</v>
      </c>
      <c r="AD209" s="8">
        <v>6.8512379025615049</v>
      </c>
      <c r="AE209" s="8">
        <v>-54.887582145464776</v>
      </c>
      <c r="AF209" s="8">
        <v>-30.783770749423311</v>
      </c>
      <c r="AG209" s="8">
        <v>-30.493052503433773</v>
      </c>
      <c r="AH209">
        <f t="shared" si="30"/>
        <v>0.66278104032971896</v>
      </c>
      <c r="AI209">
        <f t="shared" si="31"/>
        <v>-9.5266901844297536E-3</v>
      </c>
      <c r="AJ209">
        <f t="shared" si="32"/>
        <v>-7.3034566946184043E-5</v>
      </c>
      <c r="AK209">
        <f t="shared" si="33"/>
        <v>1.0494396747162682E-6</v>
      </c>
      <c r="AL209">
        <f t="shared" si="34"/>
        <v>2.4233105956668055E-3</v>
      </c>
      <c r="AM209">
        <f t="shared" si="35"/>
        <v>9.3294078001093794E-4</v>
      </c>
      <c r="AN209">
        <f t="shared" si="36"/>
        <v>8.6626727379623958E-4</v>
      </c>
      <c r="AO209">
        <f t="shared" si="37"/>
        <v>-3.4826210409732994E-5</v>
      </c>
      <c r="AP209">
        <f t="shared" si="38"/>
        <v>-1.3406138105409582E-5</v>
      </c>
      <c r="AQ209">
        <f t="shared" si="39"/>
        <v>-1.2448035164425164E-5</v>
      </c>
    </row>
    <row r="210" spans="5:43">
      <c r="E210">
        <f>economy!A272</f>
        <v>2226</v>
      </c>
      <c r="F210" s="8">
        <f>economy!Z272</f>
        <v>1357.0221395611318</v>
      </c>
      <c r="G210" s="8">
        <f>economy!AA272</f>
        <v>30235.475347500302</v>
      </c>
      <c r="H210" s="8">
        <f>economy!AB272</f>
        <v>2929.5921469111777</v>
      </c>
      <c r="I210" s="8">
        <f>climate!I382</f>
        <v>6.8587521097419168</v>
      </c>
      <c r="J210" s="8">
        <f>economy!BN272</f>
        <v>-55.084266148322527</v>
      </c>
      <c r="K210" s="8">
        <f>economy!BO272</f>
        <v>-30.843503640792783</v>
      </c>
      <c r="L210" s="8">
        <f>economy!BP272</f>
        <v>-30.556376324823667</v>
      </c>
      <c r="M210">
        <v>1357.0221395611318</v>
      </c>
      <c r="N210">
        <v>30235.475347500302</v>
      </c>
      <c r="O210">
        <v>2929.5921469111777</v>
      </c>
      <c r="P210">
        <v>6.8587521097419168</v>
      </c>
      <c r="Q210">
        <v>-55.084266148322527</v>
      </c>
      <c r="R210">
        <v>-30.843503640792783</v>
      </c>
      <c r="S210">
        <v>-30.556376324823667</v>
      </c>
      <c r="T210">
        <v>1357.1118201017741</v>
      </c>
      <c r="U210">
        <v>30235.993457078901</v>
      </c>
      <c r="V210">
        <v>2929.6385218749306</v>
      </c>
      <c r="W210">
        <v>6.8586795421119122</v>
      </c>
      <c r="X210">
        <v>-55.081841813321432</v>
      </c>
      <c r="Y210">
        <v>-30.842575731050779</v>
      </c>
      <c r="Z210">
        <v>-30.555514504020941</v>
      </c>
      <c r="AA210" s="8">
        <v>1357.0208504983539</v>
      </c>
      <c r="AB210" s="8">
        <v>30235.467900810243</v>
      </c>
      <c r="AC210" s="8">
        <v>2929.5914803748979</v>
      </c>
      <c r="AD210" s="8">
        <v>6.8587531524097907</v>
      </c>
      <c r="AE210" s="8">
        <v>-55.084300987239779</v>
      </c>
      <c r="AF210" s="8">
        <v>-30.843516973840089</v>
      </c>
      <c r="AG210" s="8">
        <v>-30.556388708225459</v>
      </c>
      <c r="AH210">
        <f t="shared" si="30"/>
        <v>0.65416508299676934</v>
      </c>
      <c r="AI210">
        <f t="shared" si="31"/>
        <v>-9.4022891134954989E-3</v>
      </c>
      <c r="AJ210">
        <f t="shared" si="32"/>
        <v>-7.2567630004627404E-5</v>
      </c>
      <c r="AK210">
        <f t="shared" si="33"/>
        <v>1.0426678738184592E-6</v>
      </c>
      <c r="AL210">
        <f t="shared" si="34"/>
        <v>2.4243350010948461E-3</v>
      </c>
      <c r="AM210">
        <f t="shared" si="35"/>
        <v>9.279097420034077E-4</v>
      </c>
      <c r="AN210">
        <f t="shared" si="36"/>
        <v>8.6182080272578787E-4</v>
      </c>
      <c r="AO210">
        <f t="shared" si="37"/>
        <v>-3.4838917251533985E-5</v>
      </c>
      <c r="AP210">
        <f t="shared" si="38"/>
        <v>-1.3333047306218759E-5</v>
      </c>
      <c r="AQ210">
        <f t="shared" si="39"/>
        <v>-1.2383401791993265E-5</v>
      </c>
    </row>
    <row r="211" spans="5:43">
      <c r="E211">
        <f>economy!A273</f>
        <v>2227</v>
      </c>
      <c r="F211" s="8">
        <f>economy!Z273</f>
        <v>1332.6518523212885</v>
      </c>
      <c r="G211" s="8">
        <f>economy!AA273</f>
        <v>29985.129013374211</v>
      </c>
      <c r="H211" s="8">
        <f>economy!AB273</f>
        <v>2901.3284436449094</v>
      </c>
      <c r="I211" s="8">
        <f>climate!I383</f>
        <v>6.8661265375029679</v>
      </c>
      <c r="J211" s="8">
        <f>economy!BN273</f>
        <v>-55.278177687413645</v>
      </c>
      <c r="K211" s="8">
        <f>economy!BO273</f>
        <v>-30.901826809168174</v>
      </c>
      <c r="L211" s="8">
        <f>economy!BP273</f>
        <v>-30.618350707127192</v>
      </c>
      <c r="M211">
        <v>1332.6518523212885</v>
      </c>
      <c r="N211">
        <v>29985.129013374211</v>
      </c>
      <c r="O211">
        <v>2901.3284436449094</v>
      </c>
      <c r="P211">
        <v>6.8661265375029679</v>
      </c>
      <c r="Q211">
        <v>-55.278177687413645</v>
      </c>
      <c r="R211">
        <v>-30.901826809168174</v>
      </c>
      <c r="S211">
        <v>-30.618350707127192</v>
      </c>
      <c r="T211">
        <v>1332.7403411810706</v>
      </c>
      <c r="U211">
        <v>29985.640463645297</v>
      </c>
      <c r="V211">
        <v>2901.3741732969725</v>
      </c>
      <c r="W211">
        <v>6.8660544282693667</v>
      </c>
      <c r="X211">
        <v>-55.275752224478616</v>
      </c>
      <c r="Y211">
        <v>-30.900903861971116</v>
      </c>
      <c r="Z211">
        <v>-30.617493271989719</v>
      </c>
      <c r="AA211" s="8">
        <v>1332.6505804610158</v>
      </c>
      <c r="AB211" s="8">
        <v>29985.121662833393</v>
      </c>
      <c r="AC211" s="8">
        <v>2901.3277864223905</v>
      </c>
      <c r="AD211" s="8">
        <v>6.8661275735228697</v>
      </c>
      <c r="AE211" s="8">
        <v>-55.278212540532785</v>
      </c>
      <c r="AF211" s="8">
        <v>-30.901840070121263</v>
      </c>
      <c r="AG211" s="8">
        <v>-30.618363026780401</v>
      </c>
      <c r="AH211">
        <f t="shared" si="30"/>
        <v>0.64566878293408081</v>
      </c>
      <c r="AI211">
        <f t="shared" si="31"/>
        <v>-9.2796236058347858E-3</v>
      </c>
      <c r="AJ211">
        <f t="shared" si="32"/>
        <v>-7.2109233601125311E-5</v>
      </c>
      <c r="AK211">
        <f t="shared" si="33"/>
        <v>1.0360199018677463E-6</v>
      </c>
      <c r="AL211">
        <f t="shared" si="34"/>
        <v>2.4254629350295431E-3</v>
      </c>
      <c r="AM211">
        <f t="shared" si="35"/>
        <v>9.2294719705776629E-4</v>
      </c>
      <c r="AN211">
        <f t="shared" si="36"/>
        <v>8.5743513747260636E-4</v>
      </c>
      <c r="AO211">
        <f t="shared" si="37"/>
        <v>-3.4853119139199862E-5</v>
      </c>
      <c r="AP211">
        <f t="shared" si="38"/>
        <v>-1.3260953089400118E-5</v>
      </c>
      <c r="AQ211">
        <f t="shared" si="39"/>
        <v>-1.2319653208692216E-5</v>
      </c>
    </row>
    <row r="212" spans="5:43">
      <c r="E212">
        <f>economy!A274</f>
        <v>2228</v>
      </c>
      <c r="F212" s="8">
        <f>economy!Z274</f>
        <v>1308.7515551645429</v>
      </c>
      <c r="G212" s="8">
        <f>economy!AA274</f>
        <v>29736.387891527422</v>
      </c>
      <c r="H212" s="8">
        <f>economy!AB274</f>
        <v>2873.3205091626951</v>
      </c>
      <c r="I212" s="8">
        <f>climate!I384</f>
        <v>6.8733618112014456</v>
      </c>
      <c r="J212" s="8">
        <f>economy!BN274</f>
        <v>-55.469280504933558</v>
      </c>
      <c r="K212" s="8">
        <f>economy!BO274</f>
        <v>-30.958741667829457</v>
      </c>
      <c r="L212" s="8">
        <f>economy!BP274</f>
        <v>-30.678976107591009</v>
      </c>
      <c r="M212">
        <v>1308.7515551645429</v>
      </c>
      <c r="N212">
        <v>29736.387891527422</v>
      </c>
      <c r="O212">
        <v>2873.3205091626951</v>
      </c>
      <c r="P212">
        <v>6.8733618112014456</v>
      </c>
      <c r="Q212">
        <v>-55.469280504933558</v>
      </c>
      <c r="R212">
        <v>-30.958741667829457</v>
      </c>
      <c r="S212">
        <v>-30.678976107591009</v>
      </c>
      <c r="T212">
        <v>1308.838870762283</v>
      </c>
      <c r="U212">
        <v>29736.892772260766</v>
      </c>
      <c r="V212">
        <v>2873.3656033319048</v>
      </c>
      <c r="W212">
        <v>6.8732901519827605</v>
      </c>
      <c r="X212">
        <v>-55.466853814254563</v>
      </c>
      <c r="Y212">
        <v>-30.957823615581539</v>
      </c>
      <c r="Z212">
        <v>-30.678122998106375</v>
      </c>
      <c r="AA212" s="8">
        <v>1308.7503002398889</v>
      </c>
      <c r="AB212" s="8">
        <v>29736.380635833248</v>
      </c>
      <c r="AC212" s="8">
        <v>2873.3198611114976</v>
      </c>
      <c r="AD212" s="8">
        <v>6.8733628406949165</v>
      </c>
      <c r="AE212" s="8">
        <v>-55.469315373696716</v>
      </c>
      <c r="AF212" s="8">
        <v>-30.95875485767208</v>
      </c>
      <c r="AG212" s="8">
        <v>-30.678988364369143</v>
      </c>
      <c r="AH212">
        <f t="shared" si="30"/>
        <v>0.63729050029360224</v>
      </c>
      <c r="AI212">
        <f t="shared" si="31"/>
        <v>-9.1586700291372836E-3</v>
      </c>
      <c r="AJ212">
        <f t="shared" si="32"/>
        <v>-7.1659218685127257E-5</v>
      </c>
      <c r="AK212">
        <f t="shared" si="33"/>
        <v>1.0294934709165204E-6</v>
      </c>
      <c r="AL212">
        <f t="shared" si="34"/>
        <v>2.4266906789947029E-3</v>
      </c>
      <c r="AM212">
        <f t="shared" si="35"/>
        <v>9.1805224791841056E-4</v>
      </c>
      <c r="AN212">
        <f t="shared" si="36"/>
        <v>8.5310948463401814E-4</v>
      </c>
      <c r="AO212">
        <f t="shared" si="37"/>
        <v>-3.4868763158613092E-5</v>
      </c>
      <c r="AP212">
        <f t="shared" si="38"/>
        <v>-1.3189842622551851E-5</v>
      </c>
      <c r="AQ212">
        <f t="shared" si="39"/>
        <v>-1.2256778134656088E-5</v>
      </c>
    </row>
    <row r="213" spans="5:43">
      <c r="E213">
        <f>economy!A275</f>
        <v>2229</v>
      </c>
      <c r="F213" s="8">
        <f>economy!Z275</f>
        <v>1285.3130859464256</v>
      </c>
      <c r="G213" s="8">
        <f>economy!AA275</f>
        <v>29489.252866432842</v>
      </c>
      <c r="H213" s="8">
        <f>economy!AB275</f>
        <v>2845.5666090526634</v>
      </c>
      <c r="I213" s="8">
        <f>climate!I385</f>
        <v>6.8804595893387397</v>
      </c>
      <c r="J213" s="8">
        <f>economy!BN275</f>
        <v>-55.657573205530255</v>
      </c>
      <c r="K213" s="8">
        <f>economy!BO275</f>
        <v>-31.014263021726023</v>
      </c>
      <c r="L213" s="8">
        <f>economy!BP275</f>
        <v>-30.738265445287325</v>
      </c>
      <c r="M213">
        <v>1285.3130859464256</v>
      </c>
      <c r="N213">
        <v>29489.252866432842</v>
      </c>
      <c r="O213">
        <v>2845.5666090526634</v>
      </c>
      <c r="P213">
        <v>6.8804595893387397</v>
      </c>
      <c r="Q213">
        <v>-55.657573205530255</v>
      </c>
      <c r="R213">
        <v>-31.014263021726023</v>
      </c>
      <c r="S213">
        <v>-30.738265445287325</v>
      </c>
      <c r="T213">
        <v>1285.3992463034381</v>
      </c>
      <c r="U213">
        <v>29489.75126631113</v>
      </c>
      <c r="V213">
        <v>2845.61107741766</v>
      </c>
      <c r="W213">
        <v>6.8803883719097705</v>
      </c>
      <c r="X213">
        <v>-55.655145191133343</v>
      </c>
      <c r="Y213">
        <v>-31.013349797726381</v>
      </c>
      <c r="Z213">
        <v>-30.737416602234944</v>
      </c>
      <c r="AA213" s="8">
        <v>1285.3118476962363</v>
      </c>
      <c r="AB213" s="8">
        <v>29489.245704298384</v>
      </c>
      <c r="AC213" s="8">
        <v>2845.5659700325214</v>
      </c>
      <c r="AD213" s="8">
        <v>6.8804606124250709</v>
      </c>
      <c r="AE213" s="8">
        <v>-55.657608091325002</v>
      </c>
      <c r="AF213" s="8">
        <v>-31.014276141429153</v>
      </c>
      <c r="AG213" s="8">
        <v>-30.738277640052576</v>
      </c>
      <c r="AH213">
        <f t="shared" si="30"/>
        <v>0.62902860029862495</v>
      </c>
      <c r="AI213">
        <f t="shared" si="31"/>
        <v>-9.0394047874724492E-3</v>
      </c>
      <c r="AJ213">
        <f t="shared" si="32"/>
        <v>-7.1217428969205798E-5</v>
      </c>
      <c r="AK213">
        <f t="shared" si="33"/>
        <v>1.0230863312088445E-6</v>
      </c>
      <c r="AL213">
        <f t="shared" si="34"/>
        <v>2.4280143969122037E-3</v>
      </c>
      <c r="AM213">
        <f t="shared" si="35"/>
        <v>9.1322399964255396E-4</v>
      </c>
      <c r="AN213">
        <f t="shared" si="36"/>
        <v>8.488430523811985E-4</v>
      </c>
      <c r="AO213">
        <f t="shared" si="37"/>
        <v>-3.4885794747196996E-5</v>
      </c>
      <c r="AP213">
        <f t="shared" si="38"/>
        <v>-1.3119703130115568E-5</v>
      </c>
      <c r="AQ213">
        <f t="shared" si="39"/>
        <v>-1.2194765250939099E-5</v>
      </c>
    </row>
    <row r="214" spans="5:43">
      <c r="E214">
        <f>economy!A276</f>
        <v>2230</v>
      </c>
      <c r="F214" s="8">
        <f>economy!Z276</f>
        <v>1262.3283826952597</v>
      </c>
      <c r="G214" s="8">
        <f>economy!AA276</f>
        <v>29243.724386883398</v>
      </c>
      <c r="H214" s="8">
        <f>economy!AB276</f>
        <v>2818.0649930864192</v>
      </c>
      <c r="I214" s="8">
        <f>climate!I386</f>
        <v>6.8874215141090867</v>
      </c>
      <c r="J214" s="8">
        <f>economy!BN276</f>
        <v>-55.84305443013794</v>
      </c>
      <c r="K214" s="8">
        <f>economy!BO276</f>
        <v>-31.068405656181195</v>
      </c>
      <c r="L214" s="8">
        <f>economy!BP276</f>
        <v>-30.796231647987273</v>
      </c>
      <c r="M214">
        <v>1262.3283826952597</v>
      </c>
      <c r="N214">
        <v>29243.724386883398</v>
      </c>
      <c r="O214">
        <v>2818.0649930864192</v>
      </c>
      <c r="P214">
        <v>6.8874215141090867</v>
      </c>
      <c r="Q214">
        <v>-55.84305443013794</v>
      </c>
      <c r="R214">
        <v>-31.068405656181195</v>
      </c>
      <c r="S214">
        <v>-30.796231647987273</v>
      </c>
      <c r="T214">
        <v>1262.413405440936</v>
      </c>
      <c r="U214">
        <v>29244.216393501581</v>
      </c>
      <c r="V214">
        <v>2818.1088451769751</v>
      </c>
      <c r="W214">
        <v>6.8873507303981922</v>
      </c>
      <c r="X214">
        <v>-55.840625000003335</v>
      </c>
      <c r="Y214">
        <v>-31.06749719462108</v>
      </c>
      <c r="Z214">
        <v>-30.795387012936377</v>
      </c>
      <c r="AA214" s="8">
        <v>1262.3271608640364</v>
      </c>
      <c r="AB214" s="8">
        <v>29243.717317037506</v>
      </c>
      <c r="AC214" s="8">
        <v>2818.0643629592109</v>
      </c>
      <c r="AD214" s="8">
        <v>6.8874225309053614</v>
      </c>
      <c r="AE214" s="8">
        <v>-55.843089334295669</v>
      </c>
      <c r="AF214" s="8">
        <v>-31.068418706703067</v>
      </c>
      <c r="AG214" s="8">
        <v>-30.796243781590604</v>
      </c>
      <c r="AH214">
        <f t="shared" si="30"/>
        <v>0.62088145441521192</v>
      </c>
      <c r="AI214">
        <f t="shared" si="31"/>
        <v>-8.9218043212895282E-3</v>
      </c>
      <c r="AJ214">
        <f t="shared" si="32"/>
        <v>-7.0783710894417595E-5</v>
      </c>
      <c r="AK214">
        <f t="shared" si="33"/>
        <v>1.0167962747331671E-6</v>
      </c>
      <c r="AL214">
        <f t="shared" si="34"/>
        <v>2.4294301346046154E-3</v>
      </c>
      <c r="AM214">
        <f t="shared" si="35"/>
        <v>9.0846156011537005E-4</v>
      </c>
      <c r="AN214">
        <f t="shared" si="36"/>
        <v>8.4463505089615865E-4</v>
      </c>
      <c r="AO214">
        <f t="shared" si="37"/>
        <v>-3.4904157729442886E-5</v>
      </c>
      <c r="AP214">
        <f t="shared" si="38"/>
        <v>-1.3050521872060017E-5</v>
      </c>
      <c r="AQ214">
        <f t="shared" si="39"/>
        <v>-1.2133603330966025E-5</v>
      </c>
    </row>
    <row r="215" spans="5:43">
      <c r="E215">
        <f>economy!A277</f>
        <v>2231</v>
      </c>
      <c r="F215" s="8">
        <f>economy!Z277</f>
        <v>1239.7894839212533</v>
      </c>
      <c r="G215" s="8">
        <f>economy!AA277</f>
        <v>28999.802483402807</v>
      </c>
      <c r="H215" s="8">
        <f>economy!AB277</f>
        <v>2790.8138967082318</v>
      </c>
      <c r="I215" s="8">
        <f>climate!I387</f>
        <v>6.8942492113959588</v>
      </c>
      <c r="J215" s="8">
        <f>economy!BN277</f>
        <v>-56.025722856715028</v>
      </c>
      <c r="K215" s="8">
        <f>economy!BO277</f>
        <v>-31.121184331923232</v>
      </c>
      <c r="L215" s="8">
        <f>economy!BP277</f>
        <v>-30.852887647238578</v>
      </c>
      <c r="M215">
        <v>1239.7894839212533</v>
      </c>
      <c r="N215">
        <v>28999.802483402807</v>
      </c>
      <c r="O215">
        <v>2790.8138967082318</v>
      </c>
      <c r="P215">
        <v>6.8942492113959588</v>
      </c>
      <c r="Q215">
        <v>-56.025722856715028</v>
      </c>
      <c r="R215">
        <v>-31.121184331923232</v>
      </c>
      <c r="S215">
        <v>-30.852887647238578</v>
      </c>
      <c r="T215">
        <v>1239.8733862987099</v>
      </c>
      <c r="U215">
        <v>29000.288183268334</v>
      </c>
      <c r="V215">
        <v>2790.8571419066702</v>
      </c>
      <c r="W215">
        <v>6.8941788534823552</v>
      </c>
      <c r="X215">
        <v>-56.02329192289524</v>
      </c>
      <c r="Y215">
        <v>-31.120280567882659</v>
      </c>
      <c r="Z215">
        <v>-30.852047162545624</v>
      </c>
      <c r="AA215" s="8">
        <v>1239.7882782590705</v>
      </c>
      <c r="AB215" s="8">
        <v>28999.795504590009</v>
      </c>
      <c r="AC215" s="8">
        <v>2790.8132753379718</v>
      </c>
      <c r="AD215" s="8">
        <v>6.894250222017086</v>
      </c>
      <c r="AE215" s="8">
        <v>-56.025757780509053</v>
      </c>
      <c r="AF215" s="8">
        <v>-31.121197314209336</v>
      </c>
      <c r="AG215" s="8">
        <v>-30.852899720519666</v>
      </c>
      <c r="AH215">
        <f t="shared" si="30"/>
        <v>0.61284744142176351</v>
      </c>
      <c r="AI215">
        <f t="shared" si="31"/>
        <v>-8.8058452383847907E-3</v>
      </c>
      <c r="AJ215">
        <f t="shared" si="32"/>
        <v>-7.0357913603658062E-5</v>
      </c>
      <c r="AK215">
        <f t="shared" si="33"/>
        <v>1.0106211272287169E-6</v>
      </c>
      <c r="AL215">
        <f t="shared" si="34"/>
        <v>2.4309338197880948E-3</v>
      </c>
      <c r="AM215">
        <f t="shared" si="35"/>
        <v>9.0376404057224136E-4</v>
      </c>
      <c r="AN215">
        <f t="shared" si="36"/>
        <v>8.4048469295439077E-4</v>
      </c>
      <c r="AO215">
        <f t="shared" si="37"/>
        <v>-3.492379402558754E-5</v>
      </c>
      <c r="AP215">
        <f t="shared" si="38"/>
        <v>-1.2982286104801233E-5</v>
      </c>
      <c r="AQ215">
        <f t="shared" si="39"/>
        <v>-1.2073281087765508E-5</v>
      </c>
    </row>
    <row r="216" spans="5:43">
      <c r="E216">
        <f>economy!A278</f>
        <v>2232</v>
      </c>
      <c r="F216" s="8">
        <f>economy!Z278</f>
        <v>1217.6885288317053</v>
      </c>
      <c r="G216" s="8">
        <f>economy!AA278</f>
        <v>28757.486785124584</v>
      </c>
      <c r="H216" s="8">
        <f>economy!AB278</f>
        <v>2763.8115424641187</v>
      </c>
      <c r="I216" s="8">
        <f>climate!I388</f>
        <v>6.9009442907765592</v>
      </c>
      <c r="J216" s="8">
        <f>economy!BN278</f>
        <v>-56.205577201681592</v>
      </c>
      <c r="K216" s="8">
        <f>economy!BO278</f>
        <v>-31.17261378030063</v>
      </c>
      <c r="L216" s="8">
        <f>economy!BP278</f>
        <v>-30.908246373609042</v>
      </c>
      <c r="M216">
        <v>1217.6885288317053</v>
      </c>
      <c r="N216">
        <v>28757.486785124584</v>
      </c>
      <c r="O216">
        <v>2763.8115424641187</v>
      </c>
      <c r="P216">
        <v>6.9009442907765592</v>
      </c>
      <c r="Q216">
        <v>-56.205577201681592</v>
      </c>
      <c r="R216">
        <v>-31.17261378030063</v>
      </c>
      <c r="S216">
        <v>-30.908246373609042</v>
      </c>
      <c r="T216">
        <v>1217.7713277034882</v>
      </c>
      <c r="U216">
        <v>28757.966263658564</v>
      </c>
      <c r="V216">
        <v>2763.8541900067648</v>
      </c>
      <c r="W216">
        <v>6.9008743508876531</v>
      </c>
      <c r="X216">
        <v>-56.203144680419832</v>
      </c>
      <c r="Y216">
        <v>-31.171714649744565</v>
      </c>
      <c r="Z216">
        <v>-30.907409982414791</v>
      </c>
      <c r="AA216" s="8">
        <v>1217.6873390941303</v>
      </c>
      <c r="AB216" s="8">
        <v>28757.47989610512</v>
      </c>
      <c r="AC216" s="8">
        <v>2763.8109297169258</v>
      </c>
      <c r="AD216" s="8">
        <v>6.9009452953353136</v>
      </c>
      <c r="AE216" s="8">
        <v>-56.205612146325628</v>
      </c>
      <c r="AF216" s="8">
        <v>-31.172626695283807</v>
      </c>
      <c r="AG216" s="8">
        <v>-30.908258387396348</v>
      </c>
      <c r="AH216">
        <f t="shared" si="30"/>
        <v>0.60492494840946165</v>
      </c>
      <c r="AI216">
        <f t="shared" si="31"/>
        <v>-8.6915042338659987E-3</v>
      </c>
      <c r="AJ216">
        <f t="shared" si="32"/>
        <v>-6.9939888906134229E-5</v>
      </c>
      <c r="AK216">
        <f t="shared" si="33"/>
        <v>1.0045587544027512E-6</v>
      </c>
      <c r="AL216">
        <f t="shared" si="34"/>
        <v>2.4325212617597458E-3</v>
      </c>
      <c r="AM216">
        <f t="shared" si="35"/>
        <v>8.9913055606416492E-4</v>
      </c>
      <c r="AN216">
        <f t="shared" si="36"/>
        <v>8.3639119425171771E-4</v>
      </c>
      <c r="AO216">
        <f t="shared" si="37"/>
        <v>-3.4944644035306283E-5</v>
      </c>
      <c r="AP216">
        <f t="shared" si="38"/>
        <v>-1.2914983177125805E-5</v>
      </c>
      <c r="AQ216">
        <f t="shared" si="39"/>
        <v>-1.2013787305420465E-5</v>
      </c>
    </row>
    <row r="217" spans="5:43">
      <c r="E217">
        <f>economy!A279</f>
        <v>2233</v>
      </c>
      <c r="F217" s="8">
        <f>economy!Z279</f>
        <v>1196.0177574569313</v>
      </c>
      <c r="G217" s="8">
        <f>economy!AA279</f>
        <v>28516.776536150155</v>
      </c>
      <c r="H217" s="8">
        <f>economy!AB279</f>
        <v>2737.056141372514</v>
      </c>
      <c r="I217" s="8">
        <f>climate!I389</f>
        <v>6.9075083455340955</v>
      </c>
      <c r="J217" s="8">
        <f>economy!BN279</f>
        <v>-56.382616222062694</v>
      </c>
      <c r="K217" s="8">
        <f>economy!BO279</f>
        <v>-31.222708698678531</v>
      </c>
      <c r="L217" s="8">
        <f>economy!BP279</f>
        <v>-30.962320752093042</v>
      </c>
      <c r="M217">
        <v>1196.0177574569313</v>
      </c>
      <c r="N217">
        <v>28516.776536150155</v>
      </c>
      <c r="O217">
        <v>2737.056141372514</v>
      </c>
      <c r="P217">
        <v>6.9075083455340955</v>
      </c>
      <c r="Q217">
        <v>-56.382616222062694</v>
      </c>
      <c r="R217">
        <v>-31.222708698678531</v>
      </c>
      <c r="S217">
        <v>-30.962320752093042</v>
      </c>
      <c r="T217">
        <v>1196.0994693107796</v>
      </c>
      <c r="U217">
        <v>28517.249877689359</v>
      </c>
      <c r="V217">
        <v>2737.0982003511999</v>
      </c>
      <c r="W217">
        <v>6.9074388160428537</v>
      </c>
      <c r="X217">
        <v>-56.380182033911169</v>
      </c>
      <c r="Y217">
        <v>-31.221814138452672</v>
      </c>
      <c r="Z217">
        <v>-30.961488398319208</v>
      </c>
      <c r="AA217" s="8">
        <v>1196.0165834049421</v>
      </c>
      <c r="AB217" s="8">
        <v>28516.769735699967</v>
      </c>
      <c r="AC217" s="8">
        <v>2737.055537116601</v>
      </c>
      <c r="AD217" s="8">
        <v>6.9075093441411539</v>
      </c>
      <c r="AE217" s="8">
        <v>-56.382651188708984</v>
      </c>
      <c r="AF217" s="8">
        <v>-31.222721547278976</v>
      </c>
      <c r="AG217" s="8">
        <v>-30.962332707203842</v>
      </c>
      <c r="AH217">
        <f t="shared" si="30"/>
        <v>0.59711237173542031</v>
      </c>
      <c r="AI217">
        <f t="shared" si="31"/>
        <v>-8.5787580901524052E-3</v>
      </c>
      <c r="AJ217">
        <f t="shared" si="32"/>
        <v>-6.9529491241837604E-5</v>
      </c>
      <c r="AK217">
        <f t="shared" si="33"/>
        <v>9.986070583778428E-7</v>
      </c>
      <c r="AL217">
        <f t="shared" si="34"/>
        <v>2.4341881515255182E-3</v>
      </c>
      <c r="AM217">
        <f t="shared" si="35"/>
        <v>8.9456022585920891E-4</v>
      </c>
      <c r="AN217">
        <f t="shared" si="36"/>
        <v>8.3235377383417131E-4</v>
      </c>
      <c r="AO217">
        <f t="shared" si="37"/>
        <v>-3.4966646289547043E-5</v>
      </c>
      <c r="AP217">
        <f t="shared" si="38"/>
        <v>-1.2848600444925751E-5</v>
      </c>
      <c r="AQ217">
        <f t="shared" si="39"/>
        <v>-1.1955110799988233E-5</v>
      </c>
    </row>
    <row r="218" spans="5:43">
      <c r="E218">
        <f>economy!A280</f>
        <v>2234</v>
      </c>
      <c r="F218" s="8">
        <f>economy!Z280</f>
        <v>1174.7695106913879</v>
      </c>
      <c r="G218" s="8">
        <f>economy!AA280</f>
        <v>28277.670611395759</v>
      </c>
      <c r="H218" s="8">
        <f>economy!AB280</f>
        <v>2710.5458942382156</v>
      </c>
      <c r="I218" s="8">
        <f>climate!I390</f>
        <v>6.9139429526774983</v>
      </c>
      <c r="J218" s="8">
        <f>economy!BN280</f>
        <v>-56.556838718341609</v>
      </c>
      <c r="K218" s="8">
        <f>economy!BO280</f>
        <v>-31.271483746012407</v>
      </c>
      <c r="L218" s="8">
        <f>economy!BP280</f>
        <v>-31.015123697677929</v>
      </c>
      <c r="M218">
        <v>1174.7695106913879</v>
      </c>
      <c r="N218">
        <v>28277.670611395759</v>
      </c>
      <c r="O218">
        <v>2710.5458942382156</v>
      </c>
      <c r="P218">
        <v>6.9139429526774983</v>
      </c>
      <c r="Q218">
        <v>-56.556838718341609</v>
      </c>
      <c r="R218">
        <v>-31.271483746012407</v>
      </c>
      <c r="S218">
        <v>-31.015123697677929</v>
      </c>
      <c r="T218">
        <v>1174.8501516460469</v>
      </c>
      <c r="U218">
        <v>28278.137899195463</v>
      </c>
      <c r="V218">
        <v>2710.5873736018279</v>
      </c>
      <c r="W218">
        <v>6.913873826099846</v>
      </c>
      <c r="X218">
        <v>-56.55440278827956</v>
      </c>
      <c r="Y218">
        <v>-31.270593693838475</v>
      </c>
      <c r="Z218">
        <v>-31.014295326023401</v>
      </c>
      <c r="AA218" s="8">
        <v>1174.7683520912906</v>
      </c>
      <c r="AB218" s="8">
        <v>28277.663898306466</v>
      </c>
      <c r="AC218" s="8">
        <v>2710.5452983438618</v>
      </c>
      <c r="AD218" s="8">
        <v>6.9139439454414777</v>
      </c>
      <c r="AE218" s="8">
        <v>-56.556873708079351</v>
      </c>
      <c r="AF218" s="8">
        <v>-31.271496529137774</v>
      </c>
      <c r="AG218" s="8">
        <v>-31.015135594918359</v>
      </c>
      <c r="AH218">
        <f t="shared" si="30"/>
        <v>0.58940811797583592</v>
      </c>
      <c r="AI218">
        <f t="shared" si="31"/>
        <v>-8.4675837424583733E-3</v>
      </c>
      <c r="AJ218">
        <f t="shared" si="32"/>
        <v>-6.9126577652234289E-5</v>
      </c>
      <c r="AK218">
        <f t="shared" si="33"/>
        <v>9.9276397946823636E-7</v>
      </c>
      <c r="AL218">
        <f t="shared" si="34"/>
        <v>2.4359300620488966E-3</v>
      </c>
      <c r="AM218">
        <f t="shared" si="35"/>
        <v>8.9005217393278713E-4</v>
      </c>
      <c r="AN218">
        <f t="shared" si="36"/>
        <v>8.2837165452787076E-4</v>
      </c>
      <c r="AO218">
        <f t="shared" si="37"/>
        <v>-3.4989737741852878E-5</v>
      </c>
      <c r="AP218">
        <f t="shared" si="38"/>
        <v>-1.2783125367121784E-5</v>
      </c>
      <c r="AQ218">
        <f t="shared" si="39"/>
        <v>-1.1897240430158718E-5</v>
      </c>
    </row>
    <row r="219" spans="5:43">
      <c r="E219">
        <f>economy!A281</f>
        <v>2235</v>
      </c>
      <c r="F219" s="8">
        <f>economy!Z281</f>
        <v>1153.9362302544037</v>
      </c>
      <c r="G219" s="8">
        <f>economy!AA281</f>
        <v>28040.167531939092</v>
      </c>
      <c r="H219" s="8">
        <f>economy!AB281</f>
        <v>2684.2789929113005</v>
      </c>
      <c r="I219" s="8">
        <f>climate!I391</f>
        <v>6.9202496729682617</v>
      </c>
      <c r="J219" s="8">
        <f>economy!BN281</f>
        <v>-56.728243538027634</v>
      </c>
      <c r="K219" s="8">
        <f>economy!BO281</f>
        <v>-31.318953538595263</v>
      </c>
      <c r="L219" s="8">
        <f>economy!BP281</f>
        <v>-31.066668111067258</v>
      </c>
      <c r="M219">
        <v>1153.9362302544037</v>
      </c>
      <c r="N219">
        <v>28040.167531939092</v>
      </c>
      <c r="O219">
        <v>2684.2789929113005</v>
      </c>
      <c r="P219">
        <v>6.9202496729682617</v>
      </c>
      <c r="Q219">
        <v>-56.728243538027634</v>
      </c>
      <c r="R219">
        <v>-31.318953538595263</v>
      </c>
      <c r="S219">
        <v>-31.066668111067258</v>
      </c>
      <c r="T219">
        <v>1154.015816065486</v>
      </c>
      <c r="U219">
        <v>28040.628848176624</v>
      </c>
      <c r="V219">
        <v>2684.3199014673551</v>
      </c>
      <c r="W219">
        <v>6.9201809419605151</v>
      </c>
      <c r="X219">
        <v>-56.725805795578999</v>
      </c>
      <c r="Y219">
        <v>-31.318067933065912</v>
      </c>
      <c r="Z219">
        <v>-31.065843667003939</v>
      </c>
      <c r="AA219" s="8">
        <v>1153.9350868777499</v>
      </c>
      <c r="AB219" s="8">
        <v>28040.16090501791</v>
      </c>
      <c r="AC219" s="8">
        <v>2684.278405250835</v>
      </c>
      <c r="AD219" s="8">
        <v>6.9202506599957534</v>
      </c>
      <c r="AE219" s="8">
        <v>-56.728278551881182</v>
      </c>
      <c r="AF219" s="8">
        <v>-31.318966257140655</v>
      </c>
      <c r="AG219" s="8">
        <v>-31.06667995123237</v>
      </c>
      <c r="AH219">
        <f t="shared" si="30"/>
        <v>0.58181060467177304</v>
      </c>
      <c r="AI219">
        <f t="shared" si="31"/>
        <v>-8.35795829698327E-3</v>
      </c>
      <c r="AJ219">
        <f t="shared" si="32"/>
        <v>-6.8731007746514194E-5</v>
      </c>
      <c r="AK219">
        <f t="shared" si="33"/>
        <v>9.8702749173895654E-7</v>
      </c>
      <c r="AL219">
        <f t="shared" si="34"/>
        <v>2.4377424486345944E-3</v>
      </c>
      <c r="AM219">
        <f t="shared" si="35"/>
        <v>8.8560552935135206E-4</v>
      </c>
      <c r="AN219">
        <f t="shared" si="36"/>
        <v>8.2444406331916298E-4</v>
      </c>
      <c r="AO219">
        <f t="shared" si="37"/>
        <v>-3.5013853548093721E-5</v>
      </c>
      <c r="AP219">
        <f t="shared" si="38"/>
        <v>-1.2718545391976477E-5</v>
      </c>
      <c r="AQ219">
        <f t="shared" si="39"/>
        <v>-1.184016511146524E-5</v>
      </c>
    </row>
    <row r="220" spans="5:43">
      <c r="E220">
        <f>economy!A282</f>
        <v>2236</v>
      </c>
      <c r="F220" s="8">
        <f>economy!Z282</f>
        <v>1133.5104585747142</v>
      </c>
      <c r="G220" s="8">
        <f>economy!AA282</f>
        <v>27804.265479876627</v>
      </c>
      <c r="H220" s="8">
        <f>economy!AB282</f>
        <v>2658.2536214926258</v>
      </c>
      <c r="I220" s="8">
        <f>climate!I392</f>
        <v>6.9264300509540879</v>
      </c>
      <c r="J220" s="8">
        <f>economy!BN282</f>
        <v>-56.896829579940665</v>
      </c>
      <c r="K220" s="8">
        <f>economy!BO282</f>
        <v>-31.365132645974754</v>
      </c>
      <c r="L220" s="8">
        <f>economy!BP282</f>
        <v>-31.116966874557747</v>
      </c>
      <c r="M220">
        <v>1133.5104585747142</v>
      </c>
      <c r="N220">
        <v>27804.265479876627</v>
      </c>
      <c r="O220">
        <v>2658.2536214926258</v>
      </c>
      <c r="P220">
        <v>6.9264300509540879</v>
      </c>
      <c r="Q220">
        <v>-56.896829579940665</v>
      </c>
      <c r="R220">
        <v>-31.365132645974754</v>
      </c>
      <c r="S220">
        <v>-31.116966874557747</v>
      </c>
      <c r="T220">
        <v>1133.5890046406096</v>
      </c>
      <c r="U220">
        <v>27804.720905655664</v>
      </c>
      <c r="V220">
        <v>2658.2939679088954</v>
      </c>
      <c r="W220">
        <v>6.9263617083104245</v>
      </c>
      <c r="X220">
        <v>-56.894389959291168</v>
      </c>
      <c r="Y220">
        <v>-31.364251426548208</v>
      </c>
      <c r="Z220">
        <v>-31.116146304326129</v>
      </c>
      <c r="AA220" s="8">
        <v>1133.509330198216</v>
      </c>
      <c r="AB220" s="8">
        <v>27804.258937946346</v>
      </c>
      <c r="AC220" s="8">
        <v>2658.2530419404006</v>
      </c>
      <c r="AD220" s="8">
        <v>6.9264310323496954</v>
      </c>
      <c r="AE220" s="8">
        <v>-56.896864618867902</v>
      </c>
      <c r="AF220" s="8">
        <v>-31.365145300822878</v>
      </c>
      <c r="AG220" s="8">
        <v>-31.116978658431549</v>
      </c>
      <c r="AH220">
        <f t="shared" si="30"/>
        <v>0.57431826120227925</v>
      </c>
      <c r="AI220">
        <f t="shared" si="31"/>
        <v>-8.2498590054456145E-3</v>
      </c>
      <c r="AJ220">
        <f t="shared" si="32"/>
        <v>-6.8342643663399372E-5</v>
      </c>
      <c r="AK220">
        <f t="shared" si="33"/>
        <v>9.8139560744670007E-7</v>
      </c>
      <c r="AL220">
        <f t="shared" si="34"/>
        <v>2.4396206494969874E-3</v>
      </c>
      <c r="AM220">
        <f t="shared" si="35"/>
        <v>8.8121942654595387E-4</v>
      </c>
      <c r="AN220">
        <f t="shared" si="36"/>
        <v>8.205702316175234E-4</v>
      </c>
      <c r="AO220">
        <f t="shared" si="37"/>
        <v>-3.5038927236996642E-5</v>
      </c>
      <c r="AP220">
        <f t="shared" si="38"/>
        <v>-1.2654848124071805E-5</v>
      </c>
      <c r="AQ220">
        <f t="shared" si="39"/>
        <v>-1.1783873802073686E-5</v>
      </c>
    </row>
    <row r="221" spans="5:43">
      <c r="E221">
        <f>economy!A283</f>
        <v>2237</v>
      </c>
      <c r="F221" s="8">
        <f>economy!Z283</f>
        <v>1113.4848386029698</v>
      </c>
      <c r="G221" s="8">
        <f>economy!AA283</f>
        <v>27569.962312701427</v>
      </c>
      <c r="H221" s="8">
        <f>economy!AB283</f>
        <v>2632.4679574875586</v>
      </c>
      <c r="I221" s="8">
        <f>climate!I393</f>
        <v>6.9324856150090435</v>
      </c>
      <c r="J221" s="8">
        <f>economy!BN283</f>
        <v>-57.062595799215025</v>
      </c>
      <c r="K221" s="8">
        <f>economy!BO283</f>
        <v>-31.410035587036781</v>
      </c>
      <c r="L221" s="8">
        <f>economy!BP283</f>
        <v>-31.166032848067019</v>
      </c>
      <c r="M221">
        <v>1113.4848386029698</v>
      </c>
      <c r="N221">
        <v>27569.962312701427</v>
      </c>
      <c r="O221">
        <v>2632.4679574875586</v>
      </c>
      <c r="P221">
        <v>6.9324856150090435</v>
      </c>
      <c r="Q221">
        <v>-57.062595799215025</v>
      </c>
      <c r="R221">
        <v>-31.410035587036781</v>
      </c>
      <c r="S221">
        <v>-31.166032848067019</v>
      </c>
      <c r="T221">
        <v>1113.5623599707919</v>
      </c>
      <c r="U221">
        <v>27570.411928056885</v>
      </c>
      <c r="V221">
        <v>2632.5077502937074</v>
      </c>
      <c r="W221">
        <v>6.9324176536589999</v>
      </c>
      <c r="X221">
        <v>-57.060154239328185</v>
      </c>
      <c r="Y221">
        <v>-31.409158694030964</v>
      </c>
      <c r="Z221">
        <v>-31.16521609867134</v>
      </c>
      <c r="AA221" s="8">
        <v>1113.4837250084145</v>
      </c>
      <c r="AB221" s="8">
        <v>27569.955854600354</v>
      </c>
      <c r="AC221" s="8">
        <v>2632.4673859199233</v>
      </c>
      <c r="AD221" s="8">
        <v>6.932486590875417</v>
      </c>
      <c r="AE221" s="8">
        <v>-57.062630864105621</v>
      </c>
      <c r="AF221" s="8">
        <v>-31.410048179057931</v>
      </c>
      <c r="AG221" s="8">
        <v>-31.166044576422546</v>
      </c>
      <c r="AH221">
        <f t="shared" si="30"/>
        <v>0.56692952942466945</v>
      </c>
      <c r="AI221">
        <f t="shared" si="31"/>
        <v>-8.1432632650830783E-3</v>
      </c>
      <c r="AJ221">
        <f t="shared" si="32"/>
        <v>-6.796135004361048E-5</v>
      </c>
      <c r="AK221">
        <f t="shared" si="33"/>
        <v>9.7586637348712202E-7</v>
      </c>
      <c r="AL221">
        <f t="shared" si="34"/>
        <v>2.4415598868401389E-3</v>
      </c>
      <c r="AM221">
        <f t="shared" si="35"/>
        <v>8.7689300581672569E-4</v>
      </c>
      <c r="AN221">
        <f t="shared" si="36"/>
        <v>8.1674939567832894E-4</v>
      </c>
      <c r="AO221">
        <f t="shared" si="37"/>
        <v>-3.5064890596459009E-5</v>
      </c>
      <c r="AP221">
        <f t="shared" si="38"/>
        <v>-1.2592021150226174E-5</v>
      </c>
      <c r="AQ221">
        <f t="shared" si="39"/>
        <v>-1.1728355527651502E-5</v>
      </c>
    </row>
    <row r="222" spans="5:43">
      <c r="E222">
        <f>economy!A284</f>
        <v>2238</v>
      </c>
      <c r="F222" s="8">
        <f>economy!Z284</f>
        <v>1093.8521135562066</v>
      </c>
      <c r="G222" s="8">
        <f>economy!AA284</f>
        <v>27337.255577213062</v>
      </c>
      <c r="H222" s="8">
        <f>economy!AB284</f>
        <v>2606.9201729094975</v>
      </c>
      <c r="I222" s="8">
        <f>climate!I394</f>
        <v>6.9384178773799174</v>
      </c>
      <c r="J222" s="8">
        <f>economy!BN284</f>
        <v>-57.225541213022616</v>
      </c>
      <c r="K222" s="8">
        <f>economy!BO284</f>
        <v>-31.453676826251456</v>
      </c>
      <c r="L222" s="8">
        <f>economy!BP284</f>
        <v>-31.213878865308988</v>
      </c>
      <c r="M222">
        <v>1093.8521135562066</v>
      </c>
      <c r="N222">
        <v>27337.255577213062</v>
      </c>
      <c r="O222">
        <v>2606.9201729094975</v>
      </c>
      <c r="P222">
        <v>6.9384178773799174</v>
      </c>
      <c r="Q222">
        <v>-57.225541213022616</v>
      </c>
      <c r="R222">
        <v>-31.453676826251456</v>
      </c>
      <c r="S222">
        <v>-31.213878865308988</v>
      </c>
      <c r="T222">
        <v>1093.9286249277807</v>
      </c>
      <c r="U222">
        <v>27337.699461116696</v>
      </c>
      <c r="V222">
        <v>2606.959420498762</v>
      </c>
      <c r="W222">
        <v>6.9383502903859249</v>
      </c>
      <c r="X222">
        <v>-57.223097657754948</v>
      </c>
      <c r="Y222">
        <v>-31.45280420083791</v>
      </c>
      <c r="Z222">
        <v>-31.213065884512101</v>
      </c>
      <c r="AA222" s="8">
        <v>1093.8510145303733</v>
      </c>
      <c r="AB222" s="8">
        <v>27337.249201794912</v>
      </c>
      <c r="AC222" s="8">
        <v>2606.9196092047828</v>
      </c>
      <c r="AD222" s="8">
        <v>6.9384188478177879</v>
      </c>
      <c r="AE222" s="8">
        <v>-57.225576304696418</v>
      </c>
      <c r="AF222" s="8">
        <v>-31.453689356303663</v>
      </c>
      <c r="AG222" s="8">
        <v>-31.213890538908363</v>
      </c>
      <c r="AH222">
        <f t="shared" si="30"/>
        <v>0.55964286447124323</v>
      </c>
      <c r="AI222">
        <f t="shared" si="31"/>
        <v>-8.0381486986880191E-3</v>
      </c>
      <c r="AJ222">
        <f t="shared" si="32"/>
        <v>-6.7586993992563293E-5</v>
      </c>
      <c r="AK222">
        <f t="shared" si="33"/>
        <v>9.7043787050665742E-7</v>
      </c>
      <c r="AL222">
        <f t="shared" si="34"/>
        <v>2.4435552676678185E-3</v>
      </c>
      <c r="AM222">
        <f t="shared" si="35"/>
        <v>8.726254135460465E-4</v>
      </c>
      <c r="AN222">
        <f t="shared" si="36"/>
        <v>8.1298079688707503E-4</v>
      </c>
      <c r="AO222">
        <f t="shared" si="37"/>
        <v>-3.5091673801446177E-5</v>
      </c>
      <c r="AP222">
        <f t="shared" si="38"/>
        <v>-1.2530052206471964E-5</v>
      </c>
      <c r="AQ222">
        <f t="shared" si="39"/>
        <v>-1.1673599374262267E-5</v>
      </c>
    </row>
    <row r="223" spans="5:43">
      <c r="E223">
        <f>economy!A285</f>
        <v>2239</v>
      </c>
      <c r="F223" s="8">
        <f>economy!Z285</f>
        <v>1074.6051265981932</v>
      </c>
      <c r="G223" s="8">
        <f>economy!AA285</f>
        <v>27106.142522970029</v>
      </c>
      <c r="H223" s="8">
        <f>economy!AB285</f>
        <v>2581.6084353347524</v>
      </c>
      <c r="I223" s="8">
        <f>climate!I395</f>
        <v>6.9442283342384972</v>
      </c>
      <c r="J223" s="8">
        <f>economy!BN285</f>
        <v>-57.385664907015098</v>
      </c>
      <c r="K223" s="8">
        <f>economy!BO285</f>
        <v>-31.496070770078269</v>
      </c>
      <c r="L223" s="8">
        <f>economy!BP285</f>
        <v>-31.260517730113722</v>
      </c>
      <c r="M223">
        <v>1074.6051265981932</v>
      </c>
      <c r="N223">
        <v>27106.142522970029</v>
      </c>
      <c r="O223">
        <v>2581.6084353347524</v>
      </c>
      <c r="P223">
        <v>6.9442283342384972</v>
      </c>
      <c r="Q223">
        <v>-57.385664907015098</v>
      </c>
      <c r="R223">
        <v>-31.496070770078269</v>
      </c>
      <c r="S223">
        <v>-31.260517730113722</v>
      </c>
      <c r="T223">
        <v>1074.680642336087</v>
      </c>
      <c r="U223">
        <v>27106.580753336515</v>
      </c>
      <c r="V223">
        <v>2581.6471459656382</v>
      </c>
      <c r="W223">
        <v>6.9441611147934532</v>
      </c>
      <c r="X223">
        <v>-57.383219305229694</v>
      </c>
      <c r="Y223">
        <v>-31.495202354275747</v>
      </c>
      <c r="Z223">
        <v>-31.259708466431714</v>
      </c>
      <c r="AA223" s="8">
        <v>1074.604041932766</v>
      </c>
      <c r="AB223" s="8">
        <v>27106.136229103882</v>
      </c>
      <c r="AC223" s="8">
        <v>2581.6078793732381</v>
      </c>
      <c r="AD223" s="8">
        <v>6.9442292993467136</v>
      </c>
      <c r="AE223" s="8">
        <v>-57.385700026220526</v>
      </c>
      <c r="AF223" s="8">
        <v>-31.496083239007358</v>
      </c>
      <c r="AG223" s="8">
        <v>-31.260529349708239</v>
      </c>
      <c r="AH223">
        <f t="shared" si="30"/>
        <v>0.5524567352658778</v>
      </c>
      <c r="AI223">
        <f t="shared" si="31"/>
        <v>-7.9344930891238619E-3</v>
      </c>
      <c r="AJ223">
        <f t="shared" si="32"/>
        <v>-6.7219445043953385E-5</v>
      </c>
      <c r="AK223">
        <f t="shared" si="33"/>
        <v>9.6510821645523492E-7</v>
      </c>
      <c r="AL223">
        <f t="shared" si="34"/>
        <v>2.4456017854035395E-3</v>
      </c>
      <c r="AM223">
        <f t="shared" si="35"/>
        <v>8.6841580252183803E-4</v>
      </c>
      <c r="AN223">
        <f t="shared" si="36"/>
        <v>8.0926368200806564E-4</v>
      </c>
      <c r="AO223">
        <f t="shared" si="37"/>
        <v>-3.5119205428202349E-5</v>
      </c>
      <c r="AP223">
        <f t="shared" si="38"/>
        <v>-1.246892908923769E-5</v>
      </c>
      <c r="AQ223">
        <f t="shared" si="39"/>
        <v>-1.1619594516787402E-5</v>
      </c>
    </row>
    <row r="224" spans="5:43">
      <c r="E224">
        <f>economy!A286</f>
        <v>2240</v>
      </c>
      <c r="F224" s="8">
        <f>economy!Z286</f>
        <v>1055.7368204594381</v>
      </c>
      <c r="G224" s="8">
        <f>economy!AA286</f>
        <v>26876.620115295143</v>
      </c>
      <c r="H224" s="8">
        <f>economy!AB286</f>
        <v>2556.5309089103407</v>
      </c>
      <c r="I224" s="8">
        <f>climate!I396</f>
        <v>6.9499184657394899</v>
      </c>
      <c r="J224" s="8">
        <f>economy!BN286</f>
        <v>-57.542966042482718</v>
      </c>
      <c r="K224" s="8">
        <f>economy!BO286</f>
        <v>-31.537231763526595</v>
      </c>
      <c r="L224" s="8">
        <f>economy!BP286</f>
        <v>-31.305962212888989</v>
      </c>
      <c r="M224">
        <v>1055.7368204594381</v>
      </c>
      <c r="N224">
        <v>26876.620115295143</v>
      </c>
      <c r="O224">
        <v>2556.5309089103407</v>
      </c>
      <c r="P224">
        <v>6.9499184657394899</v>
      </c>
      <c r="Q224">
        <v>-57.542966042482718</v>
      </c>
      <c r="R224">
        <v>-31.537231763526595</v>
      </c>
      <c r="S224">
        <v>-31.305962212888989</v>
      </c>
      <c r="T224">
        <v>1055.8113545930189</v>
      </c>
      <c r="U224">
        <v>26877.052768988779</v>
      </c>
      <c r="V224">
        <v>2556.5690907083399</v>
      </c>
      <c r="W224">
        <v>6.9498516071643577</v>
      </c>
      <c r="X224">
        <v>-57.540518348161335</v>
      </c>
      <c r="Y224">
        <v>-31.536367500194274</v>
      </c>
      <c r="Z224">
        <v>-31.305156615585464</v>
      </c>
      <c r="AA224" s="8">
        <v>1055.7357499509167</v>
      </c>
      <c r="AB224" s="8">
        <v>26876.613901865359</v>
      </c>
      <c r="AC224" s="8">
        <v>2556.5303605742401</v>
      </c>
      <c r="AD224" s="8">
        <v>6.9499194256150494</v>
      </c>
      <c r="AE224" s="8">
        <v>-57.543001189895016</v>
      </c>
      <c r="AF224" s="8">
        <v>-31.537244172166243</v>
      </c>
      <c r="AG224" s="8">
        <v>-31.305973779219123</v>
      </c>
      <c r="AH224">
        <f t="shared" si="30"/>
        <v>0.54536962521524401</v>
      </c>
      <c r="AI224">
        <f t="shared" si="31"/>
        <v>-7.8322744047909509E-3</v>
      </c>
      <c r="AJ224">
        <f t="shared" si="32"/>
        <v>-6.6858575132222597E-5</v>
      </c>
      <c r="AK224">
        <f t="shared" si="33"/>
        <v>9.5987555948084946E-7</v>
      </c>
      <c r="AL224">
        <f t="shared" si="34"/>
        <v>2.4476943213826985E-3</v>
      </c>
      <c r="AM224">
        <f t="shared" si="35"/>
        <v>8.6426333232125785E-4</v>
      </c>
      <c r="AN224">
        <f t="shared" si="36"/>
        <v>8.0559730352547376E-4</v>
      </c>
      <c r="AO224">
        <f t="shared" si="37"/>
        <v>-3.5147412297931169E-5</v>
      </c>
      <c r="AP224">
        <f t="shared" si="38"/>
        <v>-1.240863964824257E-5</v>
      </c>
      <c r="AQ224">
        <f t="shared" si="39"/>
        <v>-1.156633013366104E-5</v>
      </c>
    </row>
    <row r="225" spans="5:43">
      <c r="E225">
        <f>economy!A287</f>
        <v>2241</v>
      </c>
      <c r="F225" s="8">
        <f>economy!Z287</f>
        <v>1037.2402370005368</v>
      </c>
      <c r="G225" s="8">
        <f>economy!AA287</f>
        <v>26648.685047845112</v>
      </c>
      <c r="H225" s="8">
        <f>economy!AB287</f>
        <v>2531.6857553161581</v>
      </c>
      <c r="I225" s="8">
        <f>climate!I397</f>
        <v>6.9554897360837984</v>
      </c>
      <c r="J225" s="8">
        <f>economy!BN287</f>
        <v>-57.697443864225853</v>
      </c>
      <c r="K225" s="8">
        <f>economy!BO287</f>
        <v>-31.57717408686786</v>
      </c>
      <c r="L225" s="8">
        <f>economy!BP287</f>
        <v>-31.350225047220011</v>
      </c>
      <c r="M225">
        <v>1037.2402370005368</v>
      </c>
      <c r="N225">
        <v>26648.685047845112</v>
      </c>
      <c r="O225">
        <v>2531.6857553161581</v>
      </c>
      <c r="P225">
        <v>6.9554897360837984</v>
      </c>
      <c r="Q225">
        <v>-57.697443864225853</v>
      </c>
      <c r="R225">
        <v>-31.57717408686786</v>
      </c>
      <c r="S225">
        <v>-31.350225047220011</v>
      </c>
      <c r="T225">
        <v>1037.3138032320726</v>
      </c>
      <c r="U225">
        <v>26649.112200686999</v>
      </c>
      <c r="V225">
        <v>2531.7234162754849</v>
      </c>
      <c r="W225">
        <v>6.9554232318252476</v>
      </c>
      <c r="X225">
        <v>-57.694994036578962</v>
      </c>
      <c r="Y225">
        <v>-31.57631391969846</v>
      </c>
      <c r="Z225">
        <v>-31.349423066300215</v>
      </c>
      <c r="AA225" s="8">
        <v>1037.2391804501517</v>
      </c>
      <c r="AB225" s="8">
        <v>26648.678913751177</v>
      </c>
      <c r="AC225" s="8">
        <v>2531.6852144895888</v>
      </c>
      <c r="AD225" s="8">
        <v>6.9554906908218834</v>
      </c>
      <c r="AE225" s="8">
        <v>-57.697479040445629</v>
      </c>
      <c r="AF225" s="8">
        <v>-31.577186436039753</v>
      </c>
      <c r="AG225" s="8">
        <v>-31.350236561015606</v>
      </c>
      <c r="AH225">
        <f t="shared" si="30"/>
        <v>0.53838003274722723</v>
      </c>
      <c r="AI225">
        <f t="shared" si="31"/>
        <v>-7.7314708869380411E-3</v>
      </c>
      <c r="AJ225">
        <f t="shared" si="32"/>
        <v>-6.6504258550814654E-5</v>
      </c>
      <c r="AK225">
        <f t="shared" si="33"/>
        <v>9.5473808503498958E-7</v>
      </c>
      <c r="AL225">
        <f t="shared" si="34"/>
        <v>2.4498276468918334E-3</v>
      </c>
      <c r="AM225">
        <f t="shared" si="35"/>
        <v>8.6016716939951721E-4</v>
      </c>
      <c r="AN225">
        <f t="shared" si="36"/>
        <v>8.0198091979610808E-4</v>
      </c>
      <c r="AO225">
        <f t="shared" si="37"/>
        <v>-3.5176219775223672E-5</v>
      </c>
      <c r="AP225">
        <f t="shared" si="38"/>
        <v>-1.2349171893077937E-5</v>
      </c>
      <c r="AQ225">
        <f t="shared" si="39"/>
        <v>-1.1513795595163856E-5</v>
      </c>
    </row>
    <row r="226" spans="5:43">
      <c r="E226">
        <f>economy!A288</f>
        <v>2242</v>
      </c>
      <c r="F226" s="8">
        <f>economy!Z288</f>
        <v>1019.1085167224408</v>
      </c>
      <c r="G226" s="8">
        <f>economy!AA288</f>
        <v>26422.333754754411</v>
      </c>
      <c r="H226" s="8">
        <f>economy!AB288</f>
        <v>2507.0711346830381</v>
      </c>
      <c r="I226" s="8">
        <f>climate!I398</f>
        <v>6.9609435935869133</v>
      </c>
      <c r="J226" s="8">
        <f>economy!BN288</f>
        <v>-57.849097709134405</v>
      </c>
      <c r="K226" s="8">
        <f>economy!BO288</f>
        <v>-31.615911952496074</v>
      </c>
      <c r="L226" s="8">
        <f>economy!BP288</f>
        <v>-31.393318926605026</v>
      </c>
      <c r="M226">
        <v>1019.1085167224408</v>
      </c>
      <c r="N226">
        <v>26422.333754754411</v>
      </c>
      <c r="O226">
        <v>2507.0711346830381</v>
      </c>
      <c r="P226">
        <v>6.9609435935869133</v>
      </c>
      <c r="Q226">
        <v>-57.849097709134405</v>
      </c>
      <c r="R226">
        <v>-31.615911952496074</v>
      </c>
      <c r="S226">
        <v>-31.393318926605026</v>
      </c>
      <c r="T226">
        <v>1019.1811284332249</v>
      </c>
      <c r="U226">
        <v>26422.755481530006</v>
      </c>
      <c r="V226">
        <v>2507.1082826683705</v>
      </c>
      <c r="W226">
        <v>6.9608774372149913</v>
      </c>
      <c r="X226">
        <v>-57.84664571270897</v>
      </c>
      <c r="Y226">
        <v>-31.615055826008568</v>
      </c>
      <c r="Z226">
        <v>-31.392520512809636</v>
      </c>
      <c r="AA226" s="8">
        <v>1019.1074739360673</v>
      </c>
      <c r="AB226" s="8">
        <v>26422.327698910874</v>
      </c>
      <c r="AC226" s="8">
        <v>2507.0706012519954</v>
      </c>
      <c r="AD226" s="8">
        <v>6.9609445432809229</v>
      </c>
      <c r="AE226" s="8">
        <v>-57.849132914686024</v>
      </c>
      <c r="AF226" s="8">
        <v>-31.615924243009932</v>
      </c>
      <c r="AG226" s="8">
        <v>-31.393330388585277</v>
      </c>
      <c r="AH226">
        <f t="shared" si="30"/>
        <v>0.53148647171110497</v>
      </c>
      <c r="AI226">
        <f t="shared" si="31"/>
        <v>-7.6320609550748486E-3</v>
      </c>
      <c r="AJ226">
        <f t="shared" si="32"/>
        <v>-6.6156371921977097E-5</v>
      </c>
      <c r="AK226">
        <f t="shared" si="33"/>
        <v>9.4969400965538853E-7</v>
      </c>
      <c r="AL226">
        <f t="shared" si="34"/>
        <v>2.4519964254352544E-3</v>
      </c>
      <c r="AM226">
        <f t="shared" si="35"/>
        <v>8.5612648750554854E-4</v>
      </c>
      <c r="AN226">
        <f t="shared" si="36"/>
        <v>7.9841379539047352E-4</v>
      </c>
      <c r="AO226">
        <f t="shared" si="37"/>
        <v>-3.5205551618844311E-5</v>
      </c>
      <c r="AP226">
        <f t="shared" si="38"/>
        <v>-1.2290513858204122E-5</v>
      </c>
      <c r="AQ226">
        <f t="shared" si="39"/>
        <v>-1.146198025026024E-5</v>
      </c>
    </row>
    <row r="227" spans="5:43">
      <c r="E227">
        <f>economy!A289</f>
        <v>2243</v>
      </c>
      <c r="F227" s="8">
        <f>economy!Z289</f>
        <v>1001.3348982271109</v>
      </c>
      <c r="G227" s="8">
        <f>economy!AA289</f>
        <v>26197.562422364845</v>
      </c>
      <c r="H227" s="8">
        <f>economy!AB289</f>
        <v>2482.6852064680797</v>
      </c>
      <c r="I227" s="8">
        <f>climate!I399</f>
        <v>6.9662814707521363</v>
      </c>
      <c r="J227" s="8">
        <f>economy!BN289</f>
        <v>-57.997927015467049</v>
      </c>
      <c r="K227" s="8">
        <f>economy!BO289</f>
        <v>-31.653459501932783</v>
      </c>
      <c r="L227" s="8">
        <f>economy!BP289</f>
        <v>-31.435256501322847</v>
      </c>
      <c r="M227">
        <v>1001.3348982271109</v>
      </c>
      <c r="N227">
        <v>26197.562422364845</v>
      </c>
      <c r="O227">
        <v>2482.6852064680797</v>
      </c>
      <c r="P227">
        <v>6.9662814707521363</v>
      </c>
      <c r="Q227">
        <v>-57.997927015467049</v>
      </c>
      <c r="R227">
        <v>-31.653459501932783</v>
      </c>
      <c r="S227">
        <v>-31.435256501322847</v>
      </c>
      <c r="T227">
        <v>1001.4065684836285</v>
      </c>
      <c r="U227">
        <v>26197.978796832122</v>
      </c>
      <c r="V227">
        <v>2482.7218492163297</v>
      </c>
      <c r="W227">
        <v>6.9662156559579733</v>
      </c>
      <c r="X227">
        <v>-57.995472820251749</v>
      </c>
      <c r="Y227">
        <v>-31.652607361465019</v>
      </c>
      <c r="Z227">
        <v>-31.434461606121594</v>
      </c>
      <c r="AA227" s="8">
        <v>1001.3338690151763</v>
      </c>
      <c r="AB227" s="8">
        <v>26197.556443701229</v>
      </c>
      <c r="AC227" s="8">
        <v>2482.684680320413</v>
      </c>
      <c r="AD227" s="8">
        <v>6.96628241549372</v>
      </c>
      <c r="AE227" s="8">
        <v>-57.997962250797109</v>
      </c>
      <c r="AF227" s="8">
        <v>-31.65347173458656</v>
      </c>
      <c r="AG227" s="8">
        <v>-31.435267912196441</v>
      </c>
      <c r="AH227">
        <f t="shared" si="30"/>
        <v>0.524687472046935</v>
      </c>
      <c r="AI227">
        <f t="shared" si="31"/>
        <v>-7.534023214248009E-3</v>
      </c>
      <c r="AJ227">
        <f t="shared" si="32"/>
        <v>-6.5814794163010504E-5</v>
      </c>
      <c r="AK227">
        <f t="shared" si="33"/>
        <v>9.4474158363055949E-7</v>
      </c>
      <c r="AL227">
        <f t="shared" si="34"/>
        <v>2.4541952153001034E-3</v>
      </c>
      <c r="AM227">
        <f t="shared" si="35"/>
        <v>8.5214046776371788E-4</v>
      </c>
      <c r="AN227">
        <f t="shared" si="36"/>
        <v>7.9489520125264335E-4</v>
      </c>
      <c r="AO227">
        <f t="shared" si="37"/>
        <v>-3.5235330059890657E-5</v>
      </c>
      <c r="AP227">
        <f t="shared" si="38"/>
        <v>-1.223265377703342E-5</v>
      </c>
      <c r="AQ227">
        <f t="shared" si="39"/>
        <v>-1.1410873593575843E-5</v>
      </c>
    </row>
    <row r="228" spans="5:43">
      <c r="E228">
        <f>economy!A290</f>
        <v>2244</v>
      </c>
      <c r="F228" s="8">
        <f>economy!Z290</f>
        <v>983.91271763192549</v>
      </c>
      <c r="G228" s="8">
        <f>economy!AA290</f>
        <v>25974.36700055049</v>
      </c>
      <c r="H228" s="8">
        <f>economy!AB290</f>
        <v>2458.5261302887484</v>
      </c>
      <c r="I228" s="8">
        <f>climate!I400</f>
        <v>6.9715047843484097</v>
      </c>
      <c r="J228" s="8">
        <f>economy!BN290</f>
        <v>-58.143931332821658</v>
      </c>
      <c r="K228" s="8">
        <f>economy!BO290</f>
        <v>-31.689830802973422</v>
      </c>
      <c r="L228" s="8">
        <f>economy!BP290</f>
        <v>-31.476050375430049</v>
      </c>
      <c r="M228">
        <v>983.91271763192549</v>
      </c>
      <c r="N228">
        <v>25974.36700055049</v>
      </c>
      <c r="O228">
        <v>2458.5261302887484</v>
      </c>
      <c r="P228">
        <v>6.9715047843484097</v>
      </c>
      <c r="Q228">
        <v>-58.143931332821658</v>
      </c>
      <c r="R228">
        <v>-31.689830802973422</v>
      </c>
      <c r="S228">
        <v>-31.476050375430049</v>
      </c>
      <c r="T228">
        <v>983.98345919204132</v>
      </c>
      <c r="U228">
        <v>25974.778095448262</v>
      </c>
      <c r="V228">
        <v>2458.562275410824</v>
      </c>
      <c r="W228">
        <v>6.9714393049419572</v>
      </c>
      <c r="X228">
        <v>-58.141474914349075</v>
      </c>
      <c r="Y228">
        <v>-31.688982594674311</v>
      </c>
      <c r="Z228">
        <v>-31.47525895101511</v>
      </c>
      <c r="AA228" s="8">
        <v>983.91170180932443</v>
      </c>
      <c r="AB228" s="8">
        <v>25974.36109801109</v>
      </c>
      <c r="AC228" s="8">
        <v>2458.5256113141395</v>
      </c>
      <c r="AD228" s="8">
        <v>6.9715057242274971</v>
      </c>
      <c r="AE228" s="8">
        <v>-58.14396659829756</v>
      </c>
      <c r="AF228" s="8">
        <v>-31.689842978553287</v>
      </c>
      <c r="AG228" s="8">
        <v>-31.476061735895243</v>
      </c>
      <c r="AH228">
        <f t="shared" si="30"/>
        <v>0.51798157996017835</v>
      </c>
      <c r="AI228">
        <f t="shared" si="31"/>
        <v>-7.4373366114741657E-3</v>
      </c>
      <c r="AJ228">
        <f t="shared" si="32"/>
        <v>-6.5479406452517708E-5</v>
      </c>
      <c r="AK228">
        <f t="shared" si="33"/>
        <v>9.3987908744708193E-7</v>
      </c>
      <c r="AL228">
        <f t="shared" si="34"/>
        <v>2.4564184725832661E-3</v>
      </c>
      <c r="AM228">
        <f t="shared" si="35"/>
        <v>8.4820829911080864E-4</v>
      </c>
      <c r="AN228">
        <f t="shared" si="36"/>
        <v>7.9142441493829097E-4</v>
      </c>
      <c r="AO228">
        <f t="shared" si="37"/>
        <v>-3.5265475901269383E-5</v>
      </c>
      <c r="AP228">
        <f t="shared" si="38"/>
        <v>-1.2175579865214559E-5</v>
      </c>
      <c r="AQ228">
        <f t="shared" si="39"/>
        <v>-1.1360465194343305E-5</v>
      </c>
    </row>
    <row r="229" spans="5:43">
      <c r="E229">
        <f>economy!A291</f>
        <v>2245</v>
      </c>
      <c r="F229" s="8">
        <f>economy!Z291</f>
        <v>966.83540794111423</v>
      </c>
      <c r="G229" s="8">
        <f>economy!AA291</f>
        <v>25752.743213649013</v>
      </c>
      <c r="H229" s="8">
        <f>economy!AB291</f>
        <v>2434.5920667170476</v>
      </c>
      <c r="I229" s="8">
        <f>climate!I401</f>
        <v>6.9766149354924938</v>
      </c>
      <c r="J229" s="8">
        <f>economy!BN291</f>
        <v>-58.287110332785389</v>
      </c>
      <c r="K229" s="8">
        <f>economy!BO291</f>
        <v>-31.725039846970816</v>
      </c>
      <c r="L229" s="8">
        <f>economy!BP291</f>
        <v>-31.515713103884451</v>
      </c>
      <c r="M229">
        <v>966.83540794111423</v>
      </c>
      <c r="N229">
        <v>25752.743213649013</v>
      </c>
      <c r="O229">
        <v>2434.5920667170476</v>
      </c>
      <c r="P229">
        <v>6.9766149354924938</v>
      </c>
      <c r="Q229">
        <v>-58.287110332785389</v>
      </c>
      <c r="R229">
        <v>-31.725039846970816</v>
      </c>
      <c r="S229">
        <v>-31.515713103884451</v>
      </c>
      <c r="T229">
        <v>966.90523326029711</v>
      </c>
      <c r="U229">
        <v>25753.149100705858</v>
      </c>
      <c r="V229">
        <v>2434.6277216996318</v>
      </c>
      <c r="W229">
        <v>6.9765497854003007</v>
      </c>
      <c r="X229">
        <v>-58.284651672230893</v>
      </c>
      <c r="Y229">
        <v>-31.724195517792591</v>
      </c>
      <c r="Z229">
        <v>-31.514925103163694</v>
      </c>
      <c r="AA229" s="8">
        <v>966.834405327117</v>
      </c>
      <c r="AB229" s="8">
        <v>25752.737386192872</v>
      </c>
      <c r="AC229" s="8">
        <v>2434.5915548069797</v>
      </c>
      <c r="AD229" s="8">
        <v>6.9766158705973282</v>
      </c>
      <c r="AE229" s="8">
        <v>-58.28714562869385</v>
      </c>
      <c r="AF229" s="8">
        <v>-31.725051966251321</v>
      </c>
      <c r="AG229" s="8">
        <v>-31.515724414629137</v>
      </c>
      <c r="AH229">
        <f t="shared" si="30"/>
        <v>0.51136735861291527</v>
      </c>
      <c r="AI229">
        <f t="shared" si="31"/>
        <v>-7.341980206547305E-3</v>
      </c>
      <c r="AJ229">
        <f t="shared" si="32"/>
        <v>-6.5150092193100306E-5</v>
      </c>
      <c r="AK229">
        <f t="shared" si="33"/>
        <v>9.3510483445413684E-7</v>
      </c>
      <c r="AL229">
        <f t="shared" si="34"/>
        <v>2.4586605544953954E-3</v>
      </c>
      <c r="AM229">
        <f t="shared" si="35"/>
        <v>8.4432917822496734E-4</v>
      </c>
      <c r="AN229">
        <f t="shared" si="36"/>
        <v>7.880007207567985E-4</v>
      </c>
      <c r="AO229">
        <f t="shared" si="37"/>
        <v>-3.5295908460852843E-5</v>
      </c>
      <c r="AP229">
        <f t="shared" si="38"/>
        <v>-1.2119280505373808E-5</v>
      </c>
      <c r="AQ229">
        <f t="shared" si="39"/>
        <v>-1.1310744685744112E-5</v>
      </c>
    </row>
    <row r="230" spans="5:43">
      <c r="E230">
        <f>economy!A292</f>
        <v>2246</v>
      </c>
      <c r="F230" s="8">
        <f>economy!Z292</f>
        <v>950.09649837738732</v>
      </c>
      <c r="G230" s="8">
        <f>economy!AA292</f>
        <v>25532.686571009977</v>
      </c>
      <c r="H230" s="8">
        <f>economy!AB292</f>
        <v>2410.8811780351489</v>
      </c>
      <c r="I230" s="8">
        <f>climate!I402</f>
        <v>6.9816133097352626</v>
      </c>
      <c r="J230" s="8">
        <f>economy!BN292</f>
        <v>-58.427463820250878</v>
      </c>
      <c r="K230" s="8">
        <f>economy!BO292</f>
        <v>-31.759100546253041</v>
      </c>
      <c r="L230" s="8">
        <f>economy!BP292</f>
        <v>-31.55425718979204</v>
      </c>
      <c r="M230">
        <v>950.09649837738732</v>
      </c>
      <c r="N230">
        <v>25532.686571009977</v>
      </c>
      <c r="O230">
        <v>2410.8811780351489</v>
      </c>
      <c r="P230">
        <v>6.9816133097352626</v>
      </c>
      <c r="Q230">
        <v>-58.427463820250878</v>
      </c>
      <c r="R230">
        <v>-31.759100546253041</v>
      </c>
      <c r="S230">
        <v>-31.55425718979204</v>
      </c>
      <c r="T230">
        <v>950.16541961496114</v>
      </c>
      <c r="U230">
        <v>25533.087320953342</v>
      </c>
      <c r="V230">
        <v>2410.9163502424803</v>
      </c>
      <c r="W230">
        <v>6.981548482998285</v>
      </c>
      <c r="X230">
        <v>-58.425002904527851</v>
      </c>
      <c r="Y230">
        <v>-31.758260043943192</v>
      </c>
      <c r="Z230">
        <v>-31.553472566382048</v>
      </c>
      <c r="AA230" s="8">
        <v>950.09550879555002</v>
      </c>
      <c r="AB230" s="8">
        <v>25532.680817610701</v>
      </c>
      <c r="AC230" s="8">
        <v>2410.8806730828815</v>
      </c>
      <c r="AD230" s="8">
        <v>6.9816142401524344</v>
      </c>
      <c r="AE230" s="8">
        <v>-58.427499146796606</v>
      </c>
      <c r="AF230" s="8">
        <v>-31.759112609997242</v>
      </c>
      <c r="AG230" s="8">
        <v>-31.554268451493861</v>
      </c>
      <c r="AH230">
        <f t="shared" si="30"/>
        <v>0.50484338826936437</v>
      </c>
      <c r="AI230">
        <f t="shared" si="31"/>
        <v>-7.2479333830415271E-3</v>
      </c>
      <c r="AJ230">
        <f t="shared" si="32"/>
        <v>-6.4826736977607879E-5</v>
      </c>
      <c r="AK230">
        <f t="shared" si="33"/>
        <v>9.3041717175168515E-7</v>
      </c>
      <c r="AL230">
        <f t="shared" si="34"/>
        <v>2.4609157230273127E-3</v>
      </c>
      <c r="AM230">
        <f t="shared" si="35"/>
        <v>8.4050230984900054E-4</v>
      </c>
      <c r="AN230">
        <f t="shared" si="36"/>
        <v>7.8462340999152502E-4</v>
      </c>
      <c r="AO230">
        <f t="shared" si="37"/>
        <v>-3.5326545727798475E-5</v>
      </c>
      <c r="AP230">
        <f t="shared" si="38"/>
        <v>-1.2063744200929705E-5</v>
      </c>
      <c r="AQ230">
        <f t="shared" si="39"/>
        <v>-1.1261701821752013E-5</v>
      </c>
    </row>
    <row r="231" spans="5:43">
      <c r="E231">
        <f>economy!A293</f>
        <v>2247</v>
      </c>
      <c r="F231" s="8">
        <f>economy!Z293</f>
        <v>933.68961367682857</v>
      </c>
      <c r="G231" s="8">
        <f>economy!AA293</f>
        <v>25314.192377169893</v>
      </c>
      <c r="H231" s="8">
        <f>economy!AB293</f>
        <v>2387.3916289537833</v>
      </c>
      <c r="I231" s="8">
        <f>climate!I403</f>
        <v>6.9865012771519019</v>
      </c>
      <c r="J231" s="8">
        <f>economy!BN293</f>
        <v>-58.564991745382947</v>
      </c>
      <c r="K231" s="8">
        <f>economy!BO293</f>
        <v>-31.792026731671971</v>
      </c>
      <c r="L231" s="8">
        <f>economy!BP293</f>
        <v>-31.591695081774201</v>
      </c>
      <c r="M231">
        <v>933.68961367682857</v>
      </c>
      <c r="N231">
        <v>25314.192377169893</v>
      </c>
      <c r="O231">
        <v>2387.3916289537833</v>
      </c>
      <c r="P231">
        <v>6.9865012771519019</v>
      </c>
      <c r="Q231">
        <v>-58.564991745382947</v>
      </c>
      <c r="R231">
        <v>-31.792026731671971</v>
      </c>
      <c r="S231">
        <v>-31.591695081774201</v>
      </c>
      <c r="T231">
        <v>933.75764270225307</v>
      </c>
      <c r="U231">
        <v>25314.588059735543</v>
      </c>
      <c r="V231">
        <v>2387.4263256294389</v>
      </c>
      <c r="W231">
        <v>6.9864367679233403</v>
      </c>
      <c r="X231">
        <v>-58.562528567233784</v>
      </c>
      <c r="Y231">
        <v>-31.791190004765021</v>
      </c>
      <c r="Z231">
        <v>-31.590913789993159</v>
      </c>
      <c r="AA231" s="8">
        <v>933.68863695490415</v>
      </c>
      <c r="AB231" s="8">
        <v>25314.186696815519</v>
      </c>
      <c r="AC231" s="8">
        <v>2387.3911308543361</v>
      </c>
      <c r="AD231" s="8">
        <v>6.986502202966375</v>
      </c>
      <c r="AE231" s="8">
        <v>-58.565027102687289</v>
      </c>
      <c r="AF231" s="8">
        <v>-31.792038740631543</v>
      </c>
      <c r="AG231" s="8">
        <v>-31.591706295100654</v>
      </c>
      <c r="AH231">
        <f t="shared" si="30"/>
        <v>0.49840826672880212</v>
      </c>
      <c r="AI231">
        <f t="shared" si="31"/>
        <v>-7.1551757500856183E-3</v>
      </c>
      <c r="AJ231">
        <f t="shared" si="32"/>
        <v>-6.4509228561604459E-5</v>
      </c>
      <c r="AK231">
        <f t="shared" si="33"/>
        <v>9.2581447308504039E-7</v>
      </c>
      <c r="AL231">
        <f t="shared" si="34"/>
        <v>2.4631781491635252E-3</v>
      </c>
      <c r="AM231">
        <f t="shared" si="35"/>
        <v>8.3672690695024698E-4</v>
      </c>
      <c r="AN231">
        <f t="shared" si="36"/>
        <v>7.812917810419151E-4</v>
      </c>
      <c r="AO231">
        <f t="shared" si="37"/>
        <v>-3.5357304341232521E-5</v>
      </c>
      <c r="AP231">
        <f t="shared" si="38"/>
        <v>-1.2008959572540334E-5</v>
      </c>
      <c r="AQ231">
        <f t="shared" si="39"/>
        <v>-1.1213326452264027E-5</v>
      </c>
    </row>
    <row r="232" spans="5:43">
      <c r="E232">
        <f>economy!A294</f>
        <v>2248</v>
      </c>
      <c r="F232" s="8">
        <f>economy!Z294</f>
        <v>917.60847335003473</v>
      </c>
      <c r="G232" s="8">
        <f>economy!AA294</f>
        <v>25097.25574166431</v>
      </c>
      <c r="H232" s="8">
        <f>economy!AB294</f>
        <v>2364.1215872947409</v>
      </c>
      <c r="I232" s="8">
        <f>climate!I404</f>
        <v>6.9912801924357693</v>
      </c>
      <c r="J232" s="8">
        <f>economy!BN294</f>
        <v>-58.699694216217509</v>
      </c>
      <c r="K232" s="8">
        <f>economy!BO294</f>
        <v>-31.823832150278843</v>
      </c>
      <c r="L232" s="8">
        <f>economy!BP294</f>
        <v>-31.62803917145273</v>
      </c>
      <c r="M232">
        <v>917.60847335003473</v>
      </c>
      <c r="N232">
        <v>25097.25574166431</v>
      </c>
      <c r="O232">
        <v>2364.1215872947409</v>
      </c>
      <c r="P232">
        <v>6.9912801924357693</v>
      </c>
      <c r="Q232">
        <v>-58.699694216217509</v>
      </c>
      <c r="R232">
        <v>-31.823832150278843</v>
      </c>
      <c r="S232">
        <v>-31.62803917145273</v>
      </c>
      <c r="T232">
        <v>917.67562174921306</v>
      </c>
      <c r="U232">
        <v>25097.646425606032</v>
      </c>
      <c r="V232">
        <v>2364.1558155634216</v>
      </c>
      <c r="W232">
        <v>6.9912159949789467</v>
      </c>
      <c r="X232">
        <v>-58.697228774300257</v>
      </c>
      <c r="Y232">
        <v>-31.822999148087966</v>
      </c>
      <c r="Z232">
        <v>-31.627261166313168</v>
      </c>
      <c r="AA232" s="8">
        <v>917.60750931988321</v>
      </c>
      <c r="AB232" s="8">
        <v>25097.250133357171</v>
      </c>
      <c r="AC232" s="8">
        <v>2364.1210959448554</v>
      </c>
      <c r="AD232" s="8">
        <v>6.9912811137309143</v>
      </c>
      <c r="AE232" s="8">
        <v>-58.69972960431727</v>
      </c>
      <c r="AF232" s="8">
        <v>-31.823844105194127</v>
      </c>
      <c r="AG232" s="8">
        <v>-31.628050337061254</v>
      </c>
      <c r="AH232">
        <f t="shared" si="30"/>
        <v>0.49206060958385933</v>
      </c>
      <c r="AI232">
        <f t="shared" si="31"/>
        <v>-7.063687178742839E-3</v>
      </c>
      <c r="AJ232">
        <f t="shared" si="32"/>
        <v>-6.4197456822512322E-5</v>
      </c>
      <c r="AK232">
        <f t="shared" si="33"/>
        <v>9.2129514506211763E-7</v>
      </c>
      <c r="AL232">
        <f t="shared" si="34"/>
        <v>2.4654419172520647E-3</v>
      </c>
      <c r="AM232">
        <f t="shared" si="35"/>
        <v>8.3300219087689698E-4</v>
      </c>
      <c r="AN232">
        <f t="shared" si="36"/>
        <v>7.7800513956205464E-4</v>
      </c>
      <c r="AO232">
        <f t="shared" si="37"/>
        <v>-3.5388099760780278E-5</v>
      </c>
      <c r="AP232">
        <f t="shared" si="38"/>
        <v>-1.1954915283496348E-5</v>
      </c>
      <c r="AQ232">
        <f t="shared" si="39"/>
        <v>-1.1165608523100445E-5</v>
      </c>
    </row>
    <row r="233" spans="5:43">
      <c r="E233">
        <f>economy!A295</f>
        <v>2249</v>
      </c>
      <c r="F233" s="8">
        <f>economy!Z295</f>
        <v>901.84689091239011</v>
      </c>
      <c r="G233" s="8">
        <f>economy!AA295</f>
        <v>24881.871588487662</v>
      </c>
      <c r="H233" s="8">
        <f>economy!AB295</f>
        <v>2341.0692246386238</v>
      </c>
      <c r="I233" s="8">
        <f>climate!I405</f>
        <v>6.9959513949957168</v>
      </c>
      <c r="J233" s="8">
        <f>economy!BN295</f>
        <v>-58.831571511871807</v>
      </c>
      <c r="K233" s="8">
        <f>economy!BO295</f>
        <v>-31.854530463123716</v>
      </c>
      <c r="L233" s="8">
        <f>economy!BP295</f>
        <v>-31.663301791049161</v>
      </c>
      <c r="M233">
        <v>901.84689091239011</v>
      </c>
      <c r="N233">
        <v>24881.871588487662</v>
      </c>
      <c r="O233">
        <v>2341.0692246386238</v>
      </c>
      <c r="P233">
        <v>6.9959513949957168</v>
      </c>
      <c r="Q233">
        <v>-58.831571511871807</v>
      </c>
      <c r="R233">
        <v>-31.854530463123716</v>
      </c>
      <c r="S233">
        <v>-31.663301791049161</v>
      </c>
      <c r="T233">
        <v>901.91316999400453</v>
      </c>
      <c r="U233">
        <v>24882.257341587265</v>
      </c>
      <c r="V233">
        <v>2341.1029915079303</v>
      </c>
      <c r="W233">
        <v>6.9958875036819892</v>
      </c>
      <c r="X233">
        <v>-58.829103810841644</v>
      </c>
      <c r="Y233">
        <v>-31.853701135732315</v>
      </c>
      <c r="Z233">
        <v>-31.662527028250569</v>
      </c>
      <c r="AA233" s="8">
        <v>901.84593940988418</v>
      </c>
      <c r="AB233" s="8">
        <v>24881.866051244258</v>
      </c>
      <c r="AC233" s="8">
        <v>2341.0687399367448</v>
      </c>
      <c r="AD233" s="8">
        <v>6.9959523118533395</v>
      </c>
      <c r="AE233" s="8">
        <v>-58.831606930717953</v>
      </c>
      <c r="AF233" s="8">
        <v>-31.85454236472393</v>
      </c>
      <c r="AG233" s="8">
        <v>-31.663312909587233</v>
      </c>
      <c r="AH233">
        <f t="shared" si="30"/>
        <v>0.48579905052247341</v>
      </c>
      <c r="AI233">
        <f t="shared" si="31"/>
        <v>-6.9734477910969872E-3</v>
      </c>
      <c r="AJ233">
        <f t="shared" si="32"/>
        <v>-6.3891313727637566E-5</v>
      </c>
      <c r="AK233">
        <f t="shared" si="33"/>
        <v>9.1685762271254134E-7</v>
      </c>
      <c r="AL233">
        <f t="shared" si="34"/>
        <v>2.4677010301630276E-3</v>
      </c>
      <c r="AM233">
        <f t="shared" si="35"/>
        <v>8.2932739140062495E-4</v>
      </c>
      <c r="AN233">
        <f t="shared" si="36"/>
        <v>7.7476279859212127E-4</v>
      </c>
      <c r="AO233">
        <f t="shared" si="37"/>
        <v>-3.5418846145773841E-5</v>
      </c>
      <c r="AP233">
        <f t="shared" si="38"/>
        <v>-1.1901600213803931E-5</v>
      </c>
      <c r="AQ233">
        <f t="shared" si="39"/>
        <v>-1.1118538072452111E-5</v>
      </c>
    </row>
    <row r="234" spans="5:43">
      <c r="E234">
        <f>economy!A296</f>
        <v>2250</v>
      </c>
      <c r="F234" s="8">
        <f>economy!Z296</f>
        <v>886.39877308626296</v>
      </c>
      <c r="G234" s="8">
        <f>economy!AA296</f>
        <v>24668.034665209754</v>
      </c>
      <c r="H234" s="8">
        <f>economy!AB296</f>
        <v>2318.2327169392051</v>
      </c>
      <c r="I234" s="8">
        <f>climate!I406</f>
        <v>7.000516209056669</v>
      </c>
      <c r="J234" s="8">
        <f>economy!BN296</f>
        <v>-58.96062409634272</v>
      </c>
      <c r="K234" s="8">
        <f>economy!BO296</f>
        <v>-31.88413524317545</v>
      </c>
      <c r="L234" s="8">
        <f>economy!BP296</f>
        <v>-31.697495211095983</v>
      </c>
      <c r="M234">
        <v>886.39877308626296</v>
      </c>
      <c r="N234">
        <v>24668.034665209754</v>
      </c>
      <c r="O234">
        <v>2318.2327169392051</v>
      </c>
      <c r="P234">
        <v>7.000516209056669</v>
      </c>
      <c r="Q234">
        <v>-58.96062409634272</v>
      </c>
      <c r="R234">
        <v>-31.88413524317545</v>
      </c>
      <c r="S234">
        <v>-31.697495211095983</v>
      </c>
      <c r="T234">
        <v>886.4641938881374</v>
      </c>
      <c r="U234">
        <v>24668.415554287298</v>
      </c>
      <c r="V234">
        <v>2318.2660293014196</v>
      </c>
      <c r="W234">
        <v>7.000452618363366</v>
      </c>
      <c r="X234">
        <v>-58.958154146928351</v>
      </c>
      <c r="Y234">
        <v>-31.883309541428488</v>
      </c>
      <c r="Z234">
        <v>-31.696723647017262</v>
      </c>
      <c r="AA234" s="8">
        <v>886.39783395120014</v>
      </c>
      <c r="AB234" s="8">
        <v>24668.029198060627</v>
      </c>
      <c r="AC234" s="8">
        <v>2318.2322387854565</v>
      </c>
      <c r="AD234" s="8">
        <v>7.0005171215570421</v>
      </c>
      <c r="AE234" s="8">
        <v>-58.96065954579948</v>
      </c>
      <c r="AF234" s="8">
        <v>-31.884147092178772</v>
      </c>
      <c r="AG234" s="8">
        <v>-31.69750628320125</v>
      </c>
      <c r="AH234">
        <f t="shared" si="30"/>
        <v>0.47962224162984057</v>
      </c>
      <c r="AI234">
        <f t="shared" si="31"/>
        <v>-6.8844379420625046E-3</v>
      </c>
      <c r="AJ234">
        <f t="shared" si="32"/>
        <v>-6.3590693303083867E-5</v>
      </c>
      <c r="AK234">
        <f t="shared" si="33"/>
        <v>9.1250037304035914E-7</v>
      </c>
      <c r="AL234">
        <f t="shared" si="34"/>
        <v>2.4699494143689549E-3</v>
      </c>
      <c r="AM234">
        <f t="shared" si="35"/>
        <v>8.2570174696172671E-4</v>
      </c>
      <c r="AN234">
        <f t="shared" si="36"/>
        <v>7.7156407872180921E-4</v>
      </c>
      <c r="AO234">
        <f t="shared" si="37"/>
        <v>-3.5449456760261455E-5</v>
      </c>
      <c r="AP234">
        <f t="shared" si="38"/>
        <v>-1.184900332162897E-5</v>
      </c>
      <c r="AQ234">
        <f t="shared" si="39"/>
        <v>-1.1072105266407561E-5</v>
      </c>
    </row>
    <row r="235" spans="5:43">
      <c r="E235">
        <f>economy!A297</f>
        <v>2251</v>
      </c>
      <c r="F235" s="8">
        <f>economy!Z297</f>
        <v>871.25811897783103</v>
      </c>
      <c r="G235" s="8">
        <f>economy!AA297</f>
        <v>24455.739551759947</v>
      </c>
      <c r="H235" s="8">
        <f>economy!AB297</f>
        <v>2295.6102451055108</v>
      </c>
      <c r="I235" s="8">
        <f>climate!I407</f>
        <v>7.0049759437632533</v>
      </c>
      <c r="J235" s="8">
        <f>economy!BN297</f>
        <v>-59.086852632867156</v>
      </c>
      <c r="K235" s="8">
        <f>economy!BO297</f>
        <v>-31.912659973358892</v>
      </c>
      <c r="L235" s="8">
        <f>economy!BP297</f>
        <v>-31.730631638256668</v>
      </c>
      <c r="M235">
        <v>871.25811897783103</v>
      </c>
      <c r="N235">
        <v>24455.739551759947</v>
      </c>
      <c r="O235">
        <v>2295.6102451055108</v>
      </c>
      <c r="P235">
        <v>7.0049759437632533</v>
      </c>
      <c r="Q235">
        <v>-59.086852632867156</v>
      </c>
      <c r="R235">
        <v>-31.912659973358892</v>
      </c>
      <c r="S235">
        <v>-31.730631638256668</v>
      </c>
      <c r="T235">
        <v>871.32269227331983</v>
      </c>
      <c r="U235">
        <v>24456.115642684064</v>
      </c>
      <c r="V235">
        <v>2295.6431097393693</v>
      </c>
      <c r="W235">
        <v>7.0049126482716551</v>
      </c>
      <c r="X235">
        <v>-59.084380451941087</v>
      </c>
      <c r="Y235">
        <v>-31.911837848854187</v>
      </c>
      <c r="Z235">
        <v>-31.729863229948577</v>
      </c>
      <c r="AA235" s="8">
        <v>871.25719205384007</v>
      </c>
      <c r="AB235" s="8">
        <v>24455.734153749458</v>
      </c>
      <c r="AC235" s="8">
        <v>2295.6097734016639</v>
      </c>
      <c r="AD235" s="8">
        <v>7.0049768519851421</v>
      </c>
      <c r="AE235" s="8">
        <v>-59.086888112710781</v>
      </c>
      <c r="AF235" s="8">
        <v>-31.912671770472539</v>
      </c>
      <c r="AG235" s="8">
        <v>-31.730642664557024</v>
      </c>
      <c r="AH235">
        <f t="shared" si="30"/>
        <v>0.47352885346117546</v>
      </c>
      <c r="AI235">
        <f t="shared" si="31"/>
        <v>-6.7966383285238408E-3</v>
      </c>
      <c r="AJ235">
        <f t="shared" si="32"/>
        <v>-6.329549159822534E-5</v>
      </c>
      <c r="AK235">
        <f t="shared" si="33"/>
        <v>9.0822188880679278E-7</v>
      </c>
      <c r="AL235">
        <f t="shared" si="34"/>
        <v>2.4721809260697114E-3</v>
      </c>
      <c r="AM235">
        <f t="shared" si="35"/>
        <v>8.221245047046466E-4</v>
      </c>
      <c r="AN235">
        <f t="shared" si="36"/>
        <v>7.6840830809032923E-4</v>
      </c>
      <c r="AO235">
        <f t="shared" si="37"/>
        <v>-3.5479843624841578E-5</v>
      </c>
      <c r="AP235">
        <f t="shared" si="38"/>
        <v>-1.1797113646849766E-5</v>
      </c>
      <c r="AQ235">
        <f t="shared" si="39"/>
        <v>-1.1026300356320462E-5</v>
      </c>
    </row>
    <row r="236" spans="5:43">
      <c r="E236">
        <f>economy!A298</f>
        <v>2252</v>
      </c>
      <c r="F236" s="8">
        <f>economy!Z298</f>
        <v>856.41901923115222</v>
      </c>
      <c r="G236" s="8">
        <f>economy!AA298</f>
        <v>24244.980668887369</v>
      </c>
      <c r="H236" s="8">
        <f>economy!AB298</f>
        <v>2273.199995552824</v>
      </c>
      <c r="I236" s="8">
        <f>climate!I408</f>
        <v>7.0093318932862898</v>
      </c>
      <c r="J236" s="8">
        <f>economy!BN298</f>
        <v>-59.210257998815365</v>
      </c>
      <c r="K236" s="8">
        <f>economy!BO298</f>
        <v>-31.940118044705809</v>
      </c>
      <c r="L236" s="8">
        <f>economy!BP298</f>
        <v>-31.762723213251796</v>
      </c>
      <c r="M236">
        <v>856.41901923115222</v>
      </c>
      <c r="N236">
        <v>24244.980668887369</v>
      </c>
      <c r="O236">
        <v>2273.199995552824</v>
      </c>
      <c r="P236">
        <v>7.0093318932862898</v>
      </c>
      <c r="Q236">
        <v>-59.210257998815365</v>
      </c>
      <c r="R236">
        <v>-31.940118044705809</v>
      </c>
      <c r="S236">
        <v>-31.762723213251796</v>
      </c>
      <c r="T236">
        <v>856.48275553555266</v>
      </c>
      <c r="U236">
        <v>24245.352026585912</v>
      </c>
      <c r="V236">
        <v>2273.2324191252819</v>
      </c>
      <c r="W236">
        <v>7.0092688876796352</v>
      </c>
      <c r="X236">
        <v>-59.207783609458104</v>
      </c>
      <c r="Y236">
        <v>-31.939299449785253</v>
      </c>
      <c r="Z236">
        <v>-31.761957918429161</v>
      </c>
      <c r="AA236" s="8">
        <v>856.41810436559945</v>
      </c>
      <c r="AB236" s="8">
        <v>24244.975339073604</v>
      </c>
      <c r="AC236" s="8">
        <v>2273.1995302022774</v>
      </c>
      <c r="AD236" s="8">
        <v>7.0093327973069819</v>
      </c>
      <c r="AE236" s="8">
        <v>-59.210293508733294</v>
      </c>
      <c r="AF236" s="8">
        <v>-31.940129790626198</v>
      </c>
      <c r="AG236" s="8">
        <v>-31.762734194365471</v>
      </c>
      <c r="AH236">
        <f t="shared" si="30"/>
        <v>0.467517575401871</v>
      </c>
      <c r="AI236">
        <f t="shared" si="31"/>
        <v>-6.7100298620061949E-3</v>
      </c>
      <c r="AJ236">
        <f t="shared" si="32"/>
        <v>-6.3005606654620294E-5</v>
      </c>
      <c r="AK236">
        <f t="shared" si="33"/>
        <v>9.0402069208295188E-7</v>
      </c>
      <c r="AL236">
        <f t="shared" si="34"/>
        <v>2.4743893572605202E-3</v>
      </c>
      <c r="AM236">
        <f t="shared" si="35"/>
        <v>8.1859492055613714E-4</v>
      </c>
      <c r="AN236">
        <f t="shared" si="36"/>
        <v>7.6529482263509863E-4</v>
      </c>
      <c r="AO236">
        <f t="shared" si="37"/>
        <v>-3.5509917928777668E-5</v>
      </c>
      <c r="AP236">
        <f t="shared" si="38"/>
        <v>-1.1745920389216735E-5</v>
      </c>
      <c r="AQ236">
        <f t="shared" si="39"/>
        <v>-1.0981113675256893E-5</v>
      </c>
    </row>
    <row r="237" spans="5:43">
      <c r="E237">
        <f>economy!A299</f>
        <v>2253</v>
      </c>
      <c r="F237" s="8">
        <f>economy!Z299</f>
        <v>841.87565516199595</v>
      </c>
      <c r="G237" s="8">
        <f>economy!AA299</f>
        <v>24035.752286307856</v>
      </c>
      <c r="H237" s="8">
        <f>economy!AB299</f>
        <v>2251.000160723745</v>
      </c>
      <c r="I237" s="8">
        <f>climate!I409</f>
        <v>7.0135853369319561</v>
      </c>
      <c r="J237" s="8">
        <f>economy!BN299</f>
        <v>-59.330841301085435</v>
      </c>
      <c r="K237" s="8">
        <f>economy!BO299</f>
        <v>-31.966522754616648</v>
      </c>
      <c r="L237" s="8">
        <f>economy!BP299</f>
        <v>-31.793782008888289</v>
      </c>
      <c r="M237">
        <v>841.87565516199595</v>
      </c>
      <c r="N237">
        <v>24035.752286307856</v>
      </c>
      <c r="O237">
        <v>2251.000160723745</v>
      </c>
      <c r="P237">
        <v>7.0135853369319561</v>
      </c>
      <c r="Q237">
        <v>-59.330841301085435</v>
      </c>
      <c r="R237">
        <v>-31.966522754616648</v>
      </c>
      <c r="S237">
        <v>-31.793782008888289</v>
      </c>
      <c r="T237">
        <v>841.9385647389887</v>
      </c>
      <c r="U237">
        <v>24036.118974778608</v>
      </c>
      <c r="V237">
        <v>2251.0321497917357</v>
      </c>
      <c r="W237">
        <v>7.0135226159934856</v>
      </c>
      <c r="X237">
        <v>-59.32836473264301</v>
      </c>
      <c r="Y237">
        <v>-31.965707642357238</v>
      </c>
      <c r="Z237">
        <v>-31.793019785922237</v>
      </c>
      <c r="AA237" s="8">
        <v>841.87475220589681</v>
      </c>
      <c r="AB237" s="8">
        <v>24035.74702376252</v>
      </c>
      <c r="AC237" s="8">
        <v>2250.9997016314974</v>
      </c>
      <c r="AD237" s="8">
        <v>7.0135862368272912</v>
      </c>
      <c r="AE237" s="8">
        <v>-59.330876840675558</v>
      </c>
      <c r="AF237" s="8">
        <v>-31.966534450029524</v>
      </c>
      <c r="AG237" s="8">
        <v>-31.793792945424006</v>
      </c>
      <c r="AH237">
        <f t="shared" si="30"/>
        <v>0.46158711573662004</v>
      </c>
      <c r="AI237">
        <f t="shared" si="31"/>
        <v>-6.6245936795894522E-3</v>
      </c>
      <c r="AJ237">
        <f t="shared" si="32"/>
        <v>-6.27209384704841E-5</v>
      </c>
      <c r="AK237">
        <f t="shared" si="33"/>
        <v>8.9989533513801234E-7</v>
      </c>
      <c r="AL237">
        <f t="shared" si="34"/>
        <v>2.4765684424252754E-3</v>
      </c>
      <c r="AM237">
        <f t="shared" si="35"/>
        <v>8.1511225941000021E-4</v>
      </c>
      <c r="AN237">
        <f t="shared" si="36"/>
        <v>7.6222296605266138E-4</v>
      </c>
      <c r="AO237">
        <f t="shared" si="37"/>
        <v>-3.5539590122368736E-5</v>
      </c>
      <c r="AP237">
        <f t="shared" si="38"/>
        <v>-1.1695412876377986E-5</v>
      </c>
      <c r="AQ237">
        <f t="shared" si="39"/>
        <v>-1.0936535716155049E-5</v>
      </c>
    </row>
    <row r="238" spans="5:43">
      <c r="E238">
        <f>economy!A300</f>
        <v>2254</v>
      </c>
      <c r="F238" s="8">
        <f>economy!Z300</f>
        <v>827.62229787388833</v>
      </c>
      <c r="G238" s="8">
        <f>economy!AA300</f>
        <v>23828.048530546359</v>
      </c>
      <c r="H238" s="8">
        <f>economy!AB300</f>
        <v>2229.0089395804198</v>
      </c>
      <c r="I238" s="8">
        <f>climate!I410</f>
        <v>7.0177375392534476</v>
      </c>
      <c r="J238" s="8">
        <f>economy!BN300</f>
        <v>-59.448603891964822</v>
      </c>
      <c r="K238" s="8">
        <f>economy!BO300</f>
        <v>-31.991887305229628</v>
      </c>
      <c r="L238" s="8">
        <f>economy!BP300</f>
        <v>-31.823820028189314</v>
      </c>
      <c r="M238">
        <v>827.62229787388833</v>
      </c>
      <c r="N238">
        <v>23828.048530546359</v>
      </c>
      <c r="O238">
        <v>2229.0089395804198</v>
      </c>
      <c r="P238">
        <v>7.0177375392534476</v>
      </c>
      <c r="Q238">
        <v>-59.448603891964822</v>
      </c>
      <c r="R238">
        <v>-31.991887305229628</v>
      </c>
      <c r="S238">
        <v>-31.823820028189314</v>
      </c>
      <c r="T238">
        <v>827.68439074199682</v>
      </c>
      <c r="U238">
        <v>23828.410612867883</v>
      </c>
      <c r="V238">
        <v>2229.0405005926018</v>
      </c>
      <c r="W238">
        <v>7.0176750978644762</v>
      </c>
      <c r="X238">
        <v>-59.446125180098925</v>
      </c>
      <c r="Y238">
        <v>-31.991075629434597</v>
      </c>
      <c r="Z238">
        <v>-31.823060836099387</v>
      </c>
      <c r="AA238" s="8">
        <v>827.62140668181019</v>
      </c>
      <c r="AB238" s="8">
        <v>23828.043334354494</v>
      </c>
      <c r="AC238" s="8">
        <v>2229.0084866530456</v>
      </c>
      <c r="AD238" s="8">
        <v>7.0177384350978427</v>
      </c>
      <c r="AE238" s="8">
        <v>-59.448639460734604</v>
      </c>
      <c r="AF238" s="8">
        <v>-31.991898950810175</v>
      </c>
      <c r="AG238" s="8">
        <v>-31.823830920746364</v>
      </c>
      <c r="AH238">
        <f t="shared" si="30"/>
        <v>0.45573620181312435</v>
      </c>
      <c r="AI238">
        <f t="shared" si="31"/>
        <v>-6.5403113185311668E-3</v>
      </c>
      <c r="AJ238">
        <f t="shared" si="32"/>
        <v>-6.2441388971379297E-5</v>
      </c>
      <c r="AK238">
        <f t="shared" si="33"/>
        <v>8.958443951101458E-7</v>
      </c>
      <c r="AL238">
        <f t="shared" si="34"/>
        <v>2.4787118658977647E-3</v>
      </c>
      <c r="AM238">
        <f t="shared" si="35"/>
        <v>8.1167579503116372E-4</v>
      </c>
      <c r="AN238">
        <f t="shared" si="36"/>
        <v>7.5919208992658582E-4</v>
      </c>
      <c r="AO238">
        <f t="shared" si="37"/>
        <v>-3.556876978194623E-5</v>
      </c>
      <c r="AP238">
        <f t="shared" si="38"/>
        <v>-1.1645580546115752E-5</v>
      </c>
      <c r="AQ238">
        <f t="shared" si="39"/>
        <v>-1.0892557050112828E-5</v>
      </c>
    </row>
    <row r="239" spans="5:43">
      <c r="E239">
        <f>economy!A301</f>
        <v>2255</v>
      </c>
      <c r="F239" s="8">
        <f>economy!Z301</f>
        <v>813.65330735869645</v>
      </c>
      <c r="G239" s="8">
        <f>economy!AA301</f>
        <v>23621.863392484149</v>
      </c>
      <c r="H239" s="8">
        <f>economy!AB301</f>
        <v>2207.2245380689951</v>
      </c>
      <c r="I239" s="8">
        <f>climate!I411</f>
        <v>7.0217897501649542</v>
      </c>
      <c r="J239" s="8">
        <f>economy!BN301</f>
        <v>-59.563547385420271</v>
      </c>
      <c r="K239" s="8">
        <f>economy!BO301</f>
        <v>-32.016224801894396</v>
      </c>
      <c r="L239" s="8">
        <f>economy!BP301</f>
        <v>-31.852849202621876</v>
      </c>
      <c r="M239">
        <v>813.65330735869645</v>
      </c>
      <c r="N239">
        <v>23621.863392484149</v>
      </c>
      <c r="O239">
        <v>2207.2245380689951</v>
      </c>
      <c r="P239">
        <v>7.0217897501649542</v>
      </c>
      <c r="Q239">
        <v>-59.563547385420271</v>
      </c>
      <c r="R239">
        <v>-32.016224801894396</v>
      </c>
      <c r="S239">
        <v>-31.852849202621876</v>
      </c>
      <c r="T239">
        <v>813.71459329777008</v>
      </c>
      <c r="U239">
        <v>23622.220930826821</v>
      </c>
      <c r="V239">
        <v>2207.2556773674951</v>
      </c>
      <c r="W239">
        <v>7.0217275833029795</v>
      </c>
      <c r="X239">
        <v>-59.56106657215097</v>
      </c>
      <c r="Y239">
        <v>-32.015416517084127</v>
      </c>
      <c r="Z239">
        <v>-31.852093001068102</v>
      </c>
      <c r="AA239" s="8">
        <v>813.65242778866582</v>
      </c>
      <c r="AB239" s="8">
        <v>23621.85826174407</v>
      </c>
      <c r="AC239" s="8">
        <v>2207.224091214619</v>
      </c>
      <c r="AD239" s="8">
        <v>7.0217906420314318</v>
      </c>
      <c r="AE239" s="8">
        <v>-59.563582982786215</v>
      </c>
      <c r="AF239" s="8">
        <v>-32.016236398307377</v>
      </c>
      <c r="AG239" s="8">
        <v>-31.852860051790252</v>
      </c>
      <c r="AH239">
        <f t="shared" si="30"/>
        <v>0.44996358024218353</v>
      </c>
      <c r="AI239">
        <f t="shared" si="31"/>
        <v>-6.4571644870738965E-3</v>
      </c>
      <c r="AJ239">
        <f t="shared" si="32"/>
        <v>-6.2166861974688459E-5</v>
      </c>
      <c r="AK239">
        <f t="shared" si="33"/>
        <v>8.9186647755923332E-7</v>
      </c>
      <c r="AL239">
        <f t="shared" si="34"/>
        <v>2.4808132693010521E-3</v>
      </c>
      <c r="AM239">
        <f t="shared" si="35"/>
        <v>8.0828481026884447E-4</v>
      </c>
      <c r="AN239">
        <f t="shared" si="36"/>
        <v>7.5620155377364995E-4</v>
      </c>
      <c r="AO239">
        <f t="shared" si="37"/>
        <v>-3.5597365943829118E-5</v>
      </c>
      <c r="AP239">
        <f t="shared" si="38"/>
        <v>-1.1596412981873527E-5</v>
      </c>
      <c r="AQ239">
        <f t="shared" si="39"/>
        <v>-1.0849168376125817E-5</v>
      </c>
    </row>
    <row r="240" spans="5:43">
      <c r="E240">
        <f>economy!A302</f>
        <v>2256</v>
      </c>
      <c r="F240" s="8">
        <f>economy!Z302</f>
        <v>799.96313158404087</v>
      </c>
      <c r="G240" s="8">
        <f>economy!AA302</f>
        <v>23417.190734619799</v>
      </c>
      <c r="H240" s="8">
        <f>economy!AB302</f>
        <v>2185.6451695573837</v>
      </c>
      <c r="I240" s="8">
        <f>climate!I412</f>
        <v>7.0257432050577915</v>
      </c>
      <c r="J240" s="8">
        <f>economy!BN302</f>
        <v>-59.675673673776565</v>
      </c>
      <c r="K240" s="8">
        <f>economy!BO302</f>
        <v>-32.039548251746673</v>
      </c>
      <c r="L240" s="8">
        <f>economy!BP302</f>
        <v>-31.880881390419475</v>
      </c>
      <c r="M240">
        <v>799.96313158404087</v>
      </c>
      <c r="N240">
        <v>23417.190734619799</v>
      </c>
      <c r="O240">
        <v>2185.6451695573837</v>
      </c>
      <c r="P240">
        <v>7.0257432050577915</v>
      </c>
      <c r="Q240">
        <v>-59.675673673776565</v>
      </c>
      <c r="R240">
        <v>-32.039548251746673</v>
      </c>
      <c r="S240">
        <v>-31.880881390419475</v>
      </c>
      <c r="T240">
        <v>800.02362014176083</v>
      </c>
      <c r="U240">
        <v>23417.543790256852</v>
      </c>
      <c r="V240">
        <v>2185.6758933795172</v>
      </c>
      <c r="W240">
        <v>7.0256813077946321</v>
      </c>
      <c r="X240">
        <v>-59.673190807516889</v>
      </c>
      <c r="Y240">
        <v>-32.038743313149617</v>
      </c>
      <c r="Z240">
        <v>-31.880128139694353</v>
      </c>
      <c r="AA240" s="8">
        <v>799.9622634974528</v>
      </c>
      <c r="AB240" s="8">
        <v>23417.185668442904</v>
      </c>
      <c r="AC240" s="8">
        <v>2185.6447286856537</v>
      </c>
      <c r="AD240" s="8">
        <v>7.025744093018008</v>
      </c>
      <c r="AE240" s="8">
        <v>-59.675709299063747</v>
      </c>
      <c r="AF240" s="8">
        <v>-32.039559799646568</v>
      </c>
      <c r="AG240" s="8">
        <v>-31.880892196779975</v>
      </c>
      <c r="AH240">
        <f t="shared" si="30"/>
        <v>0.44426801690497086</v>
      </c>
      <c r="AI240">
        <f t="shared" si="31"/>
        <v>-6.3751352172403131E-3</v>
      </c>
      <c r="AJ240">
        <f t="shared" si="32"/>
        <v>-6.1897263159416127E-5</v>
      </c>
      <c r="AK240">
        <f t="shared" si="33"/>
        <v>8.879602164668654E-7</v>
      </c>
      <c r="AL240">
        <f t="shared" si="34"/>
        <v>2.4828662596760864E-3</v>
      </c>
      <c r="AM240">
        <f t="shared" si="35"/>
        <v>8.0493859705654813E-4</v>
      </c>
      <c r="AN240">
        <f t="shared" si="36"/>
        <v>7.5325072512200109E-4</v>
      </c>
      <c r="AO240">
        <f t="shared" si="37"/>
        <v>-3.5625287182483589E-5</v>
      </c>
      <c r="AP240">
        <f t="shared" si="38"/>
        <v>-1.1547899894992497E-5</v>
      </c>
      <c r="AQ240">
        <f t="shared" si="39"/>
        <v>-1.0806360499771017E-5</v>
      </c>
    </row>
    <row r="241" spans="5:43">
      <c r="E241">
        <f>economy!A303</f>
        <v>2257</v>
      </c>
      <c r="F241" s="8">
        <f>economy!Z303</f>
        <v>786.54630556968993</v>
      </c>
      <c r="G241" s="8">
        <f>economy!AA303</f>
        <v>23214.02429805326</v>
      </c>
      <c r="H241" s="8">
        <f>economy!AB303</f>
        <v>2164.2690552473318</v>
      </c>
      <c r="I241" s="8">
        <f>climate!I413</f>
        <v>7.0295991249185228</v>
      </c>
      <c r="J241" s="8">
        <f>economy!BN303</f>
        <v>-59.784984944739747</v>
      </c>
      <c r="K241" s="8">
        <f>economy!BO303</f>
        <v>-32.061870562381266</v>
      </c>
      <c r="L241" s="8">
        <f>economy!BP303</f>
        <v>-31.907928374997201</v>
      </c>
      <c r="M241">
        <v>786.54630556968993</v>
      </c>
      <c r="N241">
        <v>23214.02429805326</v>
      </c>
      <c r="O241">
        <v>2164.2690552473318</v>
      </c>
      <c r="P241">
        <v>7.0295991249185228</v>
      </c>
      <c r="Q241">
        <v>-59.784984944739747</v>
      </c>
      <c r="R241">
        <v>-32.061870562381266</v>
      </c>
      <c r="S241">
        <v>-31.907928374997201</v>
      </c>
      <c r="T241">
        <v>786.60600606809192</v>
      </c>
      <c r="U241">
        <v>23214.37293137197</v>
      </c>
      <c r="V241">
        <v>2164.2993697273146</v>
      </c>
      <c r="W241">
        <v>7.0295374924184877</v>
      </c>
      <c r="X241">
        <v>-59.782500080321647</v>
      </c>
      <c r="Y241">
        <v>-32.061068925924836</v>
      </c>
      <c r="Z241">
        <v>-31.90717803601768</v>
      </c>
      <c r="AA241" s="8">
        <v>786.54544883121275</v>
      </c>
      <c r="AB241" s="8">
        <v>23214.0192955639</v>
      </c>
      <c r="AC241" s="8">
        <v>2164.2686202693972</v>
      </c>
      <c r="AD241" s="8">
        <v>7.0296000090427917</v>
      </c>
      <c r="AE241" s="8">
        <v>-59.785020597181386</v>
      </c>
      <c r="AF241" s="8">
        <v>-32.061882062412373</v>
      </c>
      <c r="AG241" s="8">
        <v>-31.907939139121545</v>
      </c>
      <c r="AH241">
        <f t="shared" si="30"/>
        <v>0.4386482970949146</v>
      </c>
      <c r="AI241">
        <f t="shared" si="31"/>
        <v>-6.2942057702457532E-3</v>
      </c>
      <c r="AJ241">
        <f t="shared" si="32"/>
        <v>-6.1632500035102566E-5</v>
      </c>
      <c r="AK241">
        <f t="shared" si="33"/>
        <v>8.8412426890727147E-7</v>
      </c>
      <c r="AL241">
        <f t="shared" si="34"/>
        <v>2.4848644181005852E-3</v>
      </c>
      <c r="AM241">
        <f t="shared" si="35"/>
        <v>8.0163645642983283E-4</v>
      </c>
      <c r="AN241">
        <f t="shared" si="36"/>
        <v>7.5033897952181405E-4</v>
      </c>
      <c r="AO241">
        <f t="shared" si="37"/>
        <v>-3.5652441638944765E-5</v>
      </c>
      <c r="AP241">
        <f t="shared" si="38"/>
        <v>-1.1500031106947972E-5</v>
      </c>
      <c r="AQ241">
        <f t="shared" si="39"/>
        <v>-1.0764124343864978E-5</v>
      </c>
    </row>
    <row r="242" spans="5:43">
      <c r="E242">
        <f>economy!A304</f>
        <v>2258</v>
      </c>
      <c r="F242" s="8">
        <f>economy!Z304</f>
        <v>773.39745045503912</v>
      </c>
      <c r="G242" s="8">
        <f>economy!AA304</f>
        <v>23012.357709201147</v>
      </c>
      <c r="H242" s="8">
        <f>economy!AB304</f>
        <v>2143.0944245617925</v>
      </c>
      <c r="I242" s="8">
        <f>climate!I414</f>
        <v>7.0333587164489115</v>
      </c>
      <c r="J242" s="8">
        <f>economy!BN304</f>
        <v>-59.891483698718559</v>
      </c>
      <c r="K242" s="8">
        <f>economy!BO304</f>
        <v>-32.083204540620258</v>
      </c>
      <c r="L242" s="8">
        <f>economy!BP304</f>
        <v>-31.934001863456697</v>
      </c>
      <c r="M242">
        <v>773.39745045503912</v>
      </c>
      <c r="N242">
        <v>23012.357709201147</v>
      </c>
      <c r="O242">
        <v>2143.0944245617925</v>
      </c>
      <c r="P242">
        <v>7.0333587164489115</v>
      </c>
      <c r="Q242">
        <v>-59.891483698718559</v>
      </c>
      <c r="R242">
        <v>-32.083204540620258</v>
      </c>
      <c r="S242">
        <v>-31.934001863456697</v>
      </c>
      <c r="T242">
        <v>773.45637199705129</v>
      </c>
      <c r="U242">
        <v>23012.70197971406</v>
      </c>
      <c r="V242">
        <v>2143.1243357324456</v>
      </c>
      <c r="W242">
        <v>7.0332973439670035</v>
      </c>
      <c r="X242">
        <v>-59.888996897410031</v>
      </c>
      <c r="Y242">
        <v>-32.082406162921686</v>
      </c>
      <c r="Z242">
        <v>-31.933254397756063</v>
      </c>
      <c r="AA242" s="8">
        <v>773.3966049325162</v>
      </c>
      <c r="AB242" s="8">
        <v>23012.352769536385</v>
      </c>
      <c r="AC242" s="8">
        <v>2143.0939953902775</v>
      </c>
      <c r="AD242" s="8">
        <v>7.033359596806231</v>
      </c>
      <c r="AE242" s="8">
        <v>-59.891519377455765</v>
      </c>
      <c r="AF242" s="8">
        <v>-32.083215993416822</v>
      </c>
      <c r="AG242" s="8">
        <v>-31.93401258590761</v>
      </c>
      <c r="AH242">
        <f t="shared" si="30"/>
        <v>0.43310322557590553</v>
      </c>
      <c r="AI242">
        <f t="shared" si="31"/>
        <v>-6.2143588002072647E-3</v>
      </c>
      <c r="AJ242">
        <f t="shared" si="32"/>
        <v>-6.1372481908072984E-5</v>
      </c>
      <c r="AK242">
        <f t="shared" si="33"/>
        <v>8.8035731948821194E-7</v>
      </c>
      <c r="AL242">
        <f t="shared" si="34"/>
        <v>2.4868013085281859E-3</v>
      </c>
      <c r="AM242">
        <f t="shared" si="35"/>
        <v>7.9837769857249441E-4</v>
      </c>
      <c r="AN242">
        <f t="shared" si="36"/>
        <v>7.47465700634109E-4</v>
      </c>
      <c r="AO242">
        <f t="shared" si="37"/>
        <v>-3.5678737205557809E-5</v>
      </c>
      <c r="AP242">
        <f t="shared" si="38"/>
        <v>-1.1452796563560241E-5</v>
      </c>
      <c r="AQ242">
        <f t="shared" si="39"/>
        <v>-1.0722450912936665E-5</v>
      </c>
    </row>
    <row r="243" spans="5:43">
      <c r="E243">
        <f>economy!A305</f>
        <v>2259</v>
      </c>
      <c r="F243" s="8">
        <f>economy!Z305</f>
        <v>760.51127255966765</v>
      </c>
      <c r="G243" s="8">
        <f>economy!AA305</f>
        <v>22812.184486251994</v>
      </c>
      <c r="H243" s="8">
        <f>economy!AB305</f>
        <v>2122.1195155085752</v>
      </c>
      <c r="I243" s="8">
        <f>climate!I415</f>
        <v>7.0370231721875598</v>
      </c>
      <c r="J243" s="8">
        <f>economy!BN305</f>
        <v>-59.995172766394688</v>
      </c>
      <c r="K243" s="8">
        <f>economy!BO305</f>
        <v>-32.103562891373336</v>
      </c>
      <c r="L243" s="8">
        <f>economy!BP305</f>
        <v>-31.959113485178211</v>
      </c>
      <c r="M243">
        <v>760.51127255966765</v>
      </c>
      <c r="N243">
        <v>22812.184486251994</v>
      </c>
      <c r="O243">
        <v>2122.1195155085752</v>
      </c>
      <c r="P243">
        <v>7.0370231721875598</v>
      </c>
      <c r="Q243">
        <v>-59.995172766394688</v>
      </c>
      <c r="R243">
        <v>-32.103562891373336</v>
      </c>
      <c r="S243">
        <v>-31.959113485178211</v>
      </c>
      <c r="T243">
        <v>760.56942403566825</v>
      </c>
      <c r="U243">
        <v>22812.524452608206</v>
      </c>
      <c r="V243">
        <v>2122.1490293030079</v>
      </c>
      <c r="W243">
        <v>7.0369620550677077</v>
      </c>
      <c r="X243">
        <v>-59.992684095907435</v>
      </c>
      <c r="Y243">
        <v>-32.102767729730488</v>
      </c>
      <c r="Z243">
        <v>-31.958368854898016</v>
      </c>
      <c r="AA243" s="8">
        <v>760.51043812402816</v>
      </c>
      <c r="AB243" s="8">
        <v>22812.179608561521</v>
      </c>
      <c r="AC243" s="8">
        <v>2122.1190920575568</v>
      </c>
      <c r="AD243" s="8">
        <v>7.0370240488456375</v>
      </c>
      <c r="AE243" s="8">
        <v>-59.995208470476342</v>
      </c>
      <c r="AF243" s="8">
        <v>-32.103574297559675</v>
      </c>
      <c r="AG243" s="8">
        <v>-31.959124166509579</v>
      </c>
      <c r="AH243">
        <f t="shared" si="30"/>
        <v>0.42763162664414267</v>
      </c>
      <c r="AI243">
        <f t="shared" si="31"/>
        <v>-6.1355771322268993E-3</v>
      </c>
      <c r="AJ243">
        <f t="shared" si="32"/>
        <v>-6.1117119852127644E-5</v>
      </c>
      <c r="AK243">
        <f t="shared" si="33"/>
        <v>8.7665807768644299E-7</v>
      </c>
      <c r="AL243">
        <f t="shared" si="34"/>
        <v>2.4886704872528753E-3</v>
      </c>
      <c r="AM243">
        <f t="shared" si="35"/>
        <v>7.9516164284854085E-4</v>
      </c>
      <c r="AN243">
        <f t="shared" si="36"/>
        <v>7.4463028019522426E-4</v>
      </c>
      <c r="AO243">
        <f t="shared" si="37"/>
        <v>-3.5704081653875619E-5</v>
      </c>
      <c r="AP243">
        <f t="shared" si="38"/>
        <v>-1.1406186338547286E-5</v>
      </c>
      <c r="AQ243">
        <f t="shared" si="39"/>
        <v>-1.0681331367834446E-5</v>
      </c>
    </row>
    <row r="244" spans="5:43">
      <c r="E244">
        <f>economy!A306</f>
        <v>2260</v>
      </c>
      <c r="F244" s="8">
        <f>economy!Z306</f>
        <v>747.88256243889111</v>
      </c>
      <c r="G244" s="8">
        <f>economy!AA306</f>
        <v>22613.498045370281</v>
      </c>
      <c r="H244" s="8">
        <f>economy!AB306</f>
        <v>2101.3425750212086</v>
      </c>
      <c r="I244" s="8">
        <f>climate!I416</f>
        <v>7.0405936706330836</v>
      </c>
      <c r="J244" s="8">
        <f>economy!BN306</f>
        <v>-60.096055326489214</v>
      </c>
      <c r="K244" s="8">
        <f>economy!BO306</f>
        <v>-32.122958216587605</v>
      </c>
      <c r="L244" s="8">
        <f>economy!BP306</f>
        <v>-31.983274790497575</v>
      </c>
      <c r="M244">
        <v>747.88256243889111</v>
      </c>
      <c r="N244">
        <v>22613.498045370281</v>
      </c>
      <c r="O244">
        <v>2101.3425750212086</v>
      </c>
      <c r="P244">
        <v>7.0405936706330836</v>
      </c>
      <c r="Q244">
        <v>-60.096055326489214</v>
      </c>
      <c r="R244">
        <v>-32.122958216587605</v>
      </c>
      <c r="S244">
        <v>-31.983274790497575</v>
      </c>
      <c r="T244">
        <v>747.93995253327262</v>
      </c>
      <c r="U244">
        <v>22613.833765366762</v>
      </c>
      <c r="V244">
        <v>2101.3716972744828</v>
      </c>
      <c r="W244">
        <v>7.0405328043064097</v>
      </c>
      <c r="X244">
        <v>-60.093564860976471</v>
      </c>
      <c r="Y244">
        <v>-32.122166228969824</v>
      </c>
      <c r="Z244">
        <v>-31.982532958379533</v>
      </c>
      <c r="AA244" s="8">
        <v>747.88173896405362</v>
      </c>
      <c r="AB244" s="8">
        <v>22613.493228816234</v>
      </c>
      <c r="AC244" s="8">
        <v>2101.3421572061902</v>
      </c>
      <c r="AD244" s="8">
        <v>7.0405945436583615</v>
      </c>
      <c r="AE244" s="8">
        <v>-60.096091054872041</v>
      </c>
      <c r="AF244" s="8">
        <v>-32.122969576778274</v>
      </c>
      <c r="AG244" s="8">
        <v>-31.983285431254551</v>
      </c>
      <c r="AH244">
        <f t="shared" si="30"/>
        <v>0.4222323441390472</v>
      </c>
      <c r="AI244">
        <f t="shared" si="31"/>
        <v>-6.057843904272886E-3</v>
      </c>
      <c r="AJ244">
        <f t="shared" si="32"/>
        <v>-6.0866326673902904E-5</v>
      </c>
      <c r="AK244">
        <f t="shared" si="33"/>
        <v>8.7302527784771655E-7</v>
      </c>
      <c r="AL244">
        <f t="shared" si="34"/>
        <v>2.490465512742901E-3</v>
      </c>
      <c r="AM244">
        <f t="shared" si="35"/>
        <v>7.9198761778087601E-4</v>
      </c>
      <c r="AN244">
        <f t="shared" si="36"/>
        <v>7.4183211804168536E-4</v>
      </c>
      <c r="AO244">
        <f t="shared" si="37"/>
        <v>-3.5728382826505367E-5</v>
      </c>
      <c r="AP244">
        <f t="shared" si="38"/>
        <v>-1.1360190669051917E-5</v>
      </c>
      <c r="AQ244">
        <f t="shared" si="39"/>
        <v>-1.0640756975988097E-5</v>
      </c>
    </row>
    <row r="245" spans="5:43">
      <c r="E245">
        <f>economy!A307</f>
        <v>2261</v>
      </c>
      <c r="F245" s="8">
        <f>economy!Z307</f>
        <v>735.50619393613465</v>
      </c>
      <c r="G245" s="8">
        <f>economy!AA307</f>
        <v>22416.291706656535</v>
      </c>
      <c r="H245" s="8">
        <f>economy!AB307</f>
        <v>2080.761859277879</v>
      </c>
      <c r="I245" s="8">
        <f>climate!I417</f>
        <v>7.044071376368688</v>
      </c>
      <c r="J245" s="8">
        <f>economy!BN307</f>
        <v>-60.194134923670326</v>
      </c>
      <c r="K245" s="8">
        <f>economy!BO307</f>
        <v>-32.141403014283732</v>
      </c>
      <c r="L245" s="8">
        <f>economy!BP307</f>
        <v>-32.006497249465184</v>
      </c>
      <c r="M245">
        <v>735.50619393613465</v>
      </c>
      <c r="N245">
        <v>22416.291706656535</v>
      </c>
      <c r="O245">
        <v>2080.761859277879</v>
      </c>
      <c r="P245">
        <v>7.044071376368688</v>
      </c>
      <c r="Q245">
        <v>-60.194134923670326</v>
      </c>
      <c r="R245">
        <v>-32.141403014283732</v>
      </c>
      <c r="S245">
        <v>-32.006497249465184</v>
      </c>
      <c r="T245">
        <v>735.56283113388054</v>
      </c>
      <c r="U245">
        <v>22416.623237249445</v>
      </c>
      <c r="V245">
        <v>2080.790595728663</v>
      </c>
      <c r="W245">
        <v>7.0440107563518</v>
      </c>
      <c r="X245">
        <v>-60.191642743714574</v>
      </c>
      <c r="Y245">
        <v>-32.140614159322695</v>
      </c>
      <c r="Z245">
        <v>-32.005758178842981</v>
      </c>
      <c r="AA245" s="8">
        <v>735.50538129891288</v>
      </c>
      <c r="AB245" s="8">
        <v>22416.286950413309</v>
      </c>
      <c r="AC245" s="8">
        <v>2080.7614470157664</v>
      </c>
      <c r="AD245" s="8">
        <v>7.044072245826368</v>
      </c>
      <c r="AE245" s="8">
        <v>-60.19417067521907</v>
      </c>
      <c r="AF245" s="8">
        <v>-32.141414329083638</v>
      </c>
      <c r="AG245" s="8">
        <v>-32.006507850184271</v>
      </c>
      <c r="AH245">
        <f t="shared" si="30"/>
        <v>0.41690424144326244</v>
      </c>
      <c r="AI245">
        <f t="shared" si="31"/>
        <v>-5.981142556265695E-3</v>
      </c>
      <c r="AJ245">
        <f t="shared" si="32"/>
        <v>-6.0620016888002226E-5</v>
      </c>
      <c r="AK245">
        <f t="shared" si="33"/>
        <v>8.6945768007495872E-7</v>
      </c>
      <c r="AL245">
        <f t="shared" si="34"/>
        <v>2.4921799557517943E-3</v>
      </c>
      <c r="AM245">
        <f t="shared" si="35"/>
        <v>7.8885496103708874E-4</v>
      </c>
      <c r="AN245">
        <f t="shared" si="36"/>
        <v>7.3907062220257558E-4</v>
      </c>
      <c r="AO245">
        <f t="shared" si="37"/>
        <v>-3.5751548743689909E-5</v>
      </c>
      <c r="AP245">
        <f t="shared" si="38"/>
        <v>-1.1314799905903783E-5</v>
      </c>
      <c r="AQ245">
        <f t="shared" si="39"/>
        <v>-1.0600719086539812E-5</v>
      </c>
    </row>
    <row r="246" spans="5:43">
      <c r="E246">
        <f>economy!A308</f>
        <v>2262</v>
      </c>
      <c r="F246" s="8">
        <f>economy!Z308</f>
        <v>723.37712323386961</v>
      </c>
      <c r="G246" s="8">
        <f>economy!AA308</f>
        <v>22220.55869987241</v>
      </c>
      <c r="H246" s="8">
        <f>economy!AB308</f>
        <v>2060.3756339994202</v>
      </c>
      <c r="I246" s="8">
        <f>climate!I418</f>
        <v>7.0474574401880066</v>
      </c>
      <c r="J246" s="8">
        <f>economy!BN308</f>
        <v>-60.28941548654457</v>
      </c>
      <c r="K246" s="8">
        <f>economy!BO308</f>
        <v>-32.15890967767595</v>
      </c>
      <c r="L246" s="8">
        <f>economy!BP308</f>
        <v>-32.028792250684837</v>
      </c>
      <c r="M246">
        <v>723.37712323386961</v>
      </c>
      <c r="N246">
        <v>22220.55869987241</v>
      </c>
      <c r="O246">
        <v>2060.3756339994202</v>
      </c>
      <c r="P246">
        <v>7.0474574401880066</v>
      </c>
      <c r="Q246">
        <v>-60.28941548654457</v>
      </c>
      <c r="R246">
        <v>-32.15890967767595</v>
      </c>
      <c r="S246">
        <v>-32.028792250684837</v>
      </c>
      <c r="T246">
        <v>723.43301582713661</v>
      </c>
      <c r="U246">
        <v>22220.886097188482</v>
      </c>
      <c r="V246">
        <v>2060.4039902916256</v>
      </c>
      <c r="W246">
        <v>7.0473970620813242</v>
      </c>
      <c r="X246">
        <v>-60.286921679134487</v>
      </c>
      <c r="Y246">
        <v>-32.158123914656407</v>
      </c>
      <c r="Z246">
        <v>-32.028055905476045</v>
      </c>
      <c r="AA246" s="8">
        <v>723.37632131387579</v>
      </c>
      <c r="AB246" s="8">
        <v>22220.554003126508</v>
      </c>
      <c r="AC246" s="8">
        <v>2060.3752272084989</v>
      </c>
      <c r="AD246" s="8">
        <v>7.0474583061420741</v>
      </c>
      <c r="AE246" s="8">
        <v>-60.289451260032273</v>
      </c>
      <c r="AF246" s="8">
        <v>-32.1589209476805</v>
      </c>
      <c r="AG246" s="8">
        <v>-32.028802811894067</v>
      </c>
      <c r="AH246">
        <f t="shared" si="30"/>
        <v>0.41164620154449949</v>
      </c>
      <c r="AI246">
        <f t="shared" si="31"/>
        <v>-5.9054568155261222E-3</v>
      </c>
      <c r="AJ246">
        <f t="shared" si="32"/>
        <v>-6.0378106682357213E-5</v>
      </c>
      <c r="AK246">
        <f t="shared" si="33"/>
        <v>8.659540675637345E-7</v>
      </c>
      <c r="AL246">
        <f t="shared" si="34"/>
        <v>2.4938074100830931E-3</v>
      </c>
      <c r="AM246">
        <f t="shared" si="35"/>
        <v>7.8576301954313976E-4</v>
      </c>
      <c r="AN246">
        <f t="shared" si="36"/>
        <v>7.3634520879295451E-4</v>
      </c>
      <c r="AO246">
        <f t="shared" si="37"/>
        <v>-3.5773487702783768E-5</v>
      </c>
      <c r="AP246">
        <f t="shared" si="38"/>
        <v>-1.1270004549146506E-5</v>
      </c>
      <c r="AQ246">
        <f t="shared" si="39"/>
        <v>-1.0561209229820179E-5</v>
      </c>
    </row>
    <row r="247" spans="5:43">
      <c r="E247">
        <f>economy!A309</f>
        <v>2263</v>
      </c>
      <c r="F247" s="8">
        <f>economy!Z309</f>
        <v>711.49038790475288</v>
      </c>
      <c r="G247" s="8">
        <f>economy!AA309</f>
        <v>22026.292169938039</v>
      </c>
      <c r="H247" s="8">
        <f>economy!AB309</f>
        <v>2040.1821747271108</v>
      </c>
      <c r="I247" s="8">
        <f>climate!I419</f>
        <v>7.0507529992220768</v>
      </c>
      <c r="J247" s="8">
        <f>economy!BN309</f>
        <v>-60.381901345671167</v>
      </c>
      <c r="K247" s="8">
        <f>economy!BO309</f>
        <v>-32.17549049437288</v>
      </c>
      <c r="L247" s="8">
        <f>economy!BP309</f>
        <v>-32.050171100229875</v>
      </c>
      <c r="M247">
        <v>711.49038790475288</v>
      </c>
      <c r="N247">
        <v>22026.292169938039</v>
      </c>
      <c r="O247">
        <v>2040.1821747271108</v>
      </c>
      <c r="P247">
        <v>7.0507529992220768</v>
      </c>
      <c r="Q247">
        <v>-60.381901345671167</v>
      </c>
      <c r="R247">
        <v>-32.17549049437288</v>
      </c>
      <c r="S247">
        <v>-32.050171100229875</v>
      </c>
      <c r="T247">
        <v>711.54554399945334</v>
      </c>
      <c r="U247">
        <v>22026.615489285839</v>
      </c>
      <c r="V247">
        <v>2040.210156411508</v>
      </c>
      <c r="W247">
        <v>7.0506928587081878</v>
      </c>
      <c r="X247">
        <v>-60.379406004167684</v>
      </c>
      <c r="Y247">
        <v>-32.174707783223511</v>
      </c>
      <c r="Z247">
        <v>-32.049437444927754</v>
      </c>
      <c r="AA247" s="8">
        <v>711.48959658430454</v>
      </c>
      <c r="AB247" s="8">
        <v>22026.287531887905</v>
      </c>
      <c r="AC247" s="8">
        <v>2040.1817733270238</v>
      </c>
      <c r="AD247" s="8">
        <v>7.0507538617353225</v>
      </c>
      <c r="AE247" s="8">
        <v>-60.381937139779644</v>
      </c>
      <c r="AF247" s="8">
        <v>-32.175501720168022</v>
      </c>
      <c r="AG247" s="8">
        <v>-32.050181622448825</v>
      </c>
      <c r="AH247">
        <f t="shared" si="30"/>
        <v>0.40645712690093205</v>
      </c>
      <c r="AI247">
        <f t="shared" si="31"/>
        <v>-5.83077066403348E-3</v>
      </c>
      <c r="AJ247">
        <f t="shared" si="32"/>
        <v>-6.0140513888917724E-5</v>
      </c>
      <c r="AK247">
        <f t="shared" si="33"/>
        <v>8.625132457140694E-7</v>
      </c>
      <c r="AL247">
        <f t="shared" si="34"/>
        <v>2.4953415034829618E-3</v>
      </c>
      <c r="AM247">
        <f t="shared" si="35"/>
        <v>7.8271114936967479E-4</v>
      </c>
      <c r="AN247">
        <f t="shared" si="36"/>
        <v>7.336553021204395E-4</v>
      </c>
      <c r="AO247">
        <f t="shared" si="37"/>
        <v>-3.57941084772051E-5</v>
      </c>
      <c r="AP247">
        <f t="shared" si="38"/>
        <v>-1.1225795141456274E-5</v>
      </c>
      <c r="AQ247">
        <f t="shared" si="39"/>
        <v>-1.0522218950370643E-5</v>
      </c>
    </row>
    <row r="248" spans="5:43">
      <c r="E248">
        <f>economy!A310</f>
        <v>2264</v>
      </c>
      <c r="F248" s="8">
        <f>economy!Z310</f>
        <v>699.84110596454195</v>
      </c>
      <c r="G248" s="8">
        <f>economy!AA310</f>
        <v>21833.485182209399</v>
      </c>
      <c r="H248" s="8">
        <f>economy!AB310</f>
        <v>2020.1797670811929</v>
      </c>
      <c r="I248" s="8">
        <f>climate!I420</f>
        <v>7.053959177067326</v>
      </c>
      <c r="J248" s="8">
        <f>economy!BN310</f>
        <v>-60.471597251536707</v>
      </c>
      <c r="K248" s="8">
        <f>economy!BO310</f>
        <v>-32.191157645656489</v>
      </c>
      <c r="L248" s="8">
        <f>economy!BP310</f>
        <v>-32.070645020634281</v>
      </c>
      <c r="M248">
        <v>699.84110596454195</v>
      </c>
      <c r="N248">
        <v>21833.485182209399</v>
      </c>
      <c r="O248">
        <v>2020.1797670811929</v>
      </c>
      <c r="P248">
        <v>7.053959177067326</v>
      </c>
      <c r="Q248">
        <v>-60.471597251536707</v>
      </c>
      <c r="R248">
        <v>-32.191157645656489</v>
      </c>
      <c r="S248">
        <v>-32.070645020634281</v>
      </c>
      <c r="T248">
        <v>699.89553348692914</v>
      </c>
      <c r="U248">
        <v>21833.804478090744</v>
      </c>
      <c r="V248">
        <v>2020.207379617008</v>
      </c>
      <c r="W248">
        <v>7.0538992699093725</v>
      </c>
      <c r="X248">
        <v>-60.469100475627933</v>
      </c>
      <c r="Y248">
        <v>-32.190377946940821</v>
      </c>
      <c r="Z248">
        <v>-32.069914020299748</v>
      </c>
      <c r="AA248" s="8">
        <v>699.84032512856641</v>
      </c>
      <c r="AB248" s="8">
        <v>21833.480602065261</v>
      </c>
      <c r="AC248" s="8">
        <v>2020.1793709929154</v>
      </c>
      <c r="AD248" s="8">
        <v>7.0539600362013717</v>
      </c>
      <c r="AE248" s="8">
        <v>-60.471633064857201</v>
      </c>
      <c r="AF248" s="8">
        <v>-32.191168827818949</v>
      </c>
      <c r="AG248" s="8">
        <v>-32.070655504374308</v>
      </c>
      <c r="AH248">
        <f t="shared" si="30"/>
        <v>0.40133593954669777</v>
      </c>
      <c r="AI248">
        <f t="shared" si="31"/>
        <v>-5.7570683893573005E-3</v>
      </c>
      <c r="AJ248">
        <f t="shared" si="32"/>
        <v>-5.9907157953453805E-5</v>
      </c>
      <c r="AK248">
        <f t="shared" si="33"/>
        <v>8.5913404568316309E-7</v>
      </c>
      <c r="AL248">
        <f t="shared" si="34"/>
        <v>2.4967759087743957E-3</v>
      </c>
      <c r="AM248">
        <f t="shared" si="35"/>
        <v>7.7969871566807569E-4</v>
      </c>
      <c r="AN248">
        <f t="shared" si="36"/>
        <v>7.3100033453243896E-4</v>
      </c>
      <c r="AO248">
        <f t="shared" si="37"/>
        <v>-3.5813320494071377E-5</v>
      </c>
      <c r="AP248">
        <f t="shared" si="38"/>
        <v>-1.1182162459988376E-5</v>
      </c>
      <c r="AQ248">
        <f t="shared" si="39"/>
        <v>-1.0483740027211752E-5</v>
      </c>
    </row>
    <row r="249" spans="5:43">
      <c r="E249">
        <f>economy!A311</f>
        <v>2265</v>
      </c>
      <c r="F249" s="8">
        <f>economy!Z311</f>
        <v>688.4244749282426</v>
      </c>
      <c r="G249" s="8">
        <f>economy!AA311</f>
        <v>21642.130727543445</v>
      </c>
      <c r="H249" s="8">
        <f>economy!AB311</f>
        <v>2000.3667070008294</v>
      </c>
      <c r="I249" s="8">
        <f>climate!I421</f>
        <v>7.0570770839144528</v>
      </c>
      <c r="J249" s="8">
        <f>economy!BN311</f>
        <v>-60.558508392425615</v>
      </c>
      <c r="K249" s="8">
        <f>economy!BO311</f>
        <v>-32.205923205836875</v>
      </c>
      <c r="L249" s="8">
        <f>economy!BP311</f>
        <v>-32.090225149956474</v>
      </c>
      <c r="M249">
        <v>688.4244749282426</v>
      </c>
      <c r="N249">
        <v>21642.130727543445</v>
      </c>
      <c r="O249">
        <v>2000.3667070008294</v>
      </c>
      <c r="P249">
        <v>7.0570770839144528</v>
      </c>
      <c r="Q249">
        <v>-60.558508392425615</v>
      </c>
      <c r="R249">
        <v>-32.205923205836875</v>
      </c>
      <c r="S249">
        <v>-32.090225149956474</v>
      </c>
      <c r="T249">
        <v>688.47818163148611</v>
      </c>
      <c r="U249">
        <v>21642.446053664662</v>
      </c>
      <c r="V249">
        <v>2000.393955757326</v>
      </c>
      <c r="W249">
        <v>7.057017405954543</v>
      </c>
      <c r="X249">
        <v>-60.556010288069878</v>
      </c>
      <c r="Y249">
        <v>-32.205146480744098</v>
      </c>
      <c r="Z249">
        <v>-32.089496770209905</v>
      </c>
      <c r="AA249" s="8">
        <v>688.42370446418306</v>
      </c>
      <c r="AB249" s="8">
        <v>21642.126204527158</v>
      </c>
      <c r="AC249" s="8">
        <v>2000.3663161466457</v>
      </c>
      <c r="AD249" s="8">
        <v>7.0570779397297718</v>
      </c>
      <c r="AE249" s="8">
        <v>-60.558544223459599</v>
      </c>
      <c r="AF249" s="8">
        <v>-32.205934344934242</v>
      </c>
      <c r="AG249" s="8">
        <v>-32.090235595720721</v>
      </c>
      <c r="AH249">
        <f t="shared" si="30"/>
        <v>0.39628158095365507</v>
      </c>
      <c r="AI249">
        <f t="shared" si="31"/>
        <v>-5.6843345337256324E-3</v>
      </c>
      <c r="AJ249">
        <f t="shared" si="32"/>
        <v>-5.9677959909798517E-5</v>
      </c>
      <c r="AK249">
        <f t="shared" si="33"/>
        <v>8.5581531905631891E-7</v>
      </c>
      <c r="AL249">
        <f t="shared" si="34"/>
        <v>2.498104355737496E-3</v>
      </c>
      <c r="AM249">
        <f t="shared" si="35"/>
        <v>7.7672509277704194E-4</v>
      </c>
      <c r="AN249">
        <f t="shared" si="36"/>
        <v>7.2837974656891902E-4</v>
      </c>
      <c r="AO249">
        <f t="shared" si="37"/>
        <v>-3.5831033983413363E-5</v>
      </c>
      <c r="AP249">
        <f t="shared" si="38"/>
        <v>-1.1139097367163231E-5</v>
      </c>
      <c r="AQ249">
        <f t="shared" si="39"/>
        <v>-1.044576424646948E-5</v>
      </c>
    </row>
    <row r="250" spans="5:43">
      <c r="E250">
        <f>economy!A312</f>
        <v>2266</v>
      </c>
      <c r="F250" s="8">
        <f>economy!Z312</f>
        <v>677.23577087088051</v>
      </c>
      <c r="G250" s="8">
        <f>economy!AA312</f>
        <v>21452.22172715775</v>
      </c>
      <c r="H250" s="8">
        <f>economy!AB312</f>
        <v>1980.7413009663683</v>
      </c>
      <c r="I250" s="8">
        <f>climate!I422</f>
        <v>7.060107816678082</v>
      </c>
      <c r="J250" s="8">
        <f>economy!BN312</f>
        <v>-60.642640412119391</v>
      </c>
      <c r="K250" s="8">
        <f>economy!BO312</f>
        <v>-32.219799141679907</v>
      </c>
      <c r="L250" s="8">
        <f>economy!BP312</f>
        <v>-32.108922540913326</v>
      </c>
      <c r="M250">
        <v>677.23577087088051</v>
      </c>
      <c r="N250">
        <v>21452.22172715775</v>
      </c>
      <c r="O250">
        <v>1980.7413009663683</v>
      </c>
      <c r="P250">
        <v>7.060107816678082</v>
      </c>
      <c r="Q250">
        <v>-60.642640412119391</v>
      </c>
      <c r="R250">
        <v>-32.219799141679907</v>
      </c>
      <c r="S250">
        <v>-32.108922540913326</v>
      </c>
      <c r="T250">
        <v>677.2887643416301</v>
      </c>
      <c r="U250">
        <v>21452.533136440892</v>
      </c>
      <c r="V250">
        <v>1980.7681912244041</v>
      </c>
      <c r="W250">
        <v>7.0600483638357385</v>
      </c>
      <c r="X250">
        <v>-60.640141091476764</v>
      </c>
      <c r="Y250">
        <v>-32.219025352015784</v>
      </c>
      <c r="Z250">
        <v>-32.108196747926527</v>
      </c>
      <c r="AA250" s="8">
        <v>677.23501066860138</v>
      </c>
      <c r="AB250" s="8">
        <v>21452.217260502588</v>
      </c>
      <c r="AC250" s="8">
        <v>1980.7409152698508</v>
      </c>
      <c r="AD250" s="8">
        <v>7.0601086692340251</v>
      </c>
      <c r="AE250" s="8">
        <v>-60.642676259279632</v>
      </c>
      <c r="AF250" s="8">
        <v>-32.219810238270767</v>
      </c>
      <c r="AG250" s="8">
        <v>-32.10893294919692</v>
      </c>
      <c r="AH250">
        <f t="shared" si="30"/>
        <v>0.39129301192588173</v>
      </c>
      <c r="AI250">
        <f t="shared" si="31"/>
        <v>-5.6125539595086593E-3</v>
      </c>
      <c r="AJ250">
        <f t="shared" si="32"/>
        <v>-5.9452842343432621E-5</v>
      </c>
      <c r="AK250">
        <f t="shared" si="33"/>
        <v>8.5255594317601435E-7</v>
      </c>
      <c r="AL250">
        <f t="shared" si="34"/>
        <v>2.4993206426273673E-3</v>
      </c>
      <c r="AM250">
        <f t="shared" si="35"/>
        <v>7.7378966412311456E-4</v>
      </c>
      <c r="AN250">
        <f t="shared" si="36"/>
        <v>7.2579298679897875E-4</v>
      </c>
      <c r="AO250">
        <f t="shared" si="37"/>
        <v>-3.5847160241075926E-5</v>
      </c>
      <c r="AP250">
        <f t="shared" si="38"/>
        <v>-1.1096590860404376E-5</v>
      </c>
      <c r="AQ250">
        <f t="shared" si="39"/>
        <v>-1.0408283593221768E-5</v>
      </c>
    </row>
    <row r="251" spans="5:43">
      <c r="E251">
        <f>economy!A313</f>
        <v>2267</v>
      </c>
      <c r="F251" s="8">
        <f>economy!Z313</f>
        <v>666.27034749416418</v>
      </c>
      <c r="G251" s="8">
        <f>economy!AA313</f>
        <v>21263.75103729219</v>
      </c>
      <c r="H251" s="8">
        <f>economy!AB313</f>
        <v>1961.301866204602</v>
      </c>
      <c r="I251" s="8">
        <f>climate!I423</f>
        <v>7.0630524591270971</v>
      </c>
      <c r="J251" s="8">
        <f>economy!BN313</f>
        <v>-60.723999427356233</v>
      </c>
      <c r="K251" s="8">
        <f>economy!BO313</f>
        <v>-32.232797311905195</v>
      </c>
      <c r="L251" s="8">
        <f>economy!BP313</f>
        <v>-32.126748160082428</v>
      </c>
      <c r="M251">
        <v>666.27034749416418</v>
      </c>
      <c r="N251">
        <v>21263.75103729219</v>
      </c>
      <c r="O251">
        <v>1961.301866204602</v>
      </c>
      <c r="P251">
        <v>7.0630524591270971</v>
      </c>
      <c r="Q251">
        <v>-60.723999427356233</v>
      </c>
      <c r="R251">
        <v>-32.232797311905195</v>
      </c>
      <c r="S251">
        <v>-32.126748160082428</v>
      </c>
      <c r="T251">
        <v>666.32263515910336</v>
      </c>
      <c r="U251">
        <v>21264.058581886333</v>
      </c>
      <c r="V251">
        <v>1961.3284031581713</v>
      </c>
      <c r="W251">
        <v>7.0629932273977261</v>
      </c>
      <c r="X251">
        <v>-60.721499008707703</v>
      </c>
      <c r="Y251">
        <v>-32.232026420083066</v>
      </c>
      <c r="Z251">
        <v>-32.126024920570558</v>
      </c>
      <c r="AA251" s="8">
        <v>666.26959744585622</v>
      </c>
      <c r="AB251" s="8">
        <v>21263.746626242741</v>
      </c>
      <c r="AC251" s="8">
        <v>1961.3014855905869</v>
      </c>
      <c r="AD251" s="8">
        <v>7.0630533084819103</v>
      </c>
      <c r="AE251" s="8">
        <v>-60.724035288967848</v>
      </c>
      <c r="AF251" s="8">
        <v>-32.23280836653926</v>
      </c>
      <c r="AG251" s="8">
        <v>-32.126758531372531</v>
      </c>
      <c r="AH251">
        <f t="shared" si="30"/>
        <v>0.38636921265424462</v>
      </c>
      <c r="AI251">
        <f t="shared" si="31"/>
        <v>-5.5417117728211451E-3</v>
      </c>
      <c r="AJ251">
        <f t="shared" si="32"/>
        <v>-5.9231729371056474E-5</v>
      </c>
      <c r="AK251">
        <f t="shared" si="33"/>
        <v>8.4935481314829531E-7</v>
      </c>
      <c r="AL251">
        <f t="shared" si="34"/>
        <v>2.5004186485304558E-3</v>
      </c>
      <c r="AM251">
        <f t="shared" si="35"/>
        <v>7.7089182212830565E-4</v>
      </c>
      <c r="AN251">
        <f t="shared" si="36"/>
        <v>7.232395118705881E-4</v>
      </c>
      <c r="AO251">
        <f t="shared" si="37"/>
        <v>-3.5861611614507183E-5</v>
      </c>
      <c r="AP251">
        <f t="shared" si="38"/>
        <v>-1.1054634065033042E-5</v>
      </c>
      <c r="AQ251">
        <f t="shared" si="39"/>
        <v>-1.0371290102284547E-5</v>
      </c>
    </row>
    <row r="252" spans="5:43">
      <c r="E252">
        <f>economy!A314</f>
        <v>2268</v>
      </c>
      <c r="F252" s="8">
        <f>economy!Z314</f>
        <v>655.52363520025926</v>
      </c>
      <c r="G252" s="8">
        <f>economy!AA314</f>
        <v>21076.711453679716</v>
      </c>
      <c r="H252" s="8">
        <f>economy!AB314</f>
        <v>1942.0467308777766</v>
      </c>
      <c r="I252" s="8">
        <f>climate!I424</f>
        <v>7.0659120820155277</v>
      </c>
      <c r="J252" s="8">
        <f>economy!BN314</f>
        <v>-60.802592044981196</v>
      </c>
      <c r="K252" s="8">
        <f>economy!BO314</f>
        <v>-32.244929466752311</v>
      </c>
      <c r="L252" s="8">
        <f>economy!BP314</f>
        <v>-32.14371288717021</v>
      </c>
      <c r="M252">
        <v>655.52363520025926</v>
      </c>
      <c r="N252">
        <v>21076.711453679716</v>
      </c>
      <c r="O252">
        <v>1942.0467308777766</v>
      </c>
      <c r="P252">
        <v>7.0659120820155277</v>
      </c>
      <c r="Q252">
        <v>-60.802592044981196</v>
      </c>
      <c r="R252">
        <v>-32.244929466752311</v>
      </c>
      <c r="S252">
        <v>-32.14371288717021</v>
      </c>
      <c r="T252">
        <v>655.57522433262784</v>
      </c>
      <c r="U252">
        <v>21077.015184972101</v>
      </c>
      <c r="V252">
        <v>1942.0729196355308</v>
      </c>
      <c r="W252">
        <v>7.0658530674689217</v>
      </c>
      <c r="X252">
        <v>-60.800090652635653</v>
      </c>
      <c r="Y252">
        <v>-32.244161435784051</v>
      </c>
      <c r="Z252">
        <v>-32.142992168383728</v>
      </c>
      <c r="AA252" s="8">
        <v>655.52289520034412</v>
      </c>
      <c r="AB252" s="8">
        <v>21076.707097491671</v>
      </c>
      <c r="AC252" s="8">
        <v>1942.0463552723443</v>
      </c>
      <c r="AD252" s="8">
        <v>7.0659129282263775</v>
      </c>
      <c r="AE252" s="8">
        <v>-60.802627919283019</v>
      </c>
      <c r="AF252" s="8">
        <v>-32.244940479970538</v>
      </c>
      <c r="AG252" s="8">
        <v>-32.143723221946189</v>
      </c>
      <c r="AH252">
        <f t="shared" si="30"/>
        <v>0.38150918250903487</v>
      </c>
      <c r="AI252">
        <f t="shared" si="31"/>
        <v>-5.4717933890060522E-3</v>
      </c>
      <c r="AJ252">
        <f t="shared" si="32"/>
        <v>-5.9014546605951068E-5</v>
      </c>
      <c r="AK252">
        <f t="shared" si="33"/>
        <v>8.4621084983638184E-7</v>
      </c>
      <c r="AL252">
        <f t="shared" si="34"/>
        <v>2.5013923455432518E-3</v>
      </c>
      <c r="AM252">
        <f t="shared" si="35"/>
        <v>7.680309682598363E-4</v>
      </c>
      <c r="AN252">
        <f t="shared" si="36"/>
        <v>7.2071878648216625E-4</v>
      </c>
      <c r="AO252">
        <f t="shared" si="37"/>
        <v>-3.587430182250273E-5</v>
      </c>
      <c r="AP252">
        <f t="shared" si="38"/>
        <v>-1.1013218227162724E-5</v>
      </c>
      <c r="AQ252">
        <f t="shared" si="39"/>
        <v>-1.0334775979004007E-5</v>
      </c>
    </row>
    <row r="253" spans="5:43">
      <c r="E253">
        <f>economy!A315</f>
        <v>2269</v>
      </c>
      <c r="F253" s="8">
        <f>economy!Z315</f>
        <v>644.99114017374063</v>
      </c>
      <c r="G253" s="8">
        <f>economy!AA315</f>
        <v>20891.095715832344</v>
      </c>
      <c r="H253" s="8">
        <f>economy!AB315</f>
        <v>1922.9742342570562</v>
      </c>
      <c r="I253" s="8">
        <f>climate!I425</f>
        <v>7.0686877432139088</v>
      </c>
      <c r="J253" s="8">
        <f>economy!BN315</f>
        <v>-60.878425378715555</v>
      </c>
      <c r="K253" s="8">
        <f>economy!BO315</f>
        <v>-32.256207247612267</v>
      </c>
      <c r="L253" s="8">
        <f>economy!BP315</f>
        <v>-32.159827514343732</v>
      </c>
      <c r="M253">
        <v>644.99114017374063</v>
      </c>
      <c r="N253">
        <v>20891.095715832344</v>
      </c>
      <c r="O253">
        <v>1922.9742342570562</v>
      </c>
      <c r="P253">
        <v>7.0686877432139088</v>
      </c>
      <c r="Q253">
        <v>-60.878425378715555</v>
      </c>
      <c r="R253">
        <v>-32.256207247612267</v>
      </c>
      <c r="S253">
        <v>-32.159827514343732</v>
      </c>
      <c r="T253">
        <v>645.04203789983978</v>
      </c>
      <c r="U253">
        <v>20891.395684459414</v>
      </c>
      <c r="V253">
        <v>1923.0000798438016</v>
      </c>
      <c r="W253">
        <v>7.0686289419927766</v>
      </c>
      <c r="X253">
        <v>-60.875923142904369</v>
      </c>
      <c r="Y253">
        <v>-32.255442041099322</v>
      </c>
      <c r="Z253">
        <v>-32.159109284060477</v>
      </c>
      <c r="AA253" s="8">
        <v>644.99041011877966</v>
      </c>
      <c r="AB253" s="8">
        <v>20891.091413772378</v>
      </c>
      <c r="AC253" s="8">
        <v>1922.9738635875069</v>
      </c>
      <c r="AD253" s="8">
        <v>7.0686885863369024</v>
      </c>
      <c r="AE253" s="8">
        <v>-60.878461263861666</v>
      </c>
      <c r="AF253" s="8">
        <v>-32.256218219947016</v>
      </c>
      <c r="AG253" s="8">
        <v>-32.159837813077239</v>
      </c>
      <c r="AH253">
        <f t="shared" si="30"/>
        <v>0.37671193991263863</v>
      </c>
      <c r="AI253">
        <f t="shared" si="31"/>
        <v>-5.4027844780648593E-3</v>
      </c>
      <c r="AJ253">
        <f t="shared" si="32"/>
        <v>-5.880122113222086E-5</v>
      </c>
      <c r="AK253">
        <f t="shared" si="33"/>
        <v>8.4312299364341925E-7</v>
      </c>
      <c r="AL253">
        <f t="shared" si="34"/>
        <v>2.5022358111854714E-3</v>
      </c>
      <c r="AM253">
        <f t="shared" si="35"/>
        <v>7.6520651294487152E-4</v>
      </c>
      <c r="AN253">
        <f t="shared" si="36"/>
        <v>7.1823028325468385E-4</v>
      </c>
      <c r="AO253">
        <f t="shared" si="37"/>
        <v>-3.5885146111525046E-5</v>
      </c>
      <c r="AP253">
        <f t="shared" si="38"/>
        <v>-1.097233474922632E-5</v>
      </c>
      <c r="AQ253">
        <f t="shared" si="39"/>
        <v>-1.0298733506886038E-5</v>
      </c>
    </row>
    <row r="254" spans="5:43">
      <c r="E254">
        <f>economy!A316</f>
        <v>2270</v>
      </c>
      <c r="F254" s="8">
        <f>economy!Z316</f>
        <v>634.66844347275583</v>
      </c>
      <c r="G254" s="8">
        <f>economy!AA316</f>
        <v>20706.896511149607</v>
      </c>
      <c r="H254" s="8">
        <f>economy!AB316</f>
        <v>1904.0827268811274</v>
      </c>
      <c r="I254" s="8">
        <f>climate!I426</f>
        <v>7.0713804878410054</v>
      </c>
      <c r="J254" s="8">
        <f>economy!BN316</f>
        <v>-60.951507065474004</v>
      </c>
      <c r="K254" s="8">
        <f>economy!BO316</f>
        <v>-32.266642186722258</v>
      </c>
      <c r="L254" s="8">
        <f>economy!BP316</f>
        <v>-32.175102745624308</v>
      </c>
      <c r="M254">
        <v>634.66844347275583</v>
      </c>
      <c r="N254">
        <v>20706.896511149607</v>
      </c>
      <c r="O254">
        <v>1904.0827268811274</v>
      </c>
      <c r="P254">
        <v>7.0713804878410054</v>
      </c>
      <c r="Q254">
        <v>-60.951507065474004</v>
      </c>
      <c r="R254">
        <v>-32.266642186722258</v>
      </c>
      <c r="S254">
        <v>-32.175102745624308</v>
      </c>
      <c r="T254">
        <v>634.71865677841231</v>
      </c>
      <c r="U254">
        <v>20707.192767008117</v>
      </c>
      <c r="V254">
        <v>1904.1082342393054</v>
      </c>
      <c r="W254">
        <v>7.0713218961595281</v>
      </c>
      <c r="X254">
        <v>-60.949004122233077</v>
      </c>
      <c r="Y254">
        <v>-32.265879768846773</v>
      </c>
      <c r="Z254">
        <v>-32.174386972141519</v>
      </c>
      <c r="AA254" s="8">
        <v>634.66772326135469</v>
      </c>
      <c r="AB254" s="8">
        <v>20706.892262495174</v>
      </c>
      <c r="AC254" s="8">
        <v>1904.0823610759617</v>
      </c>
      <c r="AD254" s="8">
        <v>7.0713813279312081</v>
      </c>
      <c r="AE254" s="8">
        <v>-60.951542959535324</v>
      </c>
      <c r="AF254" s="8">
        <v>-32.266653118697384</v>
      </c>
      <c r="AG254" s="8">
        <v>-32.175113008779398</v>
      </c>
      <c r="AH254">
        <f t="shared" si="30"/>
        <v>0.37197652234317502</v>
      </c>
      <c r="AI254">
        <f t="shared" si="31"/>
        <v>-5.3346710010373499E-3</v>
      </c>
      <c r="AJ254">
        <f t="shared" si="32"/>
        <v>-5.8591681477260238E-5</v>
      </c>
      <c r="AK254">
        <f t="shared" si="33"/>
        <v>8.4009020273612123E-7</v>
      </c>
      <c r="AL254">
        <f t="shared" si="34"/>
        <v>2.5029432409269248E-3</v>
      </c>
      <c r="AM254">
        <f t="shared" si="35"/>
        <v>7.6241787548525508E-4</v>
      </c>
      <c r="AN254">
        <f t="shared" si="36"/>
        <v>7.157734827885065E-4</v>
      </c>
      <c r="AO254">
        <f t="shared" si="37"/>
        <v>-3.5894061319652337E-5</v>
      </c>
      <c r="AP254">
        <f t="shared" si="38"/>
        <v>-1.0931975126027282E-5</v>
      </c>
      <c r="AQ254">
        <f t="shared" si="39"/>
        <v>-1.0263155090228793E-5</v>
      </c>
    </row>
    <row r="255" spans="5:43">
      <c r="E255">
        <f>economy!A317</f>
        <v>2271</v>
      </c>
      <c r="F255" s="8">
        <f>economy!Z317</f>
        <v>624.55120013029557</v>
      </c>
      <c r="G255" s="8">
        <f>economy!AA317</f>
        <v>20524.106478855436</v>
      </c>
      <c r="H255" s="8">
        <f>economy!AB317</f>
        <v>1885.3705707005856</v>
      </c>
      <c r="I255" s="8">
        <f>climate!I427</f>
        <v>7.0739913483958095</v>
      </c>
      <c r="J255" s="8">
        <f>economy!BN317</f>
        <v>-61.021845281156999</v>
      </c>
      <c r="K255" s="8">
        <f>economy!BO317</f>
        <v>-32.276245706921245</v>
      </c>
      <c r="L255" s="8">
        <f>economy!BP317</f>
        <v>-32.189549196340508</v>
      </c>
      <c r="M255">
        <v>624.55120013029557</v>
      </c>
      <c r="N255">
        <v>20524.106478855436</v>
      </c>
      <c r="O255">
        <v>1885.3705707005856</v>
      </c>
      <c r="P255">
        <v>7.0739913483958095</v>
      </c>
      <c r="Q255">
        <v>-61.021845281156999</v>
      </c>
      <c r="R255">
        <v>-32.276245706921245</v>
      </c>
      <c r="S255">
        <v>-32.189549196340508</v>
      </c>
      <c r="T255">
        <v>624.60073586728811</v>
      </c>
      <c r="U255">
        <v>20524.39907111337</v>
      </c>
      <c r="V255">
        <v>1885.3957446917279</v>
      </c>
      <c r="W255">
        <v>7.0739329625382261</v>
      </c>
      <c r="X255">
        <v>-61.019341772196192</v>
      </c>
      <c r="Y255">
        <v>-32.27548604243723</v>
      </c>
      <c r="Z255">
        <v>-32.188835848466958</v>
      </c>
      <c r="AA255" s="8">
        <v>624.55048966301331</v>
      </c>
      <c r="AB255" s="8">
        <v>20524.102282894644</v>
      </c>
      <c r="AC255" s="8">
        <v>1885.3702096894808</v>
      </c>
      <c r="AD255" s="8">
        <v>7.0739921855072705</v>
      </c>
      <c r="AE255" s="8">
        <v>-61.021881182123238</v>
      </c>
      <c r="AF255" s="8">
        <v>-32.276256599052232</v>
      </c>
      <c r="AG255" s="8">
        <v>-32.189559424373769</v>
      </c>
      <c r="AH255">
        <f t="shared" si="30"/>
        <v>0.36730198606528575</v>
      </c>
      <c r="AI255">
        <f t="shared" si="31"/>
        <v>-5.2674391808977816E-3</v>
      </c>
      <c r="AJ255">
        <f t="shared" si="32"/>
        <v>-5.8385857583331813E-5</v>
      </c>
      <c r="AK255">
        <f t="shared" si="33"/>
        <v>8.3711146103837564E-7</v>
      </c>
      <c r="AL255">
        <f t="shared" si="34"/>
        <v>2.5035089608067551E-3</v>
      </c>
      <c r="AM255">
        <f t="shared" si="35"/>
        <v>7.5966448401487696E-4</v>
      </c>
      <c r="AN255">
        <f t="shared" si="36"/>
        <v>7.1334787354970786E-4</v>
      </c>
      <c r="AO255">
        <f t="shared" si="37"/>
        <v>-3.5900966238955334E-5</v>
      </c>
      <c r="AP255">
        <f t="shared" si="38"/>
        <v>-1.0892130987372184E-5</v>
      </c>
      <c r="AQ255">
        <f t="shared" si="39"/>
        <v>-1.022803326122812E-5</v>
      </c>
    </row>
    <row r="256" spans="5:43">
      <c r="E256">
        <f>economy!A318</f>
        <v>2272</v>
      </c>
      <c r="F256" s="8">
        <f>economy!Z318</f>
        <v>614.63513826638052</v>
      </c>
      <c r="G256" s="8">
        <f>economy!AA318</f>
        <v>20342.718213769796</v>
      </c>
      <c r="H256" s="8">
        <f>economy!AB318</f>
        <v>1866.8361392087697</v>
      </c>
      <c r="I256" s="8">
        <f>climate!I428</f>
        <v>7.0765213448897333</v>
      </c>
      <c r="J256" s="8">
        <f>economy!BN318</f>
        <v>-61.089448755845794</v>
      </c>
      <c r="K256" s="8">
        <f>economy!BO318</f>
        <v>-32.285029121464007</v>
      </c>
      <c r="L256" s="8">
        <f>economy!BP318</f>
        <v>-32.203177392638857</v>
      </c>
      <c r="M256">
        <v>614.63513826638052</v>
      </c>
      <c r="N256">
        <v>20342.718213769796</v>
      </c>
      <c r="O256">
        <v>1866.8361392087697</v>
      </c>
      <c r="P256">
        <v>7.0765213448897333</v>
      </c>
      <c r="Q256">
        <v>-61.089448755845794</v>
      </c>
      <c r="R256">
        <v>-32.285029121464007</v>
      </c>
      <c r="S256">
        <v>-32.203177392638857</v>
      </c>
      <c r="T256">
        <v>614.68400315881831</v>
      </c>
      <c r="U256">
        <v>20343.007190877237</v>
      </c>
      <c r="V256">
        <v>1866.8609846149359</v>
      </c>
      <c r="W256">
        <v>7.0764631612089506</v>
      </c>
      <c r="X256">
        <v>-61.086944828405734</v>
      </c>
      <c r="Y256">
        <v>-32.284272175688557</v>
      </c>
      <c r="Z256">
        <v>-32.202466439686965</v>
      </c>
      <c r="AA256" s="8">
        <v>614.63443744563756</v>
      </c>
      <c r="AB256" s="8">
        <v>20342.714069801226</v>
      </c>
      <c r="AC256" s="8">
        <v>1866.8357829225615</v>
      </c>
      <c r="AD256" s="8">
        <v>7.0765221790755026</v>
      </c>
      <c r="AE256" s="8">
        <v>-61.089484661627509</v>
      </c>
      <c r="AF256" s="8">
        <v>-32.285039974258133</v>
      </c>
      <c r="AG256" s="8">
        <v>-32.203187585999487</v>
      </c>
      <c r="AH256">
        <f t="shared" si="30"/>
        <v>0.36268740604646155</v>
      </c>
      <c r="AI256">
        <f t="shared" si="31"/>
        <v>-5.2010755207447801E-3</v>
      </c>
      <c r="AJ256">
        <f t="shared" si="32"/>
        <v>-5.8183680782697422E-5</v>
      </c>
      <c r="AK256">
        <f t="shared" si="33"/>
        <v>8.3418576934946032E-7</v>
      </c>
      <c r="AL256">
        <f t="shared" si="34"/>
        <v>2.5039274400597833E-3</v>
      </c>
      <c r="AM256">
        <f t="shared" si="35"/>
        <v>7.5694577544993535E-4</v>
      </c>
      <c r="AN256">
        <f t="shared" si="36"/>
        <v>7.1095295189138596E-4</v>
      </c>
      <c r="AO256">
        <f t="shared" si="37"/>
        <v>-3.5905781714973273E-5</v>
      </c>
      <c r="AP256">
        <f t="shared" si="38"/>
        <v>-1.0852794126492427E-5</v>
      </c>
      <c r="AQ256">
        <f t="shared" si="39"/>
        <v>-1.0193360630239567E-5</v>
      </c>
    </row>
    <row r="257" spans="5:43">
      <c r="E257">
        <f>economy!A319</f>
        <v>2273</v>
      </c>
      <c r="F257" s="8">
        <f>economy!Z319</f>
        <v>604.91605821190194</v>
      </c>
      <c r="G257" s="8">
        <f>economy!AA319</f>
        <v>20162.724269921186</v>
      </c>
      <c r="H257" s="8">
        <f>economy!AB319</f>
        <v>1848.4778175596391</v>
      </c>
      <c r="I257" s="8">
        <f>climate!I429</f>
        <v>7.0789714849789007</v>
      </c>
      <c r="J257" s="8">
        <f>economy!BN319</f>
        <v>-61.154326788328731</v>
      </c>
      <c r="K257" s="8">
        <f>economy!BO319</f>
        <v>-32.293003633891573</v>
      </c>
      <c r="L257" s="8">
        <f>economy!BP319</f>
        <v>-32.215997771050006</v>
      </c>
      <c r="M257">
        <v>604.91605821190194</v>
      </c>
      <c r="N257">
        <v>20162.724269921186</v>
      </c>
      <c r="O257">
        <v>1848.4778175596391</v>
      </c>
      <c r="P257">
        <v>7.0789714849789007</v>
      </c>
      <c r="Q257">
        <v>-61.154326788328731</v>
      </c>
      <c r="R257">
        <v>-32.293003633891573</v>
      </c>
      <c r="S257">
        <v>-32.215997771050006</v>
      </c>
      <c r="T257">
        <v>604.96425886254656</v>
      </c>
      <c r="U257">
        <v>20163.009679621115</v>
      </c>
      <c r="V257">
        <v>1848.5023390848337</v>
      </c>
      <c r="W257">
        <v>7.078913499895136</v>
      </c>
      <c r="X257">
        <v>-61.151822595025159</v>
      </c>
      <c r="Y257">
        <v>-32.292249372696169</v>
      </c>
      <c r="Z257">
        <v>-32.21528918282813</v>
      </c>
      <c r="AA257" s="8">
        <v>604.91536694188824</v>
      </c>
      <c r="AB257" s="8">
        <v>20162.720177253763</v>
      </c>
      <c r="AC257" s="8">
        <v>1848.4774659303</v>
      </c>
      <c r="AD257" s="8">
        <v>7.0789723162910496</v>
      </c>
      <c r="AE257" s="8">
        <v>-61.154362696759492</v>
      </c>
      <c r="AF257" s="8">
        <v>-32.293014447847995</v>
      </c>
      <c r="AG257" s="8">
        <v>-32.216007930179977</v>
      </c>
      <c r="AH257">
        <f t="shared" si="30"/>
        <v>0.35813187576786731</v>
      </c>
      <c r="AI257">
        <f t="shared" si="31"/>
        <v>-5.1355667746975087E-3</v>
      </c>
      <c r="AJ257">
        <f t="shared" si="32"/>
        <v>-5.798508376475553E-5</v>
      </c>
      <c r="AK257">
        <f t="shared" si="33"/>
        <v>8.3131214889675675E-7</v>
      </c>
      <c r="AL257">
        <f t="shared" si="34"/>
        <v>2.5041933035723218E-3</v>
      </c>
      <c r="AM257">
        <f t="shared" si="35"/>
        <v>7.5426119540367154E-4</v>
      </c>
      <c r="AN257">
        <f t="shared" si="36"/>
        <v>7.0858822187602755E-4</v>
      </c>
      <c r="AO257">
        <f t="shared" si="37"/>
        <v>-3.5908430760400734E-5</v>
      </c>
      <c r="AP257">
        <f t="shared" si="38"/>
        <v>-1.0813956421884541E-5</v>
      </c>
      <c r="AQ257">
        <f t="shared" si="39"/>
        <v>-1.0159129971043512E-5</v>
      </c>
    </row>
    <row r="258" spans="5:43">
      <c r="E258">
        <f>economy!A320</f>
        <v>2274</v>
      </c>
      <c r="F258" s="8">
        <f>economy!Z320</f>
        <v>595.38983164470926</v>
      </c>
      <c r="G258" s="8">
        <f>economy!AA320</f>
        <v>19984.117164005878</v>
      </c>
      <c r="H258" s="8">
        <f>economy!AB320</f>
        <v>1830.2940026732879</v>
      </c>
      <c r="I258" s="8">
        <f>climate!I430</f>
        <v>7.0813427640964699</v>
      </c>
      <c r="J258" s="8">
        <f>economy!BN320</f>
        <v>-61.21648925988638</v>
      </c>
      <c r="K258" s="8">
        <f>economy!BO320</f>
        <v>-32.300180337955844</v>
      </c>
      <c r="L258" s="8">
        <f>economy!BP320</f>
        <v>-32.228020678108678</v>
      </c>
      <c r="M258">
        <v>595.38983164470926</v>
      </c>
      <c r="N258">
        <v>19984.117164005878</v>
      </c>
      <c r="O258">
        <v>1830.2940026732879</v>
      </c>
      <c r="P258">
        <v>7.0813427640964699</v>
      </c>
      <c r="Q258">
        <v>-61.21648925988638</v>
      </c>
      <c r="R258">
        <v>-32.300180337955844</v>
      </c>
      <c r="S258">
        <v>-32.228020678108678</v>
      </c>
      <c r="T258">
        <v>595.43737454123561</v>
      </c>
      <c r="U258">
        <v>19984.39905334482</v>
      </c>
      <c r="V258">
        <v>1830.3182049448494</v>
      </c>
      <c r="W258">
        <v>7.0812849740959098</v>
      </c>
      <c r="X258">
        <v>-61.213984958542035</v>
      </c>
      <c r="Y258">
        <v>-32.299428727757672</v>
      </c>
      <c r="Z258">
        <v>-32.227314424913338</v>
      </c>
      <c r="AA258" s="8">
        <v>595.38914983129325</v>
      </c>
      <c r="AB258" s="8">
        <v>19984.113121958664</v>
      </c>
      <c r="AC258" s="8">
        <v>1830.2936556339059</v>
      </c>
      <c r="AD258" s="8">
        <v>7.0813435925861103</v>
      </c>
      <c r="AE258" s="8">
        <v>-61.216525168725269</v>
      </c>
      <c r="AF258" s="8">
        <v>-32.300191113565724</v>
      </c>
      <c r="AG258" s="8">
        <v>-32.228030803442806</v>
      </c>
      <c r="AH258">
        <f t="shared" si="30"/>
        <v>0.35363450702789123</v>
      </c>
      <c r="AI258">
        <f t="shared" si="31"/>
        <v>-5.070900013379287E-3</v>
      </c>
      <c r="AJ258">
        <f t="shared" si="32"/>
        <v>-5.7790000560054011E-5</v>
      </c>
      <c r="AK258">
        <f t="shared" si="33"/>
        <v>8.2848964044757167E-7</v>
      </c>
      <c r="AL258">
        <f t="shared" si="34"/>
        <v>2.5043013443450945E-3</v>
      </c>
      <c r="AM258">
        <f t="shared" si="35"/>
        <v>7.5161019817215902E-4</v>
      </c>
      <c r="AN258">
        <f t="shared" si="36"/>
        <v>7.0625319533945685E-4</v>
      </c>
      <c r="AO258">
        <f t="shared" si="37"/>
        <v>-3.5908838889042727E-5</v>
      </c>
      <c r="AP258">
        <f t="shared" si="38"/>
        <v>-1.0775609879942749E-5</v>
      </c>
      <c r="AQ258">
        <f t="shared" si="39"/>
        <v>-1.0125334128474606E-5</v>
      </c>
    </row>
    <row r="259" spans="5:43">
      <c r="E259">
        <f>economy!A321</f>
        <v>2275</v>
      </c>
      <c r="F259" s="8">
        <f>economy!Z321</f>
        <v>586.05240073849905</v>
      </c>
      <c r="G259" s="8">
        <f>economy!AA321</f>
        <v>19806.889378699201</v>
      </c>
      <c r="H259" s="8">
        <f>economy!AB321</f>
        <v>1812.2831033296895</v>
      </c>
      <c r="I259" s="8">
        <f>climate!I431</f>
        <v>7.0836361655848989</v>
      </c>
      <c r="J259" s="8">
        <f>economy!BN321</f>
        <v>-61.275946647266245</v>
      </c>
      <c r="K259" s="8">
        <f>economy!BO321</f>
        <v>-32.306570217596075</v>
      </c>
      <c r="L259" s="8">
        <f>economy!BP321</f>
        <v>-32.239256370025224</v>
      </c>
      <c r="M259">
        <v>586.05240073849905</v>
      </c>
      <c r="N259">
        <v>19806.889378699201</v>
      </c>
      <c r="O259">
        <v>1812.2831033296895</v>
      </c>
      <c r="P259">
        <v>7.0836361655848989</v>
      </c>
      <c r="Q259">
        <v>-61.275946647266245</v>
      </c>
      <c r="R259">
        <v>-32.306570217596075</v>
      </c>
      <c r="S259">
        <v>-32.239256370025224</v>
      </c>
      <c r="T259">
        <v>586.0992922596846</v>
      </c>
      <c r="U259">
        <v>19807.167794037909</v>
      </c>
      <c r="V259">
        <v>1812.3069908996642</v>
      </c>
      <c r="W259">
        <v>7.0835785672183942</v>
      </c>
      <c r="X259">
        <v>-61.273442400730346</v>
      </c>
      <c r="Y259">
        <v>-32.305821225349554</v>
      </c>
      <c r="Z259">
        <v>-32.238552422633475</v>
      </c>
      <c r="AA259" s="8">
        <v>586.05172828914044</v>
      </c>
      <c r="AB259" s="8">
        <v>19806.885386601309</v>
      </c>
      <c r="AC259" s="8">
        <v>1812.2827608144496</v>
      </c>
      <c r="AD259" s="8">
        <v>7.0836369913022024</v>
      </c>
      <c r="AE259" s="8">
        <v>-61.275982554200311</v>
      </c>
      <c r="AF259" s="8">
        <v>-32.306580955342717</v>
      </c>
      <c r="AG259" s="8">
        <v>-32.239266461991292</v>
      </c>
      <c r="AH259">
        <f t="shared" si="30"/>
        <v>0.3491944298693852</v>
      </c>
      <c r="AI259">
        <f t="shared" si="31"/>
        <v>-5.007062489312375E-3</v>
      </c>
      <c r="AJ259">
        <f t="shared" si="32"/>
        <v>-5.7598366504763021E-5</v>
      </c>
      <c r="AK259">
        <f t="shared" si="33"/>
        <v>8.2571730342095861E-7</v>
      </c>
      <c r="AL259">
        <f t="shared" si="34"/>
        <v>2.5042465358993127E-3</v>
      </c>
      <c r="AM259">
        <f t="shared" si="35"/>
        <v>7.4899224652114071E-4</v>
      </c>
      <c r="AN259">
        <f t="shared" si="36"/>
        <v>7.0394739174872711E-4</v>
      </c>
      <c r="AO259">
        <f t="shared" si="37"/>
        <v>-3.5906934066076701E-5</v>
      </c>
      <c r="AP259">
        <f t="shared" si="38"/>
        <v>-1.0737746642064394E-5</v>
      </c>
      <c r="AQ259">
        <f t="shared" si="39"/>
        <v>-1.0091966068159763E-5</v>
      </c>
    </row>
    <row r="260" spans="5:43">
      <c r="E260">
        <f>economy!A322</f>
        <v>2276</v>
      </c>
      <c r="F260" s="8">
        <f>economy!Z322</f>
        <v>576.8997773249182</v>
      </c>
      <c r="G260" s="8">
        <f>economy!AA322</f>
        <v>19631.033365825388</v>
      </c>
      <c r="H260" s="8">
        <f>economy!AB322</f>
        <v>1794.4435402511983</v>
      </c>
      <c r="I260" s="8">
        <f>climate!I432</f>
        <v>7.0858526608280927</v>
      </c>
      <c r="J260" s="8">
        <f>economy!BN322</f>
        <v>-61.332710034777627</v>
      </c>
      <c r="K260" s="8">
        <f>economy!BO322</f>
        <v>-32.312184146965492</v>
      </c>
      <c r="L260" s="8">
        <f>economy!BP322</f>
        <v>-32.249715012407144</v>
      </c>
      <c r="M260">
        <v>576.8997773249182</v>
      </c>
      <c r="N260">
        <v>19631.033365825388</v>
      </c>
      <c r="O260">
        <v>1794.4435402511983</v>
      </c>
      <c r="P260">
        <v>7.0858526608280927</v>
      </c>
      <c r="Q260">
        <v>-61.332710034777627</v>
      </c>
      <c r="R260">
        <v>-32.312184146965492</v>
      </c>
      <c r="S260">
        <v>-32.249715012407144</v>
      </c>
      <c r="T260">
        <v>576.94602374675173</v>
      </c>
      <c r="U260">
        <v>19631.308352849213</v>
      </c>
      <c r="V260">
        <v>1794.4671175976935</v>
      </c>
      <c r="W260">
        <v>7.0857952507098743</v>
      </c>
      <c r="X260">
        <v>-61.33020601073342</v>
      </c>
      <c r="Y260">
        <v>-32.311437740153742</v>
      </c>
      <c r="Z260">
        <v>-32.249013342068977</v>
      </c>
      <c r="AA260" s="8">
        <v>576.89911414857761</v>
      </c>
      <c r="AB260" s="8">
        <v>19631.029423015763</v>
      </c>
      <c r="AC260" s="8">
        <v>1794.4432021953612</v>
      </c>
      <c r="AD260" s="8">
        <v>7.0858534838223077</v>
      </c>
      <c r="AE260" s="8">
        <v>-61.332745937424683</v>
      </c>
      <c r="AF260" s="8">
        <v>-32.312194847324463</v>
      </c>
      <c r="AG260" s="8">
        <v>-32.249725071426013</v>
      </c>
      <c r="AH260">
        <f t="shared" si="30"/>
        <v>0.34481079215402133</v>
      </c>
      <c r="AI260">
        <f t="shared" si="31"/>
        <v>-4.9440418006270193E-3</v>
      </c>
      <c r="AJ260">
        <f t="shared" si="32"/>
        <v>-5.7410118218470529E-5</v>
      </c>
      <c r="AK260">
        <f t="shared" si="33"/>
        <v>8.2299421499953951E-7</v>
      </c>
      <c r="AL260">
        <f t="shared" si="34"/>
        <v>2.5040240442066874E-3</v>
      </c>
      <c r="AM260">
        <f t="shared" si="35"/>
        <v>7.4640681174997781E-4</v>
      </c>
      <c r="AN260">
        <f t="shared" si="36"/>
        <v>7.0167033816659341E-4</v>
      </c>
      <c r="AO260">
        <f t="shared" si="37"/>
        <v>-3.5902647056218484E-5</v>
      </c>
      <c r="AP260">
        <f t="shared" si="38"/>
        <v>-1.0700358970439083E-5</v>
      </c>
      <c r="AQ260">
        <f t="shared" si="39"/>
        <v>-1.0059018869412739E-5</v>
      </c>
    </row>
    <row r="261" spans="5:43">
      <c r="E261">
        <f>economy!A323</f>
        <v>2277</v>
      </c>
      <c r="F261" s="8">
        <f>economy!Z323</f>
        <v>567.92804206921562</v>
      </c>
      <c r="G261" s="8">
        <f>economy!AA323</f>
        <v>19456.541549390065</v>
      </c>
      <c r="H261" s="8">
        <f>economy!AB323</f>
        <v>1776.7737461743718</v>
      </c>
      <c r="I261" s="8">
        <f>climate!I433</f>
        <v>7.0879932093833595</v>
      </c>
      <c r="J261" s="8">
        <f>economy!BN323</f>
        <v>-61.386791125440283</v>
      </c>
      <c r="K261" s="8">
        <f>economy!BO323</f>
        <v>-32.317032890505963</v>
      </c>
      <c r="L261" s="8">
        <f>economy!BP323</f>
        <v>-32.259406680028796</v>
      </c>
      <c r="M261">
        <v>567.92804206921562</v>
      </c>
      <c r="N261">
        <v>19456.541549390065</v>
      </c>
      <c r="O261">
        <v>1776.7737461743718</v>
      </c>
      <c r="P261">
        <v>7.0879932093833595</v>
      </c>
      <c r="Q261">
        <v>-61.386791125440283</v>
      </c>
      <c r="R261">
        <v>-32.317032890505963</v>
      </c>
      <c r="S261">
        <v>-32.259406680028796</v>
      </c>
      <c r="T261">
        <v>567.97364957092111</v>
      </c>
      <c r="U261">
        <v>19456.813153119416</v>
      </c>
      <c r="V261">
        <v>1776.7970177028808</v>
      </c>
      <c r="W261">
        <v>7.0879359841897784</v>
      </c>
      <c r="X261">
        <v>-61.384287496200812</v>
      </c>
      <c r="Y261">
        <v>-32.316289037132421</v>
      </c>
      <c r="Z261">
        <v>-32.25870725845963</v>
      </c>
      <c r="AA261" s="8">
        <v>567.92738807627029</v>
      </c>
      <c r="AB261" s="8">
        <v>19456.537655217362</v>
      </c>
      <c r="AC261" s="8">
        <v>1776.7734125142576</v>
      </c>
      <c r="AD261" s="8">
        <v>7.0879940297028314</v>
      </c>
      <c r="AE261" s="8">
        <v>-61.386827021351898</v>
      </c>
      <c r="AF261" s="8">
        <v>-32.317043553945211</v>
      </c>
      <c r="AG261" s="8">
        <v>-32.259416706514507</v>
      </c>
      <c r="AH261">
        <f t="shared" ref="AH261:AH284" si="40">SUM(T261:V261)-SUM(M261:O261)</f>
        <v>0.34048275956592988</v>
      </c>
      <c r="AI261">
        <f t="shared" ref="AI261:AI284" si="41">SUM(AA261:AC261)-SUM(M261:O261)</f>
        <v>-4.8818257637321949E-3</v>
      </c>
      <c r="AJ261">
        <f t="shared" ref="AJ261:AJ284" si="42">W261-P261</f>
        <v>-5.7225193581089684E-5</v>
      </c>
      <c r="AK261">
        <f t="shared" ref="AK261:AK284" si="43">AD261-P261</f>
        <v>8.2031947190586152E-7</v>
      </c>
      <c r="AL261">
        <f t="shared" ref="AL261:AL284" si="44">X261-Q261</f>
        <v>2.5036292394702286E-3</v>
      </c>
      <c r="AM261">
        <f t="shared" ref="AM261:AM284" si="45">Y261-R261</f>
        <v>7.4385337354243575E-4</v>
      </c>
      <c r="AN261">
        <f t="shared" ref="AN261:AN284" si="46">Z261-S261</f>
        <v>6.9942156916624754E-4</v>
      </c>
      <c r="AO261">
        <f t="shared" ref="AO261:AO284" si="47">AE261-Q261</f>
        <v>-3.5895911615568821E-5</v>
      </c>
      <c r="AP261">
        <f t="shared" ref="AP261:AP284" si="48">AF261-R261</f>
        <v>-1.0663439248048689E-5</v>
      </c>
      <c r="AQ261">
        <f t="shared" ref="AQ261:AQ284" si="49">AG261-S261</f>
        <v>-1.002648571102327E-5</v>
      </c>
    </row>
    <row r="262" spans="5:43">
      <c r="E262">
        <f>economy!A324</f>
        <v>2278</v>
      </c>
      <c r="F262" s="8">
        <f>economy!Z324</f>
        <v>559.13334365969661</v>
      </c>
      <c r="G262" s="8">
        <f>economy!AA324</f>
        <v>19283.406328481393</v>
      </c>
      <c r="H262" s="8">
        <f>economy!AB324</f>
        <v>1759.2721659115964</v>
      </c>
      <c r="I262" s="8">
        <f>climate!I434</f>
        <v>7.0900587591131039</v>
      </c>
      <c r="J262" s="8">
        <f>economy!BN324</f>
        <v>-61.43820225112254</v>
      </c>
      <c r="K262" s="8">
        <f>economy!BO324</f>
        <v>-32.321127103068335</v>
      </c>
      <c r="L262" s="8">
        <f>economy!BP324</f>
        <v>-32.268341356647305</v>
      </c>
      <c r="M262">
        <v>559.13334365969661</v>
      </c>
      <c r="N262">
        <v>19283.406328481393</v>
      </c>
      <c r="O262">
        <v>1759.2721659115964</v>
      </c>
      <c r="P262">
        <v>7.0900587591131039</v>
      </c>
      <c r="Q262">
        <v>-61.43820225112254</v>
      </c>
      <c r="R262">
        <v>-32.321127103068335</v>
      </c>
      <c r="S262">
        <v>-32.268341356647305</v>
      </c>
      <c r="T262">
        <v>559.17831832965885</v>
      </c>
      <c r="U262">
        <v>19283.674593281965</v>
      </c>
      <c r="V262">
        <v>1759.295135956304</v>
      </c>
      <c r="W262">
        <v>7.0900017155814012</v>
      </c>
      <c r="X262">
        <v>-61.435699193414813</v>
      </c>
      <c r="Y262">
        <v>-32.320385771648475</v>
      </c>
      <c r="Z262">
        <v>-32.267644156020545</v>
      </c>
      <c r="AA262" s="8">
        <v>559.13269876185336</v>
      </c>
      <c r="AB262" s="8">
        <v>19283.402482303834</v>
      </c>
      <c r="AC262" s="8">
        <v>1759.2718365845583</v>
      </c>
      <c r="AD262" s="8">
        <v>7.0900595768052908</v>
      </c>
      <c r="AE262" s="8">
        <v>-61.438238137787032</v>
      </c>
      <c r="AF262" s="8">
        <v>-32.321137730048285</v>
      </c>
      <c r="AG262" s="8">
        <v>-32.268351351007176</v>
      </c>
      <c r="AH262">
        <f t="shared" si="40"/>
        <v>0.33620951524062548</v>
      </c>
      <c r="AI262">
        <f t="shared" si="41"/>
        <v>-4.8204024424194358E-3</v>
      </c>
      <c r="AJ262">
        <f t="shared" si="42"/>
        <v>-5.7043531702660744E-5</v>
      </c>
      <c r="AK262">
        <f t="shared" si="43"/>
        <v>8.1769218684968337E-7</v>
      </c>
      <c r="AL262">
        <f t="shared" si="44"/>
        <v>2.5030577077274074E-3</v>
      </c>
      <c r="AM262">
        <f t="shared" si="45"/>
        <v>7.4133141986010287E-4</v>
      </c>
      <c r="AN262">
        <f t="shared" si="46"/>
        <v>6.9720062676026373E-4</v>
      </c>
      <c r="AO262">
        <f t="shared" si="47"/>
        <v>-3.5886664491613374E-5</v>
      </c>
      <c r="AP262">
        <f t="shared" si="48"/>
        <v>-1.0626979950245641E-5</v>
      </c>
      <c r="AQ262">
        <f t="shared" si="49"/>
        <v>-9.9943598712570747E-6</v>
      </c>
    </row>
    <row r="263" spans="5:43">
      <c r="E263">
        <f>economy!A325</f>
        <v>2279</v>
      </c>
      <c r="F263" s="8">
        <f>economy!Z325</f>
        <v>550.51189801111627</v>
      </c>
      <c r="G263" s="8">
        <f>economy!AA325</f>
        <v>19111.620080045061</v>
      </c>
      <c r="H263" s="8">
        <f>economy!AB325</f>
        <v>1741.9372564030359</v>
      </c>
      <c r="I263" s="8">
        <f>climate!I435</f>
        <v>7.092050246316207</v>
      </c>
      <c r="J263" s="8">
        <f>economy!BN325</f>
        <v>-61.486956381607229</v>
      </c>
      <c r="K263" s="8">
        <f>economy!BO325</f>
        <v>-32.324477330077208</v>
      </c>
      <c r="L263" s="8">
        <f>economy!BP325</f>
        <v>-32.276528934863151</v>
      </c>
      <c r="M263">
        <v>550.51189801111627</v>
      </c>
      <c r="N263">
        <v>19111.620080045061</v>
      </c>
      <c r="O263">
        <v>1741.9372564030359</v>
      </c>
      <c r="P263">
        <v>7.092050246316207</v>
      </c>
      <c r="Q263">
        <v>-61.486956381607229</v>
      </c>
      <c r="R263">
        <v>-32.324477330077208</v>
      </c>
      <c r="S263">
        <v>-32.276528934863151</v>
      </c>
      <c r="T263">
        <v>550.55624585270118</v>
      </c>
      <c r="U263">
        <v>19111.885049638018</v>
      </c>
      <c r="V263">
        <v>1741.9599292281127</v>
      </c>
      <c r="W263">
        <v>7.0919933812433023</v>
      </c>
      <c r="X263">
        <v>-61.484454076345401</v>
      </c>
      <c r="Y263">
        <v>-32.323738489630287</v>
      </c>
      <c r="Z263">
        <v>-32.275833927802815</v>
      </c>
      <c r="AA263" s="8">
        <v>550.51126212132817</v>
      </c>
      <c r="AB263" s="8">
        <v>19111.616281230261</v>
      </c>
      <c r="AC263" s="8">
        <v>1741.9369313474531</v>
      </c>
      <c r="AD263" s="8">
        <v>7.092051061427699</v>
      </c>
      <c r="AE263" s="8">
        <v>-61.486992256452957</v>
      </c>
      <c r="AF263" s="8">
        <v>-32.324487921050917</v>
      </c>
      <c r="AG263" s="8">
        <v>-32.276538897497907</v>
      </c>
      <c r="AH263">
        <f t="shared" si="40"/>
        <v>0.33199025962312589</v>
      </c>
      <c r="AI263">
        <f t="shared" si="41"/>
        <v>-4.7597601696907077E-3</v>
      </c>
      <c r="AJ263">
        <f t="shared" si="42"/>
        <v>-5.6865072904699332E-5</v>
      </c>
      <c r="AK263">
        <f t="shared" si="43"/>
        <v>8.15111492080689E-7</v>
      </c>
      <c r="AL263">
        <f t="shared" si="44"/>
        <v>2.5023052618280417E-3</v>
      </c>
      <c r="AM263">
        <f t="shared" si="45"/>
        <v>7.3884044692107409E-4</v>
      </c>
      <c r="AN263">
        <f t="shared" si="46"/>
        <v>6.9500706033664983E-4</v>
      </c>
      <c r="AO263">
        <f t="shared" si="47"/>
        <v>-3.58748457287561E-5</v>
      </c>
      <c r="AP263">
        <f t="shared" si="48"/>
        <v>-1.0590973708701767E-5</v>
      </c>
      <c r="AQ263">
        <f t="shared" si="49"/>
        <v>-9.9626347562775663E-6</v>
      </c>
    </row>
    <row r="264" spans="5:43">
      <c r="E264">
        <f>economy!A326</f>
        <v>2280</v>
      </c>
      <c r="F264" s="8">
        <f>economy!Z326</f>
        <v>542.05998748207162</v>
      </c>
      <c r="G264" s="8">
        <f>economy!AA326</f>
        <v>18941.175161537212</v>
      </c>
      <c r="H264" s="8">
        <f>economy!AB326</f>
        <v>1724.7674867593898</v>
      </c>
      <c r="I264" s="8">
        <f>climate!I436</f>
        <v>7.0939685958590255</v>
      </c>
      <c r="J264" s="8">
        <f>economy!BN326</f>
        <v>-61.533067132527648</v>
      </c>
      <c r="K264" s="8">
        <f>economy!BO326</f>
        <v>-32.327094007737742</v>
      </c>
      <c r="L264" s="8">
        <f>economy!BP326</f>
        <v>-32.283979216023781</v>
      </c>
      <c r="M264">
        <v>542.05998748207162</v>
      </c>
      <c r="N264">
        <v>18941.175161537212</v>
      </c>
      <c r="O264">
        <v>1724.7674867593898</v>
      </c>
      <c r="P264">
        <v>7.0939685958590255</v>
      </c>
      <c r="Q264">
        <v>-61.533067132527648</v>
      </c>
      <c r="R264">
        <v>-32.327094007737742</v>
      </c>
      <c r="S264">
        <v>-32.283979216023781</v>
      </c>
      <c r="T264">
        <v>542.10371441933387</v>
      </c>
      <c r="U264">
        <v>18941.436879009187</v>
      </c>
      <c r="V264">
        <v>1724.7898665602452</v>
      </c>
      <c r="W264">
        <v>7.0939119061003337</v>
      </c>
      <c r="X264">
        <v>-61.530565764575613</v>
      </c>
      <c r="Y264">
        <v>-32.326357627778719</v>
      </c>
      <c r="Z264">
        <v>-32.283286375597235</v>
      </c>
      <c r="AA264" s="8">
        <v>542.05936051445485</v>
      </c>
      <c r="AB264" s="8">
        <v>18941.171409462066</v>
      </c>
      <c r="AC264" s="8">
        <v>1724.7671659146383</v>
      </c>
      <c r="AD264" s="8">
        <v>7.0939694084355622</v>
      </c>
      <c r="AE264" s="8">
        <v>-61.533102992926416</v>
      </c>
      <c r="AF264" s="8">
        <v>-32.327104563151032</v>
      </c>
      <c r="AG264" s="8">
        <v>-32.283989147327659</v>
      </c>
      <c r="AH264">
        <f t="shared" si="40"/>
        <v>0.32782421008960227</v>
      </c>
      <c r="AI264">
        <f t="shared" si="41"/>
        <v>-4.6998875150165986E-3</v>
      </c>
      <c r="AJ264">
        <f t="shared" si="42"/>
        <v>-5.6689758691774728E-5</v>
      </c>
      <c r="AK264">
        <f t="shared" si="43"/>
        <v>8.1257653672395236E-7</v>
      </c>
      <c r="AL264">
        <f t="shared" si="44"/>
        <v>2.5013679520355936E-3</v>
      </c>
      <c r="AM264">
        <f t="shared" si="45"/>
        <v>7.3637995902231523E-4</v>
      </c>
      <c r="AN264">
        <f t="shared" si="46"/>
        <v>6.9284042654516043E-4</v>
      </c>
      <c r="AO264">
        <f t="shared" si="47"/>
        <v>-3.5860398767795232E-5</v>
      </c>
      <c r="AP264">
        <f t="shared" si="48"/>
        <v>-1.0555413290092019E-5</v>
      </c>
      <c r="AQ264">
        <f t="shared" si="49"/>
        <v>-9.9313038788295671E-6</v>
      </c>
    </row>
    <row r="265" spans="5:43">
      <c r="E265">
        <f>economy!A327</f>
        <v>2281</v>
      </c>
      <c r="F265" s="8">
        <f>economy!Z327</f>
        <v>533.77396010636357</v>
      </c>
      <c r="G265" s="8">
        <f>economy!AA327</f>
        <v>18772.063913460875</v>
      </c>
      <c r="H265" s="8">
        <f>economy!AB327</f>
        <v>1707.7613382958677</v>
      </c>
      <c r="I265" s="8">
        <f>climate!I437</f>
        <v>7.0958147213059597</v>
      </c>
      <c r="J265" s="8">
        <f>economy!BN327</f>
        <v>-61.576548772118855</v>
      </c>
      <c r="K265" s="8">
        <f>economy!BO327</f>
        <v>-32.328987463283006</v>
      </c>
      <c r="L265" s="8">
        <f>economy!BP327</f>
        <v>-32.290701910168444</v>
      </c>
      <c r="M265">
        <v>533.77396010636357</v>
      </c>
      <c r="N265">
        <v>18772.063913460875</v>
      </c>
      <c r="O265">
        <v>1707.7613382958677</v>
      </c>
      <c r="P265">
        <v>7.0958147213059597</v>
      </c>
      <c r="Q265">
        <v>-61.576548772118855</v>
      </c>
      <c r="R265">
        <v>-32.328987463283006</v>
      </c>
      <c r="S265">
        <v>-32.290701910168444</v>
      </c>
      <c r="T265">
        <v>533.8170719896325</v>
      </c>
      <c r="U265">
        <v>18772.322421273937</v>
      </c>
      <c r="V265">
        <v>1707.7834292003984</v>
      </c>
      <c r="W265">
        <v>7.0957582037742313</v>
      </c>
      <c r="X265">
        <v>-61.574048530042631</v>
      </c>
      <c r="Y265">
        <v>-32.328253513814502</v>
      </c>
      <c r="Z265">
        <v>-32.290011209879175</v>
      </c>
      <c r="AA265" s="8">
        <v>533.7733419761189</v>
      </c>
      <c r="AB265" s="8">
        <v>18772.060207511397</v>
      </c>
      <c r="AC265" s="8">
        <v>1707.761021602307</v>
      </c>
      <c r="AD265" s="8">
        <v>7.0958155313924447</v>
      </c>
      <c r="AE265" s="8">
        <v>-61.576584615389365</v>
      </c>
      <c r="AF265" s="8">
        <v>-32.32899798357451</v>
      </c>
      <c r="AG265" s="8">
        <v>-32.290711810529288</v>
      </c>
      <c r="AH265">
        <f t="shared" si="40"/>
        <v>0.32371060086370562</v>
      </c>
      <c r="AI265">
        <f t="shared" si="41"/>
        <v>-4.6407732843363192E-3</v>
      </c>
      <c r="AJ265">
        <f t="shared" si="42"/>
        <v>-5.6517531728417225E-5</v>
      </c>
      <c r="AK265">
        <f t="shared" si="43"/>
        <v>8.1008648500358049E-7</v>
      </c>
      <c r="AL265">
        <f t="shared" si="44"/>
        <v>2.5002420762234578E-3</v>
      </c>
      <c r="AM265">
        <f t="shared" si="45"/>
        <v>7.3394946850413589E-4</v>
      </c>
      <c r="AN265">
        <f t="shared" si="46"/>
        <v>6.9070028926887517E-4</v>
      </c>
      <c r="AO265">
        <f t="shared" si="47"/>
        <v>-3.5843270509872127E-5</v>
      </c>
      <c r="AP265">
        <f t="shared" si="48"/>
        <v>-1.0520291503723911E-5</v>
      </c>
      <c r="AQ265">
        <f t="shared" si="49"/>
        <v>-9.9003608440284552E-6</v>
      </c>
    </row>
    <row r="266" spans="5:43">
      <c r="E266">
        <f>economy!A328</f>
        <v>2282</v>
      </c>
      <c r="F266" s="8">
        <f>economy!Z328</f>
        <v>525.65022883821325</v>
      </c>
      <c r="G266" s="8">
        <f>economy!AA328</f>
        <v>18604.278661789911</v>
      </c>
      <c r="H266" s="8">
        <f>economy!AB328</f>
        <v>1690.9173045579062</v>
      </c>
      <c r="I266" s="8">
        <f>climate!I438</f>
        <v>7.097589525049532</v>
      </c>
      <c r="J266" s="8">
        <f>economy!BN328</f>
        <v>-61.617416226734186</v>
      </c>
      <c r="K266" s="8">
        <f>economy!BO328</f>
        <v>-32.330167915259878</v>
      </c>
      <c r="L266" s="8">
        <f>economy!BP328</f>
        <v>-32.296706636012821</v>
      </c>
      <c r="M266">
        <v>525.65022883821325</v>
      </c>
      <c r="N266">
        <v>18604.278661789911</v>
      </c>
      <c r="O266">
        <v>1690.9173045579062</v>
      </c>
      <c r="P266">
        <v>7.097589525049532</v>
      </c>
      <c r="Q266">
        <v>-61.617416226734186</v>
      </c>
      <c r="R266">
        <v>-32.330167915259878</v>
      </c>
      <c r="S266">
        <v>-32.296706636012821</v>
      </c>
      <c r="T266">
        <v>525.69273144954388</v>
      </c>
      <c r="U266">
        <v>18604.534001791279</v>
      </c>
      <c r="V266">
        <v>1690.9391106277174</v>
      </c>
      <c r="W266">
        <v>7.0975331767137151</v>
      </c>
      <c r="X266">
        <v>-61.614917302544875</v>
      </c>
      <c r="Y266">
        <v>-32.329436366764199</v>
      </c>
      <c r="Z266">
        <v>-32.296018049793339</v>
      </c>
      <c r="AA266" s="8">
        <v>525.64961946154472</v>
      </c>
      <c r="AB266" s="8">
        <v>18604.275001361053</v>
      </c>
      <c r="AC266" s="8">
        <v>1690.9169919568626</v>
      </c>
      <c r="AD266" s="8">
        <v>7.0975903326900509</v>
      </c>
      <c r="AE266" s="8">
        <v>-61.617452050145864</v>
      </c>
      <c r="AF266" s="8">
        <v>-32.330178400861193</v>
      </c>
      <c r="AG266" s="8">
        <v>-32.296716505812171</v>
      </c>
      <c r="AH266">
        <f t="shared" si="40"/>
        <v>0.31964868251088774</v>
      </c>
      <c r="AI266">
        <f t="shared" si="41"/>
        <v>-4.5824065709894057E-3</v>
      </c>
      <c r="AJ266">
        <f t="shared" si="42"/>
        <v>-5.6348335816913675E-5</v>
      </c>
      <c r="AK266">
        <f t="shared" si="43"/>
        <v>8.0764051890724886E-7</v>
      </c>
      <c r="AL266">
        <f t="shared" si="44"/>
        <v>2.4989241893109693E-3</v>
      </c>
      <c r="AM266">
        <f t="shared" si="45"/>
        <v>7.3154849567913516E-4</v>
      </c>
      <c r="AN266">
        <f t="shared" si="46"/>
        <v>6.885862194820902E-4</v>
      </c>
      <c r="AO266">
        <f t="shared" si="47"/>
        <v>-3.5823411678848061E-5</v>
      </c>
      <c r="AP266">
        <f t="shared" si="48"/>
        <v>-1.0485601315224358E-5</v>
      </c>
      <c r="AQ266">
        <f t="shared" si="49"/>
        <v>-9.8697993493601643E-6</v>
      </c>
    </row>
    <row r="267" spans="5:43">
      <c r="E267">
        <f>economy!A329</f>
        <v>2283</v>
      </c>
      <c r="F267" s="8">
        <f>economy!Z329</f>
        <v>517.68527081111836</v>
      </c>
      <c r="G267" s="8">
        <f>economy!AA329</f>
        <v>18437.811720285281</v>
      </c>
      <c r="H267" s="8">
        <f>economy!AB329</f>
        <v>1674.233891338971</v>
      </c>
      <c r="I267" s="8">
        <f>climate!I439</f>
        <v>7.0992938984399325</v>
      </c>
      <c r="J267" s="8">
        <f>economy!BN329</f>
        <v>-61.655685085081252</v>
      </c>
      <c r="K267" s="8">
        <f>economy!BO329</f>
        <v>-32.330645473852002</v>
      </c>
      <c r="L267" s="8">
        <f>economy!BP329</f>
        <v>-32.302002920971788</v>
      </c>
      <c r="M267">
        <v>517.68527081111836</v>
      </c>
      <c r="N267">
        <v>18437.811720285281</v>
      </c>
      <c r="O267">
        <v>1674.233891338971</v>
      </c>
      <c r="P267">
        <v>7.0992938984399325</v>
      </c>
      <c r="Q267">
        <v>-61.655685085081252</v>
      </c>
      <c r="R267">
        <v>-32.330645473852002</v>
      </c>
      <c r="S267">
        <v>-32.302002920971788</v>
      </c>
      <c r="T267">
        <v>517.72716986960609</v>
      </c>
      <c r="U267">
        <v>18438.063933717051</v>
      </c>
      <c r="V267">
        <v>1674.2554165705722</v>
      </c>
      <c r="W267">
        <v>7.0992377163240592</v>
      </c>
      <c r="X267">
        <v>-61.653187673968908</v>
      </c>
      <c r="Y267">
        <v>-32.329916297283333</v>
      </c>
      <c r="Z267">
        <v>-32.301316423176559</v>
      </c>
      <c r="AA267" s="8">
        <v>517.6846701051594</v>
      </c>
      <c r="AB267" s="8">
        <v>18437.808104780856</v>
      </c>
      <c r="AC267" s="8">
        <v>1674.2335827727138</v>
      </c>
      <c r="AD267" s="8">
        <v>7.0992947036777689</v>
      </c>
      <c r="AE267" s="8">
        <v>-61.65572088585791</v>
      </c>
      <c r="AF267" s="8">
        <v>-32.330655925187834</v>
      </c>
      <c r="AG267" s="8">
        <v>-32.302012760584972</v>
      </c>
      <c r="AH267">
        <f t="shared" si="40"/>
        <v>0.31563772185836569</v>
      </c>
      <c r="AI267">
        <f t="shared" si="41"/>
        <v>-4.5247766429383773E-3</v>
      </c>
      <c r="AJ267">
        <f t="shared" si="42"/>
        <v>-5.6182115873326666E-5</v>
      </c>
      <c r="AK267">
        <f t="shared" si="43"/>
        <v>8.0523783640984448E-7</v>
      </c>
      <c r="AL267">
        <f t="shared" si="44"/>
        <v>2.4974111123441389E-3</v>
      </c>
      <c r="AM267">
        <f t="shared" si="45"/>
        <v>7.2917656866877678E-4</v>
      </c>
      <c r="AN267">
        <f t="shared" si="46"/>
        <v>6.8649779522900189E-4</v>
      </c>
      <c r="AO267">
        <f t="shared" si="47"/>
        <v>-3.5800776657879396E-5</v>
      </c>
      <c r="AP267">
        <f t="shared" si="48"/>
        <v>-1.0451335832328823E-5</v>
      </c>
      <c r="AQ267">
        <f t="shared" si="49"/>
        <v>-9.8396131846811841E-6</v>
      </c>
    </row>
    <row r="268" spans="5:43">
      <c r="E268">
        <f>economy!A330</f>
        <v>2284</v>
      </c>
      <c r="F268" s="8">
        <f>economy!Z330</f>
        <v>509.87562661008928</v>
      </c>
      <c r="G268" s="8">
        <f>economy!AA330</f>
        <v>18272.655392707591</v>
      </c>
      <c r="H268" s="8">
        <f>economy!AB330</f>
        <v>1657.7096166909082</v>
      </c>
      <c r="I268" s="8">
        <f>climate!I440</f>
        <v>7.1009287219139798</v>
      </c>
      <c r="J268" s="8">
        <f>economy!BN330</f>
        <v>-61.691371601136488</v>
      </c>
      <c r="K268" s="8">
        <f>economy!BO330</f>
        <v>-32.330430141237983</v>
      </c>
      <c r="L268" s="8">
        <f>economy!BP330</f>
        <v>-32.306600201218842</v>
      </c>
      <c r="M268">
        <v>509.87562661008928</v>
      </c>
      <c r="N268">
        <v>18272.655392707591</v>
      </c>
      <c r="O268">
        <v>1657.7096166909082</v>
      </c>
      <c r="P268">
        <v>7.1009287219139798</v>
      </c>
      <c r="Q268">
        <v>-61.691371601136488</v>
      </c>
      <c r="R268">
        <v>-32.330430141237983</v>
      </c>
      <c r="S268">
        <v>-32.306600201218842</v>
      </c>
      <c r="T268">
        <v>509.91692777703156</v>
      </c>
      <c r="U268">
        <v>18272.904520216292</v>
      </c>
      <c r="V268">
        <v>1657.7308650168982</v>
      </c>
      <c r="W268">
        <v>7.1008727030960772</v>
      </c>
      <c r="X268">
        <v>-61.688875901195956</v>
      </c>
      <c r="Y268">
        <v>-32.329703308014714</v>
      </c>
      <c r="Z268">
        <v>-32.305915766617403</v>
      </c>
      <c r="AA268" s="8">
        <v>509.87503449282582</v>
      </c>
      <c r="AB268" s="8">
        <v>18272.651821540116</v>
      </c>
      <c r="AC268" s="8">
        <v>1657.7093121026433</v>
      </c>
      <c r="AD268" s="8">
        <v>7.1009295247916331</v>
      </c>
      <c r="AE268" s="8">
        <v>-61.691407376460404</v>
      </c>
      <c r="AF268" s="8">
        <v>-32.330440558726245</v>
      </c>
      <c r="AG268" s="8">
        <v>-32.306610011015181</v>
      </c>
      <c r="AH268">
        <f t="shared" si="40"/>
        <v>0.31167700163496193</v>
      </c>
      <c r="AI268">
        <f t="shared" si="41"/>
        <v>-4.4678730009763967E-3</v>
      </c>
      <c r="AJ268">
        <f t="shared" si="42"/>
        <v>-5.6018817902625528E-5</v>
      </c>
      <c r="AK268">
        <f t="shared" si="43"/>
        <v>8.0287765324982274E-7</v>
      </c>
      <c r="AL268">
        <f t="shared" si="44"/>
        <v>2.4956999405318925E-3</v>
      </c>
      <c r="AM268">
        <f t="shared" si="45"/>
        <v>7.2683322326838606E-4</v>
      </c>
      <c r="AN268">
        <f t="shared" si="46"/>
        <v>6.8443460143896573E-4</v>
      </c>
      <c r="AO268">
        <f t="shared" si="47"/>
        <v>-3.5775323915743229E-5</v>
      </c>
      <c r="AP268">
        <f t="shared" si="48"/>
        <v>-1.0417488262248753E-5</v>
      </c>
      <c r="AQ268">
        <f t="shared" si="49"/>
        <v>-9.8097963387999698E-6</v>
      </c>
    </row>
    <row r="269" spans="5:43">
      <c r="E269">
        <f>economy!A331</f>
        <v>2285</v>
      </c>
      <c r="F269" s="8">
        <f>economy!Z331</f>
        <v>502.21789955688075</v>
      </c>
      <c r="G269" s="8">
        <f>economy!AA331</f>
        <v>18108.801974930357</v>
      </c>
      <c r="H269" s="8">
        <f>economy!AB331</f>
        <v>1641.3430109272304</v>
      </c>
      <c r="I269" s="8">
        <f>climate!I441</f>
        <v>7.1024948651234592</v>
      </c>
      <c r="J269" s="8">
        <f>economy!BN331</f>
        <v>-61.724492695703049</v>
      </c>
      <c r="K269" s="8">
        <f>economy!BO331</f>
        <v>-32.329531811983323</v>
      </c>
      <c r="L269" s="8">
        <f>economy!BP331</f>
        <v>-32.31050782178086</v>
      </c>
      <c r="M269">
        <v>502.21789955688075</v>
      </c>
      <c r="N269">
        <v>18108.801974930357</v>
      </c>
      <c r="O269">
        <v>1641.3430109272304</v>
      </c>
      <c r="P269">
        <v>7.1024948651234592</v>
      </c>
      <c r="Q269">
        <v>-61.724492695703049</v>
      </c>
      <c r="R269">
        <v>-32.329531811983323</v>
      </c>
      <c r="S269">
        <v>-32.31050782178086</v>
      </c>
      <c r="T269">
        <v>502.25860844078608</v>
      </c>
      <c r="U269">
        <v>18109.048056576314</v>
      </c>
      <c r="V269">
        <v>1641.3639862174487</v>
      </c>
      <c r="W269">
        <v>7.1024390067344774</v>
      </c>
      <c r="X269">
        <v>-61.721998907652022</v>
      </c>
      <c r="Y269">
        <v>-32.32880729398029</v>
      </c>
      <c r="Z269">
        <v>-32.309825425550862</v>
      </c>
      <c r="AA269" s="8">
        <v>502.21731594708115</v>
      </c>
      <c r="AB269" s="8">
        <v>18108.798447520865</v>
      </c>
      <c r="AC269" s="8">
        <v>1641.3427102610706</v>
      </c>
      <c r="AD269" s="8">
        <v>7.1024956656826541</v>
      </c>
      <c r="AE269" s="8">
        <v>-61.724528442718785</v>
      </c>
      <c r="AF269" s="8">
        <v>-32.329542196035177</v>
      </c>
      <c r="AG269" s="8">
        <v>-32.310517602123575</v>
      </c>
      <c r="AH269">
        <f t="shared" si="40"/>
        <v>0.3077658200818405</v>
      </c>
      <c r="AI269">
        <f t="shared" si="41"/>
        <v>-4.4116854514868464E-3</v>
      </c>
      <c r="AJ269">
        <f t="shared" si="42"/>
        <v>-5.5858388981810947E-5</v>
      </c>
      <c r="AK269">
        <f t="shared" si="43"/>
        <v>8.0055919493560168E-7</v>
      </c>
      <c r="AL269">
        <f t="shared" si="44"/>
        <v>2.4937880510265131E-3</v>
      </c>
      <c r="AM269">
        <f t="shared" si="45"/>
        <v>7.2451800303241498E-4</v>
      </c>
      <c r="AN269">
        <f t="shared" si="46"/>
        <v>6.8239622999755056E-4</v>
      </c>
      <c r="AO269">
        <f t="shared" si="47"/>
        <v>-3.5747015736831145E-5</v>
      </c>
      <c r="AP269">
        <f t="shared" si="48"/>
        <v>-1.0384051854828158E-5</v>
      </c>
      <c r="AQ269">
        <f t="shared" si="49"/>
        <v>-9.7803427152598488E-6</v>
      </c>
    </row>
    <row r="270" spans="5:43">
      <c r="E270">
        <f>economy!A332</f>
        <v>2286</v>
      </c>
      <c r="F270" s="8">
        <f>economy!Z332</f>
        <v>494.70875500781034</v>
      </c>
      <c r="G270" s="8">
        <f>economy!AA332</f>
        <v>17946.243756957811</v>
      </c>
      <c r="H270" s="8">
        <f>economy!AB332</f>
        <v>1625.1326166196916</v>
      </c>
      <c r="I270" s="8">
        <f>climate!I442</f>
        <v>7.1039931870627822</v>
      </c>
      <c r="J270" s="8">
        <f>economy!BN332</f>
        <v>-61.755065956581284</v>
      </c>
      <c r="K270" s="8">
        <f>economy!BO332</f>
        <v>-32.327960273464313</v>
      </c>
      <c r="L270" s="8">
        <f>economy!BP332</f>
        <v>-32.313735036666316</v>
      </c>
      <c r="M270">
        <v>494.70875500781034</v>
      </c>
      <c r="N270">
        <v>17946.243756957811</v>
      </c>
      <c r="O270">
        <v>1625.1326166196916</v>
      </c>
      <c r="P270">
        <v>7.1039931870627822</v>
      </c>
      <c r="Q270">
        <v>-61.755065956581284</v>
      </c>
      <c r="R270">
        <v>-32.327960273464313</v>
      </c>
      <c r="S270">
        <v>-32.313735036666316</v>
      </c>
      <c r="T270">
        <v>494.74887716923581</v>
      </c>
      <c r="U270">
        <v>17946.486832224444</v>
      </c>
      <c r="V270">
        <v>1625.1533226823608</v>
      </c>
      <c r="W270">
        <v>7.1039374862855507</v>
      </c>
      <c r="X270">
        <v>-61.752574283471652</v>
      </c>
      <c r="Y270">
        <v>-32.327238043005337</v>
      </c>
      <c r="Z270">
        <v>-32.313054654386868</v>
      </c>
      <c r="AA270" s="8">
        <v>494.70817982495316</v>
      </c>
      <c r="AB270" s="8">
        <v>17946.240272735755</v>
      </c>
      <c r="AC270" s="8">
        <v>1625.1323198206499</v>
      </c>
      <c r="AD270" s="8">
        <v>7.1039939853444904</v>
      </c>
      <c r="AE270" s="8">
        <v>-61.755101672399981</v>
      </c>
      <c r="AF270" s="8">
        <v>-32.327970624484372</v>
      </c>
      <c r="AG270" s="8">
        <v>-32.313744787912825</v>
      </c>
      <c r="AH270">
        <f t="shared" si="40"/>
        <v>0.30390349072695244</v>
      </c>
      <c r="AI270">
        <f t="shared" si="41"/>
        <v>-4.3562039572861977E-3</v>
      </c>
      <c r="AJ270">
        <f t="shared" si="42"/>
        <v>-5.5700777231493248E-5</v>
      </c>
      <c r="AK270">
        <f t="shared" si="43"/>
        <v>7.9828170829188139E-7</v>
      </c>
      <c r="AL270">
        <f t="shared" si="44"/>
        <v>2.4916731096311651E-3</v>
      </c>
      <c r="AM270">
        <f t="shared" si="45"/>
        <v>7.2223045897601423E-4</v>
      </c>
      <c r="AN270">
        <f t="shared" si="46"/>
        <v>6.8038227944811069E-4</v>
      </c>
      <c r="AO270">
        <f t="shared" si="47"/>
        <v>-3.5715818697212853E-5</v>
      </c>
      <c r="AP270">
        <f t="shared" si="48"/>
        <v>-1.0351020058863014E-5</v>
      </c>
      <c r="AQ270">
        <f t="shared" si="49"/>
        <v>-9.7512465089266698E-6</v>
      </c>
    </row>
    <row r="271" spans="5:43">
      <c r="E271">
        <f>economy!A333</f>
        <v>2287</v>
      </c>
      <c r="F271" s="8">
        <f>economy!Z333</f>
        <v>487.34491966365306</v>
      </c>
      <c r="G271" s="8">
        <f>economy!AA333</f>
        <v>17784.973024851195</v>
      </c>
      <c r="H271" s="8">
        <f>economy!AB333</f>
        <v>1609.0769885885409</v>
      </c>
      <c r="I271" s="8">
        <f>climate!I443</f>
        <v>7.1054245361959492</v>
      </c>
      <c r="J271" s="8">
        <f>economy!BN333</f>
        <v>-61.783109637328351</v>
      </c>
      <c r="K271" s="8">
        <f>economy!BO333</f>
        <v>-32.325725206322709</v>
      </c>
      <c r="L271" s="8">
        <f>economy!BP333</f>
        <v>-32.316291009026273</v>
      </c>
      <c r="M271">
        <v>487.34491966365306</v>
      </c>
      <c r="N271">
        <v>17784.973024851195</v>
      </c>
      <c r="O271">
        <v>1609.0769885885409</v>
      </c>
      <c r="P271">
        <v>7.1054245361959492</v>
      </c>
      <c r="Q271">
        <v>-61.783109637328351</v>
      </c>
      <c r="R271">
        <v>-32.325725206322709</v>
      </c>
      <c r="S271">
        <v>-32.316291009026273</v>
      </c>
      <c r="T271">
        <v>487.38446061987446</v>
      </c>
      <c r="U271">
        <v>17785.213132654229</v>
      </c>
      <c r="V271">
        <v>1609.0974291713801</v>
      </c>
      <c r="W271">
        <v>7.1053689902641519</v>
      </c>
      <c r="X271">
        <v>-61.780620284251668</v>
      </c>
      <c r="Y271">
        <v>-32.325005236173176</v>
      </c>
      <c r="Z271">
        <v>-32.315612616671196</v>
      </c>
      <c r="AA271" s="8">
        <v>487.34435282786262</v>
      </c>
      <c r="AB271" s="8">
        <v>17784.969583254348</v>
      </c>
      <c r="AC271" s="8">
        <v>1609.0766956025116</v>
      </c>
      <c r="AD271" s="8">
        <v>7.1054253322404026</v>
      </c>
      <c r="AE271" s="8">
        <v>-61.783145319031924</v>
      </c>
      <c r="AF271" s="8">
        <v>-32.325735524709117</v>
      </c>
      <c r="AG271" s="8">
        <v>-32.316300731528166</v>
      </c>
      <c r="AH271">
        <f t="shared" si="40"/>
        <v>0.30008934209035942</v>
      </c>
      <c r="AI271">
        <f t="shared" si="41"/>
        <v>-4.3014186703658197E-3</v>
      </c>
      <c r="AJ271">
        <f t="shared" si="42"/>
        <v>-5.5545931797240655E-5</v>
      </c>
      <c r="AK271">
        <f t="shared" si="43"/>
        <v>7.9604445346603825E-7</v>
      </c>
      <c r="AL271">
        <f t="shared" si="44"/>
        <v>2.4893530766831873E-3</v>
      </c>
      <c r="AM271">
        <f t="shared" si="45"/>
        <v>7.1997014953240068E-4</v>
      </c>
      <c r="AN271">
        <f t="shared" si="46"/>
        <v>6.7839235507705098E-4</v>
      </c>
      <c r="AO271">
        <f t="shared" si="47"/>
        <v>-3.5681703572265633E-5</v>
      </c>
      <c r="AP271">
        <f t="shared" si="48"/>
        <v>-1.0318386408414426E-5</v>
      </c>
      <c r="AQ271">
        <f t="shared" si="49"/>
        <v>-9.7225018933499996E-6</v>
      </c>
    </row>
    <row r="272" spans="5:43">
      <c r="E272">
        <f>economy!A334</f>
        <v>2288</v>
      </c>
      <c r="F272" s="8">
        <f>economy!Z334</f>
        <v>480.12318089105548</v>
      </c>
      <c r="G272" s="8">
        <f>economy!AA334</f>
        <v>17624.982062567273</v>
      </c>
      <c r="H272" s="8">
        <f>economy!AB334</f>
        <v>1593.1746938867984</v>
      </c>
      <c r="I272" s="8">
        <f>climate!I444</f>
        <v>7.106789750582764</v>
      </c>
      <c r="J272" s="8">
        <f>economy!BN334</f>
        <v>-61.808642654588631</v>
      </c>
      <c r="K272" s="8">
        <f>economy!BO334</f>
        <v>-32.322836184949367</v>
      </c>
      <c r="L272" s="8">
        <f>economy!BP334</f>
        <v>-32.318184811346086</v>
      </c>
      <c r="M272">
        <v>480.12318089105548</v>
      </c>
      <c r="N272">
        <v>17624.982062567273</v>
      </c>
      <c r="O272">
        <v>1593.1746938867984</v>
      </c>
      <c r="P272">
        <v>7.106789750582764</v>
      </c>
      <c r="Q272">
        <v>-61.808642654588631</v>
      </c>
      <c r="R272">
        <v>-32.322836184949367</v>
      </c>
      <c r="S272">
        <v>-32.318184811346086</v>
      </c>
      <c r="T272">
        <v>480.16214612055319</v>
      </c>
      <c r="U272">
        <v>17625.219241263687</v>
      </c>
      <c r="V272">
        <v>1593.1948726781195</v>
      </c>
      <c r="W272">
        <v>7.1067343567799357</v>
      </c>
      <c r="X272">
        <v>-61.806155828376376</v>
      </c>
      <c r="Y272">
        <v>-32.322118448308856</v>
      </c>
      <c r="Z272">
        <v>-32.317508385277328</v>
      </c>
      <c r="AA272" s="8">
        <v>480.12262232303533</v>
      </c>
      <c r="AB272" s="8">
        <v>17624.978663041518</v>
      </c>
      <c r="AC272" s="8">
        <v>1593.1744046605379</v>
      </c>
      <c r="AD272" s="8">
        <v>7.1067905444294661</v>
      </c>
      <c r="AE272" s="8">
        <v>-61.808678299234018</v>
      </c>
      <c r="AF272" s="8">
        <v>-32.322846471093861</v>
      </c>
      <c r="AG272" s="8">
        <v>-32.31819450544927</v>
      </c>
      <c r="AH272">
        <f t="shared" si="40"/>
        <v>0.29632271723312442</v>
      </c>
      <c r="AI272">
        <f t="shared" si="41"/>
        <v>-4.2473200337553862E-3</v>
      </c>
      <c r="AJ272">
        <f t="shared" si="42"/>
        <v>-5.5393802828263006E-5</v>
      </c>
      <c r="AK272">
        <f t="shared" si="43"/>
        <v>7.9384670215176811E-7</v>
      </c>
      <c r="AL272">
        <f t="shared" si="44"/>
        <v>2.4868262122552665E-3</v>
      </c>
      <c r="AM272">
        <f t="shared" si="45"/>
        <v>7.1773664051022479E-4</v>
      </c>
      <c r="AN272">
        <f t="shared" si="46"/>
        <v>6.7642606875750744E-4</v>
      </c>
      <c r="AO272">
        <f t="shared" si="47"/>
        <v>-3.5644645386412321E-5</v>
      </c>
      <c r="AP272">
        <f t="shared" si="48"/>
        <v>-1.0286144494386917E-5</v>
      </c>
      <c r="AQ272">
        <f t="shared" si="49"/>
        <v>-9.6941031841879521E-6</v>
      </c>
    </row>
    <row r="273" spans="5:43">
      <c r="E273">
        <f>economy!A335</f>
        <v>2289</v>
      </c>
      <c r="F273" s="8">
        <f>economy!Z335</f>
        <v>473.04038605484942</v>
      </c>
      <c r="G273" s="8">
        <f>economy!AA335</f>
        <v>17466.263153712647</v>
      </c>
      <c r="H273" s="8">
        <f>economy!AB335</f>
        <v>1577.4243117788785</v>
      </c>
      <c r="I273" s="8">
        <f>climate!I445</f>
        <v>7.108089658004265</v>
      </c>
      <c r="J273" s="8">
        <f>economy!BN335</f>
        <v>-61.831684583982849</v>
      </c>
      <c r="K273" s="8">
        <f>economy!BO335</f>
        <v>-32.319302677995609</v>
      </c>
      <c r="L273" s="8">
        <f>economy!BP335</f>
        <v>-32.319425425666992</v>
      </c>
      <c r="M273">
        <v>473.04038605484942</v>
      </c>
      <c r="N273">
        <v>17466.263153712647</v>
      </c>
      <c r="O273">
        <v>1577.4243117788785</v>
      </c>
      <c r="P273">
        <v>7.108089658004265</v>
      </c>
      <c r="Q273">
        <v>-61.831684583982849</v>
      </c>
      <c r="R273">
        <v>-32.319302677995609</v>
      </c>
      <c r="S273">
        <v>-32.319425425666992</v>
      </c>
      <c r="T273">
        <v>473.07878100160525</v>
      </c>
      <c r="U273">
        <v>17466.497441109615</v>
      </c>
      <c r="V273">
        <v>1577.4442324086631</v>
      </c>
      <c r="W273">
        <v>7.1080344136628097</v>
      </c>
      <c r="X273">
        <v>-61.829200492902416</v>
      </c>
      <c r="Y273">
        <v>-32.318587148490757</v>
      </c>
      <c r="Z273">
        <v>-32.318750942628192</v>
      </c>
      <c r="AA273" s="8">
        <v>473.03983567581952</v>
      </c>
      <c r="AB273" s="8">
        <v>17466.259795711892</v>
      </c>
      <c r="AC273" s="8">
        <v>1577.4240262599906</v>
      </c>
      <c r="AD273" s="8">
        <v>7.1080904496920096</v>
      </c>
      <c r="AE273" s="8">
        <v>-61.831720188606397</v>
      </c>
      <c r="AF273" s="8">
        <v>-32.319312932283708</v>
      </c>
      <c r="AG273" s="8">
        <v>-32.319435091711775</v>
      </c>
      <c r="AH273">
        <f t="shared" si="40"/>
        <v>0.29260297350629116</v>
      </c>
      <c r="AI273">
        <f t="shared" si="41"/>
        <v>-4.1938986760214902E-3</v>
      </c>
      <c r="AJ273">
        <f t="shared" si="42"/>
        <v>-5.5244341455207291E-5</v>
      </c>
      <c r="AK273">
        <f t="shared" si="43"/>
        <v>7.9168774469451364E-7</v>
      </c>
      <c r="AL273">
        <f t="shared" si="44"/>
        <v>2.4840910804329042E-3</v>
      </c>
      <c r="AM273">
        <f t="shared" si="45"/>
        <v>7.1552950485198608E-4</v>
      </c>
      <c r="AN273">
        <f t="shared" si="46"/>
        <v>6.7448303880013327E-4</v>
      </c>
      <c r="AO273">
        <f t="shared" si="47"/>
        <v>-3.5604623548124437E-5</v>
      </c>
      <c r="AP273">
        <f t="shared" si="48"/>
        <v>-1.025428809953155E-5</v>
      </c>
      <c r="AQ273">
        <f t="shared" si="49"/>
        <v>-9.6660447823637696E-6</v>
      </c>
    </row>
    <row r="274" spans="5:43">
      <c r="E274">
        <f>economy!A336</f>
        <v>2290</v>
      </c>
      <c r="F274" s="8">
        <f>economy!Z336</f>
        <v>466.09344186058803</v>
      </c>
      <c r="G274" s="8">
        <f>economy!AA336</f>
        <v>17308.808583217196</v>
      </c>
      <c r="H274" s="8">
        <f>economy!AB336</f>
        <v>1561.8244337138815</v>
      </c>
      <c r="I274" s="8">
        <f>climate!I446</f>
        <v>7.1093250760873525</v>
      </c>
      <c r="J274" s="8">
        <f>economy!BN336</f>
        <v>-61.852255654550909</v>
      </c>
      <c r="K274" s="8">
        <f>economy!BO336</f>
        <v>-32.315134048910878</v>
      </c>
      <c r="L274" s="8">
        <f>economy!BP336</f>
        <v>-32.320021743836072</v>
      </c>
      <c r="M274">
        <v>466.09344186058803</v>
      </c>
      <c r="N274">
        <v>17308.808583217196</v>
      </c>
      <c r="O274">
        <v>1561.8244337138815</v>
      </c>
      <c r="P274">
        <v>7.1093250760873525</v>
      </c>
      <c r="Q274">
        <v>-61.852255654550909</v>
      </c>
      <c r="R274">
        <v>-32.315134048910878</v>
      </c>
      <c r="S274">
        <v>-32.320021743836072</v>
      </c>
      <c r="T274">
        <v>466.13127193819031</v>
      </c>
      <c r="U274">
        <v>17309.040016580857</v>
      </c>
      <c r="V274">
        <v>1561.844099754838</v>
      </c>
      <c r="W274">
        <v>7.1092699785875801</v>
      </c>
      <c r="X274">
        <v>-61.849774507998191</v>
      </c>
      <c r="Y274">
        <v>-32.314420700588137</v>
      </c>
      <c r="Z274">
        <v>-32.319349180946048</v>
      </c>
      <c r="AA274" s="8">
        <v>466.09289959222707</v>
      </c>
      <c r="AB274" s="8">
        <v>17308.805266203253</v>
      </c>
      <c r="AC274" s="8">
        <v>1561.8241518508069</v>
      </c>
      <c r="AD274" s="8">
        <v>7.1093258656542329</v>
      </c>
      <c r="AE274" s="8">
        <v>-61.85229121617261</v>
      </c>
      <c r="AF274" s="8">
        <v>-32.315144271721877</v>
      </c>
      <c r="AG274" s="8">
        <v>-32.320031382157197</v>
      </c>
      <c r="AH274">
        <f t="shared" si="40"/>
        <v>0.28892948221982806</v>
      </c>
      <c r="AI274">
        <f t="shared" si="41"/>
        <v>-4.1411453785258345E-3</v>
      </c>
      <c r="AJ274">
        <f t="shared" si="42"/>
        <v>-5.5097499772394087E-5</v>
      </c>
      <c r="AK274">
        <f t="shared" si="43"/>
        <v>7.8956688032150169E-7</v>
      </c>
      <c r="AL274">
        <f t="shared" si="44"/>
        <v>2.4811465527179166E-3</v>
      </c>
      <c r="AM274">
        <f t="shared" si="45"/>
        <v>7.1334832274061455E-4</v>
      </c>
      <c r="AN274">
        <f t="shared" si="46"/>
        <v>6.7256289002415315E-4</v>
      </c>
      <c r="AO274">
        <f t="shared" si="47"/>
        <v>-3.5561621700708201E-5</v>
      </c>
      <c r="AP274">
        <f t="shared" si="48"/>
        <v>-1.0222810999493959E-5</v>
      </c>
      <c r="AQ274">
        <f t="shared" si="49"/>
        <v>-9.6383211243278311E-6</v>
      </c>
    </row>
    <row r="275" spans="5:43">
      <c r="E275">
        <f>economy!A337</f>
        <v>2291</v>
      </c>
      <c r="F275" s="8">
        <f>economy!Z337</f>
        <v>459.27931370660082</v>
      </c>
      <c r="G275" s="8">
        <f>economy!AA337</f>
        <v>17152.610638930579</v>
      </c>
      <c r="H275" s="8">
        <f>economy!AB337</f>
        <v>1546.3736632938962</v>
      </c>
      <c r="I275" s="8">
        <f>climate!I447</f>
        <v>7.1104968124285666</v>
      </c>
      <c r="J275" s="8">
        <f>economy!BN337</f>
        <v>-61.870376741749141</v>
      </c>
      <c r="K275" s="8">
        <f>economy!BO337</f>
        <v>-32.310339556505248</v>
      </c>
      <c r="L275" s="8">
        <f>economy!BP337</f>
        <v>-32.319982567783221</v>
      </c>
      <c r="M275">
        <v>459.27931370660082</v>
      </c>
      <c r="N275">
        <v>17152.610638930579</v>
      </c>
      <c r="O275">
        <v>1546.3736632938962</v>
      </c>
      <c r="P275">
        <v>7.1104968124285666</v>
      </c>
      <c r="Q275">
        <v>-61.870376741749141</v>
      </c>
      <c r="R275">
        <v>-32.310339556505248</v>
      </c>
      <c r="S275">
        <v>-32.319982567783221</v>
      </c>
      <c r="T275">
        <v>459.31658430214674</v>
      </c>
      <c r="U275">
        <v>17152.839254994611</v>
      </c>
      <c r="V275">
        <v>1546.3930782624907</v>
      </c>
      <c r="W275">
        <v>7.1104418591977527</v>
      </c>
      <c r="X275">
        <v>-61.867898749938924</v>
      </c>
      <c r="Y275">
        <v>-32.309628363823968</v>
      </c>
      <c r="Z275">
        <v>-32.31931190252979</v>
      </c>
      <c r="AA275" s="8">
        <v>459.2787794709896</v>
      </c>
      <c r="AB275" s="8">
        <v>17152.607362373004</v>
      </c>
      <c r="AC275" s="8">
        <v>1546.3733850358894</v>
      </c>
      <c r="AD275" s="8">
        <v>7.1104975999119935</v>
      </c>
      <c r="AE275" s="8">
        <v>-61.870412257377318</v>
      </c>
      <c r="AF275" s="8">
        <v>-32.310349748212417</v>
      </c>
      <c r="AG275" s="8">
        <v>-32.319992178710081</v>
      </c>
      <c r="AH275">
        <f t="shared" si="40"/>
        <v>0.28530162817332894</v>
      </c>
      <c r="AI275">
        <f t="shared" si="41"/>
        <v>-4.0890511918405537E-3</v>
      </c>
      <c r="AJ275">
        <f t="shared" si="42"/>
        <v>-5.495323081383674E-5</v>
      </c>
      <c r="AK275">
        <f t="shared" si="43"/>
        <v>7.8748342691170592E-7</v>
      </c>
      <c r="AL275">
        <f t="shared" si="44"/>
        <v>2.4779918102169063E-3</v>
      </c>
      <c r="AM275">
        <f t="shared" si="45"/>
        <v>7.1119268127972646E-4</v>
      </c>
      <c r="AN275">
        <f t="shared" si="46"/>
        <v>6.7066525343051353E-4</v>
      </c>
      <c r="AO275">
        <f t="shared" si="47"/>
        <v>-3.5515628177051894E-5</v>
      </c>
      <c r="AP275">
        <f t="shared" si="48"/>
        <v>-1.0191707168871744E-5</v>
      </c>
      <c r="AQ275">
        <f t="shared" si="49"/>
        <v>-9.6109268596933362E-6</v>
      </c>
    </row>
    <row r="276" spans="5:43">
      <c r="E276">
        <f>economy!A338</f>
        <v>2292</v>
      </c>
      <c r="F276" s="8">
        <f>economy!Z338</f>
        <v>452.59502504479309</v>
      </c>
      <c r="G276" s="8">
        <f>economy!AA338</f>
        <v>16997.661613144108</v>
      </c>
      <c r="H276" s="8">
        <f>economy!AB338</f>
        <v>1531.0706162375595</v>
      </c>
      <c r="I276" s="8">
        <f>climate!I448</f>
        <v>7.1116056647170032</v>
      </c>
      <c r="J276" s="8">
        <f>economy!BN338</f>
        <v>-61.886069359010243</v>
      </c>
      <c r="K276" s="8">
        <f>economy!BO338</f>
        <v>-32.304928355535672</v>
      </c>
      <c r="L276" s="8">
        <f>economy!BP338</f>
        <v>-32.31931660982449</v>
      </c>
      <c r="M276">
        <v>452.59502504479309</v>
      </c>
      <c r="N276">
        <v>16997.661613144108</v>
      </c>
      <c r="O276">
        <v>1531.0706162375595</v>
      </c>
      <c r="P276">
        <v>7.1116056647170032</v>
      </c>
      <c r="Q276">
        <v>-61.886069359010243</v>
      </c>
      <c r="R276">
        <v>-32.304928355535672</v>
      </c>
      <c r="S276">
        <v>-32.31931660982449</v>
      </c>
      <c r="T276">
        <v>452.63174152258586</v>
      </c>
      <c r="U276">
        <v>16997.887448118312</v>
      </c>
      <c r="V276">
        <v>1531.0897835950423</v>
      </c>
      <c r="W276">
        <v>7.1115508532284695</v>
      </c>
      <c r="X276">
        <v>-61.883594732664903</v>
      </c>
      <c r="Y276">
        <v>-32.304219293361193</v>
      </c>
      <c r="Z276">
        <v>-32.31864782005821</v>
      </c>
      <c r="AA276" s="8">
        <v>452.59449876436145</v>
      </c>
      <c r="AB276" s="8">
        <v>16997.658376520118</v>
      </c>
      <c r="AC276" s="8">
        <v>1531.0703415346825</v>
      </c>
      <c r="AD276" s="8">
        <v>7.1116064501537153</v>
      </c>
      <c r="AE276" s="8">
        <v>-61.886104825645823</v>
      </c>
      <c r="AF276" s="8">
        <v>-32.304938516506311</v>
      </c>
      <c r="AG276" s="8">
        <v>-32.319326193681107</v>
      </c>
      <c r="AH276">
        <f t="shared" si="40"/>
        <v>0.28171880947775207</v>
      </c>
      <c r="AI276">
        <f t="shared" si="41"/>
        <v>-4.037607301142998E-3</v>
      </c>
      <c r="AJ276">
        <f t="shared" si="42"/>
        <v>-5.4811488533701436E-5</v>
      </c>
      <c r="AK276">
        <f t="shared" si="43"/>
        <v>7.8543671211406263E-7</v>
      </c>
      <c r="AL276">
        <f t="shared" si="44"/>
        <v>2.474626345339459E-3</v>
      </c>
      <c r="AM276">
        <f t="shared" si="45"/>
        <v>7.0906217447941344E-4</v>
      </c>
      <c r="AN276">
        <f t="shared" si="46"/>
        <v>6.6878976628004239E-4</v>
      </c>
      <c r="AO276">
        <f t="shared" si="47"/>
        <v>-3.5466635580405637E-5</v>
      </c>
      <c r="AP276">
        <f t="shared" si="48"/>
        <v>-1.0160970639105926E-5</v>
      </c>
      <c r="AQ276">
        <f t="shared" si="49"/>
        <v>-9.5838566167572026E-6</v>
      </c>
    </row>
    <row r="277" spans="5:43">
      <c r="E277">
        <f>economy!A339</f>
        <v>2293</v>
      </c>
      <c r="F277" s="8">
        <f>economy!Z339</f>
        <v>446.0376567494165</v>
      </c>
      <c r="G277" s="8">
        <f>economy!AA339</f>
        <v>16843.953804042016</v>
      </c>
      <c r="H277" s="8">
        <f>economy!AB339</f>
        <v>1515.913920339189</v>
      </c>
      <c r="I277" s="8">
        <f>climate!I449</f>
        <v>7.1126524208563291</v>
      </c>
      <c r="J277" s="8">
        <f>economy!BN339</f>
        <v>-61.899355647879787</v>
      </c>
      <c r="K277" s="8">
        <f>economy!BO339</f>
        <v>-32.29890949731444</v>
      </c>
      <c r="L277" s="8">
        <f>economy!BP339</f>
        <v>-32.318032492989865</v>
      </c>
      <c r="M277">
        <v>446.0376567494165</v>
      </c>
      <c r="N277">
        <v>16843.953804042016</v>
      </c>
      <c r="O277">
        <v>1515.913920339189</v>
      </c>
      <c r="P277">
        <v>7.1126524208563291</v>
      </c>
      <c r="Q277">
        <v>-61.899355647879787</v>
      </c>
      <c r="R277">
        <v>-32.29890949731444</v>
      </c>
      <c r="S277">
        <v>-32.318032492989865</v>
      </c>
      <c r="T277">
        <v>446.0738244544487</v>
      </c>
      <c r="U277">
        <v>16844.176893620643</v>
      </c>
      <c r="V277">
        <v>1515.9328434925815</v>
      </c>
      <c r="W277">
        <v>7.1125977486285397</v>
      </c>
      <c r="X277">
        <v>-61.896884597917534</v>
      </c>
      <c r="Y277">
        <v>-32.298202540911227</v>
      </c>
      <c r="Z277">
        <v>-32.317365556917885</v>
      </c>
      <c r="AA277" s="8">
        <v>446.0371383468916</v>
      </c>
      <c r="AB277" s="8">
        <v>16843.950606836326</v>
      </c>
      <c r="AC277" s="8">
        <v>1515.9136491422883</v>
      </c>
      <c r="AD277" s="8">
        <v>7.1126532042824087</v>
      </c>
      <c r="AE277" s="8">
        <v>-61.89939106252082</v>
      </c>
      <c r="AF277" s="8">
        <v>-32.298919627909996</v>
      </c>
      <c r="AG277" s="8">
        <v>-32.318042050095031</v>
      </c>
      <c r="AH277">
        <f t="shared" si="40"/>
        <v>0.27818043704974116</v>
      </c>
      <c r="AI277">
        <f t="shared" si="41"/>
        <v>-3.9868051171652041E-3</v>
      </c>
      <c r="AJ277">
        <f t="shared" si="42"/>
        <v>-5.4672227789431815E-5</v>
      </c>
      <c r="AK277">
        <f t="shared" si="43"/>
        <v>7.8342607956471966E-7</v>
      </c>
      <c r="AL277">
        <f t="shared" si="44"/>
        <v>2.4710499622528914E-3</v>
      </c>
      <c r="AM277">
        <f t="shared" si="45"/>
        <v>7.0695640321360997E-4</v>
      </c>
      <c r="AN277">
        <f t="shared" si="46"/>
        <v>6.6693607197976235E-4</v>
      </c>
      <c r="AO277">
        <f t="shared" si="47"/>
        <v>-3.5414641033071348E-5</v>
      </c>
      <c r="AP277">
        <f t="shared" si="48"/>
        <v>-1.0130595555324362E-5</v>
      </c>
      <c r="AQ277">
        <f t="shared" si="49"/>
        <v>-9.5571051659248951E-6</v>
      </c>
    </row>
    <row r="278" spans="5:43">
      <c r="E278">
        <f>economy!A340</f>
        <v>2294</v>
      </c>
      <c r="F278" s="8">
        <f>economy!Z340</f>
        <v>439.60434649297622</v>
      </c>
      <c r="G278" s="8">
        <f>economy!AA340</f>
        <v>16691.479517084626</v>
      </c>
      <c r="H278" s="8">
        <f>economy!AB340</f>
        <v>1500.9022154237475</v>
      </c>
      <c r="I278" s="8">
        <f>climate!I450</f>
        <v>7.1136378590858813</v>
      </c>
      <c r="J278" s="8">
        <f>economy!BN340</f>
        <v>-61.910258366750384</v>
      </c>
      <c r="K278" s="8">
        <f>economy!BO340</f>
        <v>-32.292291930338834</v>
      </c>
      <c r="L278" s="8">
        <f>economy!BP340</f>
        <v>-32.316138751374844</v>
      </c>
      <c r="M278">
        <v>439.60434649297622</v>
      </c>
      <c r="N278">
        <v>16691.479517084626</v>
      </c>
      <c r="O278">
        <v>1500.9022154237475</v>
      </c>
      <c r="P278">
        <v>7.1136378590858813</v>
      </c>
      <c r="Q278">
        <v>-61.910258366750384</v>
      </c>
      <c r="R278">
        <v>-32.292291930338834</v>
      </c>
      <c r="S278">
        <v>-32.316138751374844</v>
      </c>
      <c r="T278">
        <v>439.63997075419996</v>
      </c>
      <c r="U278">
        <v>16691.699896454618</v>
      </c>
      <c r="V278">
        <v>1500.9208977268306</v>
      </c>
      <c r="W278">
        <v>7.1135833236815609</v>
      </c>
      <c r="X278">
        <v>-61.907791103973963</v>
      </c>
      <c r="Y278">
        <v>-32.291587055363912</v>
      </c>
      <c r="Z278">
        <v>-32.315473647554953</v>
      </c>
      <c r="AA278" s="8">
        <v>439.60383589133647</v>
      </c>
      <c r="AB278" s="8">
        <v>16691.476358789354</v>
      </c>
      <c r="AC278" s="8">
        <v>1500.9019476844471</v>
      </c>
      <c r="AD278" s="8">
        <v>7.113638640536764</v>
      </c>
      <c r="AE278" s="8">
        <v>-61.910293726396489</v>
      </c>
      <c r="AF278" s="8">
        <v>-32.292302030914982</v>
      </c>
      <c r="AG278" s="8">
        <v>-32.316148282042214</v>
      </c>
      <c r="AH278">
        <f t="shared" si="40"/>
        <v>0.27468593430239707</v>
      </c>
      <c r="AI278">
        <f t="shared" si="41"/>
        <v>-3.9366362107102759E-3</v>
      </c>
      <c r="AJ278">
        <f t="shared" si="42"/>
        <v>-5.453540432043269E-5</v>
      </c>
      <c r="AK278">
        <f t="shared" si="43"/>
        <v>7.8145088266978746E-7</v>
      </c>
      <c r="AL278">
        <f t="shared" si="44"/>
        <v>2.467262776420398E-3</v>
      </c>
      <c r="AM278">
        <f t="shared" si="45"/>
        <v>7.048749749216654E-4</v>
      </c>
      <c r="AN278">
        <f t="shared" si="46"/>
        <v>6.6510381989104417E-4</v>
      </c>
      <c r="AO278">
        <f t="shared" si="47"/>
        <v>-3.5359646105348475E-5</v>
      </c>
      <c r="AP278">
        <f t="shared" si="48"/>
        <v>-1.0100576147920037E-5</v>
      </c>
      <c r="AQ278">
        <f t="shared" si="49"/>
        <v>-9.5306673699724342E-6</v>
      </c>
    </row>
    <row r="279" spans="5:43">
      <c r="E279">
        <f>economy!A341</f>
        <v>2295</v>
      </c>
      <c r="F279" s="8">
        <f>economy!Z341</f>
        <v>433.29228812844997</v>
      </c>
      <c r="G279" s="8">
        <f>economy!AA341</f>
        <v>16540.231066326316</v>
      </c>
      <c r="H279" s="8">
        <f>economy!AB341</f>
        <v>1486.0341532979155</v>
      </c>
      <c r="I279" s="8">
        <f>climate!I451</f>
        <v>7.1145627481008189</v>
      </c>
      <c r="J279" s="8">
        <f>economy!BN341</f>
        <v>-61.918800878220893</v>
      </c>
      <c r="K279" s="8">
        <f>economy!BO341</f>
        <v>-32.285084500940854</v>
      </c>
      <c r="L279" s="8">
        <f>economy!BP341</f>
        <v>-32.313643830514586</v>
      </c>
      <c r="M279">
        <v>433.29228812844997</v>
      </c>
      <c r="N279">
        <v>16540.231066326316</v>
      </c>
      <c r="O279">
        <v>1486.0341532979155</v>
      </c>
      <c r="P279">
        <v>7.1145627481008189</v>
      </c>
      <c r="Q279">
        <v>-61.918800878220893</v>
      </c>
      <c r="R279">
        <v>-32.285084500940854</v>
      </c>
      <c r="S279">
        <v>-32.313643830514586</v>
      </c>
      <c r="T279">
        <v>433.32737426182723</v>
      </c>
      <c r="U279">
        <v>16540.448770175419</v>
      </c>
      <c r="V279">
        <v>1486.05259805218</v>
      </c>
      <c r="W279">
        <v>7.1145083471260895</v>
      </c>
      <c r="X279">
        <v>-61.916337613007769</v>
      </c>
      <c r="Y279">
        <v>-32.284381683437076</v>
      </c>
      <c r="Z279">
        <v>-32.312980537849228</v>
      </c>
      <c r="AA279" s="8">
        <v>433.29178525088031</v>
      </c>
      <c r="AB279" s="8">
        <v>16540.227946440835</v>
      </c>
      <c r="AC279" s="8">
        <v>1486.0338889685966</v>
      </c>
      <c r="AD279" s="8">
        <v>7.1145635276113106</v>
      </c>
      <c r="AE279" s="8">
        <v>-61.918836179877687</v>
      </c>
      <c r="AF279" s="8">
        <v>-32.285094571847615</v>
      </c>
      <c r="AG279" s="8">
        <v>-32.313653335052742</v>
      </c>
      <c r="AH279">
        <f t="shared" si="40"/>
        <v>0.27123473674510024</v>
      </c>
      <c r="AI279">
        <f t="shared" si="41"/>
        <v>-3.8870923708600458E-3</v>
      </c>
      <c r="AJ279">
        <f t="shared" si="42"/>
        <v>-5.4400974729418294E-5</v>
      </c>
      <c r="AK279">
        <f t="shared" si="43"/>
        <v>7.7951049171076647E-7</v>
      </c>
      <c r="AL279">
        <f t="shared" si="44"/>
        <v>2.4632652131231225E-3</v>
      </c>
      <c r="AM279">
        <f t="shared" si="45"/>
        <v>7.028175037788742E-4</v>
      </c>
      <c r="AN279">
        <f t="shared" si="46"/>
        <v>6.6329266535802844E-4</v>
      </c>
      <c r="AO279">
        <f t="shared" si="47"/>
        <v>-3.5301656794217706E-5</v>
      </c>
      <c r="AP279">
        <f t="shared" si="48"/>
        <v>-1.0070906760972775E-5</v>
      </c>
      <c r="AQ279">
        <f t="shared" si="49"/>
        <v>-9.5045381556246866E-6</v>
      </c>
    </row>
    <row r="280" spans="5:43">
      <c r="E280">
        <f>economy!A342</f>
        <v>2296</v>
      </c>
      <c r="F280" s="8">
        <f>economy!Z342</f>
        <v>427.09873107696063</v>
      </c>
      <c r="G280" s="8">
        <f>economy!AA342</f>
        <v>16390.200775671296</v>
      </c>
      <c r="H280" s="8">
        <f>economy!AB342</f>
        <v>1471.3083976974949</v>
      </c>
      <c r="I280" s="8">
        <f>climate!I452</f>
        <v>7.1154278471713184</v>
      </c>
      <c r="J280" s="8">
        <f>economy!BN342</f>
        <v>-61.925007135114498</v>
      </c>
      <c r="K280" s="8">
        <f>economy!BO342</f>
        <v>-32.277295953955395</v>
      </c>
      <c r="L280" s="8">
        <f>economy!BP342</f>
        <v>-32.310556087779503</v>
      </c>
      <c r="M280">
        <v>427.09873107696063</v>
      </c>
      <c r="N280">
        <v>16390.200775671296</v>
      </c>
      <c r="O280">
        <v>1471.3083976974949</v>
      </c>
      <c r="P280">
        <v>7.1154278471713184</v>
      </c>
      <c r="Q280">
        <v>-61.925007135114498</v>
      </c>
      <c r="R280">
        <v>-32.277295953955395</v>
      </c>
      <c r="S280">
        <v>-32.310556087779503</v>
      </c>
      <c r="T280">
        <v>427.13328438829092</v>
      </c>
      <c r="U280">
        <v>16390.415838196037</v>
      </c>
      <c r="V280">
        <v>1471.3266081530901</v>
      </c>
      <c r="W280">
        <v>7.1153735782748528</v>
      </c>
      <c r="X280">
        <v>-61.922548077109305</v>
      </c>
      <c r="Y280">
        <v>-32.276595170345061</v>
      </c>
      <c r="Z280">
        <v>-32.309894585509959</v>
      </c>
      <c r="AA280" s="8">
        <v>427.09823584681209</v>
      </c>
      <c r="AB280" s="8">
        <v>16390.19769370215</v>
      </c>
      <c r="AC280" s="8">
        <v>1471.3081367312868</v>
      </c>
      <c r="AD280" s="8">
        <v>7.1154286247756016</v>
      </c>
      <c r="AE280" s="8">
        <v>-61.925042375797979</v>
      </c>
      <c r="AF280" s="8">
        <v>-32.277305995537183</v>
      </c>
      <c r="AG280" s="8">
        <v>-32.310565566492038</v>
      </c>
      <c r="AH280">
        <f t="shared" si="40"/>
        <v>0.26782629166700644</v>
      </c>
      <c r="AI280">
        <f t="shared" si="41"/>
        <v>-3.8381654994736891E-3</v>
      </c>
      <c r="AJ280">
        <f t="shared" si="42"/>
        <v>-5.4268896465536898E-5</v>
      </c>
      <c r="AK280">
        <f t="shared" si="43"/>
        <v>7.7760428318640606E-7</v>
      </c>
      <c r="AL280">
        <f t="shared" si="44"/>
        <v>2.4590580051935262E-3</v>
      </c>
      <c r="AM280">
        <f t="shared" si="45"/>
        <v>7.0078361033409919E-4</v>
      </c>
      <c r="AN280">
        <f t="shared" si="46"/>
        <v>6.6150226954420077E-4</v>
      </c>
      <c r="AO280">
        <f t="shared" si="47"/>
        <v>-3.5240683480708412E-5</v>
      </c>
      <c r="AP280">
        <f t="shared" si="48"/>
        <v>-1.0041581788300391E-5</v>
      </c>
      <c r="AQ280">
        <f t="shared" si="49"/>
        <v>-9.4787125348716472E-6</v>
      </c>
    </row>
    <row r="281" spans="5:43">
      <c r="E281">
        <f>economy!A343</f>
        <v>2297</v>
      </c>
      <c r="F281" s="8">
        <f>economy!Z343</f>
        <v>421.02097972004492</v>
      </c>
      <c r="G281" s="8">
        <f>economy!AA343</f>
        <v>16241.380980069727</v>
      </c>
      <c r="H281" s="8">
        <f>economy!AB343</f>
        <v>1456.7236242314068</v>
      </c>
      <c r="I281" s="8">
        <f>climate!I453</f>
        <v>7.1162339062607778</v>
      </c>
      <c r="J281" s="8">
        <f>economy!BN343</f>
        <v>-61.928901665195205</v>
      </c>
      <c r="K281" s="8">
        <f>economy!BO343</f>
        <v>-32.268934933406385</v>
      </c>
      <c r="L281" s="8">
        <f>economy!BP343</f>
        <v>-32.306883792791275</v>
      </c>
      <c r="M281">
        <v>421.02097972004492</v>
      </c>
      <c r="N281">
        <v>16241.380980069727</v>
      </c>
      <c r="O281">
        <v>1456.7236242314068</v>
      </c>
      <c r="P281">
        <v>7.1162339062607778</v>
      </c>
      <c r="Q281">
        <v>-61.928901665195205</v>
      </c>
      <c r="R281">
        <v>-32.268934933406385</v>
      </c>
      <c r="S281">
        <v>-32.306883792791275</v>
      </c>
      <c r="T281">
        <v>421.05500550756858</v>
      </c>
      <c r="U281">
        <v>16241.593434983293</v>
      </c>
      <c r="V281">
        <v>1456.7416035880624</v>
      </c>
      <c r="W281">
        <v>7.1161797671329756</v>
      </c>
      <c r="X281">
        <v>-61.926447023005622</v>
      </c>
      <c r="Y281">
        <v>-32.268236160484868</v>
      </c>
      <c r="Z281">
        <v>-32.306224060491971</v>
      </c>
      <c r="AA281" s="8">
        <v>421.02049206079619</v>
      </c>
      <c r="AB281" s="8">
        <v>16241.377935530511</v>
      </c>
      <c r="AC281" s="8">
        <v>1456.723366582172</v>
      </c>
      <c r="AD281" s="8">
        <v>7.1162346819924283</v>
      </c>
      <c r="AE281" s="8">
        <v>-61.928936841936121</v>
      </c>
      <c r="AF281" s="8">
        <v>-32.268944946002172</v>
      </c>
      <c r="AG281" s="8">
        <v>-32.306893245976909</v>
      </c>
      <c r="AH281">
        <f t="shared" si="40"/>
        <v>0.26446005774778314</v>
      </c>
      <c r="AI281">
        <f t="shared" si="41"/>
        <v>-3.7898476984992158E-3</v>
      </c>
      <c r="AJ281">
        <f t="shared" si="42"/>
        <v>-5.4139127802166342E-5</v>
      </c>
      <c r="AK281">
        <f t="shared" si="43"/>
        <v>7.7573165047084558E-7</v>
      </c>
      <c r="AL281">
        <f t="shared" si="44"/>
        <v>2.4546421895834669E-3</v>
      </c>
      <c r="AM281">
        <f t="shared" si="45"/>
        <v>6.9877292151687698E-4</v>
      </c>
      <c r="AN281">
        <f t="shared" si="46"/>
        <v>6.5973229930449406E-4</v>
      </c>
      <c r="AO281">
        <f t="shared" si="47"/>
        <v>-3.5176740915687787E-5</v>
      </c>
      <c r="AP281">
        <f t="shared" si="48"/>
        <v>-1.0012595787145528E-5</v>
      </c>
      <c r="AQ281">
        <f t="shared" si="49"/>
        <v>-9.4531856333901487E-6</v>
      </c>
    </row>
    <row r="282" spans="5:43">
      <c r="E282">
        <f>economy!A344</f>
        <v>2298</v>
      </c>
      <c r="F282" s="8">
        <f>economy!Z344</f>
        <v>415.05639279566043</v>
      </c>
      <c r="G282" s="8">
        <f>economy!AA344</f>
        <v>16093.764026656858</v>
      </c>
      <c r="H282" s="8">
        <f>economy!AB344</f>
        <v>1442.2785203224998</v>
      </c>
      <c r="I282" s="8">
        <f>climate!I454</f>
        <v>7.1169816661430279</v>
      </c>
      <c r="J282" s="8">
        <f>economy!BN344</f>
        <v>-61.930509554628955</v>
      </c>
      <c r="K282" s="8">
        <f>economy!BO344</f>
        <v>-32.260009983209436</v>
      </c>
      <c r="L282" s="8">
        <f>economy!BP344</f>
        <v>-32.302635127858338</v>
      </c>
      <c r="M282">
        <v>415.05639279566043</v>
      </c>
      <c r="N282">
        <v>16093.764026656858</v>
      </c>
      <c r="O282">
        <v>1442.2785203224998</v>
      </c>
      <c r="P282">
        <v>7.1169816661430279</v>
      </c>
      <c r="Q282">
        <v>-61.930509554628955</v>
      </c>
      <c r="R282">
        <v>-32.260009983209436</v>
      </c>
      <c r="S282">
        <v>-32.302635127858338</v>
      </c>
      <c r="T282">
        <v>415.0898963524379</v>
      </c>
      <c r="U282">
        <v>16093.973907196776</v>
      </c>
      <c r="V282">
        <v>1442.2962717304295</v>
      </c>
      <c r="W282">
        <v>7.116927654515206</v>
      </c>
      <c r="X282">
        <v>-61.92805953552584</v>
      </c>
      <c r="Y282">
        <v>-32.259313198138869</v>
      </c>
      <c r="Z282">
        <v>-32.301977145431188</v>
      </c>
      <c r="AA282" s="8">
        <v>415.05591263088462</v>
      </c>
      <c r="AB282" s="8">
        <v>16093.761019068079</v>
      </c>
      <c r="AC282" s="8">
        <v>1442.2782659448185</v>
      </c>
      <c r="AD282" s="8">
        <v>7.1169824400350254</v>
      </c>
      <c r="AE282" s="8">
        <v>-61.930544664477083</v>
      </c>
      <c r="AF282" s="8">
        <v>-32.260019967152779</v>
      </c>
      <c r="AG282" s="8">
        <v>-32.302644555810957</v>
      </c>
      <c r="AH282">
        <f t="shared" si="40"/>
        <v>0.26113550462832791</v>
      </c>
      <c r="AI282">
        <f t="shared" si="41"/>
        <v>-3.7421312372316606E-3</v>
      </c>
      <c r="AJ282">
        <f t="shared" si="42"/>
        <v>-5.4011627821815011E-5</v>
      </c>
      <c r="AK282">
        <f t="shared" si="43"/>
        <v>7.738919975963654E-7</v>
      </c>
      <c r="AL282">
        <f t="shared" si="44"/>
        <v>2.450019103115153E-3</v>
      </c>
      <c r="AM282">
        <f t="shared" si="45"/>
        <v>6.9678507056636363E-4</v>
      </c>
      <c r="AN282">
        <f t="shared" si="46"/>
        <v>6.5798242714976141E-4</v>
      </c>
      <c r="AO282">
        <f t="shared" si="47"/>
        <v>-3.5109848127490295E-5</v>
      </c>
      <c r="AP282">
        <f t="shared" si="48"/>
        <v>-9.9839433431725411E-6</v>
      </c>
      <c r="AQ282">
        <f t="shared" si="49"/>
        <v>-9.427952619489588E-6</v>
      </c>
    </row>
    <row r="283" spans="5:43">
      <c r="E283">
        <f>economy!A345</f>
        <v>2299</v>
      </c>
      <c r="F283" s="8">
        <f>economy!Z345</f>
        <v>409.2023827970815</v>
      </c>
      <c r="G283" s="8">
        <f>economy!AA345</f>
        <v>15947.342275837398</v>
      </c>
      <c r="H283" s="8">
        <f>economy!AB345</f>
        <v>1427.9717851453795</v>
      </c>
      <c r="I283" s="8">
        <f>climate!I455</f>
        <v>7.117671858518527</v>
      </c>
      <c r="J283" s="8">
        <f>economy!BN345</f>
        <v>-61.929856430240356</v>
      </c>
      <c r="K283" s="8">
        <f>economy!BO345</f>
        <v>-32.250529547889876</v>
      </c>
      <c r="L283" s="8">
        <f>economy!BP345</f>
        <v>-32.29781818842978</v>
      </c>
      <c r="M283">
        <v>409.2023827970815</v>
      </c>
      <c r="N283">
        <v>15947.342275837398</v>
      </c>
      <c r="O283">
        <v>1427.9717851453795</v>
      </c>
      <c r="P283">
        <v>7.117671858518527</v>
      </c>
      <c r="Q283">
        <v>-61.929856430240356</v>
      </c>
      <c r="R283">
        <v>-32.250529547889876</v>
      </c>
      <c r="S283">
        <v>-32.29781818842978</v>
      </c>
      <c r="T283">
        <v>409.23536941314342</v>
      </c>
      <c r="U283">
        <v>15947.549614773186</v>
      </c>
      <c r="V283">
        <v>1427.9893117061686</v>
      </c>
      <c r="W283">
        <v>7.117617972162126</v>
      </c>
      <c r="X283">
        <v>-61.927411239863048</v>
      </c>
      <c r="Y283">
        <v>-32.249834728193044</v>
      </c>
      <c r="Z283">
        <v>-32.297161936098576</v>
      </c>
      <c r="AA283" s="8">
        <v>409.20191005041306</v>
      </c>
      <c r="AB283" s="8">
        <v>15947.339304726385</v>
      </c>
      <c r="AC283" s="8">
        <v>1427.9715339945392</v>
      </c>
      <c r="AD283" s="8">
        <v>7.1176726306032654</v>
      </c>
      <c r="AE283" s="8">
        <v>-61.929891470268664</v>
      </c>
      <c r="AF283" s="8">
        <v>-32.250539503509032</v>
      </c>
      <c r="AG283" s="8">
        <v>-32.297827591438512</v>
      </c>
      <c r="AH283">
        <f t="shared" si="40"/>
        <v>0.25785211263792007</v>
      </c>
      <c r="AI283">
        <f t="shared" si="41"/>
        <v>-3.6950085232092533E-3</v>
      </c>
      <c r="AJ283">
        <f t="shared" si="42"/>
        <v>-5.3886356401022795E-5</v>
      </c>
      <c r="AK283">
        <f t="shared" si="43"/>
        <v>7.7208473836520852E-7</v>
      </c>
      <c r="AL283">
        <f t="shared" si="44"/>
        <v>2.4451903773083927E-3</v>
      </c>
      <c r="AM283">
        <f t="shared" si="45"/>
        <v>6.9481969683238276E-4</v>
      </c>
      <c r="AN283">
        <f t="shared" si="46"/>
        <v>6.562523312041435E-4</v>
      </c>
      <c r="AO283">
        <f t="shared" si="47"/>
        <v>-3.5040028308230831E-5</v>
      </c>
      <c r="AP283">
        <f t="shared" si="48"/>
        <v>-9.9556191557326201E-6</v>
      </c>
      <c r="AQ283">
        <f t="shared" si="49"/>
        <v>-9.4030087325336353E-6</v>
      </c>
    </row>
    <row r="284" spans="5:43">
      <c r="E284">
        <f>economy!A346</f>
        <v>2300</v>
      </c>
      <c r="F284" s="8">
        <f>economy!Z346</f>
        <v>403.4564153738408</v>
      </c>
      <c r="G284" s="8">
        <f>economy!AA346</f>
        <v>15802.108102318116</v>
      </c>
      <c r="H284" s="8">
        <f>economy!AB346</f>
        <v>1413.8021295614922</v>
      </c>
      <c r="I284" s="8">
        <f>climate!I456</f>
        <v>7.1183052061295164</v>
      </c>
      <c r="J284" s="8">
        <f>economy!BN346</f>
        <v>-61.92696844062187</v>
      </c>
      <c r="K284" s="8">
        <f>economy!BO346</f>
        <v>-32.240501973315617</v>
      </c>
      <c r="L284" s="8">
        <f>economy!BP346</f>
        <v>-32.292440983566721</v>
      </c>
      <c r="M284">
        <v>403.4564153738408</v>
      </c>
      <c r="N284">
        <v>15802.108102318116</v>
      </c>
      <c r="O284">
        <v>1413.8021295614922</v>
      </c>
      <c r="P284">
        <v>7.1183052061295164</v>
      </c>
      <c r="Q284">
        <v>-61.92696844062187</v>
      </c>
      <c r="R284">
        <v>-32.240501973315617</v>
      </c>
      <c r="S284">
        <v>-32.292440983566721</v>
      </c>
      <c r="T284">
        <v>403.48889033811446</v>
      </c>
      <c r="U284">
        <v>15802.312931958695</v>
      </c>
      <c r="V284">
        <v>1413.8194343289704</v>
      </c>
      <c r="W284">
        <v>7.1182514428553283</v>
      </c>
      <c r="X284">
        <v>-61.924528282689614</v>
      </c>
      <c r="Y284">
        <v>-32.239809096869848</v>
      </c>
      <c r="Z284">
        <v>-32.29178644187175</v>
      </c>
      <c r="AA284" s="8">
        <v>403.45594996894965</v>
      </c>
      <c r="AB284" s="8">
        <v>15802.105167218901</v>
      </c>
      <c r="AC284" s="8">
        <v>1413.8018815934752</v>
      </c>
      <c r="AD284" s="8">
        <v>7.1183059764388172</v>
      </c>
      <c r="AE284" s="8">
        <v>-61.927003407930791</v>
      </c>
      <c r="AF284" s="8">
        <v>-32.240511900933647</v>
      </c>
      <c r="AG284" s="8">
        <v>-32.292450361916096</v>
      </c>
      <c r="AH284">
        <f t="shared" si="40"/>
        <v>0.2546093723285594</v>
      </c>
      <c r="AI284">
        <f t="shared" si="41"/>
        <v>-3.648472124041291E-3</v>
      </c>
      <c r="AJ284">
        <f t="shared" si="42"/>
        <v>-5.3763274188156629E-5</v>
      </c>
      <c r="AK284">
        <f t="shared" si="43"/>
        <v>7.7030930079047266E-7</v>
      </c>
      <c r="AL284">
        <f t="shared" si="44"/>
        <v>2.4401579322557154E-3</v>
      </c>
      <c r="AM284">
        <f t="shared" si="45"/>
        <v>6.9287644576832008E-4</v>
      </c>
      <c r="AN284">
        <f t="shared" si="46"/>
        <v>6.5454169497058956E-4</v>
      </c>
      <c r="AO284">
        <f t="shared" si="47"/>
        <v>-3.4967308920386131E-5</v>
      </c>
      <c r="AP284">
        <f t="shared" si="48"/>
        <v>-9.9276180307583672E-6</v>
      </c>
      <c r="AQ284">
        <f t="shared" si="49"/>
        <v>-9.3783493753107905E-6</v>
      </c>
    </row>
    <row r="285" spans="5:43">
      <c r="F285" s="8"/>
      <c r="G285" s="8"/>
      <c r="H285" s="8"/>
      <c r="I285" s="8"/>
      <c r="J285" s="8"/>
      <c r="K285" s="8"/>
      <c r="L285" s="8"/>
    </row>
    <row r="286" spans="5:43">
      <c r="F286" s="8"/>
      <c r="G286" s="8"/>
      <c r="H286" s="8"/>
      <c r="I286" s="8"/>
      <c r="J286" s="8"/>
      <c r="K286" s="8"/>
      <c r="L286" s="8"/>
    </row>
    <row r="287" spans="5:43">
      <c r="F287" s="8"/>
      <c r="G287" s="8"/>
      <c r="H287" s="8"/>
      <c r="I287" s="8"/>
      <c r="J287" s="8"/>
      <c r="K287" s="8"/>
      <c r="L287" s="8"/>
    </row>
    <row r="288" spans="5:43">
      <c r="F288" s="8"/>
      <c r="G288" s="8"/>
      <c r="H288" s="8"/>
      <c r="I288" s="8"/>
      <c r="J288" s="8"/>
      <c r="K288" s="8"/>
      <c r="L288" s="8"/>
    </row>
    <row r="289" spans="6:12">
      <c r="F289" s="8"/>
      <c r="G289" s="8"/>
      <c r="H289" s="8"/>
      <c r="I289" s="8"/>
      <c r="J289" s="8"/>
      <c r="K289" s="8"/>
      <c r="L289" s="8"/>
    </row>
    <row r="290" spans="6:12">
      <c r="F290" s="8"/>
      <c r="G290" s="8"/>
      <c r="H290" s="8"/>
      <c r="I290" s="8"/>
      <c r="J290" s="8"/>
      <c r="K290" s="8"/>
      <c r="L290" s="8"/>
    </row>
    <row r="291" spans="6:12">
      <c r="F291" s="8"/>
      <c r="G291" s="8"/>
      <c r="H291" s="8"/>
      <c r="I291" s="8"/>
      <c r="J291" s="8"/>
      <c r="K291" s="8"/>
      <c r="L291" s="8"/>
    </row>
    <row r="292" spans="6:12">
      <c r="F292" s="8"/>
      <c r="G292" s="8"/>
      <c r="H292" s="8"/>
      <c r="I292" s="8"/>
      <c r="J292" s="8"/>
      <c r="K292" s="8"/>
      <c r="L292" s="8"/>
    </row>
    <row r="293" spans="6:12">
      <c r="F293" s="8"/>
      <c r="G293" s="8"/>
      <c r="H293" s="8"/>
      <c r="I293" s="8"/>
      <c r="J293" s="8"/>
      <c r="K293" s="8"/>
      <c r="L293" s="8"/>
    </row>
    <row r="294" spans="6:12">
      <c r="F294" s="8"/>
      <c r="G294" s="8"/>
      <c r="H294" s="8"/>
      <c r="I294" s="8"/>
      <c r="J294" s="8"/>
      <c r="K294" s="8"/>
      <c r="L294" s="8"/>
    </row>
    <row r="295" spans="6:12">
      <c r="F295" s="8"/>
      <c r="G295" s="8"/>
      <c r="H295" s="8"/>
      <c r="I295" s="8"/>
      <c r="J295" s="8"/>
      <c r="K295" s="8"/>
      <c r="L295" s="8"/>
    </row>
    <row r="296" spans="6:12">
      <c r="F296" s="8"/>
      <c r="G296" s="8"/>
      <c r="H296" s="8"/>
      <c r="I296" s="8"/>
      <c r="J296" s="8"/>
      <c r="K296" s="8"/>
      <c r="L296" s="8"/>
    </row>
    <row r="297" spans="6:12">
      <c r="F297" s="8"/>
      <c r="G297" s="8"/>
      <c r="H297" s="8"/>
      <c r="I297" s="8"/>
      <c r="J297" s="8"/>
      <c r="K297" s="8"/>
      <c r="L297" s="8"/>
    </row>
    <row r="298" spans="6:12">
      <c r="F298" s="8"/>
      <c r="G298" s="8"/>
      <c r="H298" s="8"/>
      <c r="I298" s="8"/>
      <c r="J298" s="8"/>
      <c r="K298" s="8"/>
      <c r="L298" s="8"/>
    </row>
    <row r="299" spans="6:12">
      <c r="F299" s="8"/>
      <c r="G299" s="8"/>
      <c r="H299" s="8"/>
      <c r="I299" s="8"/>
      <c r="J299" s="8"/>
      <c r="K299" s="8"/>
      <c r="L299" s="8"/>
    </row>
    <row r="300" spans="6:12">
      <c r="F300" s="8"/>
      <c r="G300" s="8"/>
      <c r="H300" s="8"/>
      <c r="I300" s="8"/>
      <c r="J300" s="8"/>
      <c r="K300" s="8"/>
      <c r="L300" s="8"/>
    </row>
    <row r="301" spans="6:12">
      <c r="F301" s="8"/>
      <c r="G301" s="8"/>
      <c r="H301" s="8"/>
      <c r="I301" s="8"/>
      <c r="J301" s="8"/>
      <c r="K301" s="8"/>
      <c r="L301" s="8"/>
    </row>
    <row r="302" spans="6:12">
      <c r="F302" s="8"/>
      <c r="G302" s="8"/>
      <c r="H302" s="8"/>
      <c r="I302" s="8"/>
      <c r="J302" s="8"/>
      <c r="K302" s="8"/>
      <c r="L302" s="8"/>
    </row>
    <row r="303" spans="6:12">
      <c r="F303" s="8"/>
      <c r="G303" s="8"/>
      <c r="H303" s="8"/>
      <c r="I303" s="8"/>
      <c r="J303" s="8"/>
      <c r="K303" s="8"/>
      <c r="L303" s="8"/>
    </row>
    <row r="304" spans="6:12">
      <c r="F304" s="8"/>
      <c r="G304" s="8"/>
      <c r="H304" s="8"/>
      <c r="I304" s="8"/>
      <c r="J304" s="8"/>
      <c r="K304" s="8"/>
      <c r="L304" s="8"/>
    </row>
    <row r="305" spans="6:12">
      <c r="F305" s="8"/>
      <c r="G305" s="8"/>
      <c r="H305" s="8"/>
      <c r="I305" s="8"/>
      <c r="J305" s="8"/>
      <c r="K305" s="8"/>
      <c r="L305" s="8"/>
    </row>
    <row r="306" spans="6:12">
      <c r="F306" s="8"/>
      <c r="G306" s="8"/>
      <c r="H306" s="8"/>
      <c r="I306" s="8"/>
      <c r="J306" s="8"/>
      <c r="K306" s="8"/>
      <c r="L306" s="8"/>
    </row>
    <row r="307" spans="6:12">
      <c r="F307" s="8"/>
      <c r="G307" s="8"/>
      <c r="H307" s="8"/>
      <c r="I307" s="8"/>
      <c r="J307" s="8"/>
      <c r="K307" s="8"/>
      <c r="L307" s="8"/>
    </row>
    <row r="308" spans="6:12">
      <c r="F308" s="8"/>
      <c r="G308" s="8"/>
      <c r="H308" s="8"/>
      <c r="I308" s="8"/>
      <c r="J308" s="8"/>
      <c r="K308" s="8"/>
      <c r="L308" s="8"/>
    </row>
    <row r="309" spans="6:12">
      <c r="F309" s="8"/>
      <c r="G309" s="8"/>
      <c r="H309" s="8"/>
      <c r="I309" s="8"/>
      <c r="J309" s="8"/>
      <c r="K309" s="8"/>
      <c r="L309" s="8"/>
    </row>
    <row r="310" spans="6:12">
      <c r="F310" s="8"/>
      <c r="G310" s="8"/>
      <c r="H310" s="8"/>
      <c r="I310" s="8"/>
      <c r="J310" s="8"/>
      <c r="K310" s="8"/>
      <c r="L310" s="8"/>
    </row>
    <row r="311" spans="6:12">
      <c r="F311" s="8"/>
      <c r="G311" s="8"/>
      <c r="H311" s="8"/>
      <c r="I311" s="8"/>
      <c r="J311" s="8"/>
      <c r="K311" s="8"/>
      <c r="L311" s="8"/>
    </row>
    <row r="312" spans="6:12">
      <c r="F312" s="8"/>
      <c r="G312" s="8"/>
      <c r="H312" s="8"/>
      <c r="I312" s="8"/>
      <c r="J312" s="8"/>
      <c r="K312" s="8"/>
      <c r="L312" s="8"/>
    </row>
    <row r="313" spans="6:12">
      <c r="F313" s="8"/>
      <c r="G313" s="8"/>
      <c r="H313" s="8"/>
      <c r="I313" s="8"/>
      <c r="J313" s="8"/>
      <c r="K313" s="8"/>
      <c r="L313" s="8"/>
    </row>
    <row r="314" spans="6:12">
      <c r="F314" s="8"/>
      <c r="G314" s="8"/>
      <c r="H314" s="8"/>
      <c r="I314" s="8"/>
      <c r="J314" s="8"/>
      <c r="K314" s="8"/>
      <c r="L314" s="8"/>
    </row>
    <row r="315" spans="6:12">
      <c r="F315" s="8"/>
      <c r="G315" s="8"/>
      <c r="H315" s="8"/>
      <c r="I315" s="8"/>
      <c r="J315" s="8"/>
      <c r="K315" s="8"/>
      <c r="L315" s="8"/>
    </row>
    <row r="316" spans="6:12">
      <c r="F316" s="8"/>
      <c r="G316" s="8"/>
      <c r="H316" s="8"/>
      <c r="I316" s="8"/>
      <c r="J316" s="8"/>
      <c r="K316" s="8"/>
      <c r="L316" s="8"/>
    </row>
    <row r="317" spans="6:12">
      <c r="F317" s="8"/>
      <c r="G317" s="8"/>
      <c r="H317" s="8"/>
      <c r="I317" s="8"/>
      <c r="J317" s="8"/>
      <c r="K317" s="8"/>
      <c r="L317" s="8"/>
    </row>
    <row r="318" spans="6:12">
      <c r="F318" s="8"/>
      <c r="G318" s="8"/>
      <c r="H318" s="8"/>
      <c r="I318" s="8"/>
      <c r="J318" s="8"/>
      <c r="K318" s="8"/>
      <c r="L3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2022-12-14T16:29:13Z</dcterms:modified>
</cp:coreProperties>
</file>